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4E661B6A-B6B8-4E61-BBC3-BA8F3309506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L339" i="16"/>
  <c r="J339" i="16"/>
  <c r="H339" i="16"/>
  <c r="F339" i="16"/>
  <c r="E339" i="16"/>
  <c r="D339" i="16"/>
  <c r="G339" i="16" s="1"/>
  <c r="S338" i="16"/>
  <c r="R338" i="16"/>
  <c r="T338" i="16" s="1"/>
  <c r="Q338" i="16"/>
  <c r="P338" i="16"/>
  <c r="L338" i="16"/>
  <c r="J338" i="16"/>
  <c r="H338" i="16"/>
  <c r="F338" i="16"/>
  <c r="E338" i="16"/>
  <c r="K338" i="16" s="1"/>
  <c r="D338" i="16"/>
  <c r="S337" i="16"/>
  <c r="R337" i="16"/>
  <c r="T337" i="16" s="1"/>
  <c r="Q337" i="16"/>
  <c r="P337" i="16"/>
  <c r="U337" i="16" s="1"/>
  <c r="L337" i="16"/>
  <c r="J337" i="16"/>
  <c r="N337" i="16" s="1"/>
  <c r="H337" i="16"/>
  <c r="F337" i="16"/>
  <c r="E337" i="16"/>
  <c r="M337" i="16" s="1"/>
  <c r="D337" i="16"/>
  <c r="G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T332" i="16" s="1"/>
  <c r="Q332" i="16"/>
  <c r="P332" i="16"/>
  <c r="U332" i="16" s="1"/>
  <c r="L332" i="16"/>
  <c r="J332" i="16"/>
  <c r="H332" i="16"/>
  <c r="F332" i="16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U323" i="16"/>
  <c r="S323" i="16"/>
  <c r="R323" i="16"/>
  <c r="T323" i="16" s="1"/>
  <c r="Q323" i="16"/>
  <c r="P323" i="16"/>
  <c r="L323" i="16"/>
  <c r="J323" i="16"/>
  <c r="I323" i="16"/>
  <c r="H323" i="16"/>
  <c r="F323" i="16"/>
  <c r="E323" i="16"/>
  <c r="M323" i="16" s="1"/>
  <c r="D323" i="16"/>
  <c r="G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J317" i="16"/>
  <c r="H317" i="16"/>
  <c r="F317" i="16"/>
  <c r="N317" i="16" s="1"/>
  <c r="O317" i="16" s="1"/>
  <c r="E317" i="16"/>
  <c r="K317" i="16" s="1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U310" i="16" s="1"/>
  <c r="L310" i="16"/>
  <c r="J310" i="16"/>
  <c r="H310" i="16"/>
  <c r="F310" i="16"/>
  <c r="N310" i="16" s="1"/>
  <c r="E310" i="16"/>
  <c r="M310" i="16" s="1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R303" i="16"/>
  <c r="T303" i="16" s="1"/>
  <c r="Q303" i="16"/>
  <c r="P303" i="16"/>
  <c r="U303" i="16" s="1"/>
  <c r="L303" i="16"/>
  <c r="J303" i="16"/>
  <c r="K303" i="16" s="1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F299" i="16"/>
  <c r="E299" i="16"/>
  <c r="M299" i="16" s="1"/>
  <c r="D299" i="16"/>
  <c r="I299" i="16" s="1"/>
  <c r="T298" i="16"/>
  <c r="S298" i="16"/>
  <c r="R298" i="16"/>
  <c r="Q298" i="16"/>
  <c r="P298" i="16"/>
  <c r="L298" i="16"/>
  <c r="J298" i="16"/>
  <c r="K298" i="16" s="1"/>
  <c r="H298" i="16"/>
  <c r="F298" i="16"/>
  <c r="E298" i="16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T292" i="16" s="1"/>
  <c r="Q292" i="16"/>
  <c r="P292" i="16"/>
  <c r="U292" i="16" s="1"/>
  <c r="L292" i="16"/>
  <c r="J292" i="16"/>
  <c r="H292" i="16"/>
  <c r="F292" i="16"/>
  <c r="E292" i="16"/>
  <c r="M292" i="16" s="1"/>
  <c r="D292" i="16"/>
  <c r="G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T285" i="16" s="1"/>
  <c r="R285" i="16"/>
  <c r="Q285" i="16"/>
  <c r="P285" i="16"/>
  <c r="L285" i="16"/>
  <c r="K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N275" i="16" s="1"/>
  <c r="J275" i="16"/>
  <c r="H275" i="16"/>
  <c r="F275" i="16"/>
  <c r="E275" i="16"/>
  <c r="D275" i="16"/>
  <c r="G275" i="16" s="1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P267" i="16"/>
  <c r="U267" i="16" s="1"/>
  <c r="L267" i="16"/>
  <c r="J267" i="16"/>
  <c r="H267" i="16"/>
  <c r="F267" i="16"/>
  <c r="E267" i="16"/>
  <c r="D267" i="16"/>
  <c r="I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M260" i="16" s="1"/>
  <c r="J260" i="16"/>
  <c r="H260" i="16"/>
  <c r="F260" i="16"/>
  <c r="N260" i="16" s="1"/>
  <c r="E260" i="16"/>
  <c r="D260" i="16"/>
  <c r="S259" i="16"/>
  <c r="T259" i="16" s="1"/>
  <c r="R259" i="16"/>
  <c r="Q259" i="16"/>
  <c r="P259" i="16"/>
  <c r="L259" i="16"/>
  <c r="J259" i="16"/>
  <c r="K259" i="16" s="1"/>
  <c r="H259" i="16"/>
  <c r="F259" i="16"/>
  <c r="G259" i="16" s="1"/>
  <c r="E259" i="16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M254" i="16"/>
  <c r="L254" i="16"/>
  <c r="J254" i="16"/>
  <c r="H254" i="16"/>
  <c r="F254" i="16"/>
  <c r="E254" i="16"/>
  <c r="D254" i="16"/>
  <c r="G254" i="16" s="1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L247" i="16"/>
  <c r="J247" i="16"/>
  <c r="H247" i="16"/>
  <c r="F247" i="16"/>
  <c r="N247" i="16" s="1"/>
  <c r="E247" i="16"/>
  <c r="M247" i="16" s="1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T231" i="16" s="1"/>
  <c r="R231" i="16"/>
  <c r="Q231" i="16"/>
  <c r="P231" i="16"/>
  <c r="L231" i="16"/>
  <c r="J231" i="16"/>
  <c r="K231" i="16" s="1"/>
  <c r="H231" i="16"/>
  <c r="F231" i="16"/>
  <c r="E231" i="16"/>
  <c r="D231" i="16"/>
  <c r="I231" i="16" s="1"/>
  <c r="S230" i="16"/>
  <c r="R230" i="16"/>
  <c r="T230" i="16" s="1"/>
  <c r="Q230" i="16"/>
  <c r="P230" i="16"/>
  <c r="U230" i="16" s="1"/>
  <c r="L230" i="16"/>
  <c r="J230" i="16"/>
  <c r="H230" i="16"/>
  <c r="F230" i="16"/>
  <c r="N230" i="16" s="1"/>
  <c r="E230" i="16"/>
  <c r="D230" i="16"/>
  <c r="G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R224" i="16"/>
  <c r="T224" i="16" s="1"/>
  <c r="Q224" i="16"/>
  <c r="P224" i="16"/>
  <c r="L224" i="16"/>
  <c r="J224" i="16"/>
  <c r="H224" i="16"/>
  <c r="N224" i="16" s="1"/>
  <c r="F224" i="16"/>
  <c r="G224" i="16" s="1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T216" i="16" s="1"/>
  <c r="Q216" i="16"/>
  <c r="P216" i="16"/>
  <c r="U216" i="16" s="1"/>
  <c r="L216" i="16"/>
  <c r="J216" i="16"/>
  <c r="I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T205" i="16" s="1"/>
  <c r="R205" i="16"/>
  <c r="Q205" i="16"/>
  <c r="P205" i="16"/>
  <c r="L205" i="16"/>
  <c r="U205" i="16" s="1"/>
  <c r="K205" i="16"/>
  <c r="J205" i="16"/>
  <c r="H205" i="16"/>
  <c r="F205" i="16"/>
  <c r="E205" i="16"/>
  <c r="M205" i="16" s="1"/>
  <c r="D205" i="16"/>
  <c r="I205" i="16" s="1"/>
  <c r="U204" i="16"/>
  <c r="S204" i="16"/>
  <c r="R204" i="16"/>
  <c r="Q204" i="16"/>
  <c r="P204" i="16"/>
  <c r="L204" i="16"/>
  <c r="J204" i="16"/>
  <c r="H204" i="16"/>
  <c r="I204" i="16" s="1"/>
  <c r="G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Q198" i="16"/>
  <c r="P198" i="16"/>
  <c r="L198" i="16"/>
  <c r="J198" i="16"/>
  <c r="H198" i="16"/>
  <c r="F198" i="16"/>
  <c r="E198" i="16"/>
  <c r="K198" i="16" s="1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T191" i="16" s="1"/>
  <c r="Q191" i="16"/>
  <c r="P191" i="16"/>
  <c r="L191" i="16"/>
  <c r="J191" i="16"/>
  <c r="I191" i="16"/>
  <c r="H191" i="16"/>
  <c r="G191" i="16"/>
  <c r="F191" i="16"/>
  <c r="E191" i="16"/>
  <c r="O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L185" i="16"/>
  <c r="J185" i="16"/>
  <c r="H185" i="16"/>
  <c r="F185" i="16"/>
  <c r="E185" i="16"/>
  <c r="K185" i="16" s="1"/>
  <c r="D185" i="16"/>
  <c r="I185" i="16" s="1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I179" i="16"/>
  <c r="H179" i="16"/>
  <c r="G179" i="16"/>
  <c r="F179" i="16"/>
  <c r="N179" i="16" s="1"/>
  <c r="E179" i="16"/>
  <c r="O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L170" i="16"/>
  <c r="K170" i="16"/>
  <c r="J170" i="16"/>
  <c r="H170" i="16"/>
  <c r="F170" i="16"/>
  <c r="E170" i="16"/>
  <c r="D170" i="16"/>
  <c r="I170" i="16" s="1"/>
  <c r="U169" i="16"/>
  <c r="S169" i="16"/>
  <c r="R169" i="16"/>
  <c r="T169" i="16" s="1"/>
  <c r="Q169" i="16"/>
  <c r="P169" i="16"/>
  <c r="L169" i="16"/>
  <c r="J169" i="16"/>
  <c r="I169" i="16"/>
  <c r="H169" i="16"/>
  <c r="F169" i="16"/>
  <c r="G169" i="16" s="1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T163" i="16"/>
  <c r="S163" i="16"/>
  <c r="R163" i="16"/>
  <c r="Q163" i="16"/>
  <c r="P163" i="16"/>
  <c r="U163" i="16" s="1"/>
  <c r="L163" i="16"/>
  <c r="J163" i="16"/>
  <c r="H163" i="16"/>
  <c r="F163" i="16"/>
  <c r="E163" i="16"/>
  <c r="M163" i="16" s="1"/>
  <c r="D163" i="16"/>
  <c r="I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T157" i="16" s="1"/>
  <c r="Q157" i="16"/>
  <c r="P157" i="16"/>
  <c r="L157" i="16"/>
  <c r="J157" i="16"/>
  <c r="H157" i="16"/>
  <c r="F157" i="16"/>
  <c r="E157" i="16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E150" i="16"/>
  <c r="M150" i="16" s="1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J144" i="16"/>
  <c r="H144" i="16"/>
  <c r="F144" i="16"/>
  <c r="E144" i="16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T137" i="16" s="1"/>
  <c r="R137" i="16"/>
  <c r="Q137" i="16"/>
  <c r="P137" i="16"/>
  <c r="U137" i="16" s="1"/>
  <c r="L137" i="16"/>
  <c r="J137" i="16"/>
  <c r="H137" i="16"/>
  <c r="F137" i="16"/>
  <c r="N137" i="16" s="1"/>
  <c r="E137" i="16"/>
  <c r="M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U132" i="16"/>
  <c r="S132" i="16"/>
  <c r="R132" i="16"/>
  <c r="T132" i="16" s="1"/>
  <c r="Q132" i="16"/>
  <c r="P132" i="16"/>
  <c r="L132" i="16"/>
  <c r="J132" i="16"/>
  <c r="H132" i="16"/>
  <c r="I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U126" i="16" s="1"/>
  <c r="L126" i="16"/>
  <c r="J126" i="16"/>
  <c r="H126" i="16"/>
  <c r="F126" i="16"/>
  <c r="E126" i="16"/>
  <c r="M126" i="16" s="1"/>
  <c r="D126" i="16"/>
  <c r="I126" i="16" s="1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P121" i="16"/>
  <c r="U121" i="16" s="1"/>
  <c r="L121" i="16"/>
  <c r="J121" i="16"/>
  <c r="H121" i="16"/>
  <c r="F121" i="16"/>
  <c r="E121" i="16"/>
  <c r="D121" i="16"/>
  <c r="I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T112" i="16" s="1"/>
  <c r="R112" i="16"/>
  <c r="Q112" i="16"/>
  <c r="P112" i="16"/>
  <c r="U112" i="16" s="1"/>
  <c r="L112" i="16"/>
  <c r="K112" i="16"/>
  <c r="J112" i="16"/>
  <c r="H112" i="16"/>
  <c r="G112" i="16"/>
  <c r="F112" i="16"/>
  <c r="E112" i="16"/>
  <c r="M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U106" i="16" s="1"/>
  <c r="L106" i="16"/>
  <c r="J106" i="16"/>
  <c r="H106" i="16"/>
  <c r="F106" i="16"/>
  <c r="E106" i="16"/>
  <c r="D106" i="16"/>
  <c r="I106" i="16" s="1"/>
  <c r="U105" i="16"/>
  <c r="T105" i="16"/>
  <c r="N105" i="16"/>
  <c r="O105" i="16" s="1"/>
  <c r="M105" i="16"/>
  <c r="K105" i="16"/>
  <c r="I105" i="16"/>
  <c r="G105" i="16"/>
  <c r="S102" i="16"/>
  <c r="R102" i="16"/>
  <c r="Q102" i="16"/>
  <c r="P102" i="16"/>
  <c r="U102" i="16" s="1"/>
  <c r="L102" i="16"/>
  <c r="J102" i="16"/>
  <c r="H102" i="16"/>
  <c r="F102" i="16"/>
  <c r="E102" i="16"/>
  <c r="M102" i="16" s="1"/>
  <c r="D102" i="16"/>
  <c r="I102" i="16" s="1"/>
  <c r="S101" i="16"/>
  <c r="R101" i="16"/>
  <c r="T101" i="16" s="1"/>
  <c r="Q101" i="16"/>
  <c r="P101" i="16"/>
  <c r="U101" i="16" s="1"/>
  <c r="N101" i="16"/>
  <c r="L101" i="16"/>
  <c r="J101" i="16"/>
  <c r="H101" i="16"/>
  <c r="F101" i="16"/>
  <c r="E101" i="16"/>
  <c r="M101" i="16" s="1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R96" i="16"/>
  <c r="Q96" i="16"/>
  <c r="P96" i="16"/>
  <c r="L96" i="16"/>
  <c r="J96" i="16"/>
  <c r="H96" i="16"/>
  <c r="I96" i="16" s="1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U91" i="16"/>
  <c r="S91" i="16"/>
  <c r="R91" i="16"/>
  <c r="T91" i="16" s="1"/>
  <c r="Q91" i="16"/>
  <c r="P91" i="16"/>
  <c r="L91" i="16"/>
  <c r="J91" i="16"/>
  <c r="H91" i="16"/>
  <c r="F91" i="16"/>
  <c r="E91" i="16"/>
  <c r="M91" i="16" s="1"/>
  <c r="D91" i="16"/>
  <c r="I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T85" i="16" s="1"/>
  <c r="Q85" i="16"/>
  <c r="P85" i="16"/>
  <c r="U85" i="16" s="1"/>
  <c r="L85" i="16"/>
  <c r="J85" i="16"/>
  <c r="K85" i="16" s="1"/>
  <c r="H85" i="16"/>
  <c r="F85" i="16"/>
  <c r="E85" i="16"/>
  <c r="D85" i="16"/>
  <c r="I85" i="16" s="1"/>
  <c r="U84" i="16"/>
  <c r="S84" i="16"/>
  <c r="R84" i="16"/>
  <c r="T84" i="16" s="1"/>
  <c r="Q84" i="16"/>
  <c r="P84" i="16"/>
  <c r="L84" i="16"/>
  <c r="J84" i="16"/>
  <c r="H84" i="16"/>
  <c r="G84" i="16"/>
  <c r="F84" i="16"/>
  <c r="E84" i="16"/>
  <c r="M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T78" i="16"/>
  <c r="S78" i="16"/>
  <c r="R78" i="16"/>
  <c r="Q78" i="16"/>
  <c r="P78" i="16"/>
  <c r="L78" i="16"/>
  <c r="J78" i="16"/>
  <c r="H78" i="16"/>
  <c r="F78" i="16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U70" i="16"/>
  <c r="S70" i="16"/>
  <c r="R70" i="16"/>
  <c r="Q70" i="16"/>
  <c r="P70" i="16"/>
  <c r="L70" i="16"/>
  <c r="J70" i="16"/>
  <c r="K70" i="16" s="1"/>
  <c r="H70" i="16"/>
  <c r="F70" i="16"/>
  <c r="G70" i="16" s="1"/>
  <c r="E70" i="16"/>
  <c r="M70" i="16" s="1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O67" i="16"/>
  <c r="N67" i="16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E63" i="16"/>
  <c r="M63" i="16" s="1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P58" i="16"/>
  <c r="L58" i="16"/>
  <c r="J58" i="16"/>
  <c r="H58" i="16"/>
  <c r="F58" i="16"/>
  <c r="N58" i="16" s="1"/>
  <c r="E58" i="16"/>
  <c r="M58" i="16" s="1"/>
  <c r="D58" i="16"/>
  <c r="I58" i="16" s="1"/>
  <c r="U57" i="16"/>
  <c r="T57" i="16"/>
  <c r="O57" i="16"/>
  <c r="N57" i="16"/>
  <c r="M57" i="16"/>
  <c r="K57" i="16"/>
  <c r="I57" i="16"/>
  <c r="G57" i="16"/>
  <c r="S54" i="16"/>
  <c r="T54" i="16" s="1"/>
  <c r="R54" i="16"/>
  <c r="Q54" i="16"/>
  <c r="P54" i="16"/>
  <c r="L54" i="16"/>
  <c r="K54" i="16"/>
  <c r="J54" i="16"/>
  <c r="H54" i="16"/>
  <c r="F54" i="16"/>
  <c r="E54" i="16"/>
  <c r="M54" i="16" s="1"/>
  <c r="D54" i="16"/>
  <c r="I54" i="16" s="1"/>
  <c r="U53" i="16"/>
  <c r="T53" i="16"/>
  <c r="S53" i="16"/>
  <c r="R53" i="16"/>
  <c r="Q53" i="16"/>
  <c r="P53" i="16"/>
  <c r="L53" i="16"/>
  <c r="J53" i="16"/>
  <c r="I53" i="16"/>
  <c r="H53" i="16"/>
  <c r="F53" i="16"/>
  <c r="E53" i="16"/>
  <c r="M53" i="16" s="1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T47" i="16" s="1"/>
  <c r="Q47" i="16"/>
  <c r="P47" i="16"/>
  <c r="L47" i="16"/>
  <c r="J47" i="16"/>
  <c r="H47" i="16"/>
  <c r="F47" i="16"/>
  <c r="E47" i="16"/>
  <c r="K47" i="16" s="1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U40" i="16" s="1"/>
  <c r="L40" i="16"/>
  <c r="J40" i="16"/>
  <c r="H40" i="16"/>
  <c r="F40" i="16"/>
  <c r="E40" i="16"/>
  <c r="M40" i="16" s="1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K35" i="16"/>
  <c r="J35" i="16"/>
  <c r="H35" i="16"/>
  <c r="G35" i="16"/>
  <c r="F35" i="16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J27" i="16"/>
  <c r="H27" i="16"/>
  <c r="F27" i="16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T19" i="16" s="1"/>
  <c r="Q19" i="16"/>
  <c r="P19" i="16"/>
  <c r="U19" i="16" s="1"/>
  <c r="L19" i="16"/>
  <c r="J19" i="16"/>
  <c r="H19" i="16"/>
  <c r="F19" i="16"/>
  <c r="E19" i="16"/>
  <c r="M19" i="16" s="1"/>
  <c r="D19" i="16"/>
  <c r="I19" i="16" s="1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T10" i="16" s="1"/>
  <c r="R10" i="16"/>
  <c r="Q10" i="16"/>
  <c r="P10" i="16"/>
  <c r="U10" i="16" s="1"/>
  <c r="L10" i="16"/>
  <c r="J10" i="16"/>
  <c r="H10" i="16"/>
  <c r="F10" i="16"/>
  <c r="N10" i="16" s="1"/>
  <c r="E10" i="16"/>
  <c r="M10" i="16" s="1"/>
  <c r="D10" i="16"/>
  <c r="I10" i="16" s="1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N339" i="15" s="1"/>
  <c r="E339" i="15"/>
  <c r="O339" i="15" s="1"/>
  <c r="D339" i="15"/>
  <c r="S338" i="15"/>
  <c r="R338" i="15"/>
  <c r="T338" i="15" s="1"/>
  <c r="Q338" i="15"/>
  <c r="P338" i="15"/>
  <c r="U338" i="15" s="1"/>
  <c r="L338" i="15"/>
  <c r="J338" i="15"/>
  <c r="K338" i="15" s="1"/>
  <c r="H338" i="15"/>
  <c r="F338" i="15"/>
  <c r="E338" i="15"/>
  <c r="M338" i="15" s="1"/>
  <c r="D338" i="15"/>
  <c r="S337" i="15"/>
  <c r="R337" i="15"/>
  <c r="T337" i="15" s="1"/>
  <c r="Q337" i="15"/>
  <c r="P337" i="15"/>
  <c r="U337" i="15" s="1"/>
  <c r="L337" i="15"/>
  <c r="J337" i="15"/>
  <c r="H337" i="15"/>
  <c r="F337" i="15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T332" i="15" s="1"/>
  <c r="Q332" i="15"/>
  <c r="P332" i="15"/>
  <c r="L332" i="15"/>
  <c r="J332" i="15"/>
  <c r="K332" i="15" s="1"/>
  <c r="H332" i="15"/>
  <c r="F332" i="15"/>
  <c r="E332" i="15"/>
  <c r="D332" i="15"/>
  <c r="I332" i="15" s="1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U323" i="15" s="1"/>
  <c r="L323" i="15"/>
  <c r="J323" i="15"/>
  <c r="H323" i="15"/>
  <c r="F323" i="15"/>
  <c r="N323" i="15" s="1"/>
  <c r="E323" i="15"/>
  <c r="O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U317" i="15" s="1"/>
  <c r="L317" i="15"/>
  <c r="J317" i="15"/>
  <c r="H317" i="15"/>
  <c r="F317" i="15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H310" i="15"/>
  <c r="F310" i="15"/>
  <c r="E310" i="15"/>
  <c r="D310" i="15"/>
  <c r="G310" i="15" s="1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L303" i="15"/>
  <c r="J303" i="15"/>
  <c r="H303" i="15"/>
  <c r="F303" i="15"/>
  <c r="E303" i="15"/>
  <c r="M303" i="15" s="1"/>
  <c r="D303" i="15"/>
  <c r="I303" i="15" s="1"/>
  <c r="U302" i="15"/>
  <c r="T302" i="15"/>
  <c r="N302" i="15"/>
  <c r="O302" i="15" s="1"/>
  <c r="M302" i="15"/>
  <c r="K302" i="15"/>
  <c r="I302" i="15"/>
  <c r="G302" i="15"/>
  <c r="T299" i="15"/>
  <c r="S299" i="15"/>
  <c r="R299" i="15"/>
  <c r="Q299" i="15"/>
  <c r="P299" i="15"/>
  <c r="U299" i="15" s="1"/>
  <c r="L299" i="15"/>
  <c r="J299" i="15"/>
  <c r="H299" i="15"/>
  <c r="F299" i="15"/>
  <c r="E299" i="15"/>
  <c r="D299" i="15"/>
  <c r="S298" i="15"/>
  <c r="R298" i="15"/>
  <c r="T298" i="15" s="1"/>
  <c r="Q298" i="15"/>
  <c r="P298" i="15"/>
  <c r="L298" i="15"/>
  <c r="J298" i="15"/>
  <c r="K298" i="15" s="1"/>
  <c r="H298" i="15"/>
  <c r="F298" i="15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U285" i="15" s="1"/>
  <c r="L285" i="15"/>
  <c r="J285" i="15"/>
  <c r="H285" i="15"/>
  <c r="F285" i="15"/>
  <c r="E285" i="15"/>
  <c r="M285" i="15" s="1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L275" i="15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H267" i="15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L260" i="15"/>
  <c r="J260" i="15"/>
  <c r="H260" i="15"/>
  <c r="F260" i="15"/>
  <c r="E260" i="15"/>
  <c r="D260" i="15"/>
  <c r="S259" i="15"/>
  <c r="R259" i="15"/>
  <c r="Q259" i="15"/>
  <c r="P259" i="15"/>
  <c r="L259" i="15"/>
  <c r="J259" i="15"/>
  <c r="H259" i="15"/>
  <c r="F259" i="15"/>
  <c r="N259" i="15" s="1"/>
  <c r="O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L254" i="15"/>
  <c r="U254" i="15" s="1"/>
  <c r="J254" i="15"/>
  <c r="H254" i="15"/>
  <c r="F254" i="15"/>
  <c r="N254" i="15" s="1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O251" i="15"/>
  <c r="N251" i="15"/>
  <c r="M251" i="15"/>
  <c r="K251" i="15"/>
  <c r="I251" i="15"/>
  <c r="G251" i="15"/>
  <c r="U250" i="15"/>
  <c r="T250" i="15"/>
  <c r="O250" i="15"/>
  <c r="N250" i="15"/>
  <c r="M250" i="15"/>
  <c r="K250" i="15"/>
  <c r="I250" i="15"/>
  <c r="G250" i="15"/>
  <c r="U249" i="15"/>
  <c r="T249" i="15"/>
  <c r="O249" i="15"/>
  <c r="N249" i="15"/>
  <c r="M249" i="15"/>
  <c r="K249" i="15"/>
  <c r="I249" i="15"/>
  <c r="G249" i="15"/>
  <c r="U248" i="15"/>
  <c r="T248" i="15"/>
  <c r="O248" i="15"/>
  <c r="N248" i="15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I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U240" i="15" s="1"/>
  <c r="L240" i="15"/>
  <c r="J240" i="15"/>
  <c r="H240" i="15"/>
  <c r="F240" i="15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U231" i="15"/>
  <c r="S231" i="15"/>
  <c r="R231" i="15"/>
  <c r="T231" i="15" s="1"/>
  <c r="Q231" i="15"/>
  <c r="P231" i="15"/>
  <c r="L231" i="15"/>
  <c r="J231" i="15"/>
  <c r="I231" i="15"/>
  <c r="H231" i="15"/>
  <c r="F231" i="15"/>
  <c r="N231" i="15" s="1"/>
  <c r="E231" i="15"/>
  <c r="O231" i="15" s="1"/>
  <c r="D231" i="15"/>
  <c r="S230" i="15"/>
  <c r="R230" i="15"/>
  <c r="T230" i="15" s="1"/>
  <c r="Q230" i="15"/>
  <c r="P230" i="15"/>
  <c r="U230" i="15" s="1"/>
  <c r="L230" i="15"/>
  <c r="J230" i="15"/>
  <c r="K230" i="15" s="1"/>
  <c r="H230" i="15"/>
  <c r="F230" i="15"/>
  <c r="E230" i="15"/>
  <c r="M230" i="15" s="1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U224" i="15" s="1"/>
  <c r="L224" i="15"/>
  <c r="J224" i="15"/>
  <c r="H224" i="15"/>
  <c r="F224" i="15"/>
  <c r="E224" i="15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T216" i="15" s="1"/>
  <c r="Q216" i="15"/>
  <c r="P216" i="15"/>
  <c r="L216" i="15"/>
  <c r="J216" i="15"/>
  <c r="H216" i="15"/>
  <c r="F216" i="15"/>
  <c r="E216" i="15"/>
  <c r="M216" i="15" s="1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U205" i="15" s="1"/>
  <c r="L205" i="15"/>
  <c r="J205" i="15"/>
  <c r="H205" i="15"/>
  <c r="F205" i="15"/>
  <c r="E205" i="15"/>
  <c r="D205" i="15"/>
  <c r="S204" i="15"/>
  <c r="R204" i="15"/>
  <c r="Q204" i="15"/>
  <c r="P204" i="15"/>
  <c r="L204" i="15"/>
  <c r="J204" i="15"/>
  <c r="H204" i="15"/>
  <c r="G204" i="15"/>
  <c r="F204" i="15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L198" i="15"/>
  <c r="J198" i="15"/>
  <c r="I198" i="15"/>
  <c r="H198" i="15"/>
  <c r="F198" i="15"/>
  <c r="E198" i="15"/>
  <c r="D198" i="15"/>
  <c r="G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S191" i="15"/>
  <c r="R191" i="15"/>
  <c r="T191" i="15" s="1"/>
  <c r="Q191" i="15"/>
  <c r="P191" i="15"/>
  <c r="U191" i="15" s="1"/>
  <c r="L191" i="15"/>
  <c r="J191" i="15"/>
  <c r="H191" i="15"/>
  <c r="F191" i="15"/>
  <c r="E191" i="15"/>
  <c r="M191" i="15" s="1"/>
  <c r="D191" i="15"/>
  <c r="I191" i="15" s="1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U185" i="15"/>
  <c r="T185" i="15"/>
  <c r="S185" i="15"/>
  <c r="R185" i="15"/>
  <c r="Q185" i="15"/>
  <c r="P185" i="15"/>
  <c r="L185" i="15"/>
  <c r="J185" i="15"/>
  <c r="H185" i="15"/>
  <c r="I185" i="15" s="1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L179" i="15"/>
  <c r="J179" i="15"/>
  <c r="H179" i="15"/>
  <c r="F179" i="15"/>
  <c r="E179" i="15"/>
  <c r="K179" i="15" s="1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U170" i="15" s="1"/>
  <c r="L170" i="15"/>
  <c r="J170" i="15"/>
  <c r="H170" i="15"/>
  <c r="F170" i="15"/>
  <c r="N170" i="15" s="1"/>
  <c r="E170" i="15"/>
  <c r="D170" i="15"/>
  <c r="G170" i="15" s="1"/>
  <c r="S169" i="15"/>
  <c r="R169" i="15"/>
  <c r="Q169" i="15"/>
  <c r="P169" i="15"/>
  <c r="L169" i="15"/>
  <c r="K169" i="15"/>
  <c r="J169" i="15"/>
  <c r="H169" i="15"/>
  <c r="G169" i="15"/>
  <c r="F169" i="15"/>
  <c r="E169" i="15"/>
  <c r="M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T163" i="15"/>
  <c r="S163" i="15"/>
  <c r="R163" i="15"/>
  <c r="Q163" i="15"/>
  <c r="P163" i="15"/>
  <c r="L163" i="15"/>
  <c r="J163" i="15"/>
  <c r="I163" i="15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N157" i="15" s="1"/>
  <c r="E157" i="15"/>
  <c r="M157" i="15" s="1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U150" i="15" s="1"/>
  <c r="L150" i="15"/>
  <c r="J150" i="15"/>
  <c r="H150" i="15"/>
  <c r="F150" i="15"/>
  <c r="N150" i="15" s="1"/>
  <c r="E150" i="15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Q144" i="15"/>
  <c r="P144" i="15"/>
  <c r="U144" i="15" s="1"/>
  <c r="L144" i="15"/>
  <c r="K144" i="15"/>
  <c r="J144" i="15"/>
  <c r="H144" i="15"/>
  <c r="G144" i="15"/>
  <c r="F144" i="15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U137" i="15"/>
  <c r="T137" i="15"/>
  <c r="S137" i="15"/>
  <c r="R137" i="15"/>
  <c r="Q137" i="15"/>
  <c r="P137" i="15"/>
  <c r="L137" i="15"/>
  <c r="J137" i="15"/>
  <c r="I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U132" i="15" s="1"/>
  <c r="L132" i="15"/>
  <c r="J132" i="15"/>
  <c r="H132" i="15"/>
  <c r="F132" i="15"/>
  <c r="N132" i="15" s="1"/>
  <c r="E132" i="15"/>
  <c r="M132" i="15" s="1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U126" i="15"/>
  <c r="S126" i="15"/>
  <c r="R126" i="15"/>
  <c r="T126" i="15" s="1"/>
  <c r="Q126" i="15"/>
  <c r="P126" i="15"/>
  <c r="L126" i="15"/>
  <c r="J126" i="15"/>
  <c r="I126" i="15"/>
  <c r="H126" i="15"/>
  <c r="F126" i="15"/>
  <c r="N126" i="15" s="1"/>
  <c r="E126" i="15"/>
  <c r="O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P121" i="15"/>
  <c r="U121" i="15" s="1"/>
  <c r="L121" i="15"/>
  <c r="J121" i="15"/>
  <c r="K121" i="15" s="1"/>
  <c r="H121" i="15"/>
  <c r="F121" i="15"/>
  <c r="E121" i="15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U112" i="15"/>
  <c r="T112" i="15"/>
  <c r="S112" i="15"/>
  <c r="R112" i="15"/>
  <c r="Q112" i="15"/>
  <c r="P112" i="15"/>
  <c r="L112" i="15"/>
  <c r="J112" i="15"/>
  <c r="I112" i="15"/>
  <c r="H112" i="15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U106" i="15" s="1"/>
  <c r="L106" i="15"/>
  <c r="J106" i="15"/>
  <c r="H106" i="15"/>
  <c r="F106" i="15"/>
  <c r="N106" i="15" s="1"/>
  <c r="E106" i="15"/>
  <c r="M106" i="15" s="1"/>
  <c r="D106" i="15"/>
  <c r="U105" i="15"/>
  <c r="T105" i="15"/>
  <c r="N105" i="15"/>
  <c r="O105" i="15" s="1"/>
  <c r="M105" i="15"/>
  <c r="K105" i="15"/>
  <c r="I105" i="15"/>
  <c r="G105" i="15"/>
  <c r="U102" i="15"/>
  <c r="S102" i="15"/>
  <c r="R102" i="15"/>
  <c r="T102" i="15" s="1"/>
  <c r="Q102" i="15"/>
  <c r="P102" i="15"/>
  <c r="L102" i="15"/>
  <c r="J102" i="15"/>
  <c r="I102" i="15"/>
  <c r="H102" i="15"/>
  <c r="F102" i="15"/>
  <c r="E102" i="15"/>
  <c r="D102" i="15"/>
  <c r="G102" i="15" s="1"/>
  <c r="S101" i="15"/>
  <c r="R101" i="15"/>
  <c r="Q101" i="15"/>
  <c r="P101" i="15"/>
  <c r="U101" i="15" s="1"/>
  <c r="L101" i="15"/>
  <c r="J101" i="15"/>
  <c r="H101" i="15"/>
  <c r="F101" i="15"/>
  <c r="N101" i="15" s="1"/>
  <c r="O101" i="15" s="1"/>
  <c r="E101" i="15"/>
  <c r="M101" i="15" s="1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U96" i="15"/>
  <c r="S96" i="15"/>
  <c r="T96" i="15" s="1"/>
  <c r="R96" i="15"/>
  <c r="Q96" i="15"/>
  <c r="P96" i="15"/>
  <c r="L96" i="15"/>
  <c r="J96" i="15"/>
  <c r="H96" i="15"/>
  <c r="I96" i="15" s="1"/>
  <c r="F96" i="15"/>
  <c r="N96" i="15" s="1"/>
  <c r="E96" i="15"/>
  <c r="M96" i="15" s="1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P91" i="15"/>
  <c r="U91" i="15" s="1"/>
  <c r="L91" i="15"/>
  <c r="K91" i="15"/>
  <c r="J91" i="15"/>
  <c r="H91" i="15"/>
  <c r="F91" i="15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U85" i="15" s="1"/>
  <c r="L85" i="15"/>
  <c r="J85" i="15"/>
  <c r="H85" i="15"/>
  <c r="F85" i="15"/>
  <c r="E85" i="15"/>
  <c r="M85" i="15" s="1"/>
  <c r="D85" i="15"/>
  <c r="G85" i="15" s="1"/>
  <c r="S84" i="15"/>
  <c r="R84" i="15"/>
  <c r="Q84" i="15"/>
  <c r="P84" i="15"/>
  <c r="U84" i="15" s="1"/>
  <c r="L84" i="15"/>
  <c r="J84" i="15"/>
  <c r="K84" i="15" s="1"/>
  <c r="H84" i="15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L78" i="15"/>
  <c r="J78" i="15"/>
  <c r="H78" i="15"/>
  <c r="F78" i="15"/>
  <c r="N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L70" i="15"/>
  <c r="J70" i="15"/>
  <c r="H70" i="15"/>
  <c r="F70" i="15"/>
  <c r="E70" i="15"/>
  <c r="K70" i="15" s="1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L63" i="15"/>
  <c r="J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L58" i="15"/>
  <c r="J58" i="15"/>
  <c r="H58" i="15"/>
  <c r="F58" i="15"/>
  <c r="E58" i="15"/>
  <c r="D58" i="15"/>
  <c r="I58" i="15" s="1"/>
  <c r="U57" i="15"/>
  <c r="T57" i="15"/>
  <c r="O57" i="15"/>
  <c r="N57" i="15"/>
  <c r="M57" i="15"/>
  <c r="K57" i="15"/>
  <c r="I57" i="15"/>
  <c r="G57" i="15"/>
  <c r="U54" i="15"/>
  <c r="S54" i="15"/>
  <c r="R54" i="15"/>
  <c r="Q54" i="15"/>
  <c r="P54" i="15"/>
  <c r="L54" i="15"/>
  <c r="J54" i="15"/>
  <c r="H54" i="15"/>
  <c r="F54" i="15"/>
  <c r="E54" i="15"/>
  <c r="M54" i="15" s="1"/>
  <c r="D54" i="15"/>
  <c r="S53" i="15"/>
  <c r="R53" i="15"/>
  <c r="T53" i="15" s="1"/>
  <c r="Q53" i="15"/>
  <c r="P53" i="15"/>
  <c r="U53" i="15" s="1"/>
  <c r="L53" i="15"/>
  <c r="K53" i="15"/>
  <c r="J53" i="15"/>
  <c r="H53" i="15"/>
  <c r="F53" i="15"/>
  <c r="E53" i="15"/>
  <c r="M53" i="15" s="1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U47" i="15"/>
  <c r="T47" i="15"/>
  <c r="S47" i="15"/>
  <c r="R47" i="15"/>
  <c r="Q47" i="15"/>
  <c r="P47" i="15"/>
  <c r="L47" i="15"/>
  <c r="J47" i="15"/>
  <c r="I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U40" i="15" s="1"/>
  <c r="L40" i="15"/>
  <c r="J40" i="15"/>
  <c r="H40" i="15"/>
  <c r="I40" i="15" s="1"/>
  <c r="F40" i="15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U35" i="15" s="1"/>
  <c r="L35" i="15"/>
  <c r="J35" i="15"/>
  <c r="H35" i="15"/>
  <c r="F35" i="15"/>
  <c r="N35" i="15" s="1"/>
  <c r="E35" i="15"/>
  <c r="M35" i="15" s="1"/>
  <c r="D35" i="15"/>
  <c r="G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U27" i="15"/>
  <c r="S27" i="15"/>
  <c r="R27" i="15"/>
  <c r="Q27" i="15"/>
  <c r="P27" i="15"/>
  <c r="L27" i="15"/>
  <c r="K27" i="15"/>
  <c r="J27" i="15"/>
  <c r="I27" i="15"/>
  <c r="H27" i="15"/>
  <c r="F27" i="15"/>
  <c r="E27" i="15"/>
  <c r="D27" i="15"/>
  <c r="G27" i="15" s="1"/>
  <c r="U26" i="15"/>
  <c r="T26" i="15"/>
  <c r="O26" i="15"/>
  <c r="N26" i="15"/>
  <c r="M26" i="15"/>
  <c r="K26" i="15"/>
  <c r="I26" i="15"/>
  <c r="G26" i="15"/>
  <c r="U25" i="15"/>
  <c r="T25" i="15"/>
  <c r="O25" i="15"/>
  <c r="N25" i="15"/>
  <c r="M25" i="15"/>
  <c r="K25" i="15"/>
  <c r="I25" i="15"/>
  <c r="G25" i="15"/>
  <c r="U24" i="15"/>
  <c r="T24" i="15"/>
  <c r="O24" i="15"/>
  <c r="N24" i="15"/>
  <c r="M24" i="15"/>
  <c r="K24" i="15"/>
  <c r="I24" i="15"/>
  <c r="G24" i="15"/>
  <c r="U23" i="15"/>
  <c r="T23" i="15"/>
  <c r="O23" i="15"/>
  <c r="N23" i="15"/>
  <c r="M23" i="15"/>
  <c r="K23" i="15"/>
  <c r="I23" i="15"/>
  <c r="G23" i="15"/>
  <c r="U22" i="15"/>
  <c r="T22" i="15"/>
  <c r="O22" i="15"/>
  <c r="N22" i="15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O20" i="15"/>
  <c r="N20" i="15"/>
  <c r="M20" i="15"/>
  <c r="K20" i="15"/>
  <c r="I20" i="15"/>
  <c r="G20" i="15"/>
  <c r="U19" i="15"/>
  <c r="S19" i="15"/>
  <c r="T19" i="15" s="1"/>
  <c r="R19" i="15"/>
  <c r="Q19" i="15"/>
  <c r="P19" i="15"/>
  <c r="L19" i="15"/>
  <c r="J19" i="15"/>
  <c r="I19" i="15"/>
  <c r="H19" i="15"/>
  <c r="F19" i="15"/>
  <c r="N19" i="15" s="1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T10" i="15" s="1"/>
  <c r="Q10" i="15"/>
  <c r="P10" i="15"/>
  <c r="U10" i="15" s="1"/>
  <c r="L10" i="15"/>
  <c r="J10" i="15"/>
  <c r="H10" i="15"/>
  <c r="F10" i="15"/>
  <c r="E10" i="15"/>
  <c r="K10" i="15" s="1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U339" i="14" s="1"/>
  <c r="L339" i="14"/>
  <c r="J339" i="14"/>
  <c r="H339" i="14"/>
  <c r="F339" i="14"/>
  <c r="N339" i="14" s="1"/>
  <c r="E339" i="14"/>
  <c r="M339" i="14" s="1"/>
  <c r="D339" i="14"/>
  <c r="I339" i="14" s="1"/>
  <c r="S338" i="14"/>
  <c r="R338" i="14"/>
  <c r="T338" i="14" s="1"/>
  <c r="Q338" i="14"/>
  <c r="P338" i="14"/>
  <c r="L338" i="14"/>
  <c r="J338" i="14"/>
  <c r="K338" i="14" s="1"/>
  <c r="H338" i="14"/>
  <c r="F338" i="14"/>
  <c r="E338" i="14"/>
  <c r="D338" i="14"/>
  <c r="G338" i="14" s="1"/>
  <c r="S337" i="14"/>
  <c r="R337" i="14"/>
  <c r="T337" i="14" s="1"/>
  <c r="Q337" i="14"/>
  <c r="P337" i="14"/>
  <c r="U337" i="14" s="1"/>
  <c r="L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K332" i="14" s="1"/>
  <c r="H332" i="14"/>
  <c r="F332" i="14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P323" i="14"/>
  <c r="U323" i="14" s="1"/>
  <c r="L323" i="14"/>
  <c r="J323" i="14"/>
  <c r="H323" i="14"/>
  <c r="F323" i="14"/>
  <c r="N323" i="14" s="1"/>
  <c r="E323" i="14"/>
  <c r="M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M317" i="14" s="1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T310" i="14" s="1"/>
  <c r="Q310" i="14"/>
  <c r="P310" i="14"/>
  <c r="U310" i="14" s="1"/>
  <c r="L310" i="14"/>
  <c r="J310" i="14"/>
  <c r="H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L303" i="14"/>
  <c r="J303" i="14"/>
  <c r="K303" i="14" s="1"/>
  <c r="H303" i="14"/>
  <c r="F303" i="14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H299" i="14"/>
  <c r="F299" i="14"/>
  <c r="E299" i="14"/>
  <c r="D299" i="14"/>
  <c r="S298" i="14"/>
  <c r="R298" i="14"/>
  <c r="T298" i="14" s="1"/>
  <c r="Q298" i="14"/>
  <c r="P298" i="14"/>
  <c r="U298" i="14" s="1"/>
  <c r="L298" i="14"/>
  <c r="J298" i="14"/>
  <c r="K298" i="14" s="1"/>
  <c r="H298" i="14"/>
  <c r="F298" i="14"/>
  <c r="E298" i="14"/>
  <c r="M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P292" i="14"/>
  <c r="U292" i="14" s="1"/>
  <c r="L292" i="14"/>
  <c r="J292" i="14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T285" i="14"/>
  <c r="S285" i="14"/>
  <c r="R285" i="14"/>
  <c r="Q285" i="14"/>
  <c r="P285" i="14"/>
  <c r="L285" i="14"/>
  <c r="J285" i="14"/>
  <c r="K285" i="14" s="1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P275" i="14"/>
  <c r="U275" i="14" s="1"/>
  <c r="L275" i="14"/>
  <c r="J275" i="14"/>
  <c r="H275" i="14"/>
  <c r="F275" i="14"/>
  <c r="E275" i="14"/>
  <c r="M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L267" i="14"/>
  <c r="J267" i="14"/>
  <c r="K267" i="14" s="1"/>
  <c r="H267" i="14"/>
  <c r="F267" i="14"/>
  <c r="N267" i="14" s="1"/>
  <c r="O267" i="14" s="1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T260" i="14"/>
  <c r="S260" i="14"/>
  <c r="R260" i="14"/>
  <c r="Q260" i="14"/>
  <c r="P260" i="14"/>
  <c r="L260" i="14"/>
  <c r="J260" i="14"/>
  <c r="H260" i="14"/>
  <c r="F260" i="14"/>
  <c r="N260" i="14" s="1"/>
  <c r="E260" i="14"/>
  <c r="D260" i="14"/>
  <c r="S259" i="14"/>
  <c r="R259" i="14"/>
  <c r="T259" i="14" s="1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M254" i="14"/>
  <c r="L254" i="14"/>
  <c r="J254" i="14"/>
  <c r="H254" i="14"/>
  <c r="F254" i="14"/>
  <c r="E254" i="14"/>
  <c r="D254" i="14"/>
  <c r="G254" i="14" s="1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T247" i="14" s="1"/>
  <c r="R247" i="14"/>
  <c r="Q247" i="14"/>
  <c r="P247" i="14"/>
  <c r="L247" i="14"/>
  <c r="J247" i="14"/>
  <c r="H247" i="14"/>
  <c r="F247" i="14"/>
  <c r="N247" i="14" s="1"/>
  <c r="E247" i="14"/>
  <c r="K247" i="14" s="1"/>
  <c r="D247" i="14"/>
  <c r="I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J240" i="14"/>
  <c r="H240" i="14"/>
  <c r="F240" i="14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T231" i="14" s="1"/>
  <c r="Q231" i="14"/>
  <c r="P231" i="14"/>
  <c r="L231" i="14"/>
  <c r="J231" i="14"/>
  <c r="K231" i="14" s="1"/>
  <c r="H231" i="14"/>
  <c r="F231" i="14"/>
  <c r="E231" i="14"/>
  <c r="D231" i="14"/>
  <c r="S230" i="14"/>
  <c r="R230" i="14"/>
  <c r="T230" i="14" s="1"/>
  <c r="Q230" i="14"/>
  <c r="P230" i="14"/>
  <c r="L230" i="14"/>
  <c r="J230" i="14"/>
  <c r="H230" i="14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U224" i="14" s="1"/>
  <c r="L224" i="14"/>
  <c r="J224" i="14"/>
  <c r="K224" i="14" s="1"/>
  <c r="H224" i="14"/>
  <c r="F224" i="14"/>
  <c r="E224" i="14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U205" i="14" s="1"/>
  <c r="L205" i="14"/>
  <c r="J205" i="14"/>
  <c r="K205" i="14" s="1"/>
  <c r="H205" i="14"/>
  <c r="F205" i="14"/>
  <c r="E205" i="14"/>
  <c r="M205" i="14" s="1"/>
  <c r="D205" i="14"/>
  <c r="I205" i="14" s="1"/>
  <c r="S204" i="14"/>
  <c r="R204" i="14"/>
  <c r="T204" i="14" s="1"/>
  <c r="Q204" i="14"/>
  <c r="P204" i="14"/>
  <c r="U204" i="14" s="1"/>
  <c r="L204" i="14"/>
  <c r="J204" i="14"/>
  <c r="H204" i="14"/>
  <c r="F204" i="14"/>
  <c r="E204" i="14"/>
  <c r="O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L191" i="14"/>
  <c r="J191" i="14"/>
  <c r="H191" i="14"/>
  <c r="F191" i="14"/>
  <c r="E191" i="14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U185" i="14" s="1"/>
  <c r="L185" i="14"/>
  <c r="J185" i="14"/>
  <c r="H185" i="14"/>
  <c r="F185" i="14"/>
  <c r="N185" i="14" s="1"/>
  <c r="O185" i="14" s="1"/>
  <c r="E185" i="14"/>
  <c r="M185" i="14" s="1"/>
  <c r="D185" i="14"/>
  <c r="I185" i="14" s="1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T179" i="14"/>
  <c r="S179" i="14"/>
  <c r="R179" i="14"/>
  <c r="Q179" i="14"/>
  <c r="P179" i="14"/>
  <c r="L179" i="14"/>
  <c r="J179" i="14"/>
  <c r="H179" i="14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F170" i="14"/>
  <c r="E170" i="14"/>
  <c r="M170" i="14" s="1"/>
  <c r="D170" i="14"/>
  <c r="S169" i="14"/>
  <c r="R169" i="14"/>
  <c r="T169" i="14" s="1"/>
  <c r="Q169" i="14"/>
  <c r="P169" i="14"/>
  <c r="L169" i="14"/>
  <c r="J169" i="14"/>
  <c r="H169" i="14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K163" i="14"/>
  <c r="J163" i="14"/>
  <c r="H163" i="14"/>
  <c r="F163" i="14"/>
  <c r="N163" i="14" s="1"/>
  <c r="O163" i="14" s="1"/>
  <c r="E163" i="14"/>
  <c r="D163" i="14"/>
  <c r="I163" i="14" s="1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T157" i="14" s="1"/>
  <c r="Q157" i="14"/>
  <c r="P157" i="14"/>
  <c r="L157" i="14"/>
  <c r="U157" i="14" s="1"/>
  <c r="J157" i="14"/>
  <c r="H157" i="14"/>
  <c r="F157" i="14"/>
  <c r="N157" i="14" s="1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L150" i="14"/>
  <c r="J150" i="14"/>
  <c r="K150" i="14" s="1"/>
  <c r="H150" i="14"/>
  <c r="F150" i="14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T144" i="14"/>
  <c r="S144" i="14"/>
  <c r="R144" i="14"/>
  <c r="Q144" i="14"/>
  <c r="P144" i="14"/>
  <c r="U144" i="14" s="1"/>
  <c r="L144" i="14"/>
  <c r="J144" i="14"/>
  <c r="H144" i="14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J137" i="14"/>
  <c r="H137" i="14"/>
  <c r="N137" i="14" s="1"/>
  <c r="G137" i="14"/>
  <c r="F137" i="14"/>
  <c r="E137" i="14"/>
  <c r="M137" i="14" s="1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T132" i="14" s="1"/>
  <c r="R132" i="14"/>
  <c r="Q132" i="14"/>
  <c r="P132" i="14"/>
  <c r="U132" i="14" s="1"/>
  <c r="L132" i="14"/>
  <c r="J132" i="14"/>
  <c r="K132" i="14" s="1"/>
  <c r="H132" i="14"/>
  <c r="G132" i="14"/>
  <c r="F132" i="14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T126" i="14" s="1"/>
  <c r="Q126" i="14"/>
  <c r="P126" i="14"/>
  <c r="U126" i="14" s="1"/>
  <c r="L126" i="14"/>
  <c r="J126" i="14"/>
  <c r="I126" i="14"/>
  <c r="H126" i="14"/>
  <c r="F126" i="14"/>
  <c r="N126" i="14" s="1"/>
  <c r="E126" i="14"/>
  <c r="O126" i="14" s="1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T121" i="14" s="1"/>
  <c r="R121" i="14"/>
  <c r="Q121" i="14"/>
  <c r="P121" i="14"/>
  <c r="U121" i="14" s="1"/>
  <c r="L121" i="14"/>
  <c r="K121" i="14"/>
  <c r="J121" i="14"/>
  <c r="H121" i="14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U112" i="14" s="1"/>
  <c r="L112" i="14"/>
  <c r="J112" i="14"/>
  <c r="H112" i="14"/>
  <c r="F112" i="14"/>
  <c r="E112" i="14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L106" i="14"/>
  <c r="K106" i="14"/>
  <c r="J106" i="14"/>
  <c r="H106" i="14"/>
  <c r="F106" i="14"/>
  <c r="N106" i="14" s="1"/>
  <c r="O106" i="14" s="1"/>
  <c r="E106" i="14"/>
  <c r="D106" i="14"/>
  <c r="G106" i="14" s="1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G102" i="14" s="1"/>
  <c r="E102" i="14"/>
  <c r="D102" i="14"/>
  <c r="I102" i="14" s="1"/>
  <c r="S101" i="14"/>
  <c r="T101" i="14" s="1"/>
  <c r="R101" i="14"/>
  <c r="Q101" i="14"/>
  <c r="P101" i="14"/>
  <c r="L101" i="14"/>
  <c r="J101" i="14"/>
  <c r="H101" i="14"/>
  <c r="G101" i="14"/>
  <c r="F101" i="14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U96" i="14" s="1"/>
  <c r="L96" i="14"/>
  <c r="J96" i="14"/>
  <c r="I96" i="14"/>
  <c r="H96" i="14"/>
  <c r="F96" i="14"/>
  <c r="G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T91" i="14" s="1"/>
  <c r="R91" i="14"/>
  <c r="Q91" i="14"/>
  <c r="P91" i="14"/>
  <c r="U91" i="14" s="1"/>
  <c r="L91" i="14"/>
  <c r="K91" i="14"/>
  <c r="J91" i="14"/>
  <c r="H91" i="14"/>
  <c r="G91" i="14"/>
  <c r="F91" i="14"/>
  <c r="N91" i="14" s="1"/>
  <c r="O91" i="14" s="1"/>
  <c r="E91" i="14"/>
  <c r="M91" i="14" s="1"/>
  <c r="D91" i="14"/>
  <c r="I91" i="14" s="1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U85" i="14"/>
  <c r="S85" i="14"/>
  <c r="R85" i="14"/>
  <c r="Q85" i="14"/>
  <c r="P85" i="14"/>
  <c r="L85" i="14"/>
  <c r="J85" i="14"/>
  <c r="H85" i="14"/>
  <c r="F85" i="14"/>
  <c r="E85" i="14"/>
  <c r="D85" i="14"/>
  <c r="I85" i="14" s="1"/>
  <c r="S84" i="14"/>
  <c r="R84" i="14"/>
  <c r="Q84" i="14"/>
  <c r="P84" i="14"/>
  <c r="L84" i="14"/>
  <c r="J84" i="14"/>
  <c r="H84" i="14"/>
  <c r="F84" i="14"/>
  <c r="E84" i="14"/>
  <c r="M84" i="14" s="1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I78" i="14"/>
  <c r="H78" i="14"/>
  <c r="F78" i="14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U70" i="14" s="1"/>
  <c r="L70" i="14"/>
  <c r="J70" i="14"/>
  <c r="K70" i="14" s="1"/>
  <c r="H70" i="14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L63" i="14"/>
  <c r="J63" i="14"/>
  <c r="I63" i="14"/>
  <c r="H63" i="14"/>
  <c r="F63" i="14"/>
  <c r="G63" i="14" s="1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T58" i="14" s="1"/>
  <c r="R58" i="14"/>
  <c r="Q58" i="14"/>
  <c r="P58" i="14"/>
  <c r="U58" i="14" s="1"/>
  <c r="L58" i="14"/>
  <c r="J58" i="14"/>
  <c r="H58" i="14"/>
  <c r="F58" i="14"/>
  <c r="E58" i="14"/>
  <c r="M58" i="14" s="1"/>
  <c r="D58" i="14"/>
  <c r="G58" i="14" s="1"/>
  <c r="U57" i="14"/>
  <c r="T57" i="14"/>
  <c r="N57" i="14"/>
  <c r="O57" i="14" s="1"/>
  <c r="M57" i="14"/>
  <c r="K57" i="14"/>
  <c r="I57" i="14"/>
  <c r="G57" i="14"/>
  <c r="U54" i="14"/>
  <c r="S54" i="14"/>
  <c r="R54" i="14"/>
  <c r="Q54" i="14"/>
  <c r="P54" i="14"/>
  <c r="L54" i="14"/>
  <c r="J54" i="14"/>
  <c r="H54" i="14"/>
  <c r="F54" i="14"/>
  <c r="E54" i="14"/>
  <c r="D54" i="14"/>
  <c r="I54" i="14" s="1"/>
  <c r="S53" i="14"/>
  <c r="R53" i="14"/>
  <c r="Q53" i="14"/>
  <c r="P53" i="14"/>
  <c r="L53" i="14"/>
  <c r="J53" i="14"/>
  <c r="H53" i="14"/>
  <c r="F53" i="14"/>
  <c r="E53" i="14"/>
  <c r="M53" i="14" s="1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O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L40" i="14"/>
  <c r="J40" i="14"/>
  <c r="H40" i="14"/>
  <c r="F40" i="14"/>
  <c r="E40" i="14"/>
  <c r="M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J35" i="14"/>
  <c r="I35" i="14"/>
  <c r="H35" i="14"/>
  <c r="F35" i="14"/>
  <c r="G35" i="14" s="1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U27" i="14" s="1"/>
  <c r="L27" i="14"/>
  <c r="J27" i="14"/>
  <c r="K27" i="14" s="1"/>
  <c r="H27" i="14"/>
  <c r="G27" i="14"/>
  <c r="F27" i="14"/>
  <c r="E27" i="14"/>
  <c r="M27" i="14" s="1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U19" i="14" s="1"/>
  <c r="L19" i="14"/>
  <c r="J19" i="14"/>
  <c r="H19" i="14"/>
  <c r="F19" i="14"/>
  <c r="G19" i="14" s="1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T10" i="14" s="1"/>
  <c r="R10" i="14"/>
  <c r="Q10" i="14"/>
  <c r="P10" i="14"/>
  <c r="L10" i="14"/>
  <c r="J10" i="14"/>
  <c r="H10" i="14"/>
  <c r="G10" i="14"/>
  <c r="F10" i="14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U339" i="13" s="1"/>
  <c r="L339" i="13"/>
  <c r="J339" i="13"/>
  <c r="H339" i="13"/>
  <c r="F339" i="13"/>
  <c r="N339" i="13" s="1"/>
  <c r="E339" i="13"/>
  <c r="O339" i="13" s="1"/>
  <c r="D339" i="13"/>
  <c r="G339" i="13" s="1"/>
  <c r="S338" i="13"/>
  <c r="R338" i="13"/>
  <c r="T338" i="13" s="1"/>
  <c r="Q338" i="13"/>
  <c r="P338" i="13"/>
  <c r="U338" i="13" s="1"/>
  <c r="L338" i="13"/>
  <c r="J338" i="13"/>
  <c r="K338" i="13" s="1"/>
  <c r="H338" i="13"/>
  <c r="F338" i="13"/>
  <c r="E338" i="13"/>
  <c r="M338" i="13" s="1"/>
  <c r="D338" i="13"/>
  <c r="T337" i="13"/>
  <c r="S337" i="13"/>
  <c r="R337" i="13"/>
  <c r="Q337" i="13"/>
  <c r="P337" i="13"/>
  <c r="U337" i="13" s="1"/>
  <c r="L337" i="13"/>
  <c r="J337" i="13"/>
  <c r="H337" i="13"/>
  <c r="F337" i="13"/>
  <c r="E337" i="13"/>
  <c r="D337" i="13"/>
  <c r="G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K332" i="13" s="1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T323" i="13" s="1"/>
  <c r="Q323" i="13"/>
  <c r="P323" i="13"/>
  <c r="U323" i="13" s="1"/>
  <c r="L323" i="13"/>
  <c r="J323" i="13"/>
  <c r="H323" i="13"/>
  <c r="F323" i="13"/>
  <c r="N323" i="13" s="1"/>
  <c r="E323" i="13"/>
  <c r="O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K317" i="13" s="1"/>
  <c r="H317" i="13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T310" i="13"/>
  <c r="S310" i="13"/>
  <c r="R310" i="13"/>
  <c r="Q310" i="13"/>
  <c r="P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U303" i="13" s="1"/>
  <c r="L303" i="13"/>
  <c r="J303" i="13"/>
  <c r="H303" i="13"/>
  <c r="F303" i="13"/>
  <c r="N303" i="13" s="1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T299" i="13"/>
  <c r="S299" i="13"/>
  <c r="R299" i="13"/>
  <c r="Q299" i="13"/>
  <c r="P299" i="13"/>
  <c r="L299" i="13"/>
  <c r="J299" i="13"/>
  <c r="H299" i="13"/>
  <c r="F299" i="13"/>
  <c r="E299" i="13"/>
  <c r="D299" i="13"/>
  <c r="S298" i="13"/>
  <c r="R298" i="13"/>
  <c r="Q298" i="13"/>
  <c r="P298" i="13"/>
  <c r="L298" i="13"/>
  <c r="J298" i="13"/>
  <c r="K298" i="13" s="1"/>
  <c r="H298" i="13"/>
  <c r="F298" i="13"/>
  <c r="G298" i="13" s="1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T285" i="13"/>
  <c r="S285" i="13"/>
  <c r="R285" i="13"/>
  <c r="Q285" i="13"/>
  <c r="P285" i="13"/>
  <c r="L285" i="13"/>
  <c r="J285" i="13"/>
  <c r="H285" i="13"/>
  <c r="F285" i="13"/>
  <c r="N285" i="13" s="1"/>
  <c r="O285" i="13" s="1"/>
  <c r="E285" i="13"/>
  <c r="M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T275" i="13" s="1"/>
  <c r="Q275" i="13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U267" i="13" s="1"/>
  <c r="L267" i="13"/>
  <c r="J267" i="13"/>
  <c r="H267" i="13"/>
  <c r="F267" i="13"/>
  <c r="N267" i="13" s="1"/>
  <c r="O267" i="13" s="1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T260" i="13"/>
  <c r="S260" i="13"/>
  <c r="R260" i="13"/>
  <c r="Q260" i="13"/>
  <c r="P260" i="13"/>
  <c r="U260" i="13" s="1"/>
  <c r="L260" i="13"/>
  <c r="J260" i="13"/>
  <c r="H260" i="13"/>
  <c r="F260" i="13"/>
  <c r="N260" i="13" s="1"/>
  <c r="E260" i="13"/>
  <c r="D260" i="13"/>
  <c r="S259" i="13"/>
  <c r="R259" i="13"/>
  <c r="T259" i="13" s="1"/>
  <c r="Q259" i="13"/>
  <c r="P259" i="13"/>
  <c r="L259" i="13"/>
  <c r="J259" i="13"/>
  <c r="K259" i="13" s="1"/>
  <c r="H259" i="13"/>
  <c r="F259" i="13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J254" i="13"/>
  <c r="N254" i="13" s="1"/>
  <c r="H254" i="13"/>
  <c r="F254" i="13"/>
  <c r="E254" i="13"/>
  <c r="M254" i="13" s="1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T247" i="13" s="1"/>
  <c r="Q247" i="13"/>
  <c r="P247" i="13"/>
  <c r="L247" i="13"/>
  <c r="J247" i="13"/>
  <c r="H247" i="13"/>
  <c r="F247" i="13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U240" i="13"/>
  <c r="S240" i="13"/>
  <c r="R240" i="13"/>
  <c r="T240" i="13" s="1"/>
  <c r="Q240" i="13"/>
  <c r="P240" i="13"/>
  <c r="L240" i="13"/>
  <c r="J240" i="13"/>
  <c r="I240" i="13"/>
  <c r="H240" i="13"/>
  <c r="F240" i="13"/>
  <c r="E240" i="13"/>
  <c r="D240" i="13"/>
  <c r="G240" i="13" s="1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T231" i="13" s="1"/>
  <c r="R231" i="13"/>
  <c r="Q231" i="13"/>
  <c r="P231" i="13"/>
  <c r="U231" i="13" s="1"/>
  <c r="L231" i="13"/>
  <c r="J231" i="13"/>
  <c r="H231" i="13"/>
  <c r="F231" i="13"/>
  <c r="E231" i="13"/>
  <c r="D231" i="13"/>
  <c r="U230" i="13"/>
  <c r="S230" i="13"/>
  <c r="R230" i="13"/>
  <c r="Q230" i="13"/>
  <c r="P230" i="13"/>
  <c r="L230" i="13"/>
  <c r="J230" i="13"/>
  <c r="H230" i="13"/>
  <c r="F230" i="13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T224" i="13"/>
  <c r="S224" i="13"/>
  <c r="R224" i="13"/>
  <c r="Q224" i="13"/>
  <c r="P224" i="13"/>
  <c r="U224" i="13" s="1"/>
  <c r="L224" i="13"/>
  <c r="J224" i="13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U216" i="13" s="1"/>
  <c r="L216" i="13"/>
  <c r="J216" i="13"/>
  <c r="H216" i="13"/>
  <c r="F216" i="13"/>
  <c r="E216" i="13"/>
  <c r="D216" i="13"/>
  <c r="G216" i="13" s="1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T205" i="13" s="1"/>
  <c r="R205" i="13"/>
  <c r="Q205" i="13"/>
  <c r="P205" i="13"/>
  <c r="U205" i="13" s="1"/>
  <c r="L205" i="13"/>
  <c r="J205" i="13"/>
  <c r="H205" i="13"/>
  <c r="F205" i="13"/>
  <c r="N205" i="13" s="1"/>
  <c r="O205" i="13" s="1"/>
  <c r="E205" i="13"/>
  <c r="M205" i="13" s="1"/>
  <c r="D205" i="13"/>
  <c r="I205" i="13" s="1"/>
  <c r="S204" i="13"/>
  <c r="R204" i="13"/>
  <c r="T204" i="13" s="1"/>
  <c r="Q204" i="13"/>
  <c r="P204" i="13"/>
  <c r="U204" i="13" s="1"/>
  <c r="L204" i="13"/>
  <c r="J204" i="13"/>
  <c r="I204" i="13"/>
  <c r="H204" i="13"/>
  <c r="F204" i="13"/>
  <c r="E204" i="13"/>
  <c r="O204" i="13" s="1"/>
  <c r="D204" i="13"/>
  <c r="G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T198" i="13" s="1"/>
  <c r="R198" i="13"/>
  <c r="Q198" i="13"/>
  <c r="P198" i="13"/>
  <c r="U198" i="13" s="1"/>
  <c r="L198" i="13"/>
  <c r="J198" i="13"/>
  <c r="H198" i="13"/>
  <c r="F198" i="13"/>
  <c r="N198" i="13" s="1"/>
  <c r="O198" i="13" s="1"/>
  <c r="E198" i="13"/>
  <c r="M198" i="13" s="1"/>
  <c r="D198" i="13"/>
  <c r="I198" i="13" s="1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U191" i="13" s="1"/>
  <c r="L191" i="13"/>
  <c r="J191" i="13"/>
  <c r="H191" i="13"/>
  <c r="F191" i="13"/>
  <c r="E191" i="13"/>
  <c r="D191" i="13"/>
  <c r="G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T185" i="13"/>
  <c r="S185" i="13"/>
  <c r="R185" i="13"/>
  <c r="Q185" i="13"/>
  <c r="P185" i="13"/>
  <c r="U185" i="13" s="1"/>
  <c r="L185" i="13"/>
  <c r="K185" i="13"/>
  <c r="J185" i="13"/>
  <c r="H185" i="13"/>
  <c r="F185" i="13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J179" i="13"/>
  <c r="H179" i="13"/>
  <c r="F179" i="13"/>
  <c r="E179" i="13"/>
  <c r="D179" i="13"/>
  <c r="G179" i="13" s="1"/>
  <c r="U178" i="13"/>
  <c r="T178" i="13"/>
  <c r="O178" i="13"/>
  <c r="N178" i="13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J170" i="13"/>
  <c r="H170" i="13"/>
  <c r="F170" i="13"/>
  <c r="E170" i="13"/>
  <c r="D170" i="13"/>
  <c r="S169" i="13"/>
  <c r="R169" i="13"/>
  <c r="T169" i="13" s="1"/>
  <c r="Q169" i="13"/>
  <c r="P169" i="13"/>
  <c r="U169" i="13" s="1"/>
  <c r="L169" i="13"/>
  <c r="J169" i="13"/>
  <c r="I169" i="13"/>
  <c r="H169" i="13"/>
  <c r="F169" i="13"/>
  <c r="E169" i="13"/>
  <c r="D169" i="13"/>
  <c r="G169" i="13" s="1"/>
  <c r="U168" i="13"/>
  <c r="T168" i="13"/>
  <c r="O168" i="13"/>
  <c r="N168" i="13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T163" i="13" s="1"/>
  <c r="Q163" i="13"/>
  <c r="P163" i="13"/>
  <c r="L163" i="13"/>
  <c r="J163" i="13"/>
  <c r="H163" i="13"/>
  <c r="F163" i="13"/>
  <c r="E163" i="13"/>
  <c r="D163" i="13"/>
  <c r="I163" i="13" s="1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L157" i="13"/>
  <c r="U157" i="13" s="1"/>
  <c r="J157" i="13"/>
  <c r="I157" i="13"/>
  <c r="H157" i="13"/>
  <c r="F157" i="13"/>
  <c r="E157" i="13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T150" i="13" s="1"/>
  <c r="Q150" i="13"/>
  <c r="P150" i="13"/>
  <c r="U150" i="13" s="1"/>
  <c r="L150" i="13"/>
  <c r="J150" i="13"/>
  <c r="H150" i="13"/>
  <c r="F150" i="13"/>
  <c r="N150" i="13" s="1"/>
  <c r="O150" i="13" s="1"/>
  <c r="E150" i="13"/>
  <c r="M150" i="13" s="1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U144" i="13"/>
  <c r="S144" i="13"/>
  <c r="R144" i="13"/>
  <c r="Q144" i="13"/>
  <c r="P144" i="13"/>
  <c r="L144" i="13"/>
  <c r="J144" i="13"/>
  <c r="H144" i="13"/>
  <c r="I144" i="13" s="1"/>
  <c r="F144" i="13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U137" i="13" s="1"/>
  <c r="L137" i="13"/>
  <c r="J137" i="13"/>
  <c r="H137" i="13"/>
  <c r="F137" i="13"/>
  <c r="E137" i="13"/>
  <c r="M137" i="13" s="1"/>
  <c r="D137" i="13"/>
  <c r="I137" i="13" s="1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U132" i="13"/>
  <c r="S132" i="13"/>
  <c r="R132" i="13"/>
  <c r="T132" i="13" s="1"/>
  <c r="Q132" i="13"/>
  <c r="P132" i="13"/>
  <c r="L132" i="13"/>
  <c r="J132" i="13"/>
  <c r="H132" i="13"/>
  <c r="F132" i="13"/>
  <c r="E132" i="13"/>
  <c r="D132" i="13"/>
  <c r="G132" i="13" s="1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U126" i="13" s="1"/>
  <c r="L126" i="13"/>
  <c r="K126" i="13"/>
  <c r="J126" i="13"/>
  <c r="H126" i="13"/>
  <c r="F126" i="13"/>
  <c r="E126" i="13"/>
  <c r="D126" i="13"/>
  <c r="I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U121" i="13" s="1"/>
  <c r="L121" i="13"/>
  <c r="J121" i="13"/>
  <c r="H121" i="13"/>
  <c r="F121" i="13"/>
  <c r="N121" i="13" s="1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T112" i="13"/>
  <c r="S112" i="13"/>
  <c r="R112" i="13"/>
  <c r="Q112" i="13"/>
  <c r="P112" i="13"/>
  <c r="L112" i="13"/>
  <c r="J112" i="13"/>
  <c r="K112" i="13" s="1"/>
  <c r="H112" i="13"/>
  <c r="F112" i="13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T106" i="13" s="1"/>
  <c r="Q106" i="13"/>
  <c r="P106" i="13"/>
  <c r="U106" i="13" s="1"/>
  <c r="L106" i="13"/>
  <c r="J106" i="13"/>
  <c r="H106" i="13"/>
  <c r="F106" i="13"/>
  <c r="E106" i="13"/>
  <c r="D106" i="13"/>
  <c r="G106" i="13" s="1"/>
  <c r="U105" i="13"/>
  <c r="T105" i="13"/>
  <c r="O105" i="13"/>
  <c r="N105" i="13"/>
  <c r="M105" i="13"/>
  <c r="K105" i="13"/>
  <c r="I105" i="13"/>
  <c r="G105" i="13"/>
  <c r="T102" i="13"/>
  <c r="S102" i="13"/>
  <c r="R102" i="13"/>
  <c r="Q102" i="13"/>
  <c r="P102" i="13"/>
  <c r="U102" i="13" s="1"/>
  <c r="L102" i="13"/>
  <c r="K102" i="13"/>
  <c r="J102" i="13"/>
  <c r="H102" i="13"/>
  <c r="F102" i="13"/>
  <c r="E102" i="13"/>
  <c r="M102" i="13" s="1"/>
  <c r="D102" i="13"/>
  <c r="S101" i="13"/>
  <c r="R101" i="13"/>
  <c r="T101" i="13" s="1"/>
  <c r="Q101" i="13"/>
  <c r="P101" i="13"/>
  <c r="U101" i="13" s="1"/>
  <c r="L101" i="13"/>
  <c r="J101" i="13"/>
  <c r="H101" i="13"/>
  <c r="F101" i="13"/>
  <c r="E101" i="13"/>
  <c r="D101" i="13"/>
  <c r="G101" i="13" s="1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T96" i="13"/>
  <c r="S96" i="13"/>
  <c r="R96" i="13"/>
  <c r="Q96" i="13"/>
  <c r="P96" i="13"/>
  <c r="U96" i="13" s="1"/>
  <c r="L96" i="13"/>
  <c r="K96" i="13"/>
  <c r="J96" i="13"/>
  <c r="H96" i="13"/>
  <c r="F96" i="13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L91" i="13"/>
  <c r="U91" i="13" s="1"/>
  <c r="J91" i="13"/>
  <c r="I91" i="13"/>
  <c r="H91" i="13"/>
  <c r="F91" i="13"/>
  <c r="E91" i="13"/>
  <c r="D91" i="13"/>
  <c r="G91" i="13" s="1"/>
  <c r="U90" i="13"/>
  <c r="T90" i="13"/>
  <c r="N90" i="13"/>
  <c r="O90" i="13" s="1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U85" i="13" s="1"/>
  <c r="L85" i="13"/>
  <c r="J85" i="13"/>
  <c r="H85" i="13"/>
  <c r="F85" i="13"/>
  <c r="N85" i="13" s="1"/>
  <c r="O85" i="13" s="1"/>
  <c r="E85" i="13"/>
  <c r="M85" i="13" s="1"/>
  <c r="D85" i="13"/>
  <c r="I85" i="13" s="1"/>
  <c r="S84" i="13"/>
  <c r="R84" i="13"/>
  <c r="Q84" i="13"/>
  <c r="P84" i="13"/>
  <c r="L84" i="13"/>
  <c r="U84" i="13" s="1"/>
  <c r="J84" i="13"/>
  <c r="I84" i="13"/>
  <c r="H84" i="13"/>
  <c r="F84" i="13"/>
  <c r="E84" i="13"/>
  <c r="D84" i="13"/>
  <c r="G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U78" i="13" s="1"/>
  <c r="L78" i="13"/>
  <c r="J78" i="13"/>
  <c r="H78" i="13"/>
  <c r="F78" i="13"/>
  <c r="N78" i="13" s="1"/>
  <c r="O78" i="13" s="1"/>
  <c r="E78" i="13"/>
  <c r="M78" i="13" s="1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U70" i="13" s="1"/>
  <c r="N70" i="13"/>
  <c r="L70" i="13"/>
  <c r="J70" i="13"/>
  <c r="H70" i="13"/>
  <c r="F70" i="13"/>
  <c r="E70" i="13"/>
  <c r="D70" i="13"/>
  <c r="G70" i="13" s="1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T63" i="13"/>
  <c r="S63" i="13"/>
  <c r="R63" i="13"/>
  <c r="Q63" i="13"/>
  <c r="P63" i="13"/>
  <c r="L63" i="13"/>
  <c r="K63" i="13"/>
  <c r="J63" i="13"/>
  <c r="H63" i="13"/>
  <c r="G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U58" i="13" s="1"/>
  <c r="L58" i="13"/>
  <c r="J58" i="13"/>
  <c r="I58" i="13"/>
  <c r="H58" i="13"/>
  <c r="F58" i="13"/>
  <c r="E58" i="13"/>
  <c r="D58" i="13"/>
  <c r="U57" i="13"/>
  <c r="T57" i="13"/>
  <c r="O57" i="13"/>
  <c r="N57" i="13"/>
  <c r="M57" i="13"/>
  <c r="K57" i="13"/>
  <c r="I57" i="13"/>
  <c r="G57" i="13"/>
  <c r="S54" i="13"/>
  <c r="T54" i="13" s="1"/>
  <c r="R54" i="13"/>
  <c r="Q54" i="13"/>
  <c r="P54" i="13"/>
  <c r="L54" i="13"/>
  <c r="J54" i="13"/>
  <c r="H54" i="13"/>
  <c r="F54" i="13"/>
  <c r="E54" i="13"/>
  <c r="K54" i="13" s="1"/>
  <c r="D54" i="13"/>
  <c r="I54" i="13" s="1"/>
  <c r="S53" i="13"/>
  <c r="R53" i="13"/>
  <c r="Q53" i="13"/>
  <c r="P53" i="13"/>
  <c r="L53" i="13"/>
  <c r="U53" i="13" s="1"/>
  <c r="J53" i="13"/>
  <c r="H53" i="13"/>
  <c r="F53" i="13"/>
  <c r="E53" i="13"/>
  <c r="M53" i="13" s="1"/>
  <c r="D53" i="13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T47" i="13" s="1"/>
  <c r="R47" i="13"/>
  <c r="Q47" i="13"/>
  <c r="P47" i="13"/>
  <c r="L47" i="13"/>
  <c r="K47" i="13"/>
  <c r="J47" i="13"/>
  <c r="H47" i="13"/>
  <c r="F47" i="13"/>
  <c r="E47" i="13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H40" i="13"/>
  <c r="F40" i="13"/>
  <c r="E40" i="13"/>
  <c r="M40" i="13" s="1"/>
  <c r="D40" i="13"/>
  <c r="G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T35" i="13"/>
  <c r="S35" i="13"/>
  <c r="R35" i="13"/>
  <c r="Q35" i="13"/>
  <c r="P35" i="13"/>
  <c r="U35" i="13" s="1"/>
  <c r="L35" i="13"/>
  <c r="K35" i="13"/>
  <c r="J35" i="13"/>
  <c r="H35" i="13"/>
  <c r="F35" i="13"/>
  <c r="G35" i="13" s="1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T27" i="13"/>
  <c r="S27" i="13"/>
  <c r="R27" i="13"/>
  <c r="Q27" i="13"/>
  <c r="P27" i="13"/>
  <c r="L27" i="13"/>
  <c r="J27" i="13"/>
  <c r="H27" i="13"/>
  <c r="F27" i="13"/>
  <c r="E27" i="13"/>
  <c r="D27" i="13"/>
  <c r="U26" i="13"/>
  <c r="T26" i="13"/>
  <c r="O26" i="13"/>
  <c r="N26" i="13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L19" i="13"/>
  <c r="J19" i="13"/>
  <c r="H19" i="13"/>
  <c r="F19" i="13"/>
  <c r="E19" i="13"/>
  <c r="K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U10" i="13"/>
  <c r="S10" i="13"/>
  <c r="R10" i="13"/>
  <c r="T10" i="13" s="1"/>
  <c r="Q10" i="13"/>
  <c r="P10" i="13"/>
  <c r="L10" i="13"/>
  <c r="J10" i="13"/>
  <c r="I10" i="13"/>
  <c r="H10" i="13"/>
  <c r="G10" i="13"/>
  <c r="F10" i="13"/>
  <c r="N10" i="13" s="1"/>
  <c r="O10" i="13" s="1"/>
  <c r="E10" i="13"/>
  <c r="M10" i="13" s="1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T339" i="12" s="1"/>
  <c r="Q339" i="12"/>
  <c r="P339" i="12"/>
  <c r="L339" i="12"/>
  <c r="J339" i="12"/>
  <c r="H339" i="12"/>
  <c r="F339" i="12"/>
  <c r="E339" i="12"/>
  <c r="D339" i="12"/>
  <c r="I339" i="12" s="1"/>
  <c r="S338" i="12"/>
  <c r="R338" i="12"/>
  <c r="T338" i="12" s="1"/>
  <c r="Q338" i="12"/>
  <c r="P338" i="12"/>
  <c r="U338" i="12" s="1"/>
  <c r="L338" i="12"/>
  <c r="J338" i="12"/>
  <c r="K338" i="12" s="1"/>
  <c r="H338" i="12"/>
  <c r="F338" i="12"/>
  <c r="N338" i="12" s="1"/>
  <c r="O338" i="12" s="1"/>
  <c r="E338" i="12"/>
  <c r="M338" i="12" s="1"/>
  <c r="D338" i="12"/>
  <c r="T337" i="12"/>
  <c r="S337" i="12"/>
  <c r="R337" i="12"/>
  <c r="Q337" i="12"/>
  <c r="P337" i="12"/>
  <c r="L337" i="12"/>
  <c r="J337" i="12"/>
  <c r="H337" i="12"/>
  <c r="F337" i="12"/>
  <c r="N337" i="12" s="1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P332" i="12"/>
  <c r="L332" i="12"/>
  <c r="J332" i="12"/>
  <c r="H332" i="12"/>
  <c r="F332" i="12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L323" i="12"/>
  <c r="J323" i="12"/>
  <c r="H323" i="12"/>
  <c r="F323" i="12"/>
  <c r="E323" i="12"/>
  <c r="D323" i="12"/>
  <c r="I323" i="12" s="1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U317" i="12" s="1"/>
  <c r="L317" i="12"/>
  <c r="J317" i="12"/>
  <c r="K317" i="12" s="1"/>
  <c r="H317" i="12"/>
  <c r="F317" i="12"/>
  <c r="E317" i="12"/>
  <c r="M317" i="12" s="1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T310" i="12" s="1"/>
  <c r="R310" i="12"/>
  <c r="Q310" i="12"/>
  <c r="P310" i="12"/>
  <c r="L310" i="12"/>
  <c r="J310" i="12"/>
  <c r="H310" i="12"/>
  <c r="F310" i="12"/>
  <c r="E310" i="12"/>
  <c r="M310" i="12" s="1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P303" i="12"/>
  <c r="U303" i="12" s="1"/>
  <c r="L303" i="12"/>
  <c r="J303" i="12"/>
  <c r="H303" i="12"/>
  <c r="F303" i="12"/>
  <c r="N303" i="12" s="1"/>
  <c r="E303" i="12"/>
  <c r="M303" i="12" s="1"/>
  <c r="D303" i="12"/>
  <c r="U302" i="12"/>
  <c r="T302" i="12"/>
  <c r="N302" i="12"/>
  <c r="O302" i="12" s="1"/>
  <c r="M302" i="12"/>
  <c r="K302" i="12"/>
  <c r="I302" i="12"/>
  <c r="G302" i="12"/>
  <c r="S299" i="12"/>
  <c r="R299" i="12"/>
  <c r="T299" i="12" s="1"/>
  <c r="Q299" i="12"/>
  <c r="P299" i="12"/>
  <c r="L299" i="12"/>
  <c r="J299" i="12"/>
  <c r="H299" i="12"/>
  <c r="F299" i="12"/>
  <c r="E299" i="12"/>
  <c r="M299" i="12" s="1"/>
  <c r="D299" i="12"/>
  <c r="I299" i="12" s="1"/>
  <c r="S298" i="12"/>
  <c r="R298" i="12"/>
  <c r="Q298" i="12"/>
  <c r="P298" i="12"/>
  <c r="L298" i="12"/>
  <c r="J298" i="12"/>
  <c r="H298" i="12"/>
  <c r="F298" i="12"/>
  <c r="N298" i="12" s="1"/>
  <c r="O298" i="12" s="1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T292" i="12" s="1"/>
  <c r="R292" i="12"/>
  <c r="Q292" i="12"/>
  <c r="P292" i="12"/>
  <c r="L292" i="12"/>
  <c r="J292" i="12"/>
  <c r="H292" i="12"/>
  <c r="F292" i="12"/>
  <c r="E292" i="12"/>
  <c r="M292" i="12" s="1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U285" i="12" s="1"/>
  <c r="L285" i="12"/>
  <c r="J285" i="12"/>
  <c r="K285" i="12" s="1"/>
  <c r="H285" i="12"/>
  <c r="F285" i="12"/>
  <c r="N285" i="12" s="1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T275" i="12"/>
  <c r="S275" i="12"/>
  <c r="R275" i="12"/>
  <c r="Q275" i="12"/>
  <c r="P275" i="12"/>
  <c r="L275" i="12"/>
  <c r="J275" i="12"/>
  <c r="H275" i="12"/>
  <c r="F275" i="12"/>
  <c r="N275" i="12" s="1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U267" i="12" s="1"/>
  <c r="L267" i="12"/>
  <c r="J267" i="12"/>
  <c r="H267" i="12"/>
  <c r="F267" i="12"/>
  <c r="N267" i="12" s="1"/>
  <c r="E267" i="12"/>
  <c r="O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U260" i="12" s="1"/>
  <c r="L260" i="12"/>
  <c r="J260" i="12"/>
  <c r="H260" i="12"/>
  <c r="F260" i="12"/>
  <c r="N260" i="12" s="1"/>
  <c r="E260" i="12"/>
  <c r="M260" i="12" s="1"/>
  <c r="D260" i="12"/>
  <c r="S259" i="12"/>
  <c r="R259" i="12"/>
  <c r="T259" i="12" s="1"/>
  <c r="Q259" i="12"/>
  <c r="P259" i="12"/>
  <c r="L259" i="12"/>
  <c r="J259" i="12"/>
  <c r="H259" i="12"/>
  <c r="F259" i="12"/>
  <c r="E259" i="12"/>
  <c r="D259" i="12"/>
  <c r="G259" i="12" s="1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U247" i="12" s="1"/>
  <c r="L247" i="12"/>
  <c r="J247" i="12"/>
  <c r="H247" i="12"/>
  <c r="F247" i="12"/>
  <c r="N247" i="12" s="1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J240" i="12"/>
  <c r="K240" i="12" s="1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L231" i="12"/>
  <c r="J231" i="12"/>
  <c r="H231" i="12"/>
  <c r="F231" i="12"/>
  <c r="N231" i="12" s="1"/>
  <c r="E231" i="12"/>
  <c r="D231" i="12"/>
  <c r="S230" i="12"/>
  <c r="R230" i="12"/>
  <c r="T230" i="12" s="1"/>
  <c r="Q230" i="12"/>
  <c r="P230" i="12"/>
  <c r="L230" i="12"/>
  <c r="K230" i="12"/>
  <c r="J230" i="12"/>
  <c r="H230" i="12"/>
  <c r="F230" i="12"/>
  <c r="E230" i="12"/>
  <c r="M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H224" i="12"/>
  <c r="F224" i="12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U216" i="12" s="1"/>
  <c r="L216" i="12"/>
  <c r="J216" i="12"/>
  <c r="H216" i="12"/>
  <c r="F216" i="12"/>
  <c r="E216" i="12"/>
  <c r="M216" i="12" s="1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D205" i="12"/>
  <c r="G205" i="12" s="1"/>
  <c r="S204" i="12"/>
  <c r="R204" i="12"/>
  <c r="T204" i="12" s="1"/>
  <c r="Q204" i="12"/>
  <c r="P204" i="12"/>
  <c r="L204" i="12"/>
  <c r="J204" i="12"/>
  <c r="K204" i="12" s="1"/>
  <c r="H204" i="12"/>
  <c r="F204" i="12"/>
  <c r="G204" i="12" s="1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U198" i="12" s="1"/>
  <c r="L198" i="12"/>
  <c r="J198" i="12"/>
  <c r="H198" i="12"/>
  <c r="F198" i="12"/>
  <c r="E198" i="12"/>
  <c r="D198" i="12"/>
  <c r="G198" i="12" s="1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T191" i="12" s="1"/>
  <c r="Q191" i="12"/>
  <c r="P191" i="12"/>
  <c r="U191" i="12" s="1"/>
  <c r="L191" i="12"/>
  <c r="J191" i="12"/>
  <c r="H191" i="12"/>
  <c r="F191" i="12"/>
  <c r="E191" i="12"/>
  <c r="M191" i="12" s="1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T185" i="12" s="1"/>
  <c r="Q185" i="12"/>
  <c r="P185" i="12"/>
  <c r="U185" i="12" s="1"/>
  <c r="L185" i="12"/>
  <c r="J185" i="12"/>
  <c r="I185" i="12"/>
  <c r="H185" i="12"/>
  <c r="F185" i="12"/>
  <c r="N185" i="12" s="1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R179" i="12"/>
  <c r="T179" i="12" s="1"/>
  <c r="Q179" i="12"/>
  <c r="P179" i="12"/>
  <c r="L179" i="12"/>
  <c r="J179" i="12"/>
  <c r="I179" i="12"/>
  <c r="H179" i="12"/>
  <c r="F179" i="12"/>
  <c r="N179" i="12" s="1"/>
  <c r="O179" i="12" s="1"/>
  <c r="E179" i="12"/>
  <c r="K179" i="12" s="1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L170" i="12"/>
  <c r="J170" i="12"/>
  <c r="H170" i="12"/>
  <c r="F170" i="12"/>
  <c r="E170" i="12"/>
  <c r="D170" i="12"/>
  <c r="G170" i="12" s="1"/>
  <c r="S169" i="12"/>
  <c r="R169" i="12"/>
  <c r="T169" i="12" s="1"/>
  <c r="Q169" i="12"/>
  <c r="P169" i="12"/>
  <c r="L169" i="12"/>
  <c r="J169" i="12"/>
  <c r="K169" i="12" s="1"/>
  <c r="H169" i="12"/>
  <c r="F169" i="12"/>
  <c r="G169" i="12" s="1"/>
  <c r="E169" i="12"/>
  <c r="D169" i="12"/>
  <c r="I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E163" i="12"/>
  <c r="D163" i="12"/>
  <c r="G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U157" i="12" s="1"/>
  <c r="L157" i="12"/>
  <c r="J157" i="12"/>
  <c r="K157" i="12" s="1"/>
  <c r="H157" i="12"/>
  <c r="F157" i="12"/>
  <c r="E157" i="12"/>
  <c r="M157" i="12" s="1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T150" i="12" s="1"/>
  <c r="Q150" i="12"/>
  <c r="P150" i="12"/>
  <c r="L150" i="12"/>
  <c r="U150" i="12" s="1"/>
  <c r="J150" i="12"/>
  <c r="H150" i="12"/>
  <c r="F150" i="12"/>
  <c r="E150" i="12"/>
  <c r="D150" i="12"/>
  <c r="G150" i="12" s="1"/>
  <c r="U149" i="12"/>
  <c r="T149" i="12"/>
  <c r="O149" i="12"/>
  <c r="N149" i="12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L144" i="12"/>
  <c r="J144" i="12"/>
  <c r="H144" i="12"/>
  <c r="F144" i="12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T137" i="12" s="1"/>
  <c r="Q137" i="12"/>
  <c r="P137" i="12"/>
  <c r="L137" i="12"/>
  <c r="U137" i="12" s="1"/>
  <c r="J137" i="12"/>
  <c r="H137" i="12"/>
  <c r="F137" i="12"/>
  <c r="N137" i="12" s="1"/>
  <c r="E137" i="12"/>
  <c r="D137" i="12"/>
  <c r="G137" i="12" s="1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T132" i="12" s="1"/>
  <c r="Q132" i="12"/>
  <c r="P132" i="12"/>
  <c r="L132" i="12"/>
  <c r="J132" i="12"/>
  <c r="K132" i="12" s="1"/>
  <c r="H132" i="12"/>
  <c r="F132" i="12"/>
  <c r="E132" i="12"/>
  <c r="D132" i="12"/>
  <c r="I132" i="12" s="1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T126" i="12" s="1"/>
  <c r="R126" i="12"/>
  <c r="Q126" i="12"/>
  <c r="P126" i="12"/>
  <c r="U126" i="12" s="1"/>
  <c r="L126" i="12"/>
  <c r="J126" i="12"/>
  <c r="H126" i="12"/>
  <c r="F126" i="12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U121" i="12" s="1"/>
  <c r="L121" i="12"/>
  <c r="J121" i="12"/>
  <c r="H121" i="12"/>
  <c r="F121" i="12"/>
  <c r="E121" i="12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T112" i="12" s="1"/>
  <c r="R112" i="12"/>
  <c r="Q112" i="12"/>
  <c r="P112" i="12"/>
  <c r="L112" i="12"/>
  <c r="J112" i="12"/>
  <c r="H112" i="12"/>
  <c r="F112" i="12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T106" i="12" s="1"/>
  <c r="Q106" i="12"/>
  <c r="P106" i="12"/>
  <c r="U106" i="12" s="1"/>
  <c r="L106" i="12"/>
  <c r="J106" i="12"/>
  <c r="H106" i="12"/>
  <c r="F106" i="12"/>
  <c r="E106" i="12"/>
  <c r="D106" i="12"/>
  <c r="G106" i="12" s="1"/>
  <c r="U105" i="12"/>
  <c r="T105" i="12"/>
  <c r="N105" i="12"/>
  <c r="O105" i="12" s="1"/>
  <c r="M105" i="12"/>
  <c r="K105" i="12"/>
  <c r="I105" i="12"/>
  <c r="G105" i="12"/>
  <c r="S102" i="12"/>
  <c r="R102" i="12"/>
  <c r="T102" i="12" s="1"/>
  <c r="Q102" i="12"/>
  <c r="P102" i="12"/>
  <c r="L102" i="12"/>
  <c r="J102" i="12"/>
  <c r="H102" i="12"/>
  <c r="F102" i="12"/>
  <c r="E102" i="12"/>
  <c r="D102" i="12"/>
  <c r="I102" i="12" s="1"/>
  <c r="S101" i="12"/>
  <c r="R101" i="12"/>
  <c r="T101" i="12" s="1"/>
  <c r="Q101" i="12"/>
  <c r="P101" i="12"/>
  <c r="L101" i="12"/>
  <c r="J101" i="12"/>
  <c r="K101" i="12" s="1"/>
  <c r="H101" i="12"/>
  <c r="F101" i="12"/>
  <c r="N101" i="12" s="1"/>
  <c r="O101" i="12" s="1"/>
  <c r="E101" i="12"/>
  <c r="D101" i="12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T96" i="12"/>
  <c r="S96" i="12"/>
  <c r="R96" i="12"/>
  <c r="Q96" i="12"/>
  <c r="P96" i="12"/>
  <c r="L96" i="12"/>
  <c r="J96" i="12"/>
  <c r="H96" i="12"/>
  <c r="F96" i="12"/>
  <c r="N96" i="12" s="1"/>
  <c r="E96" i="12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P91" i="12"/>
  <c r="U91" i="12" s="1"/>
  <c r="L91" i="12"/>
  <c r="J91" i="12"/>
  <c r="K91" i="12" s="1"/>
  <c r="H91" i="12"/>
  <c r="G91" i="12"/>
  <c r="F91" i="12"/>
  <c r="E91" i="12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L85" i="12"/>
  <c r="J85" i="12"/>
  <c r="H85" i="12"/>
  <c r="F85" i="12"/>
  <c r="E85" i="12"/>
  <c r="D85" i="12"/>
  <c r="S84" i="12"/>
  <c r="R84" i="12"/>
  <c r="T84" i="12" s="1"/>
  <c r="Q84" i="12"/>
  <c r="P84" i="12"/>
  <c r="L84" i="12"/>
  <c r="J84" i="12"/>
  <c r="H84" i="12"/>
  <c r="F84" i="12"/>
  <c r="E84" i="12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T78" i="12" s="1"/>
  <c r="Q78" i="12"/>
  <c r="P78" i="12"/>
  <c r="U78" i="12" s="1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T70" i="12" s="1"/>
  <c r="Q70" i="12"/>
  <c r="P70" i="12"/>
  <c r="U70" i="12" s="1"/>
  <c r="L70" i="12"/>
  <c r="J70" i="12"/>
  <c r="H70" i="12"/>
  <c r="F70" i="12"/>
  <c r="E70" i="12"/>
  <c r="D70" i="12"/>
  <c r="G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L63" i="12"/>
  <c r="J63" i="12"/>
  <c r="H63" i="12"/>
  <c r="F63" i="12"/>
  <c r="E63" i="12"/>
  <c r="D63" i="12"/>
  <c r="I63" i="12" s="1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P58" i="12"/>
  <c r="U58" i="12" s="1"/>
  <c r="L58" i="12"/>
  <c r="J58" i="12"/>
  <c r="H58" i="12"/>
  <c r="G58" i="12"/>
  <c r="F58" i="12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I54" i="12" s="1"/>
  <c r="S53" i="12"/>
  <c r="R53" i="12"/>
  <c r="Q53" i="12"/>
  <c r="P53" i="12"/>
  <c r="L53" i="12"/>
  <c r="J53" i="12"/>
  <c r="K53" i="12" s="1"/>
  <c r="H53" i="12"/>
  <c r="F53" i="12"/>
  <c r="N53" i="12" s="1"/>
  <c r="O53" i="12" s="1"/>
  <c r="E53" i="12"/>
  <c r="D53" i="12"/>
  <c r="U52" i="12"/>
  <c r="T52" i="12"/>
  <c r="N52" i="12"/>
  <c r="O52" i="12" s="1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P47" i="12"/>
  <c r="U47" i="12" s="1"/>
  <c r="L47" i="12"/>
  <c r="J47" i="12"/>
  <c r="H47" i="12"/>
  <c r="F47" i="12"/>
  <c r="E47" i="12"/>
  <c r="M47" i="12" s="1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Q40" i="12"/>
  <c r="P40" i="12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Q35" i="12"/>
  <c r="P35" i="12"/>
  <c r="L35" i="12"/>
  <c r="J35" i="12"/>
  <c r="H35" i="12"/>
  <c r="F35" i="12"/>
  <c r="N35" i="12" s="1"/>
  <c r="O35" i="12" s="1"/>
  <c r="E35" i="12"/>
  <c r="K35" i="12" s="1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P27" i="12"/>
  <c r="U27" i="12" s="1"/>
  <c r="L27" i="12"/>
  <c r="J27" i="12"/>
  <c r="H27" i="12"/>
  <c r="F27" i="12"/>
  <c r="N27" i="12" s="1"/>
  <c r="E27" i="12"/>
  <c r="D27" i="12"/>
  <c r="I27" i="12" s="1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P19" i="12"/>
  <c r="U19" i="12" s="1"/>
  <c r="L19" i="12"/>
  <c r="J19" i="12"/>
  <c r="H19" i="12"/>
  <c r="G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U10" i="12" s="1"/>
  <c r="J10" i="12"/>
  <c r="H10" i="12"/>
  <c r="F10" i="12"/>
  <c r="E10" i="12"/>
  <c r="D10" i="12"/>
  <c r="G10" i="12" s="1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S339" i="11"/>
  <c r="R339" i="11"/>
  <c r="Q339" i="11"/>
  <c r="P339" i="11"/>
  <c r="U339" i="11" s="1"/>
  <c r="L339" i="11"/>
  <c r="J339" i="11"/>
  <c r="H339" i="11"/>
  <c r="F339" i="11"/>
  <c r="E339" i="11"/>
  <c r="M339" i="11" s="1"/>
  <c r="D339" i="11"/>
  <c r="G339" i="11" s="1"/>
  <c r="S338" i="11"/>
  <c r="R338" i="11"/>
  <c r="T338" i="11" s="1"/>
  <c r="Q338" i="11"/>
  <c r="P338" i="11"/>
  <c r="U338" i="11" s="1"/>
  <c r="L338" i="11"/>
  <c r="J338" i="11"/>
  <c r="H338" i="11"/>
  <c r="F338" i="11"/>
  <c r="E338" i="11"/>
  <c r="D338" i="11"/>
  <c r="S337" i="11"/>
  <c r="R337" i="11"/>
  <c r="T337" i="11" s="1"/>
  <c r="Q337" i="11"/>
  <c r="P337" i="11"/>
  <c r="U337" i="11" s="1"/>
  <c r="O337" i="11"/>
  <c r="L337" i="11"/>
  <c r="K337" i="11"/>
  <c r="J337" i="11"/>
  <c r="H337" i="11"/>
  <c r="F337" i="1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L332" i="11"/>
  <c r="J332" i="11"/>
  <c r="H332" i="11"/>
  <c r="F332" i="11"/>
  <c r="N332" i="11" s="1"/>
  <c r="E332" i="1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J323" i="11"/>
  <c r="H323" i="11"/>
  <c r="F323" i="1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U317" i="11" s="1"/>
  <c r="L317" i="11"/>
  <c r="J317" i="11"/>
  <c r="H317" i="11"/>
  <c r="F317" i="1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O310" i="11"/>
  <c r="L310" i="11"/>
  <c r="K310" i="11"/>
  <c r="J310" i="11"/>
  <c r="H310" i="11"/>
  <c r="F310" i="11"/>
  <c r="E310" i="11"/>
  <c r="M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F303" i="1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U299" i="11" s="1"/>
  <c r="L299" i="11"/>
  <c r="J299" i="11"/>
  <c r="H299" i="11"/>
  <c r="F299" i="11"/>
  <c r="E299" i="11"/>
  <c r="M299" i="11" s="1"/>
  <c r="D299" i="11"/>
  <c r="S298" i="11"/>
  <c r="R298" i="11"/>
  <c r="T298" i="11" s="1"/>
  <c r="Q298" i="11"/>
  <c r="P298" i="11"/>
  <c r="L298" i="11"/>
  <c r="J298" i="11"/>
  <c r="H298" i="11"/>
  <c r="F298" i="11"/>
  <c r="E298" i="11"/>
  <c r="D298" i="11"/>
  <c r="I298" i="11" s="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M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U285" i="11" s="1"/>
  <c r="L285" i="11"/>
  <c r="J285" i="11"/>
  <c r="H285" i="1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U275" i="11" s="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U267" i="11" s="1"/>
  <c r="L267" i="11"/>
  <c r="J267" i="11"/>
  <c r="H267" i="11"/>
  <c r="F267" i="11"/>
  <c r="E267" i="11"/>
  <c r="M267" i="11" s="1"/>
  <c r="D267" i="1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M260" i="11" s="1"/>
  <c r="D260" i="11"/>
  <c r="S259" i="11"/>
  <c r="T259" i="11" s="1"/>
  <c r="R259" i="11"/>
  <c r="Q259" i="11"/>
  <c r="P259" i="11"/>
  <c r="L259" i="11"/>
  <c r="J259" i="11"/>
  <c r="H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E254" i="11"/>
  <c r="M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F247" i="11"/>
  <c r="E247" i="11"/>
  <c r="M247" i="11" s="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O240" i="11"/>
  <c r="L240" i="11"/>
  <c r="K240" i="11"/>
  <c r="J240" i="11"/>
  <c r="H240" i="11"/>
  <c r="F240" i="11"/>
  <c r="E240" i="11"/>
  <c r="M240" i="11" s="1"/>
  <c r="D240" i="11"/>
  <c r="I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H231" i="11"/>
  <c r="F231" i="11"/>
  <c r="E231" i="11"/>
  <c r="D231" i="11"/>
  <c r="S230" i="11"/>
  <c r="R230" i="11"/>
  <c r="T230" i="11" s="1"/>
  <c r="Q230" i="11"/>
  <c r="P230" i="11"/>
  <c r="L230" i="11"/>
  <c r="J230" i="11"/>
  <c r="H230" i="11"/>
  <c r="F230" i="11"/>
  <c r="E230" i="11"/>
  <c r="D230" i="11"/>
  <c r="I230" i="11" s="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E224" i="1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M216" i="11" s="1"/>
  <c r="D216" i="11"/>
  <c r="I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T205" i="11" s="1"/>
  <c r="Q205" i="11"/>
  <c r="P205" i="11"/>
  <c r="U205" i="11" s="1"/>
  <c r="L205" i="11"/>
  <c r="J205" i="11"/>
  <c r="H205" i="11"/>
  <c r="F205" i="11"/>
  <c r="E205" i="11"/>
  <c r="M205" i="11" s="1"/>
  <c r="D205" i="11"/>
  <c r="G205" i="11" s="1"/>
  <c r="S204" i="11"/>
  <c r="R204" i="11"/>
  <c r="T204" i="11" s="1"/>
  <c r="Q204" i="11"/>
  <c r="P204" i="11"/>
  <c r="U204" i="11" s="1"/>
  <c r="L204" i="11"/>
  <c r="J204" i="11"/>
  <c r="H204" i="11"/>
  <c r="F204" i="11"/>
  <c r="E204" i="11"/>
  <c r="K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T198" i="11"/>
  <c r="S198" i="11"/>
  <c r="R198" i="11"/>
  <c r="Q198" i="11"/>
  <c r="P198" i="11"/>
  <c r="U198" i="11" s="1"/>
  <c r="L198" i="11"/>
  <c r="J198" i="11"/>
  <c r="H198" i="11"/>
  <c r="F198" i="11"/>
  <c r="E198" i="11"/>
  <c r="M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U191" i="11" s="1"/>
  <c r="L191" i="11"/>
  <c r="J191" i="11"/>
  <c r="I191" i="11"/>
  <c r="H191" i="11"/>
  <c r="G191" i="11"/>
  <c r="F191" i="11"/>
  <c r="E191" i="11"/>
  <c r="M191" i="11" s="1"/>
  <c r="D191" i="11"/>
  <c r="U190" i="11"/>
  <c r="T190" i="11"/>
  <c r="O190" i="11"/>
  <c r="N190" i="11"/>
  <c r="M190" i="11"/>
  <c r="K190" i="11"/>
  <c r="I190" i="11"/>
  <c r="G190" i="11"/>
  <c r="U189" i="11"/>
  <c r="T189" i="11"/>
  <c r="O189" i="11"/>
  <c r="N189" i="11"/>
  <c r="M189" i="11"/>
  <c r="K189" i="11"/>
  <c r="I189" i="11"/>
  <c r="G189" i="11"/>
  <c r="U188" i="11"/>
  <c r="T188" i="11"/>
  <c r="O188" i="11"/>
  <c r="N188" i="1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T185" i="11"/>
  <c r="S185" i="11"/>
  <c r="R185" i="11"/>
  <c r="Q185" i="11"/>
  <c r="P185" i="11"/>
  <c r="L185" i="11"/>
  <c r="U185" i="11" s="1"/>
  <c r="J185" i="11"/>
  <c r="H185" i="11"/>
  <c r="F185" i="11"/>
  <c r="E185" i="11"/>
  <c r="D185" i="11"/>
  <c r="G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L179" i="11"/>
  <c r="K179" i="11"/>
  <c r="J179" i="11"/>
  <c r="I179" i="11"/>
  <c r="H179" i="11"/>
  <c r="G179" i="11"/>
  <c r="F179" i="11"/>
  <c r="N179" i="11" s="1"/>
  <c r="E179" i="11"/>
  <c r="M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H170" i="11"/>
  <c r="F170" i="11"/>
  <c r="E170" i="11"/>
  <c r="D170" i="11"/>
  <c r="I170" i="11" s="1"/>
  <c r="U169" i="11"/>
  <c r="S169" i="11"/>
  <c r="R169" i="11"/>
  <c r="T169" i="11" s="1"/>
  <c r="Q169" i="11"/>
  <c r="P169" i="11"/>
  <c r="L169" i="11"/>
  <c r="K169" i="11"/>
  <c r="J169" i="11"/>
  <c r="I169" i="11"/>
  <c r="H169" i="11"/>
  <c r="G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T163" i="11"/>
  <c r="S163" i="11"/>
  <c r="R163" i="11"/>
  <c r="Q163" i="11"/>
  <c r="P163" i="11"/>
  <c r="U163" i="11" s="1"/>
  <c r="L163" i="11"/>
  <c r="J163" i="11"/>
  <c r="H163" i="11"/>
  <c r="F163" i="11"/>
  <c r="N163" i="11" s="1"/>
  <c r="E163" i="11"/>
  <c r="M163" i="11" s="1"/>
  <c r="D163" i="11"/>
  <c r="I163" i="11" s="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U157" i="11" s="1"/>
  <c r="L157" i="11"/>
  <c r="J157" i="11"/>
  <c r="K157" i="11" s="1"/>
  <c r="H157" i="11"/>
  <c r="I157" i="11" s="1"/>
  <c r="F157" i="11"/>
  <c r="G157" i="11" s="1"/>
  <c r="E157" i="11"/>
  <c r="M157" i="11" s="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J150" i="11"/>
  <c r="H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S144" i="11"/>
  <c r="R144" i="11"/>
  <c r="T144" i="11" s="1"/>
  <c r="Q144" i="11"/>
  <c r="P144" i="11"/>
  <c r="L144" i="11"/>
  <c r="K144" i="11"/>
  <c r="J144" i="11"/>
  <c r="I144" i="11"/>
  <c r="H144" i="11"/>
  <c r="G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T137" i="11"/>
  <c r="S137" i="11"/>
  <c r="R137" i="11"/>
  <c r="Q137" i="11"/>
  <c r="P137" i="11"/>
  <c r="U137" i="11" s="1"/>
  <c r="L137" i="11"/>
  <c r="J137" i="11"/>
  <c r="H137" i="11"/>
  <c r="F137" i="11"/>
  <c r="N137" i="11" s="1"/>
  <c r="E137" i="11"/>
  <c r="M137" i="11" s="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U132" i="11"/>
  <c r="S132" i="11"/>
  <c r="R132" i="11"/>
  <c r="T132" i="11" s="1"/>
  <c r="Q132" i="11"/>
  <c r="P132" i="11"/>
  <c r="L132" i="11"/>
  <c r="J132" i="11"/>
  <c r="I132" i="11"/>
  <c r="H132" i="11"/>
  <c r="G132" i="11"/>
  <c r="F132" i="11"/>
  <c r="E132" i="11"/>
  <c r="M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O121" i="11"/>
  <c r="L121" i="11"/>
  <c r="K121" i="11"/>
  <c r="J121" i="11"/>
  <c r="I121" i="11"/>
  <c r="H121" i="11"/>
  <c r="F121" i="11"/>
  <c r="G121" i="11" s="1"/>
  <c r="E121" i="11"/>
  <c r="M121" i="11" s="1"/>
  <c r="D121" i="1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T112" i="11"/>
  <c r="S112" i="11"/>
  <c r="R112" i="11"/>
  <c r="Q112" i="11"/>
  <c r="P112" i="11"/>
  <c r="L112" i="11"/>
  <c r="J112" i="11"/>
  <c r="H112" i="11"/>
  <c r="F112" i="11"/>
  <c r="N112" i="11" s="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U106" i="11" s="1"/>
  <c r="L106" i="11"/>
  <c r="J106" i="11"/>
  <c r="I106" i="11"/>
  <c r="H106" i="11"/>
  <c r="F106" i="11"/>
  <c r="G106" i="11" s="1"/>
  <c r="E106" i="11"/>
  <c r="M106" i="11" s="1"/>
  <c r="D106" i="11"/>
  <c r="U105" i="11"/>
  <c r="T105" i="11"/>
  <c r="N105" i="11"/>
  <c r="O105" i="11" s="1"/>
  <c r="M105" i="11"/>
  <c r="K105" i="11"/>
  <c r="I105" i="11"/>
  <c r="G105" i="11"/>
  <c r="T102" i="11"/>
  <c r="S102" i="11"/>
  <c r="R102" i="11"/>
  <c r="Q102" i="11"/>
  <c r="P102" i="11"/>
  <c r="U102" i="11" s="1"/>
  <c r="L102" i="11"/>
  <c r="J102" i="11"/>
  <c r="H102" i="11"/>
  <c r="F102" i="11"/>
  <c r="N102" i="11" s="1"/>
  <c r="E102" i="11"/>
  <c r="M102" i="11" s="1"/>
  <c r="D102" i="11"/>
  <c r="I102" i="11" s="1"/>
  <c r="U101" i="11"/>
  <c r="S101" i="11"/>
  <c r="R101" i="11"/>
  <c r="T101" i="11" s="1"/>
  <c r="Q101" i="11"/>
  <c r="P101" i="11"/>
  <c r="L101" i="11"/>
  <c r="J101" i="11"/>
  <c r="I101" i="11"/>
  <c r="H101" i="11"/>
  <c r="G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T96" i="11"/>
  <c r="S96" i="11"/>
  <c r="R96" i="11"/>
  <c r="Q96" i="11"/>
  <c r="P96" i="11"/>
  <c r="U96" i="11" s="1"/>
  <c r="L96" i="11"/>
  <c r="J96" i="11"/>
  <c r="H96" i="11"/>
  <c r="F96" i="11"/>
  <c r="N96" i="11" s="1"/>
  <c r="E96" i="11"/>
  <c r="M96" i="11" s="1"/>
  <c r="D96" i="11"/>
  <c r="I96" i="11" s="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P91" i="11"/>
  <c r="U91" i="11" s="1"/>
  <c r="L91" i="11"/>
  <c r="J91" i="11"/>
  <c r="K91" i="11" s="1"/>
  <c r="H91" i="11"/>
  <c r="I91" i="11" s="1"/>
  <c r="F91" i="11"/>
  <c r="G91" i="11" s="1"/>
  <c r="E91" i="11"/>
  <c r="M91" i="11" s="1"/>
  <c r="D91" i="1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T85" i="11" s="1"/>
  <c r="Q85" i="11"/>
  <c r="P85" i="11"/>
  <c r="L85" i="11"/>
  <c r="J85" i="11"/>
  <c r="H85" i="11"/>
  <c r="F85" i="11"/>
  <c r="E85" i="11"/>
  <c r="D85" i="11"/>
  <c r="I85" i="11" s="1"/>
  <c r="S84" i="11"/>
  <c r="R84" i="11"/>
  <c r="T84" i="11" s="1"/>
  <c r="Q84" i="11"/>
  <c r="P84" i="11"/>
  <c r="L84" i="11"/>
  <c r="U84" i="11" s="1"/>
  <c r="J84" i="11"/>
  <c r="I84" i="11"/>
  <c r="H84" i="11"/>
  <c r="F84" i="11"/>
  <c r="E84" i="11"/>
  <c r="M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T78" i="11" s="1"/>
  <c r="Q78" i="11"/>
  <c r="P78" i="11"/>
  <c r="L78" i="11"/>
  <c r="J78" i="11"/>
  <c r="H78" i="11"/>
  <c r="F78" i="11"/>
  <c r="E78" i="11"/>
  <c r="M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K70" i="11"/>
  <c r="J70" i="11"/>
  <c r="I70" i="11"/>
  <c r="H70" i="11"/>
  <c r="G70" i="11"/>
  <c r="F70" i="11"/>
  <c r="N70" i="11" s="1"/>
  <c r="E70" i="11"/>
  <c r="M70" i="11" s="1"/>
  <c r="D70" i="1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H63" i="11"/>
  <c r="F63" i="11"/>
  <c r="E63" i="11"/>
  <c r="M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T58" i="11" s="1"/>
  <c r="Q58" i="11"/>
  <c r="P58" i="11"/>
  <c r="L58" i="11"/>
  <c r="U58" i="11" s="1"/>
  <c r="J58" i="11"/>
  <c r="I58" i="11"/>
  <c r="H58" i="11"/>
  <c r="F58" i="11"/>
  <c r="G58" i="11" s="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L54" i="11"/>
  <c r="J54" i="11"/>
  <c r="H54" i="11"/>
  <c r="F54" i="11"/>
  <c r="E54" i="11"/>
  <c r="M54" i="11" s="1"/>
  <c r="D54" i="11"/>
  <c r="U53" i="11"/>
  <c r="S53" i="11"/>
  <c r="R53" i="11"/>
  <c r="T53" i="11" s="1"/>
  <c r="Q53" i="11"/>
  <c r="P53" i="11"/>
  <c r="L53" i="11"/>
  <c r="K53" i="11"/>
  <c r="J53" i="11"/>
  <c r="H53" i="11"/>
  <c r="G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F47" i="11"/>
  <c r="E47" i="11"/>
  <c r="M47" i="11" s="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U40" i="11"/>
  <c r="S40" i="11"/>
  <c r="R40" i="11"/>
  <c r="T40" i="11" s="1"/>
  <c r="Q40" i="11"/>
  <c r="P40" i="11"/>
  <c r="L40" i="11"/>
  <c r="J40" i="11"/>
  <c r="I40" i="11"/>
  <c r="H40" i="11"/>
  <c r="F40" i="11"/>
  <c r="E40" i="11"/>
  <c r="M40" i="11" s="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E35" i="11"/>
  <c r="M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T27" i="11" s="1"/>
  <c r="Q27" i="11"/>
  <c r="P27" i="11"/>
  <c r="L27" i="11"/>
  <c r="U27" i="11" s="1"/>
  <c r="J27" i="11"/>
  <c r="H27" i="1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T19" i="11" s="1"/>
  <c r="R19" i="11"/>
  <c r="Q19" i="11"/>
  <c r="P19" i="11"/>
  <c r="L19" i="11"/>
  <c r="J19" i="11"/>
  <c r="H19" i="11"/>
  <c r="F19" i="1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J10" i="11"/>
  <c r="N10" i="11" s="1"/>
  <c r="O10" i="11" s="1"/>
  <c r="H10" i="11"/>
  <c r="G10" i="11"/>
  <c r="F10" i="11"/>
  <c r="E10" i="11"/>
  <c r="M10" i="11" s="1"/>
  <c r="D10" i="11"/>
  <c r="I10" i="11" s="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L339" i="10"/>
  <c r="J339" i="10"/>
  <c r="H339" i="10"/>
  <c r="F339" i="10"/>
  <c r="E339" i="10"/>
  <c r="D339" i="10"/>
  <c r="S338" i="10"/>
  <c r="R338" i="10"/>
  <c r="Q338" i="10"/>
  <c r="P338" i="10"/>
  <c r="L338" i="10"/>
  <c r="J338" i="10"/>
  <c r="K338" i="10" s="1"/>
  <c r="H338" i="10"/>
  <c r="F338" i="10"/>
  <c r="N338" i="10" s="1"/>
  <c r="O338" i="10" s="1"/>
  <c r="E338" i="10"/>
  <c r="D338" i="10"/>
  <c r="S337" i="10"/>
  <c r="R337" i="10"/>
  <c r="Q337" i="10"/>
  <c r="P337" i="10"/>
  <c r="L337" i="10"/>
  <c r="J337" i="10"/>
  <c r="H337" i="10"/>
  <c r="F337" i="10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P332" i="10"/>
  <c r="L332" i="10"/>
  <c r="J332" i="10"/>
  <c r="K332" i="10" s="1"/>
  <c r="H332" i="10"/>
  <c r="F332" i="10"/>
  <c r="N332" i="10" s="1"/>
  <c r="O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L323" i="10"/>
  <c r="J323" i="10"/>
  <c r="H323" i="10"/>
  <c r="F323" i="10"/>
  <c r="E323" i="10"/>
  <c r="M323" i="10" s="1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G317" i="10"/>
  <c r="F317" i="10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T310" i="10" s="1"/>
  <c r="Q310" i="10"/>
  <c r="P310" i="10"/>
  <c r="L310" i="10"/>
  <c r="J310" i="10"/>
  <c r="H310" i="10"/>
  <c r="F310" i="10"/>
  <c r="N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P303" i="10"/>
  <c r="L303" i="10"/>
  <c r="J303" i="10"/>
  <c r="H303" i="10"/>
  <c r="F303" i="10"/>
  <c r="E303" i="10"/>
  <c r="K303" i="10" s="1"/>
  <c r="D303" i="10"/>
  <c r="U302" i="10"/>
  <c r="T302" i="10"/>
  <c r="N302" i="10"/>
  <c r="O302" i="10" s="1"/>
  <c r="M302" i="10"/>
  <c r="K302" i="10"/>
  <c r="I302" i="10"/>
  <c r="G302" i="10"/>
  <c r="T299" i="10"/>
  <c r="S299" i="10"/>
  <c r="R299" i="10"/>
  <c r="Q299" i="10"/>
  <c r="P299" i="10"/>
  <c r="L299" i="10"/>
  <c r="J299" i="10"/>
  <c r="H299" i="10"/>
  <c r="F299" i="10"/>
  <c r="N299" i="10" s="1"/>
  <c r="E299" i="10"/>
  <c r="D299" i="10"/>
  <c r="S298" i="10"/>
  <c r="R298" i="10"/>
  <c r="Q298" i="10"/>
  <c r="P298" i="10"/>
  <c r="L298" i="10"/>
  <c r="J298" i="10"/>
  <c r="K298" i="10" s="1"/>
  <c r="H298" i="10"/>
  <c r="F298" i="10"/>
  <c r="E298" i="10"/>
  <c r="M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T292" i="10" s="1"/>
  <c r="R292" i="10"/>
  <c r="Q292" i="10"/>
  <c r="P292" i="10"/>
  <c r="L292" i="10"/>
  <c r="J292" i="10"/>
  <c r="H292" i="10"/>
  <c r="F292" i="10"/>
  <c r="E292" i="10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P285" i="10"/>
  <c r="L285" i="10"/>
  <c r="J285" i="10"/>
  <c r="H285" i="10"/>
  <c r="G285" i="10"/>
  <c r="F285" i="10"/>
  <c r="E285" i="10"/>
  <c r="K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U275" i="10" s="1"/>
  <c r="J275" i="10"/>
  <c r="H275" i="10"/>
  <c r="N275" i="10" s="1"/>
  <c r="F275" i="10"/>
  <c r="E275" i="10"/>
  <c r="M275" i="10" s="1"/>
  <c r="D275" i="10"/>
  <c r="G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O272" i="10"/>
  <c r="N272" i="10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T267" i="10" s="1"/>
  <c r="Q267" i="10"/>
  <c r="P267" i="10"/>
  <c r="L267" i="10"/>
  <c r="J267" i="10"/>
  <c r="H267" i="10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P260" i="10"/>
  <c r="L260" i="10"/>
  <c r="J260" i="10"/>
  <c r="H260" i="10"/>
  <c r="F260" i="10"/>
  <c r="N260" i="10" s="1"/>
  <c r="E260" i="10"/>
  <c r="M260" i="10" s="1"/>
  <c r="D260" i="10"/>
  <c r="T259" i="10"/>
  <c r="S259" i="10"/>
  <c r="R259" i="10"/>
  <c r="Q259" i="10"/>
  <c r="P259" i="10"/>
  <c r="L259" i="10"/>
  <c r="K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U254" i="10" s="1"/>
  <c r="L254" i="10"/>
  <c r="M254" i="10" s="1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O251" i="10"/>
  <c r="N251" i="10"/>
  <c r="M251" i="10"/>
  <c r="K251" i="10"/>
  <c r="I251" i="10"/>
  <c r="G251" i="10"/>
  <c r="U250" i="10"/>
  <c r="T250" i="10"/>
  <c r="O250" i="10"/>
  <c r="N250" i="10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O248" i="10"/>
  <c r="N248" i="10"/>
  <c r="M248" i="10"/>
  <c r="K248" i="10"/>
  <c r="I248" i="10"/>
  <c r="G248" i="10"/>
  <c r="S247" i="10"/>
  <c r="R247" i="10"/>
  <c r="T247" i="10" s="1"/>
  <c r="Q247" i="10"/>
  <c r="P247" i="10"/>
  <c r="L247" i="10"/>
  <c r="J247" i="10"/>
  <c r="K247" i="10" s="1"/>
  <c r="H247" i="10"/>
  <c r="F247" i="10"/>
  <c r="E247" i="10"/>
  <c r="D247" i="10"/>
  <c r="I247" i="10" s="1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L240" i="10"/>
  <c r="U240" i="10" s="1"/>
  <c r="J240" i="10"/>
  <c r="H240" i="10"/>
  <c r="F240" i="10"/>
  <c r="E240" i="10"/>
  <c r="D240" i="10"/>
  <c r="I240" i="10" s="1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T231" i="10" s="1"/>
  <c r="R231" i="10"/>
  <c r="Q231" i="10"/>
  <c r="P231" i="10"/>
  <c r="U231" i="10" s="1"/>
  <c r="L231" i="10"/>
  <c r="J231" i="10"/>
  <c r="H231" i="10"/>
  <c r="F231" i="10"/>
  <c r="E231" i="10"/>
  <c r="M231" i="10" s="1"/>
  <c r="D231" i="10"/>
  <c r="S230" i="10"/>
  <c r="R230" i="10"/>
  <c r="Q230" i="10"/>
  <c r="P230" i="10"/>
  <c r="U230" i="10" s="1"/>
  <c r="L230" i="10"/>
  <c r="J230" i="10"/>
  <c r="N230" i="10" s="1"/>
  <c r="H230" i="10"/>
  <c r="F230" i="10"/>
  <c r="E230" i="10"/>
  <c r="D230" i="10"/>
  <c r="I230" i="10" s="1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T224" i="10" s="1"/>
  <c r="Q224" i="10"/>
  <c r="P224" i="10"/>
  <c r="L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Q216" i="10"/>
  <c r="P216" i="10"/>
  <c r="U216" i="10" s="1"/>
  <c r="L216" i="10"/>
  <c r="J216" i="10"/>
  <c r="I216" i="10"/>
  <c r="H216" i="10"/>
  <c r="F216" i="10"/>
  <c r="G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T205" i="10"/>
  <c r="S205" i="10"/>
  <c r="R205" i="10"/>
  <c r="Q205" i="10"/>
  <c r="P205" i="10"/>
  <c r="L205" i="10"/>
  <c r="J205" i="10"/>
  <c r="H205" i="10"/>
  <c r="F205" i="10"/>
  <c r="E205" i="10"/>
  <c r="D205" i="10"/>
  <c r="S204" i="10"/>
  <c r="R204" i="10"/>
  <c r="T204" i="10" s="1"/>
  <c r="Q204" i="10"/>
  <c r="P204" i="10"/>
  <c r="L204" i="10"/>
  <c r="U204" i="10" s="1"/>
  <c r="J204" i="10"/>
  <c r="H204" i="10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T198" i="10" s="1"/>
  <c r="R198" i="10"/>
  <c r="Q198" i="10"/>
  <c r="P198" i="10"/>
  <c r="L198" i="10"/>
  <c r="J198" i="10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L191" i="10"/>
  <c r="U191" i="10" s="1"/>
  <c r="J191" i="10"/>
  <c r="I191" i="10"/>
  <c r="H191" i="10"/>
  <c r="F191" i="10"/>
  <c r="G191" i="10" s="1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T185" i="10" s="1"/>
  <c r="Q185" i="10"/>
  <c r="P185" i="10"/>
  <c r="U185" i="10" s="1"/>
  <c r="L185" i="10"/>
  <c r="J185" i="10"/>
  <c r="H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T179" i="10" s="1"/>
  <c r="Q179" i="10"/>
  <c r="P179" i="10"/>
  <c r="U179" i="10" s="1"/>
  <c r="L179" i="10"/>
  <c r="J179" i="10"/>
  <c r="H179" i="10"/>
  <c r="F179" i="10"/>
  <c r="G179" i="10" s="1"/>
  <c r="E179" i="10"/>
  <c r="D179" i="10"/>
  <c r="I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T170" i="10" s="1"/>
  <c r="Q170" i="10"/>
  <c r="P170" i="10"/>
  <c r="L170" i="10"/>
  <c r="J170" i="10"/>
  <c r="H170" i="10"/>
  <c r="F170" i="10"/>
  <c r="E170" i="10"/>
  <c r="D170" i="10"/>
  <c r="S169" i="10"/>
  <c r="R169" i="10"/>
  <c r="T169" i="10" s="1"/>
  <c r="Q169" i="10"/>
  <c r="P169" i="10"/>
  <c r="U169" i="10" s="1"/>
  <c r="L169" i="10"/>
  <c r="K169" i="10"/>
  <c r="J169" i="10"/>
  <c r="H169" i="10"/>
  <c r="F169" i="10"/>
  <c r="N169" i="10" s="1"/>
  <c r="O169" i="10" s="1"/>
  <c r="E169" i="10"/>
  <c r="M169" i="10" s="1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U163" i="10"/>
  <c r="S163" i="10"/>
  <c r="R163" i="10"/>
  <c r="T163" i="10" s="1"/>
  <c r="Q163" i="10"/>
  <c r="P163" i="10"/>
  <c r="L163" i="10"/>
  <c r="J163" i="10"/>
  <c r="H163" i="10"/>
  <c r="F163" i="10"/>
  <c r="E163" i="10"/>
  <c r="M163" i="10" s="1"/>
  <c r="D163" i="10"/>
  <c r="G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U157" i="10" s="1"/>
  <c r="J157" i="10"/>
  <c r="H157" i="10"/>
  <c r="G157" i="10"/>
  <c r="F157" i="10"/>
  <c r="N157" i="10" s="1"/>
  <c r="O157" i="10" s="1"/>
  <c r="E157" i="10"/>
  <c r="K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Q150" i="10"/>
  <c r="P150" i="10"/>
  <c r="L150" i="10"/>
  <c r="U150" i="10" s="1"/>
  <c r="J150" i="10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U144" i="10" s="1"/>
  <c r="L144" i="10"/>
  <c r="J144" i="10"/>
  <c r="H144" i="10"/>
  <c r="F144" i="10"/>
  <c r="E144" i="10"/>
  <c r="D144" i="10"/>
  <c r="G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T137" i="10" s="1"/>
  <c r="R137" i="10"/>
  <c r="Q137" i="10"/>
  <c r="P137" i="10"/>
  <c r="U137" i="10" s="1"/>
  <c r="L137" i="10"/>
  <c r="J137" i="10"/>
  <c r="H137" i="10"/>
  <c r="F137" i="10"/>
  <c r="E137" i="10"/>
  <c r="M137" i="10" s="1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U126" i="10" s="1"/>
  <c r="L126" i="10"/>
  <c r="J126" i="10"/>
  <c r="K126" i="10" s="1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T121" i="10" s="1"/>
  <c r="Q121" i="10"/>
  <c r="P121" i="10"/>
  <c r="U121" i="10" s="1"/>
  <c r="L121" i="10"/>
  <c r="J121" i="10"/>
  <c r="H121" i="10"/>
  <c r="F121" i="10"/>
  <c r="E121" i="10"/>
  <c r="D121" i="10"/>
  <c r="G121" i="10" s="1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T112" i="10" s="1"/>
  <c r="R112" i="10"/>
  <c r="Q112" i="10"/>
  <c r="P112" i="10"/>
  <c r="U112" i="10" s="1"/>
  <c r="L112" i="10"/>
  <c r="J112" i="10"/>
  <c r="H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E106" i="10"/>
  <c r="D106" i="10"/>
  <c r="U105" i="10"/>
  <c r="T105" i="10"/>
  <c r="N105" i="10"/>
  <c r="O105" i="10" s="1"/>
  <c r="M105" i="10"/>
  <c r="K105" i="10"/>
  <c r="I105" i="10"/>
  <c r="G105" i="10"/>
  <c r="S102" i="10"/>
  <c r="T102" i="10" s="1"/>
  <c r="R102" i="10"/>
  <c r="Q102" i="10"/>
  <c r="P102" i="10"/>
  <c r="U102" i="10" s="1"/>
  <c r="L102" i="10"/>
  <c r="J102" i="10"/>
  <c r="H102" i="10"/>
  <c r="F102" i="10"/>
  <c r="E102" i="10"/>
  <c r="M102" i="10" s="1"/>
  <c r="D102" i="10"/>
  <c r="S101" i="10"/>
  <c r="R101" i="10"/>
  <c r="T101" i="10" s="1"/>
  <c r="Q101" i="10"/>
  <c r="P101" i="10"/>
  <c r="U101" i="10" s="1"/>
  <c r="L101" i="10"/>
  <c r="J101" i="10"/>
  <c r="H101" i="10"/>
  <c r="F101" i="10"/>
  <c r="E101" i="10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U96" i="10" s="1"/>
  <c r="L96" i="10"/>
  <c r="J96" i="10"/>
  <c r="K96" i="10" s="1"/>
  <c r="H96" i="10"/>
  <c r="F96" i="10"/>
  <c r="E96" i="10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U91" i="10" s="1"/>
  <c r="L91" i="10"/>
  <c r="J91" i="10"/>
  <c r="H91" i="10"/>
  <c r="F91" i="10"/>
  <c r="E91" i="10"/>
  <c r="D91" i="10"/>
  <c r="G91" i="10" s="1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U85" i="10" s="1"/>
  <c r="L85" i="10"/>
  <c r="J85" i="10"/>
  <c r="K85" i="10" s="1"/>
  <c r="H85" i="10"/>
  <c r="F85" i="10"/>
  <c r="E85" i="10"/>
  <c r="M85" i="10" s="1"/>
  <c r="D85" i="10"/>
  <c r="S84" i="10"/>
  <c r="R84" i="10"/>
  <c r="Q84" i="10"/>
  <c r="P84" i="10"/>
  <c r="U84" i="10" s="1"/>
  <c r="L84" i="10"/>
  <c r="J84" i="10"/>
  <c r="H84" i="10"/>
  <c r="F84" i="10"/>
  <c r="E84" i="10"/>
  <c r="D84" i="10"/>
  <c r="G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H78" i="10"/>
  <c r="F78" i="10"/>
  <c r="E78" i="10"/>
  <c r="M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L70" i="10"/>
  <c r="J70" i="10"/>
  <c r="H70" i="10"/>
  <c r="F70" i="10"/>
  <c r="N70" i="10" s="1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T63" i="10"/>
  <c r="S63" i="10"/>
  <c r="R63" i="10"/>
  <c r="Q63" i="10"/>
  <c r="P63" i="10"/>
  <c r="U63" i="10" s="1"/>
  <c r="L63" i="10"/>
  <c r="J63" i="10"/>
  <c r="H63" i="10"/>
  <c r="F63" i="10"/>
  <c r="E63" i="10"/>
  <c r="M63" i="10" s="1"/>
  <c r="D63" i="10"/>
  <c r="I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J58" i="10"/>
  <c r="H58" i="10"/>
  <c r="F58" i="10"/>
  <c r="E58" i="10"/>
  <c r="D58" i="10"/>
  <c r="G58" i="10" s="1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L54" i="10"/>
  <c r="J54" i="10"/>
  <c r="H54" i="10"/>
  <c r="F54" i="10"/>
  <c r="E54" i="10"/>
  <c r="D54" i="10"/>
  <c r="I54" i="10" s="1"/>
  <c r="S53" i="10"/>
  <c r="R53" i="10"/>
  <c r="Q53" i="10"/>
  <c r="P53" i="10"/>
  <c r="L53" i="10"/>
  <c r="J53" i="10"/>
  <c r="H53" i="10"/>
  <c r="F53" i="10"/>
  <c r="N53" i="10" s="1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U47" i="10" s="1"/>
  <c r="L47" i="10"/>
  <c r="J47" i="10"/>
  <c r="K47" i="10" s="1"/>
  <c r="H47" i="10"/>
  <c r="F47" i="10"/>
  <c r="E47" i="10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T40" i="10" s="1"/>
  <c r="Q40" i="10"/>
  <c r="P40" i="10"/>
  <c r="L40" i="10"/>
  <c r="J40" i="10"/>
  <c r="H40" i="10"/>
  <c r="F40" i="10"/>
  <c r="E40" i="10"/>
  <c r="D40" i="10"/>
  <c r="G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T35" i="10" s="1"/>
  <c r="Q35" i="10"/>
  <c r="P35" i="10"/>
  <c r="L35" i="10"/>
  <c r="J35" i="10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T27" i="10" s="1"/>
  <c r="Q27" i="10"/>
  <c r="P27" i="10"/>
  <c r="L27" i="10"/>
  <c r="J27" i="10"/>
  <c r="H27" i="10"/>
  <c r="F27" i="10"/>
  <c r="E27" i="10"/>
  <c r="D27" i="10"/>
  <c r="G27" i="10" s="1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H19" i="10"/>
  <c r="F19" i="10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T10" i="10" s="1"/>
  <c r="Q10" i="10"/>
  <c r="P10" i="10"/>
  <c r="U10" i="10" s="1"/>
  <c r="L10" i="10"/>
  <c r="J10" i="10"/>
  <c r="H10" i="10"/>
  <c r="F10" i="10"/>
  <c r="E10" i="10"/>
  <c r="D10" i="10"/>
  <c r="G10" i="10" s="1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S338" i="9"/>
  <c r="R338" i="9"/>
  <c r="Q338" i="9"/>
  <c r="P338" i="9"/>
  <c r="U338" i="9" s="1"/>
  <c r="L338" i="9"/>
  <c r="J338" i="9"/>
  <c r="H338" i="9"/>
  <c r="F338" i="9"/>
  <c r="E338" i="9"/>
  <c r="M338" i="9" s="1"/>
  <c r="D338" i="9"/>
  <c r="S337" i="9"/>
  <c r="T337" i="9" s="1"/>
  <c r="R337" i="9"/>
  <c r="Q337" i="9"/>
  <c r="P337" i="9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K332" i="9" s="1"/>
  <c r="H332" i="9"/>
  <c r="F332" i="9"/>
  <c r="E332" i="9"/>
  <c r="D332" i="9"/>
  <c r="I332" i="9" s="1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T323" i="9" s="1"/>
  <c r="R323" i="9"/>
  <c r="Q323" i="9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P317" i="9"/>
  <c r="U317" i="9" s="1"/>
  <c r="L317" i="9"/>
  <c r="J317" i="9"/>
  <c r="K317" i="9" s="1"/>
  <c r="H317" i="9"/>
  <c r="F317" i="9"/>
  <c r="E317" i="9"/>
  <c r="M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P310" i="9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T303" i="9" s="1"/>
  <c r="Q303" i="9"/>
  <c r="P303" i="9"/>
  <c r="L303" i="9"/>
  <c r="J303" i="9"/>
  <c r="H303" i="9"/>
  <c r="F303" i="9"/>
  <c r="E303" i="9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J299" i="9"/>
  <c r="H299" i="9"/>
  <c r="F299" i="9"/>
  <c r="E299" i="9"/>
  <c r="D299" i="9"/>
  <c r="S298" i="9"/>
  <c r="R298" i="9"/>
  <c r="Q298" i="9"/>
  <c r="P298" i="9"/>
  <c r="U298" i="9" s="1"/>
  <c r="L298" i="9"/>
  <c r="J298" i="9"/>
  <c r="H298" i="9"/>
  <c r="F298" i="9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T292" i="9" s="1"/>
  <c r="R292" i="9"/>
  <c r="Q292" i="9"/>
  <c r="P292" i="9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P285" i="9"/>
  <c r="L285" i="9"/>
  <c r="J285" i="9"/>
  <c r="K285" i="9" s="1"/>
  <c r="H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T267" i="9" s="1"/>
  <c r="Q267" i="9"/>
  <c r="P267" i="9"/>
  <c r="L267" i="9"/>
  <c r="J267" i="9"/>
  <c r="H267" i="9"/>
  <c r="F267" i="9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J260" i="9"/>
  <c r="H260" i="9"/>
  <c r="F260" i="9"/>
  <c r="E260" i="9"/>
  <c r="D260" i="9"/>
  <c r="S259" i="9"/>
  <c r="R259" i="9"/>
  <c r="T259" i="9" s="1"/>
  <c r="Q259" i="9"/>
  <c r="P259" i="9"/>
  <c r="L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O248" i="9"/>
  <c r="N248" i="9"/>
  <c r="M248" i="9"/>
  <c r="K248" i="9"/>
  <c r="I248" i="9"/>
  <c r="G248" i="9"/>
  <c r="S247" i="9"/>
  <c r="R247" i="9"/>
  <c r="Q247" i="9"/>
  <c r="P247" i="9"/>
  <c r="L247" i="9"/>
  <c r="K247" i="9"/>
  <c r="J247" i="9"/>
  <c r="H247" i="9"/>
  <c r="F247" i="9"/>
  <c r="E247" i="9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S240" i="9"/>
  <c r="R240" i="9"/>
  <c r="T240" i="9" s="1"/>
  <c r="Q240" i="9"/>
  <c r="P240" i="9"/>
  <c r="L240" i="9"/>
  <c r="U240" i="9" s="1"/>
  <c r="J240" i="9"/>
  <c r="I240" i="9"/>
  <c r="H240" i="9"/>
  <c r="G240" i="9"/>
  <c r="F240" i="9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T231" i="9" s="1"/>
  <c r="Q231" i="9"/>
  <c r="P231" i="9"/>
  <c r="U231" i="9" s="1"/>
  <c r="L231" i="9"/>
  <c r="J231" i="9"/>
  <c r="H231" i="9"/>
  <c r="F231" i="9"/>
  <c r="E231" i="9"/>
  <c r="D231" i="9"/>
  <c r="S230" i="9"/>
  <c r="R230" i="9"/>
  <c r="T230" i="9" s="1"/>
  <c r="Q230" i="9"/>
  <c r="P230" i="9"/>
  <c r="L230" i="9"/>
  <c r="U230" i="9" s="1"/>
  <c r="J230" i="9"/>
  <c r="K230" i="9" s="1"/>
  <c r="H230" i="9"/>
  <c r="G230" i="9"/>
  <c r="F230" i="9"/>
  <c r="E230" i="9"/>
  <c r="D230" i="9"/>
  <c r="I230" i="9" s="1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U224" i="9"/>
  <c r="T224" i="9"/>
  <c r="S224" i="9"/>
  <c r="R224" i="9"/>
  <c r="Q224" i="9"/>
  <c r="P224" i="9"/>
  <c r="L224" i="9"/>
  <c r="J224" i="9"/>
  <c r="H224" i="9"/>
  <c r="F224" i="9"/>
  <c r="E224" i="9"/>
  <c r="D224" i="9"/>
  <c r="U223" i="9"/>
  <c r="T223" i="9"/>
  <c r="O223" i="9"/>
  <c r="N223" i="9"/>
  <c r="M223" i="9"/>
  <c r="K223" i="9"/>
  <c r="I223" i="9"/>
  <c r="G223" i="9"/>
  <c r="U222" i="9"/>
  <c r="T222" i="9"/>
  <c r="O222" i="9"/>
  <c r="N222" i="9"/>
  <c r="M222" i="9"/>
  <c r="K222" i="9"/>
  <c r="I222" i="9"/>
  <c r="G222" i="9"/>
  <c r="U221" i="9"/>
  <c r="T221" i="9"/>
  <c r="O221" i="9"/>
  <c r="N221" i="9"/>
  <c r="M221" i="9"/>
  <c r="K221" i="9"/>
  <c r="I221" i="9"/>
  <c r="G221" i="9"/>
  <c r="U220" i="9"/>
  <c r="T220" i="9"/>
  <c r="O220" i="9"/>
  <c r="N220" i="9"/>
  <c r="M220" i="9"/>
  <c r="K220" i="9"/>
  <c r="I220" i="9"/>
  <c r="G220" i="9"/>
  <c r="U219" i="9"/>
  <c r="T219" i="9"/>
  <c r="O219" i="9"/>
  <c r="N219" i="9"/>
  <c r="M219" i="9"/>
  <c r="K219" i="9"/>
  <c r="I219" i="9"/>
  <c r="G219" i="9"/>
  <c r="U218" i="9"/>
  <c r="T218" i="9"/>
  <c r="O218" i="9"/>
  <c r="N218" i="9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G216" i="9"/>
  <c r="F216" i="9"/>
  <c r="E216" i="9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U204" i="9" s="1"/>
  <c r="L204" i="9"/>
  <c r="J204" i="9"/>
  <c r="H204" i="9"/>
  <c r="I204" i="9" s="1"/>
  <c r="G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T198" i="9" s="1"/>
  <c r="R198" i="9"/>
  <c r="Q198" i="9"/>
  <c r="P198" i="9"/>
  <c r="L198" i="9"/>
  <c r="U198" i="9" s="1"/>
  <c r="J198" i="9"/>
  <c r="H198" i="9"/>
  <c r="F198" i="9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P191" i="9"/>
  <c r="U191" i="9" s="1"/>
  <c r="L191" i="9"/>
  <c r="J191" i="9"/>
  <c r="H191" i="9"/>
  <c r="F191" i="9"/>
  <c r="N191" i="9" s="1"/>
  <c r="E191" i="9"/>
  <c r="M191" i="9" s="1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T185" i="9" s="1"/>
  <c r="R185" i="9"/>
  <c r="Q185" i="9"/>
  <c r="P185" i="9"/>
  <c r="U185" i="9" s="1"/>
  <c r="L185" i="9"/>
  <c r="J185" i="9"/>
  <c r="H185" i="9"/>
  <c r="F185" i="9"/>
  <c r="N185" i="9" s="1"/>
  <c r="E185" i="9"/>
  <c r="D185" i="9"/>
  <c r="I185" i="9" s="1"/>
  <c r="U184" i="9"/>
  <c r="T184" i="9"/>
  <c r="O184" i="9"/>
  <c r="N184" i="9"/>
  <c r="M184" i="9"/>
  <c r="K184" i="9"/>
  <c r="I184" i="9"/>
  <c r="G184" i="9"/>
  <c r="U183" i="9"/>
  <c r="T183" i="9"/>
  <c r="O183" i="9"/>
  <c r="N183" i="9"/>
  <c r="M183" i="9"/>
  <c r="K183" i="9"/>
  <c r="I183" i="9"/>
  <c r="G183" i="9"/>
  <c r="U182" i="9"/>
  <c r="T182" i="9"/>
  <c r="O182" i="9"/>
  <c r="N182" i="9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Q179" i="9"/>
  <c r="P179" i="9"/>
  <c r="U179" i="9" s="1"/>
  <c r="L179" i="9"/>
  <c r="J179" i="9"/>
  <c r="H179" i="9"/>
  <c r="F179" i="9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L170" i="9"/>
  <c r="U170" i="9" s="1"/>
  <c r="J170" i="9"/>
  <c r="H170" i="9"/>
  <c r="I170" i="9" s="1"/>
  <c r="F170" i="9"/>
  <c r="E170" i="9"/>
  <c r="D170" i="9"/>
  <c r="S169" i="9"/>
  <c r="R169" i="9"/>
  <c r="T169" i="9" s="1"/>
  <c r="Q169" i="9"/>
  <c r="P169" i="9"/>
  <c r="U169" i="9" s="1"/>
  <c r="L169" i="9"/>
  <c r="K169" i="9"/>
  <c r="J169" i="9"/>
  <c r="H169" i="9"/>
  <c r="G169" i="9"/>
  <c r="F169" i="9"/>
  <c r="E169" i="9"/>
  <c r="M169" i="9" s="1"/>
  <c r="D169" i="9"/>
  <c r="I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U163" i="9"/>
  <c r="S163" i="9"/>
  <c r="R163" i="9"/>
  <c r="T163" i="9" s="1"/>
  <c r="Q163" i="9"/>
  <c r="P163" i="9"/>
  <c r="L163" i="9"/>
  <c r="J163" i="9"/>
  <c r="H163" i="9"/>
  <c r="F163" i="9"/>
  <c r="E163" i="9"/>
  <c r="D163" i="9"/>
  <c r="G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K157" i="9" s="1"/>
  <c r="H157" i="9"/>
  <c r="I157" i="9" s="1"/>
  <c r="F157" i="9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T150" i="9"/>
  <c r="S150" i="9"/>
  <c r="R150" i="9"/>
  <c r="Q150" i="9"/>
  <c r="P150" i="9"/>
  <c r="U150" i="9" s="1"/>
  <c r="L150" i="9"/>
  <c r="J150" i="9"/>
  <c r="H150" i="9"/>
  <c r="I150" i="9" s="1"/>
  <c r="F150" i="9"/>
  <c r="E150" i="9"/>
  <c r="D150" i="9"/>
  <c r="G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I144" i="9"/>
  <c r="H144" i="9"/>
  <c r="F144" i="9"/>
  <c r="N144" i="9" s="1"/>
  <c r="E144" i="9"/>
  <c r="M144" i="9" s="1"/>
  <c r="D144" i="9"/>
  <c r="G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T137" i="9" s="1"/>
  <c r="R137" i="9"/>
  <c r="Q137" i="9"/>
  <c r="P137" i="9"/>
  <c r="L137" i="9"/>
  <c r="U137" i="9" s="1"/>
  <c r="J137" i="9"/>
  <c r="I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L132" i="9"/>
  <c r="U132" i="9" s="1"/>
  <c r="J132" i="9"/>
  <c r="H132" i="9"/>
  <c r="F132" i="9"/>
  <c r="E132" i="9"/>
  <c r="K132" i="9" s="1"/>
  <c r="D132" i="9"/>
  <c r="G132" i="9" s="1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T126" i="9" s="1"/>
  <c r="Q126" i="9"/>
  <c r="P126" i="9"/>
  <c r="U126" i="9" s="1"/>
  <c r="L126" i="9"/>
  <c r="J126" i="9"/>
  <c r="H126" i="9"/>
  <c r="F126" i="9"/>
  <c r="E126" i="9"/>
  <c r="D126" i="9"/>
  <c r="I126" i="9" s="1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U121" i="9"/>
  <c r="S121" i="9"/>
  <c r="R121" i="9"/>
  <c r="T121" i="9" s="1"/>
  <c r="Q121" i="9"/>
  <c r="P121" i="9"/>
  <c r="L121" i="9"/>
  <c r="K121" i="9"/>
  <c r="J121" i="9"/>
  <c r="I121" i="9"/>
  <c r="H121" i="9"/>
  <c r="G121" i="9"/>
  <c r="F121" i="9"/>
  <c r="E121" i="9"/>
  <c r="D121" i="9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U112" i="9"/>
  <c r="S112" i="9"/>
  <c r="R112" i="9"/>
  <c r="T112" i="9" s="1"/>
  <c r="Q112" i="9"/>
  <c r="P112" i="9"/>
  <c r="L112" i="9"/>
  <c r="J112" i="9"/>
  <c r="I112" i="9"/>
  <c r="H112" i="9"/>
  <c r="F112" i="9"/>
  <c r="N112" i="9" s="1"/>
  <c r="E112" i="9"/>
  <c r="D112" i="9"/>
  <c r="G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U106" i="9" s="1"/>
  <c r="L106" i="9"/>
  <c r="J106" i="9"/>
  <c r="K106" i="9" s="1"/>
  <c r="H106" i="9"/>
  <c r="F106" i="9"/>
  <c r="N106" i="9" s="1"/>
  <c r="O106" i="9" s="1"/>
  <c r="E106" i="9"/>
  <c r="D106" i="9"/>
  <c r="I106" i="9" s="1"/>
  <c r="U105" i="9"/>
  <c r="T105" i="9"/>
  <c r="O105" i="9"/>
  <c r="N105" i="9"/>
  <c r="M105" i="9"/>
  <c r="K105" i="9"/>
  <c r="I105" i="9"/>
  <c r="G105" i="9"/>
  <c r="T102" i="9"/>
  <c r="S102" i="9"/>
  <c r="R102" i="9"/>
  <c r="Q102" i="9"/>
  <c r="P102" i="9"/>
  <c r="U102" i="9" s="1"/>
  <c r="L102" i="9"/>
  <c r="J102" i="9"/>
  <c r="H102" i="9"/>
  <c r="F102" i="9"/>
  <c r="E102" i="9"/>
  <c r="D102" i="9"/>
  <c r="G102" i="9" s="1"/>
  <c r="U101" i="9"/>
  <c r="S101" i="9"/>
  <c r="R101" i="9"/>
  <c r="T101" i="9" s="1"/>
  <c r="Q101" i="9"/>
  <c r="P101" i="9"/>
  <c r="L101" i="9"/>
  <c r="J101" i="9"/>
  <c r="I101" i="9"/>
  <c r="H101" i="9"/>
  <c r="G101" i="9"/>
  <c r="F101" i="9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T96" i="9" s="1"/>
  <c r="R96" i="9"/>
  <c r="Q96" i="9"/>
  <c r="P96" i="9"/>
  <c r="U96" i="9" s="1"/>
  <c r="L96" i="9"/>
  <c r="J96" i="9"/>
  <c r="H96" i="9"/>
  <c r="F96" i="9"/>
  <c r="N96" i="9" s="1"/>
  <c r="E96" i="9"/>
  <c r="D96" i="9"/>
  <c r="I96" i="9" s="1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U91" i="9" s="1"/>
  <c r="L91" i="9"/>
  <c r="J91" i="9"/>
  <c r="H91" i="9"/>
  <c r="F91" i="9"/>
  <c r="E91" i="9"/>
  <c r="D91" i="9"/>
  <c r="I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U85" i="9" s="1"/>
  <c r="J85" i="9"/>
  <c r="H85" i="9"/>
  <c r="I85" i="9" s="1"/>
  <c r="F85" i="9"/>
  <c r="E85" i="9"/>
  <c r="D85" i="9"/>
  <c r="S84" i="9"/>
  <c r="R84" i="9"/>
  <c r="T84" i="9" s="1"/>
  <c r="Q84" i="9"/>
  <c r="P84" i="9"/>
  <c r="U84" i="9" s="1"/>
  <c r="L84" i="9"/>
  <c r="K84" i="9"/>
  <c r="J84" i="9"/>
  <c r="H84" i="9"/>
  <c r="G84" i="9"/>
  <c r="F84" i="9"/>
  <c r="E84" i="9"/>
  <c r="M84" i="9" s="1"/>
  <c r="D84" i="9"/>
  <c r="I84" i="9" s="1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U78" i="9"/>
  <c r="S78" i="9"/>
  <c r="R78" i="9"/>
  <c r="T78" i="9" s="1"/>
  <c r="Q78" i="9"/>
  <c r="P78" i="9"/>
  <c r="L78" i="9"/>
  <c r="J78" i="9"/>
  <c r="H78" i="9"/>
  <c r="F78" i="9"/>
  <c r="E78" i="9"/>
  <c r="D78" i="9"/>
  <c r="G78" i="9" s="1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P70" i="9"/>
  <c r="U70" i="9" s="1"/>
  <c r="L70" i="9"/>
  <c r="J70" i="9"/>
  <c r="K70" i="9" s="1"/>
  <c r="H70" i="9"/>
  <c r="I70" i="9" s="1"/>
  <c r="F70" i="9"/>
  <c r="E70" i="9"/>
  <c r="M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U63" i="9" s="1"/>
  <c r="L63" i="9"/>
  <c r="J63" i="9"/>
  <c r="H63" i="9"/>
  <c r="I63" i="9" s="1"/>
  <c r="F63" i="9"/>
  <c r="E63" i="9"/>
  <c r="D63" i="9"/>
  <c r="G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U58" i="9" s="1"/>
  <c r="L58" i="9"/>
  <c r="J58" i="9"/>
  <c r="I58" i="9"/>
  <c r="H58" i="9"/>
  <c r="F58" i="9"/>
  <c r="N58" i="9" s="1"/>
  <c r="E58" i="9"/>
  <c r="M58" i="9" s="1"/>
  <c r="D58" i="9"/>
  <c r="G58" i="9" s="1"/>
  <c r="U57" i="9"/>
  <c r="T57" i="9"/>
  <c r="O57" i="9"/>
  <c r="N57" i="9"/>
  <c r="M57" i="9"/>
  <c r="K57" i="9"/>
  <c r="I57" i="9"/>
  <c r="G57" i="9"/>
  <c r="S54" i="9"/>
  <c r="T54" i="9" s="1"/>
  <c r="R54" i="9"/>
  <c r="Q54" i="9"/>
  <c r="P54" i="9"/>
  <c r="L54" i="9"/>
  <c r="U54" i="9" s="1"/>
  <c r="J54" i="9"/>
  <c r="I54" i="9"/>
  <c r="H54" i="9"/>
  <c r="F54" i="9"/>
  <c r="E54" i="9"/>
  <c r="D54" i="9"/>
  <c r="S53" i="9"/>
  <c r="R53" i="9"/>
  <c r="Q53" i="9"/>
  <c r="P53" i="9"/>
  <c r="L53" i="9"/>
  <c r="U53" i="9" s="1"/>
  <c r="J53" i="9"/>
  <c r="H53" i="9"/>
  <c r="F53" i="9"/>
  <c r="E53" i="9"/>
  <c r="K53" i="9" s="1"/>
  <c r="D53" i="9"/>
  <c r="G53" i="9" s="1"/>
  <c r="U52" i="9"/>
  <c r="T52" i="9"/>
  <c r="O52" i="9"/>
  <c r="N52" i="9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T47" i="9" s="1"/>
  <c r="Q47" i="9"/>
  <c r="P47" i="9"/>
  <c r="U47" i="9" s="1"/>
  <c r="L47" i="9"/>
  <c r="J47" i="9"/>
  <c r="H47" i="9"/>
  <c r="F47" i="9"/>
  <c r="E47" i="9"/>
  <c r="D47" i="9"/>
  <c r="I47" i="9" s="1"/>
  <c r="U46" i="9"/>
  <c r="T46" i="9"/>
  <c r="O46" i="9"/>
  <c r="N46" i="9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O43" i="9"/>
  <c r="N43" i="9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U40" i="9"/>
  <c r="S40" i="9"/>
  <c r="R40" i="9"/>
  <c r="Q40" i="9"/>
  <c r="P40" i="9"/>
  <c r="L40" i="9"/>
  <c r="K40" i="9"/>
  <c r="J40" i="9"/>
  <c r="I40" i="9"/>
  <c r="H40" i="9"/>
  <c r="G40" i="9"/>
  <c r="F40" i="9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U35" i="9"/>
  <c r="S35" i="9"/>
  <c r="R35" i="9"/>
  <c r="T35" i="9" s="1"/>
  <c r="Q35" i="9"/>
  <c r="P35" i="9"/>
  <c r="L35" i="9"/>
  <c r="J35" i="9"/>
  <c r="I35" i="9"/>
  <c r="H35" i="9"/>
  <c r="F35" i="9"/>
  <c r="N35" i="9" s="1"/>
  <c r="E35" i="9"/>
  <c r="M35" i="9" s="1"/>
  <c r="D35" i="9"/>
  <c r="G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T27" i="9" s="1"/>
  <c r="Q27" i="9"/>
  <c r="P27" i="9"/>
  <c r="N27" i="9"/>
  <c r="L27" i="9"/>
  <c r="U27" i="9" s="1"/>
  <c r="K27" i="9"/>
  <c r="J27" i="9"/>
  <c r="H27" i="9"/>
  <c r="G27" i="9"/>
  <c r="F27" i="9"/>
  <c r="E27" i="9"/>
  <c r="M27" i="9" s="1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U19" i="9"/>
  <c r="S19" i="9"/>
  <c r="R19" i="9"/>
  <c r="T19" i="9" s="1"/>
  <c r="Q19" i="9"/>
  <c r="P19" i="9"/>
  <c r="L19" i="9"/>
  <c r="J19" i="9"/>
  <c r="I19" i="9"/>
  <c r="H19" i="9"/>
  <c r="F19" i="9"/>
  <c r="E19" i="9"/>
  <c r="K19" i="9" s="1"/>
  <c r="D19" i="9"/>
  <c r="G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U10" i="9"/>
  <c r="S10" i="9"/>
  <c r="R10" i="9"/>
  <c r="T10" i="9" s="1"/>
  <c r="Q10" i="9"/>
  <c r="P10" i="9"/>
  <c r="L10" i="9"/>
  <c r="J10" i="9"/>
  <c r="H10" i="9"/>
  <c r="F10" i="9"/>
  <c r="E10" i="9"/>
  <c r="M10" i="9" s="1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T339" i="8" s="1"/>
  <c r="Q339" i="8"/>
  <c r="P339" i="8"/>
  <c r="L339" i="8"/>
  <c r="J339" i="8"/>
  <c r="H339" i="8"/>
  <c r="F339" i="8"/>
  <c r="E339" i="8"/>
  <c r="D339" i="8"/>
  <c r="I339" i="8" s="1"/>
  <c r="S338" i="8"/>
  <c r="R338" i="8"/>
  <c r="Q338" i="8"/>
  <c r="P338" i="8"/>
  <c r="L338" i="8"/>
  <c r="J338" i="8"/>
  <c r="H338" i="8"/>
  <c r="F338" i="8"/>
  <c r="N338" i="8" s="1"/>
  <c r="E338" i="8"/>
  <c r="M338" i="8" s="1"/>
  <c r="D338" i="8"/>
  <c r="S337" i="8"/>
  <c r="R337" i="8"/>
  <c r="T337" i="8" s="1"/>
  <c r="Q337" i="8"/>
  <c r="P337" i="8"/>
  <c r="L337" i="8"/>
  <c r="J337" i="8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L332" i="8"/>
  <c r="J332" i="8"/>
  <c r="K332" i="8" s="1"/>
  <c r="H332" i="8"/>
  <c r="F332" i="8"/>
  <c r="E332" i="8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H323" i="8"/>
  <c r="F323" i="8"/>
  <c r="E323" i="8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U317" i="8" s="1"/>
  <c r="L317" i="8"/>
  <c r="J317" i="8"/>
  <c r="K317" i="8" s="1"/>
  <c r="H317" i="8"/>
  <c r="F317" i="8"/>
  <c r="N317" i="8" s="1"/>
  <c r="O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T310" i="8" s="1"/>
  <c r="Q310" i="8"/>
  <c r="P310" i="8"/>
  <c r="U310" i="8" s="1"/>
  <c r="L310" i="8"/>
  <c r="J310" i="8"/>
  <c r="H310" i="8"/>
  <c r="F310" i="8"/>
  <c r="E310" i="8"/>
  <c r="M310" i="8" s="1"/>
  <c r="D310" i="8"/>
  <c r="I310" i="8" s="1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L303" i="8"/>
  <c r="J303" i="8"/>
  <c r="H303" i="8"/>
  <c r="F303" i="8"/>
  <c r="N303" i="8" s="1"/>
  <c r="E303" i="8"/>
  <c r="M303" i="8" s="1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E299" i="8"/>
  <c r="M299" i="8" s="1"/>
  <c r="D299" i="8"/>
  <c r="S298" i="8"/>
  <c r="R298" i="8"/>
  <c r="Q298" i="8"/>
  <c r="P298" i="8"/>
  <c r="L298" i="8"/>
  <c r="J298" i="8"/>
  <c r="H298" i="8"/>
  <c r="F298" i="8"/>
  <c r="E298" i="8"/>
  <c r="D298" i="8"/>
  <c r="G298" i="8" s="1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L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L285" i="8"/>
  <c r="J285" i="8"/>
  <c r="H285" i="8"/>
  <c r="F285" i="8"/>
  <c r="N285" i="8" s="1"/>
  <c r="E285" i="8"/>
  <c r="M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F275" i="8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T267" i="8" s="1"/>
  <c r="Q267" i="8"/>
  <c r="P267" i="8"/>
  <c r="U267" i="8" s="1"/>
  <c r="L267" i="8"/>
  <c r="J267" i="8"/>
  <c r="K267" i="8" s="1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T260" i="8"/>
  <c r="S260" i="8"/>
  <c r="R260" i="8"/>
  <c r="Q260" i="8"/>
  <c r="P260" i="8"/>
  <c r="U260" i="8" s="1"/>
  <c r="L260" i="8"/>
  <c r="J260" i="8"/>
  <c r="H260" i="8"/>
  <c r="F260" i="8"/>
  <c r="E260" i="8"/>
  <c r="M260" i="8" s="1"/>
  <c r="D260" i="8"/>
  <c r="S259" i="8"/>
  <c r="R259" i="8"/>
  <c r="T259" i="8" s="1"/>
  <c r="Q259" i="8"/>
  <c r="P259" i="8"/>
  <c r="U259" i="8" s="1"/>
  <c r="O259" i="8"/>
  <c r="L259" i="8"/>
  <c r="K259" i="8"/>
  <c r="J259" i="8"/>
  <c r="H259" i="8"/>
  <c r="F259" i="8"/>
  <c r="N259" i="8" s="1"/>
  <c r="E259" i="8"/>
  <c r="M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H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M247" i="8" s="1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T240" i="8"/>
  <c r="S240" i="8"/>
  <c r="R240" i="8"/>
  <c r="Q240" i="8"/>
  <c r="P240" i="8"/>
  <c r="U240" i="8" s="1"/>
  <c r="L240" i="8"/>
  <c r="J240" i="8"/>
  <c r="H240" i="8"/>
  <c r="F240" i="8"/>
  <c r="E240" i="8"/>
  <c r="D240" i="8"/>
  <c r="G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Q231" i="8"/>
  <c r="P231" i="8"/>
  <c r="U231" i="8" s="1"/>
  <c r="L231" i="8"/>
  <c r="J231" i="8"/>
  <c r="K231" i="8" s="1"/>
  <c r="H231" i="8"/>
  <c r="F231" i="8"/>
  <c r="E231" i="8"/>
  <c r="D231" i="8"/>
  <c r="I231" i="8" s="1"/>
  <c r="S230" i="8"/>
  <c r="R230" i="8"/>
  <c r="T230" i="8" s="1"/>
  <c r="Q230" i="8"/>
  <c r="P230" i="8"/>
  <c r="U230" i="8" s="1"/>
  <c r="L230" i="8"/>
  <c r="J230" i="8"/>
  <c r="H230" i="8"/>
  <c r="F230" i="8"/>
  <c r="E230" i="8"/>
  <c r="M230" i="8" s="1"/>
  <c r="D230" i="8"/>
  <c r="G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P224" i="8"/>
  <c r="L224" i="8"/>
  <c r="K224" i="8"/>
  <c r="J224" i="8"/>
  <c r="H224" i="8"/>
  <c r="F224" i="8"/>
  <c r="N224" i="8" s="1"/>
  <c r="O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N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U205" i="8" s="1"/>
  <c r="L205" i="8"/>
  <c r="K205" i="8"/>
  <c r="J205" i="8"/>
  <c r="H205" i="8"/>
  <c r="F205" i="8"/>
  <c r="E205" i="8"/>
  <c r="D205" i="8"/>
  <c r="S204" i="8"/>
  <c r="R204" i="8"/>
  <c r="T204" i="8" s="1"/>
  <c r="Q204" i="8"/>
  <c r="P204" i="8"/>
  <c r="U204" i="8" s="1"/>
  <c r="L204" i="8"/>
  <c r="J204" i="8"/>
  <c r="H204" i="8"/>
  <c r="F204" i="8"/>
  <c r="E204" i="8"/>
  <c r="M204" i="8" s="1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T198" i="8" s="1"/>
  <c r="Q198" i="8"/>
  <c r="P198" i="8"/>
  <c r="U198" i="8" s="1"/>
  <c r="L198" i="8"/>
  <c r="J198" i="8"/>
  <c r="K198" i="8" s="1"/>
  <c r="H198" i="8"/>
  <c r="F198" i="8"/>
  <c r="N198" i="8" s="1"/>
  <c r="O198" i="8" s="1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T191" i="8"/>
  <c r="S191" i="8"/>
  <c r="R191" i="8"/>
  <c r="Q191" i="8"/>
  <c r="P191" i="8"/>
  <c r="U191" i="8" s="1"/>
  <c r="L191" i="8"/>
  <c r="J191" i="8"/>
  <c r="H191" i="8"/>
  <c r="F191" i="8"/>
  <c r="E191" i="8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K185" i="8" s="1"/>
  <c r="H185" i="8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T179" i="8"/>
  <c r="S179" i="8"/>
  <c r="R179" i="8"/>
  <c r="Q179" i="8"/>
  <c r="P179" i="8"/>
  <c r="U179" i="8" s="1"/>
  <c r="L179" i="8"/>
  <c r="J179" i="8"/>
  <c r="H179" i="8"/>
  <c r="F179" i="8"/>
  <c r="N179" i="8" s="1"/>
  <c r="E179" i="8"/>
  <c r="M179" i="8" s="1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D170" i="8"/>
  <c r="G170" i="8" s="1"/>
  <c r="T169" i="8"/>
  <c r="S169" i="8"/>
  <c r="R169" i="8"/>
  <c r="Q169" i="8"/>
  <c r="P169" i="8"/>
  <c r="U169" i="8" s="1"/>
  <c r="L169" i="8"/>
  <c r="J169" i="8"/>
  <c r="H169" i="8"/>
  <c r="F169" i="8"/>
  <c r="N169" i="8" s="1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L163" i="8"/>
  <c r="J163" i="8"/>
  <c r="K163" i="8" s="1"/>
  <c r="H163" i="8"/>
  <c r="F163" i="8"/>
  <c r="E163" i="8"/>
  <c r="D163" i="8"/>
  <c r="G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T157" i="8"/>
  <c r="S157" i="8"/>
  <c r="R157" i="8"/>
  <c r="Q157" i="8"/>
  <c r="P157" i="8"/>
  <c r="U157" i="8" s="1"/>
  <c r="L157" i="8"/>
  <c r="J157" i="8"/>
  <c r="H157" i="8"/>
  <c r="F157" i="8"/>
  <c r="N157" i="8" s="1"/>
  <c r="E157" i="8"/>
  <c r="M157" i="8" s="1"/>
  <c r="D157" i="8"/>
  <c r="I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L150" i="8"/>
  <c r="J150" i="8"/>
  <c r="H150" i="8"/>
  <c r="F150" i="8"/>
  <c r="N150" i="8" s="1"/>
  <c r="E150" i="8"/>
  <c r="M150" i="8" s="1"/>
  <c r="D150" i="8"/>
  <c r="G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T144" i="8"/>
  <c r="S144" i="8"/>
  <c r="R144" i="8"/>
  <c r="Q144" i="8"/>
  <c r="P144" i="8"/>
  <c r="U144" i="8" s="1"/>
  <c r="L144" i="8"/>
  <c r="J144" i="8"/>
  <c r="H144" i="8"/>
  <c r="F144" i="8"/>
  <c r="E144" i="8"/>
  <c r="D144" i="8"/>
  <c r="I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F137" i="8"/>
  <c r="E137" i="8"/>
  <c r="D137" i="8"/>
  <c r="G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L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O126" i="8"/>
  <c r="L126" i="8"/>
  <c r="K126" i="8"/>
  <c r="J126" i="8"/>
  <c r="H126" i="8"/>
  <c r="F126" i="8"/>
  <c r="N126" i="8" s="1"/>
  <c r="E126" i="8"/>
  <c r="M126" i="8" s="1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H121" i="8"/>
  <c r="F121" i="8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E112" i="8"/>
  <c r="M112" i="8" s="1"/>
  <c r="D112" i="8"/>
  <c r="G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T106" i="8"/>
  <c r="S106" i="8"/>
  <c r="R106" i="8"/>
  <c r="Q106" i="8"/>
  <c r="P106" i="8"/>
  <c r="L106" i="8"/>
  <c r="J106" i="8"/>
  <c r="H106" i="8"/>
  <c r="F106" i="8"/>
  <c r="E106" i="8"/>
  <c r="D106" i="8"/>
  <c r="I106" i="8" s="1"/>
  <c r="U105" i="8"/>
  <c r="T105" i="8"/>
  <c r="N105" i="8"/>
  <c r="O105" i="8" s="1"/>
  <c r="M105" i="8"/>
  <c r="K105" i="8"/>
  <c r="I105" i="8"/>
  <c r="G105" i="8"/>
  <c r="S102" i="8"/>
  <c r="R102" i="8"/>
  <c r="Q102" i="8"/>
  <c r="P102" i="8"/>
  <c r="L102" i="8"/>
  <c r="J102" i="8"/>
  <c r="H102" i="8"/>
  <c r="F102" i="8"/>
  <c r="E102" i="8"/>
  <c r="D102" i="8"/>
  <c r="G102" i="8" s="1"/>
  <c r="S101" i="8"/>
  <c r="R101" i="8"/>
  <c r="T101" i="8" s="1"/>
  <c r="Q101" i="8"/>
  <c r="P101" i="8"/>
  <c r="U101" i="8" s="1"/>
  <c r="L101" i="8"/>
  <c r="J101" i="8"/>
  <c r="H101" i="8"/>
  <c r="F101" i="8"/>
  <c r="E101" i="8"/>
  <c r="M101" i="8" s="1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L96" i="8"/>
  <c r="J96" i="8"/>
  <c r="H96" i="8"/>
  <c r="F96" i="8"/>
  <c r="E96" i="8"/>
  <c r="D96" i="8"/>
  <c r="G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T91" i="8"/>
  <c r="S91" i="8"/>
  <c r="R91" i="8"/>
  <c r="Q91" i="8"/>
  <c r="P91" i="8"/>
  <c r="U91" i="8" s="1"/>
  <c r="L91" i="8"/>
  <c r="J91" i="8"/>
  <c r="H91" i="8"/>
  <c r="F91" i="8"/>
  <c r="E91" i="8"/>
  <c r="M91" i="8" s="1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L85" i="8"/>
  <c r="J85" i="8"/>
  <c r="H85" i="8"/>
  <c r="F85" i="8"/>
  <c r="E85" i="8"/>
  <c r="D85" i="8"/>
  <c r="S84" i="8"/>
  <c r="R84" i="8"/>
  <c r="T84" i="8" s="1"/>
  <c r="Q84" i="8"/>
  <c r="P84" i="8"/>
  <c r="U84" i="8" s="1"/>
  <c r="L84" i="8"/>
  <c r="J84" i="8"/>
  <c r="H84" i="8"/>
  <c r="F84" i="8"/>
  <c r="E84" i="8"/>
  <c r="M84" i="8" s="1"/>
  <c r="D84" i="8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T78" i="8"/>
  <c r="S78" i="8"/>
  <c r="R78" i="8"/>
  <c r="Q78" i="8"/>
  <c r="P78" i="8"/>
  <c r="U78" i="8" s="1"/>
  <c r="L78" i="8"/>
  <c r="K78" i="8"/>
  <c r="J78" i="8"/>
  <c r="H78" i="8"/>
  <c r="F78" i="8"/>
  <c r="E78" i="8"/>
  <c r="M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H70" i="8"/>
  <c r="F70" i="8"/>
  <c r="E70" i="8"/>
  <c r="D70" i="8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M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U58" i="8" s="1"/>
  <c r="M58" i="8"/>
  <c r="L58" i="8"/>
  <c r="J58" i="8"/>
  <c r="H58" i="8"/>
  <c r="F58" i="8"/>
  <c r="E58" i="8"/>
  <c r="D58" i="8"/>
  <c r="G58" i="8" s="1"/>
  <c r="U57" i="8"/>
  <c r="T57" i="8"/>
  <c r="O57" i="8"/>
  <c r="N57" i="8"/>
  <c r="M57" i="8"/>
  <c r="K57" i="8"/>
  <c r="I57" i="8"/>
  <c r="G57" i="8"/>
  <c r="S54" i="8"/>
  <c r="R54" i="8"/>
  <c r="T54" i="8" s="1"/>
  <c r="Q54" i="8"/>
  <c r="P54" i="8"/>
  <c r="U54" i="8" s="1"/>
  <c r="L54" i="8"/>
  <c r="J54" i="8"/>
  <c r="H54" i="8"/>
  <c r="F54" i="8"/>
  <c r="E54" i="8"/>
  <c r="M54" i="8" s="1"/>
  <c r="D54" i="8"/>
  <c r="I54" i="8" s="1"/>
  <c r="S53" i="8"/>
  <c r="R53" i="8"/>
  <c r="T53" i="8" s="1"/>
  <c r="Q53" i="8"/>
  <c r="P53" i="8"/>
  <c r="U53" i="8" s="1"/>
  <c r="L53" i="8"/>
  <c r="J53" i="8"/>
  <c r="I53" i="8"/>
  <c r="H53" i="8"/>
  <c r="G53" i="8"/>
  <c r="F53" i="8"/>
  <c r="E53" i="8"/>
  <c r="O53" i="8" s="1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U47" i="8" s="1"/>
  <c r="L47" i="8"/>
  <c r="J47" i="8"/>
  <c r="H47" i="8"/>
  <c r="F47" i="8"/>
  <c r="E47" i="8"/>
  <c r="D47" i="8"/>
  <c r="I47" i="8" s="1"/>
  <c r="U46" i="8"/>
  <c r="T46" i="8"/>
  <c r="O46" i="8"/>
  <c r="N46" i="8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S40" i="8"/>
  <c r="R40" i="8"/>
  <c r="Q40" i="8"/>
  <c r="P40" i="8"/>
  <c r="L40" i="8"/>
  <c r="J40" i="8"/>
  <c r="H40" i="8"/>
  <c r="I40" i="8" s="1"/>
  <c r="F40" i="8"/>
  <c r="G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T35" i="8" s="1"/>
  <c r="R35" i="8"/>
  <c r="Q35" i="8"/>
  <c r="P35" i="8"/>
  <c r="U35" i="8" s="1"/>
  <c r="L35" i="8"/>
  <c r="J35" i="8"/>
  <c r="H35" i="8"/>
  <c r="F35" i="8"/>
  <c r="E35" i="8"/>
  <c r="M35" i="8" s="1"/>
  <c r="D35" i="8"/>
  <c r="I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E27" i="8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L19" i="8"/>
  <c r="J19" i="8"/>
  <c r="H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U10" i="8"/>
  <c r="S10" i="8"/>
  <c r="R10" i="8"/>
  <c r="Q10" i="8"/>
  <c r="P10" i="8"/>
  <c r="L10" i="8"/>
  <c r="J10" i="8"/>
  <c r="H10" i="8"/>
  <c r="I10" i="8" s="1"/>
  <c r="F10" i="8"/>
  <c r="G10" i="8" s="1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T339" i="7"/>
  <c r="S339" i="7"/>
  <c r="R339" i="7"/>
  <c r="Q339" i="7"/>
  <c r="P339" i="7"/>
  <c r="L339" i="7"/>
  <c r="J339" i="7"/>
  <c r="H339" i="7"/>
  <c r="F339" i="7"/>
  <c r="E339" i="7"/>
  <c r="D339" i="7"/>
  <c r="S338" i="7"/>
  <c r="R338" i="7"/>
  <c r="T338" i="7" s="1"/>
  <c r="Q338" i="7"/>
  <c r="P338" i="7"/>
  <c r="U338" i="7" s="1"/>
  <c r="L338" i="7"/>
  <c r="J338" i="7"/>
  <c r="H338" i="7"/>
  <c r="F338" i="7"/>
  <c r="E338" i="7"/>
  <c r="M338" i="7" s="1"/>
  <c r="D338" i="7"/>
  <c r="I338" i="7" s="1"/>
  <c r="T337" i="7"/>
  <c r="S337" i="7"/>
  <c r="R337" i="7"/>
  <c r="Q337" i="7"/>
  <c r="P337" i="7"/>
  <c r="L337" i="7"/>
  <c r="J337" i="7"/>
  <c r="K337" i="7" s="1"/>
  <c r="H337" i="7"/>
  <c r="F337" i="7"/>
  <c r="N337" i="7" s="1"/>
  <c r="O337" i="7" s="1"/>
  <c r="E337" i="7"/>
  <c r="M337" i="7" s="1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F332" i="7"/>
  <c r="N332" i="7" s="1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T323" i="7" s="1"/>
  <c r="Q323" i="7"/>
  <c r="P323" i="7"/>
  <c r="U323" i="7" s="1"/>
  <c r="L323" i="7"/>
  <c r="J323" i="7"/>
  <c r="H323" i="7"/>
  <c r="F323" i="7"/>
  <c r="E323" i="7"/>
  <c r="M323" i="7" s="1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P317" i="7"/>
  <c r="L317" i="7"/>
  <c r="J317" i="7"/>
  <c r="H317" i="7"/>
  <c r="F317" i="7"/>
  <c r="E317" i="7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T310" i="7"/>
  <c r="S310" i="7"/>
  <c r="R310" i="7"/>
  <c r="Q310" i="7"/>
  <c r="P310" i="7"/>
  <c r="L310" i="7"/>
  <c r="J310" i="7"/>
  <c r="K310" i="7" s="1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J303" i="7"/>
  <c r="H303" i="7"/>
  <c r="F303" i="7"/>
  <c r="N303" i="7" s="1"/>
  <c r="E303" i="7"/>
  <c r="M303" i="7" s="1"/>
  <c r="D303" i="7"/>
  <c r="I303" i="7" s="1"/>
  <c r="U302" i="7"/>
  <c r="T302" i="7"/>
  <c r="N302" i="7"/>
  <c r="O302" i="7" s="1"/>
  <c r="M302" i="7"/>
  <c r="K302" i="7"/>
  <c r="I302" i="7"/>
  <c r="G302" i="7"/>
  <c r="T299" i="7"/>
  <c r="S299" i="7"/>
  <c r="R299" i="7"/>
  <c r="Q299" i="7"/>
  <c r="P299" i="7"/>
  <c r="L299" i="7"/>
  <c r="J299" i="7"/>
  <c r="K299" i="7" s="1"/>
  <c r="H299" i="7"/>
  <c r="F299" i="7"/>
  <c r="E299" i="7"/>
  <c r="M299" i="7" s="1"/>
  <c r="D299" i="7"/>
  <c r="S298" i="7"/>
  <c r="R298" i="7"/>
  <c r="T298" i="7" s="1"/>
  <c r="Q298" i="7"/>
  <c r="P298" i="7"/>
  <c r="L298" i="7"/>
  <c r="J298" i="7"/>
  <c r="H298" i="7"/>
  <c r="F298" i="7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U292" i="7" s="1"/>
  <c r="L292" i="7"/>
  <c r="J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P285" i="7"/>
  <c r="U285" i="7" s="1"/>
  <c r="L285" i="7"/>
  <c r="J285" i="7"/>
  <c r="H285" i="7"/>
  <c r="F285" i="7"/>
  <c r="E285" i="7"/>
  <c r="M285" i="7" s="1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T275" i="7"/>
  <c r="S275" i="7"/>
  <c r="R275" i="7"/>
  <c r="Q275" i="7"/>
  <c r="P275" i="7"/>
  <c r="U275" i="7" s="1"/>
  <c r="L275" i="7"/>
  <c r="J275" i="7"/>
  <c r="K275" i="7" s="1"/>
  <c r="H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T267" i="7" s="1"/>
  <c r="Q267" i="7"/>
  <c r="P267" i="7"/>
  <c r="L267" i="7"/>
  <c r="J267" i="7"/>
  <c r="H267" i="7"/>
  <c r="F267" i="7"/>
  <c r="E267" i="7"/>
  <c r="D267" i="7"/>
  <c r="I267" i="7" s="1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T260" i="7"/>
  <c r="S260" i="7"/>
  <c r="R260" i="7"/>
  <c r="Q260" i="7"/>
  <c r="P260" i="7"/>
  <c r="U260" i="7" s="1"/>
  <c r="L260" i="7"/>
  <c r="J260" i="7"/>
  <c r="K260" i="7" s="1"/>
  <c r="H260" i="7"/>
  <c r="F260" i="7"/>
  <c r="N260" i="7" s="1"/>
  <c r="O260" i="7" s="1"/>
  <c r="E260" i="7"/>
  <c r="D260" i="7"/>
  <c r="S259" i="7"/>
  <c r="R259" i="7"/>
  <c r="T259" i="7" s="1"/>
  <c r="Q259" i="7"/>
  <c r="P259" i="7"/>
  <c r="L259" i="7"/>
  <c r="J259" i="7"/>
  <c r="H259" i="7"/>
  <c r="F259" i="7"/>
  <c r="E259" i="7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T254" i="7"/>
  <c r="S254" i="7"/>
  <c r="R254" i="7"/>
  <c r="Q254" i="7"/>
  <c r="P254" i="7"/>
  <c r="U254" i="7" s="1"/>
  <c r="L254" i="7"/>
  <c r="J254" i="7"/>
  <c r="H254" i="7"/>
  <c r="F254" i="7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T247" i="7"/>
  <c r="S247" i="7"/>
  <c r="R247" i="7"/>
  <c r="Q247" i="7"/>
  <c r="P247" i="7"/>
  <c r="U247" i="7" s="1"/>
  <c r="L247" i="7"/>
  <c r="J247" i="7"/>
  <c r="H247" i="7"/>
  <c r="F247" i="7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T240" i="7"/>
  <c r="S240" i="7"/>
  <c r="R240" i="7"/>
  <c r="Q240" i="7"/>
  <c r="P240" i="7"/>
  <c r="U240" i="7" s="1"/>
  <c r="L240" i="7"/>
  <c r="J240" i="7"/>
  <c r="H240" i="7"/>
  <c r="F240" i="7"/>
  <c r="E240" i="7"/>
  <c r="M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J231" i="7"/>
  <c r="H231" i="7"/>
  <c r="F231" i="7"/>
  <c r="E231" i="7"/>
  <c r="D231" i="7"/>
  <c r="S230" i="7"/>
  <c r="R230" i="7"/>
  <c r="T230" i="7" s="1"/>
  <c r="Q230" i="7"/>
  <c r="P230" i="7"/>
  <c r="U230" i="7" s="1"/>
  <c r="L230" i="7"/>
  <c r="J230" i="7"/>
  <c r="H230" i="7"/>
  <c r="F230" i="7"/>
  <c r="E230" i="7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U224" i="7" s="1"/>
  <c r="L224" i="7"/>
  <c r="J224" i="7"/>
  <c r="H224" i="7"/>
  <c r="F224" i="7"/>
  <c r="N224" i="7" s="1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K216" i="7"/>
  <c r="J216" i="7"/>
  <c r="H216" i="7"/>
  <c r="N216" i="7" s="1"/>
  <c r="O216" i="7" s="1"/>
  <c r="G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U205" i="7" s="1"/>
  <c r="L205" i="7"/>
  <c r="K205" i="7"/>
  <c r="J205" i="7"/>
  <c r="H205" i="7"/>
  <c r="F205" i="7"/>
  <c r="E205" i="7"/>
  <c r="M205" i="7" s="1"/>
  <c r="D205" i="7"/>
  <c r="S204" i="7"/>
  <c r="R204" i="7"/>
  <c r="T204" i="7" s="1"/>
  <c r="Q204" i="7"/>
  <c r="P204" i="7"/>
  <c r="U204" i="7" s="1"/>
  <c r="L204" i="7"/>
  <c r="J204" i="7"/>
  <c r="H204" i="7"/>
  <c r="F204" i="7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O199" i="7"/>
  <c r="N199" i="7"/>
  <c r="M199" i="7"/>
  <c r="K199" i="7"/>
  <c r="I199" i="7"/>
  <c r="G199" i="7"/>
  <c r="T198" i="7"/>
  <c r="S198" i="7"/>
  <c r="R198" i="7"/>
  <c r="Q198" i="7"/>
  <c r="P198" i="7"/>
  <c r="U198" i="7" s="1"/>
  <c r="L198" i="7"/>
  <c r="K198" i="7"/>
  <c r="J198" i="7"/>
  <c r="H198" i="7"/>
  <c r="F198" i="7"/>
  <c r="E198" i="7"/>
  <c r="M198" i="7" s="1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U191" i="7" s="1"/>
  <c r="L191" i="7"/>
  <c r="J191" i="7"/>
  <c r="H191" i="7"/>
  <c r="F191" i="7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T185" i="7"/>
  <c r="S185" i="7"/>
  <c r="R185" i="7"/>
  <c r="Q185" i="7"/>
  <c r="P185" i="7"/>
  <c r="U185" i="7" s="1"/>
  <c r="L185" i="7"/>
  <c r="J185" i="7"/>
  <c r="H185" i="7"/>
  <c r="F185" i="7"/>
  <c r="E185" i="7"/>
  <c r="M185" i="7" s="1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P179" i="7"/>
  <c r="U179" i="7" s="1"/>
  <c r="L179" i="7"/>
  <c r="J179" i="7"/>
  <c r="I179" i="7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O175" i="7"/>
  <c r="N175" i="7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O173" i="7"/>
  <c r="N173" i="7"/>
  <c r="M173" i="7"/>
  <c r="K173" i="7"/>
  <c r="I173" i="7"/>
  <c r="G173" i="7"/>
  <c r="S170" i="7"/>
  <c r="R170" i="7"/>
  <c r="Q170" i="7"/>
  <c r="P170" i="7"/>
  <c r="U170" i="7" s="1"/>
  <c r="L170" i="7"/>
  <c r="J170" i="7"/>
  <c r="H170" i="7"/>
  <c r="F170" i="7"/>
  <c r="E170" i="7"/>
  <c r="D170" i="7"/>
  <c r="I170" i="7" s="1"/>
  <c r="U169" i="7"/>
  <c r="S169" i="7"/>
  <c r="R169" i="7"/>
  <c r="T169" i="7" s="1"/>
  <c r="Q169" i="7"/>
  <c r="P169" i="7"/>
  <c r="L169" i="7"/>
  <c r="J169" i="7"/>
  <c r="I169" i="7"/>
  <c r="H169" i="7"/>
  <c r="F169" i="7"/>
  <c r="E169" i="7"/>
  <c r="O169" i="7" s="1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T163" i="7" s="1"/>
  <c r="Q163" i="7"/>
  <c r="P163" i="7"/>
  <c r="U163" i="7" s="1"/>
  <c r="L163" i="7"/>
  <c r="J163" i="7"/>
  <c r="H163" i="7"/>
  <c r="F163" i="7"/>
  <c r="E163" i="7"/>
  <c r="D163" i="7"/>
  <c r="I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U157" i="7"/>
  <c r="S157" i="7"/>
  <c r="R157" i="7"/>
  <c r="Q157" i="7"/>
  <c r="P157" i="7"/>
  <c r="L157" i="7"/>
  <c r="J157" i="7"/>
  <c r="I157" i="7"/>
  <c r="H157" i="7"/>
  <c r="F157" i="7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L150" i="7"/>
  <c r="J150" i="7"/>
  <c r="H150" i="7"/>
  <c r="F150" i="7"/>
  <c r="E150" i="7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U144" i="7"/>
  <c r="S144" i="7"/>
  <c r="R144" i="7"/>
  <c r="T144" i="7" s="1"/>
  <c r="Q144" i="7"/>
  <c r="P144" i="7"/>
  <c r="L144" i="7"/>
  <c r="J144" i="7"/>
  <c r="I144" i="7"/>
  <c r="H144" i="7"/>
  <c r="F144" i="7"/>
  <c r="E144" i="7"/>
  <c r="O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T137" i="7" s="1"/>
  <c r="Q137" i="7"/>
  <c r="P137" i="7"/>
  <c r="U137" i="7" s="1"/>
  <c r="L137" i="7"/>
  <c r="J137" i="7"/>
  <c r="H137" i="7"/>
  <c r="F137" i="7"/>
  <c r="E137" i="7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U132" i="7"/>
  <c r="S132" i="7"/>
  <c r="R132" i="7"/>
  <c r="Q132" i="7"/>
  <c r="P132" i="7"/>
  <c r="L132" i="7"/>
  <c r="J132" i="7"/>
  <c r="I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F126" i="7"/>
  <c r="E126" i="7"/>
  <c r="K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U121" i="7"/>
  <c r="S121" i="7"/>
  <c r="R121" i="7"/>
  <c r="Q121" i="7"/>
  <c r="P121" i="7"/>
  <c r="L121" i="7"/>
  <c r="J121" i="7"/>
  <c r="H121" i="7"/>
  <c r="F121" i="7"/>
  <c r="E121" i="7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O117" i="7"/>
  <c r="N117" i="7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P112" i="7"/>
  <c r="L112" i="7"/>
  <c r="J112" i="7"/>
  <c r="K112" i="7" s="1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F106" i="7"/>
  <c r="E106" i="7"/>
  <c r="D106" i="7"/>
  <c r="G106" i="7" s="1"/>
  <c r="U105" i="7"/>
  <c r="T105" i="7"/>
  <c r="O105" i="7"/>
  <c r="N105" i="7"/>
  <c r="M105" i="7"/>
  <c r="K105" i="7"/>
  <c r="I105" i="7"/>
  <c r="G105" i="7"/>
  <c r="S102" i="7"/>
  <c r="R102" i="7"/>
  <c r="Q102" i="7"/>
  <c r="P102" i="7"/>
  <c r="L102" i="7"/>
  <c r="J102" i="7"/>
  <c r="H102" i="7"/>
  <c r="F102" i="7"/>
  <c r="E102" i="7"/>
  <c r="D102" i="7"/>
  <c r="S101" i="7"/>
  <c r="R101" i="7"/>
  <c r="Q101" i="7"/>
  <c r="P101" i="7"/>
  <c r="L101" i="7"/>
  <c r="U101" i="7" s="1"/>
  <c r="J101" i="7"/>
  <c r="H101" i="7"/>
  <c r="F101" i="7"/>
  <c r="N101" i="7" s="1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T96" i="7"/>
  <c r="S96" i="7"/>
  <c r="R96" i="7"/>
  <c r="Q96" i="7"/>
  <c r="P96" i="7"/>
  <c r="L96" i="7"/>
  <c r="J96" i="7"/>
  <c r="H96" i="7"/>
  <c r="F96" i="7"/>
  <c r="G96" i="7" s="1"/>
  <c r="E96" i="7"/>
  <c r="M96" i="7" s="1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M91" i="7"/>
  <c r="L91" i="7"/>
  <c r="J91" i="7"/>
  <c r="H91" i="7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T85" i="7" s="1"/>
  <c r="Q85" i="7"/>
  <c r="P85" i="7"/>
  <c r="L85" i="7"/>
  <c r="J85" i="7"/>
  <c r="I85" i="7"/>
  <c r="H85" i="7"/>
  <c r="F85" i="7"/>
  <c r="E85" i="7"/>
  <c r="D85" i="7"/>
  <c r="S84" i="7"/>
  <c r="R84" i="7"/>
  <c r="T84" i="7" s="1"/>
  <c r="Q84" i="7"/>
  <c r="P84" i="7"/>
  <c r="U84" i="7" s="1"/>
  <c r="L84" i="7"/>
  <c r="J84" i="7"/>
  <c r="H84" i="7"/>
  <c r="F84" i="7"/>
  <c r="E84" i="7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P78" i="7"/>
  <c r="L78" i="7"/>
  <c r="J78" i="7"/>
  <c r="H78" i="7"/>
  <c r="F78" i="7"/>
  <c r="G78" i="7" s="1"/>
  <c r="E78" i="7"/>
  <c r="D78" i="7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T70" i="7"/>
  <c r="S70" i="7"/>
  <c r="R70" i="7"/>
  <c r="Q70" i="7"/>
  <c r="P70" i="7"/>
  <c r="U70" i="7" s="1"/>
  <c r="L70" i="7"/>
  <c r="K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Q63" i="7"/>
  <c r="P63" i="7"/>
  <c r="L63" i="7"/>
  <c r="U63" i="7" s="1"/>
  <c r="J63" i="7"/>
  <c r="H63" i="7"/>
  <c r="F63" i="7"/>
  <c r="G63" i="7" s="1"/>
  <c r="E63" i="7"/>
  <c r="D63" i="7"/>
  <c r="I63" i="7" s="1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T58" i="7" s="1"/>
  <c r="Q58" i="7"/>
  <c r="P58" i="7"/>
  <c r="L58" i="7"/>
  <c r="K58" i="7"/>
  <c r="J58" i="7"/>
  <c r="H58" i="7"/>
  <c r="F58" i="7"/>
  <c r="E58" i="7"/>
  <c r="D58" i="7"/>
  <c r="I58" i="7" s="1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F54" i="7"/>
  <c r="E54" i="7"/>
  <c r="D54" i="7"/>
  <c r="I54" i="7" s="1"/>
  <c r="T53" i="7"/>
  <c r="S53" i="7"/>
  <c r="R53" i="7"/>
  <c r="Q53" i="7"/>
  <c r="P53" i="7"/>
  <c r="U53" i="7" s="1"/>
  <c r="L53" i="7"/>
  <c r="K53" i="7"/>
  <c r="J53" i="7"/>
  <c r="H53" i="7"/>
  <c r="F53" i="7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Q47" i="7"/>
  <c r="P47" i="7"/>
  <c r="L47" i="7"/>
  <c r="J47" i="7"/>
  <c r="H47" i="7"/>
  <c r="F47" i="7"/>
  <c r="G47" i="7" s="1"/>
  <c r="E47" i="7"/>
  <c r="D47" i="7"/>
  <c r="I47" i="7" s="1"/>
  <c r="U46" i="7"/>
  <c r="T46" i="7"/>
  <c r="O46" i="7"/>
  <c r="N46" i="7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O40" i="7"/>
  <c r="L40" i="7"/>
  <c r="K40" i="7"/>
  <c r="J40" i="7"/>
  <c r="H40" i="7"/>
  <c r="F40" i="7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U35" i="7"/>
  <c r="S35" i="7"/>
  <c r="R35" i="7"/>
  <c r="Q35" i="7"/>
  <c r="P35" i="7"/>
  <c r="L35" i="7"/>
  <c r="J35" i="7"/>
  <c r="H35" i="7"/>
  <c r="I35" i="7" s="1"/>
  <c r="F35" i="7"/>
  <c r="G35" i="7" s="1"/>
  <c r="E35" i="7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T27" i="7" s="1"/>
  <c r="R27" i="7"/>
  <c r="Q27" i="7"/>
  <c r="P27" i="7"/>
  <c r="U27" i="7" s="1"/>
  <c r="L27" i="7"/>
  <c r="K27" i="7"/>
  <c r="J27" i="7"/>
  <c r="H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T19" i="7" s="1"/>
  <c r="Q19" i="7"/>
  <c r="P19" i="7"/>
  <c r="U19" i="7" s="1"/>
  <c r="L19" i="7"/>
  <c r="J19" i="7"/>
  <c r="H19" i="7"/>
  <c r="F19" i="7"/>
  <c r="E19" i="7"/>
  <c r="D19" i="7"/>
  <c r="I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T10" i="7"/>
  <c r="S10" i="7"/>
  <c r="R10" i="7"/>
  <c r="Q10" i="7"/>
  <c r="P10" i="7"/>
  <c r="U10" i="7" s="1"/>
  <c r="L10" i="7"/>
  <c r="K10" i="7"/>
  <c r="J10" i="7"/>
  <c r="H10" i="7"/>
  <c r="F10" i="7"/>
  <c r="E10" i="7"/>
  <c r="M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U339" i="6" s="1"/>
  <c r="L339" i="6"/>
  <c r="J339" i="6"/>
  <c r="H339" i="6"/>
  <c r="F339" i="6"/>
  <c r="E339" i="6"/>
  <c r="D339" i="6"/>
  <c r="G339" i="6" s="1"/>
  <c r="S338" i="6"/>
  <c r="R338" i="6"/>
  <c r="Q338" i="6"/>
  <c r="P338" i="6"/>
  <c r="L338" i="6"/>
  <c r="J338" i="6"/>
  <c r="H338" i="6"/>
  <c r="G338" i="6"/>
  <c r="F338" i="6"/>
  <c r="N338" i="6" s="1"/>
  <c r="O338" i="6" s="1"/>
  <c r="E338" i="6"/>
  <c r="M338" i="6" s="1"/>
  <c r="D338" i="6"/>
  <c r="S337" i="6"/>
  <c r="R337" i="6"/>
  <c r="T337" i="6" s="1"/>
  <c r="Q337" i="6"/>
  <c r="P337" i="6"/>
  <c r="U337" i="6" s="1"/>
  <c r="L337" i="6"/>
  <c r="J337" i="6"/>
  <c r="H337" i="6"/>
  <c r="F337" i="6"/>
  <c r="N337" i="6" s="1"/>
  <c r="E337" i="6"/>
  <c r="M337" i="6" s="1"/>
  <c r="D337" i="6"/>
  <c r="G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K332" i="6"/>
  <c r="J332" i="6"/>
  <c r="H332" i="6"/>
  <c r="F332" i="6"/>
  <c r="E332" i="6"/>
  <c r="D332" i="6"/>
  <c r="U331" i="6"/>
  <c r="T331" i="6"/>
  <c r="O331" i="6"/>
  <c r="N331" i="6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U323" i="6"/>
  <c r="T323" i="6"/>
  <c r="S323" i="6"/>
  <c r="R323" i="6"/>
  <c r="Q323" i="6"/>
  <c r="P323" i="6"/>
  <c r="L323" i="6"/>
  <c r="J323" i="6"/>
  <c r="I323" i="6"/>
  <c r="H323" i="6"/>
  <c r="F323" i="6"/>
  <c r="E323" i="6"/>
  <c r="D323" i="6"/>
  <c r="G323" i="6" s="1"/>
  <c r="U322" i="6"/>
  <c r="T322" i="6"/>
  <c r="O322" i="6"/>
  <c r="N322" i="6"/>
  <c r="M322" i="6"/>
  <c r="K322" i="6"/>
  <c r="I322" i="6"/>
  <c r="G322" i="6"/>
  <c r="U321" i="6"/>
  <c r="T321" i="6"/>
  <c r="O321" i="6"/>
  <c r="N321" i="6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O319" i="6"/>
  <c r="N319" i="6"/>
  <c r="M319" i="6"/>
  <c r="K319" i="6"/>
  <c r="I319" i="6"/>
  <c r="G319" i="6"/>
  <c r="U318" i="6"/>
  <c r="T318" i="6"/>
  <c r="O318" i="6"/>
  <c r="N318" i="6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E317" i="6"/>
  <c r="D317" i="6"/>
  <c r="I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P303" i="6"/>
  <c r="L303" i="6"/>
  <c r="J303" i="6"/>
  <c r="K303" i="6" s="1"/>
  <c r="H303" i="6"/>
  <c r="G303" i="6"/>
  <c r="F303" i="6"/>
  <c r="E303" i="6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U299" i="6" s="1"/>
  <c r="L299" i="6"/>
  <c r="J299" i="6"/>
  <c r="H299" i="6"/>
  <c r="F299" i="6"/>
  <c r="N299" i="6" s="1"/>
  <c r="E299" i="6"/>
  <c r="M299" i="6" s="1"/>
  <c r="D299" i="6"/>
  <c r="G299" i="6" s="1"/>
  <c r="S298" i="6"/>
  <c r="R298" i="6"/>
  <c r="Q298" i="6"/>
  <c r="P298" i="6"/>
  <c r="L298" i="6"/>
  <c r="K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F292" i="6"/>
  <c r="N292" i="6" s="1"/>
  <c r="E292" i="6"/>
  <c r="M292" i="6" s="1"/>
  <c r="D292" i="6"/>
  <c r="G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P285" i="6"/>
  <c r="L285" i="6"/>
  <c r="K285" i="6"/>
  <c r="J285" i="6"/>
  <c r="H285" i="6"/>
  <c r="F285" i="6"/>
  <c r="E285" i="6"/>
  <c r="D285" i="6"/>
  <c r="U284" i="6"/>
  <c r="T284" i="6"/>
  <c r="O284" i="6"/>
  <c r="N284" i="6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T275" i="6" s="1"/>
  <c r="Q275" i="6"/>
  <c r="P275" i="6"/>
  <c r="U275" i="6" s="1"/>
  <c r="L275" i="6"/>
  <c r="J275" i="6"/>
  <c r="H275" i="6"/>
  <c r="F275" i="6"/>
  <c r="E275" i="6"/>
  <c r="D275" i="6"/>
  <c r="G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T267" i="6" s="1"/>
  <c r="Q267" i="6"/>
  <c r="P267" i="6"/>
  <c r="U267" i="6" s="1"/>
  <c r="L267" i="6"/>
  <c r="J267" i="6"/>
  <c r="H267" i="6"/>
  <c r="F267" i="6"/>
  <c r="N267" i="6" s="1"/>
  <c r="E267" i="6"/>
  <c r="D267" i="6"/>
  <c r="I267" i="6" s="1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T260" i="6"/>
  <c r="S260" i="6"/>
  <c r="R260" i="6"/>
  <c r="Q260" i="6"/>
  <c r="P260" i="6"/>
  <c r="L260" i="6"/>
  <c r="J260" i="6"/>
  <c r="H260" i="6"/>
  <c r="F260" i="6"/>
  <c r="E260" i="6"/>
  <c r="D260" i="6"/>
  <c r="S259" i="6"/>
  <c r="R259" i="6"/>
  <c r="Q259" i="6"/>
  <c r="P259" i="6"/>
  <c r="L259" i="6"/>
  <c r="J259" i="6"/>
  <c r="K259" i="6" s="1"/>
  <c r="H259" i="6"/>
  <c r="F259" i="6"/>
  <c r="E259" i="6"/>
  <c r="D259" i="6"/>
  <c r="I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T254" i="6" s="1"/>
  <c r="Q254" i="6"/>
  <c r="P254" i="6"/>
  <c r="U254" i="6" s="1"/>
  <c r="L254" i="6"/>
  <c r="J254" i="6"/>
  <c r="H254" i="6"/>
  <c r="F254" i="6"/>
  <c r="N254" i="6" s="1"/>
  <c r="E254" i="6"/>
  <c r="D254" i="6"/>
  <c r="G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T247" i="6" s="1"/>
  <c r="Q247" i="6"/>
  <c r="P247" i="6"/>
  <c r="L247" i="6"/>
  <c r="J247" i="6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T240" i="6"/>
  <c r="S240" i="6"/>
  <c r="R240" i="6"/>
  <c r="Q240" i="6"/>
  <c r="P240" i="6"/>
  <c r="L240" i="6"/>
  <c r="J240" i="6"/>
  <c r="H240" i="6"/>
  <c r="F240" i="6"/>
  <c r="N240" i="6" s="1"/>
  <c r="E240" i="6"/>
  <c r="D240" i="6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G231" i="6" s="1"/>
  <c r="E231" i="6"/>
  <c r="D231" i="6"/>
  <c r="S230" i="6"/>
  <c r="R230" i="6"/>
  <c r="Q230" i="6"/>
  <c r="P230" i="6"/>
  <c r="L230" i="6"/>
  <c r="M230" i="6" s="1"/>
  <c r="J230" i="6"/>
  <c r="H230" i="6"/>
  <c r="F230" i="6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O225" i="6"/>
  <c r="N225" i="6"/>
  <c r="M225" i="6"/>
  <c r="K225" i="6"/>
  <c r="I225" i="6"/>
  <c r="G225" i="6"/>
  <c r="S224" i="6"/>
  <c r="R224" i="6"/>
  <c r="T224" i="6" s="1"/>
  <c r="Q224" i="6"/>
  <c r="P224" i="6"/>
  <c r="U224" i="6" s="1"/>
  <c r="L224" i="6"/>
  <c r="J224" i="6"/>
  <c r="H224" i="6"/>
  <c r="F224" i="6"/>
  <c r="E224" i="6"/>
  <c r="M224" i="6" s="1"/>
  <c r="D224" i="6"/>
  <c r="I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T216" i="6" s="1"/>
  <c r="R216" i="6"/>
  <c r="Q216" i="6"/>
  <c r="P216" i="6"/>
  <c r="U216" i="6" s="1"/>
  <c r="L216" i="6"/>
  <c r="J216" i="6"/>
  <c r="K216" i="6" s="1"/>
  <c r="H216" i="6"/>
  <c r="G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S205" i="6"/>
  <c r="R205" i="6"/>
  <c r="Q205" i="6"/>
  <c r="P205" i="6"/>
  <c r="L205" i="6"/>
  <c r="J205" i="6"/>
  <c r="H205" i="6"/>
  <c r="I205" i="6" s="1"/>
  <c r="F205" i="6"/>
  <c r="G205" i="6" s="1"/>
  <c r="E205" i="6"/>
  <c r="M205" i="6" s="1"/>
  <c r="D205" i="6"/>
  <c r="S204" i="6"/>
  <c r="R204" i="6"/>
  <c r="Q204" i="6"/>
  <c r="P204" i="6"/>
  <c r="L204" i="6"/>
  <c r="K204" i="6"/>
  <c r="J204" i="6"/>
  <c r="H204" i="6"/>
  <c r="F204" i="6"/>
  <c r="E204" i="6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E198" i="6"/>
  <c r="M198" i="6" s="1"/>
  <c r="D198" i="6"/>
  <c r="I198" i="6" s="1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T191" i="6" s="1"/>
  <c r="R191" i="6"/>
  <c r="Q191" i="6"/>
  <c r="P191" i="6"/>
  <c r="U191" i="6" s="1"/>
  <c r="L191" i="6"/>
  <c r="J191" i="6"/>
  <c r="K191" i="6" s="1"/>
  <c r="H191" i="6"/>
  <c r="G191" i="6"/>
  <c r="F191" i="6"/>
  <c r="E191" i="6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Q185" i="6"/>
  <c r="P185" i="6"/>
  <c r="L185" i="6"/>
  <c r="M185" i="6" s="1"/>
  <c r="J185" i="6"/>
  <c r="I185" i="6"/>
  <c r="H185" i="6"/>
  <c r="F185" i="6"/>
  <c r="E185" i="6"/>
  <c r="D185" i="6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U179" i="6" s="1"/>
  <c r="L179" i="6"/>
  <c r="J179" i="6"/>
  <c r="H179" i="6"/>
  <c r="F179" i="6"/>
  <c r="N179" i="6" s="1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U170" i="6"/>
  <c r="S170" i="6"/>
  <c r="R170" i="6"/>
  <c r="Q170" i="6"/>
  <c r="P170" i="6"/>
  <c r="L170" i="6"/>
  <c r="M170" i="6" s="1"/>
  <c r="J170" i="6"/>
  <c r="H170" i="6"/>
  <c r="I170" i="6" s="1"/>
  <c r="F170" i="6"/>
  <c r="E170" i="6"/>
  <c r="D170" i="6"/>
  <c r="S169" i="6"/>
  <c r="R169" i="6"/>
  <c r="Q169" i="6"/>
  <c r="P169" i="6"/>
  <c r="U169" i="6" s="1"/>
  <c r="O169" i="6"/>
  <c r="L169" i="6"/>
  <c r="J169" i="6"/>
  <c r="H169" i="6"/>
  <c r="F169" i="6"/>
  <c r="N169" i="6" s="1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U163" i="6"/>
  <c r="S163" i="6"/>
  <c r="R163" i="6"/>
  <c r="Q163" i="6"/>
  <c r="P163" i="6"/>
  <c r="L163" i="6"/>
  <c r="J163" i="6"/>
  <c r="H163" i="6"/>
  <c r="I163" i="6" s="1"/>
  <c r="F163" i="6"/>
  <c r="G163" i="6" s="1"/>
  <c r="E163" i="6"/>
  <c r="M163" i="6" s="1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Q157" i="6"/>
  <c r="P157" i="6"/>
  <c r="L157" i="6"/>
  <c r="J157" i="6"/>
  <c r="K157" i="6" s="1"/>
  <c r="H157" i="6"/>
  <c r="F157" i="6"/>
  <c r="E157" i="6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T150" i="6" s="1"/>
  <c r="Q150" i="6"/>
  <c r="P150" i="6"/>
  <c r="U150" i="6" s="1"/>
  <c r="L150" i="6"/>
  <c r="J150" i="6"/>
  <c r="H150" i="6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O147" i="6"/>
  <c r="N147" i="6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Q144" i="6"/>
  <c r="P144" i="6"/>
  <c r="L144" i="6"/>
  <c r="J144" i="6"/>
  <c r="K144" i="6" s="1"/>
  <c r="H144" i="6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U137" i="6"/>
  <c r="S137" i="6"/>
  <c r="R137" i="6"/>
  <c r="Q137" i="6"/>
  <c r="P137" i="6"/>
  <c r="L137" i="6"/>
  <c r="J137" i="6"/>
  <c r="I137" i="6"/>
  <c r="H137" i="6"/>
  <c r="F137" i="6"/>
  <c r="E137" i="6"/>
  <c r="M137" i="6" s="1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N132" i="6" s="1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U126" i="6"/>
  <c r="S126" i="6"/>
  <c r="R126" i="6"/>
  <c r="Q126" i="6"/>
  <c r="P126" i="6"/>
  <c r="L126" i="6"/>
  <c r="M126" i="6" s="1"/>
  <c r="J126" i="6"/>
  <c r="H126" i="6"/>
  <c r="I126" i="6" s="1"/>
  <c r="F126" i="6"/>
  <c r="E126" i="6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S121" i="6"/>
  <c r="R121" i="6"/>
  <c r="Q121" i="6"/>
  <c r="P121" i="6"/>
  <c r="U121" i="6" s="1"/>
  <c r="L121" i="6"/>
  <c r="J121" i="6"/>
  <c r="H121" i="6"/>
  <c r="F121" i="6"/>
  <c r="N121" i="6" s="1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U112" i="6"/>
  <c r="S112" i="6"/>
  <c r="R112" i="6"/>
  <c r="Q112" i="6"/>
  <c r="P112" i="6"/>
  <c r="L112" i="6"/>
  <c r="J112" i="6"/>
  <c r="H112" i="6"/>
  <c r="I112" i="6" s="1"/>
  <c r="F112" i="6"/>
  <c r="G112" i="6" s="1"/>
  <c r="E112" i="6"/>
  <c r="M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P106" i="6"/>
  <c r="L106" i="6"/>
  <c r="K106" i="6"/>
  <c r="J106" i="6"/>
  <c r="H106" i="6"/>
  <c r="F106" i="6"/>
  <c r="E106" i="6"/>
  <c r="D106" i="6"/>
  <c r="I106" i="6" s="1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L102" i="6"/>
  <c r="U102" i="6" s="1"/>
  <c r="J102" i="6"/>
  <c r="H102" i="6"/>
  <c r="I102" i="6" s="1"/>
  <c r="F102" i="6"/>
  <c r="G102" i="6" s="1"/>
  <c r="E102" i="6"/>
  <c r="M102" i="6" s="1"/>
  <c r="D102" i="6"/>
  <c r="S101" i="6"/>
  <c r="R101" i="6"/>
  <c r="Q101" i="6"/>
  <c r="P101" i="6"/>
  <c r="L101" i="6"/>
  <c r="K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T96" i="6" s="1"/>
  <c r="Q96" i="6"/>
  <c r="P96" i="6"/>
  <c r="U96" i="6" s="1"/>
  <c r="L96" i="6"/>
  <c r="J96" i="6"/>
  <c r="H96" i="6"/>
  <c r="F96" i="6"/>
  <c r="E96" i="6"/>
  <c r="M96" i="6" s="1"/>
  <c r="D96" i="6"/>
  <c r="I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T91" i="6" s="1"/>
  <c r="R91" i="6"/>
  <c r="Q91" i="6"/>
  <c r="P91" i="6"/>
  <c r="U91" i="6" s="1"/>
  <c r="L91" i="6"/>
  <c r="J91" i="6"/>
  <c r="K91" i="6" s="1"/>
  <c r="H91" i="6"/>
  <c r="G91" i="6"/>
  <c r="F91" i="6"/>
  <c r="E91" i="6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J85" i="6"/>
  <c r="I85" i="6"/>
  <c r="H85" i="6"/>
  <c r="F85" i="6"/>
  <c r="E85" i="6"/>
  <c r="D85" i="6"/>
  <c r="S84" i="6"/>
  <c r="R84" i="6"/>
  <c r="Q84" i="6"/>
  <c r="P84" i="6"/>
  <c r="U84" i="6" s="1"/>
  <c r="L84" i="6"/>
  <c r="J84" i="6"/>
  <c r="H84" i="6"/>
  <c r="F84" i="6"/>
  <c r="N84" i="6" s="1"/>
  <c r="E84" i="6"/>
  <c r="D84" i="6"/>
  <c r="I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U78" i="6"/>
  <c r="S78" i="6"/>
  <c r="R78" i="6"/>
  <c r="Q78" i="6"/>
  <c r="P78" i="6"/>
  <c r="L78" i="6"/>
  <c r="J78" i="6"/>
  <c r="H78" i="6"/>
  <c r="I78" i="6" s="1"/>
  <c r="F78" i="6"/>
  <c r="G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L70" i="6"/>
  <c r="K70" i="6"/>
  <c r="J70" i="6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U63" i="6" s="1"/>
  <c r="L63" i="6"/>
  <c r="J63" i="6"/>
  <c r="H63" i="6"/>
  <c r="F63" i="6"/>
  <c r="E63" i="6"/>
  <c r="M63" i="6" s="1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T58" i="6" s="1"/>
  <c r="R58" i="6"/>
  <c r="Q58" i="6"/>
  <c r="P58" i="6"/>
  <c r="U58" i="6" s="1"/>
  <c r="L58" i="6"/>
  <c r="J58" i="6"/>
  <c r="K58" i="6" s="1"/>
  <c r="H58" i="6"/>
  <c r="F58" i="6"/>
  <c r="E58" i="6"/>
  <c r="M58" i="6" s="1"/>
  <c r="D58" i="6"/>
  <c r="U57" i="6"/>
  <c r="T57" i="6"/>
  <c r="N57" i="6"/>
  <c r="O57" i="6" s="1"/>
  <c r="M57" i="6"/>
  <c r="K57" i="6"/>
  <c r="I57" i="6"/>
  <c r="G57" i="6"/>
  <c r="U54" i="6"/>
  <c r="S54" i="6"/>
  <c r="R54" i="6"/>
  <c r="Q54" i="6"/>
  <c r="P54" i="6"/>
  <c r="L54" i="6"/>
  <c r="J54" i="6"/>
  <c r="H54" i="6"/>
  <c r="F54" i="6"/>
  <c r="E54" i="6"/>
  <c r="M54" i="6" s="1"/>
  <c r="D54" i="6"/>
  <c r="I54" i="6" s="1"/>
  <c r="S53" i="6"/>
  <c r="T53" i="6" s="1"/>
  <c r="R53" i="6"/>
  <c r="Q53" i="6"/>
  <c r="P53" i="6"/>
  <c r="L53" i="6"/>
  <c r="K53" i="6"/>
  <c r="J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U47" i="6"/>
  <c r="S47" i="6"/>
  <c r="R47" i="6"/>
  <c r="Q47" i="6"/>
  <c r="P47" i="6"/>
  <c r="L47" i="6"/>
  <c r="J47" i="6"/>
  <c r="H47" i="6"/>
  <c r="I47" i="6" s="1"/>
  <c r="F47" i="6"/>
  <c r="G47" i="6" s="1"/>
  <c r="E47" i="6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L40" i="6"/>
  <c r="K40" i="6"/>
  <c r="J40" i="6"/>
  <c r="H40" i="6"/>
  <c r="F40" i="6"/>
  <c r="E40" i="6"/>
  <c r="D40" i="6"/>
  <c r="I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T35" i="6" s="1"/>
  <c r="Q35" i="6"/>
  <c r="P35" i="6"/>
  <c r="U35" i="6" s="1"/>
  <c r="L35" i="6"/>
  <c r="J35" i="6"/>
  <c r="H35" i="6"/>
  <c r="F35" i="6"/>
  <c r="E35" i="6"/>
  <c r="D35" i="6"/>
  <c r="I35" i="6" s="1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S27" i="6"/>
  <c r="T27" i="6" s="1"/>
  <c r="R27" i="6"/>
  <c r="Q27" i="6"/>
  <c r="P27" i="6"/>
  <c r="L27" i="6"/>
  <c r="K27" i="6"/>
  <c r="J27" i="6"/>
  <c r="H27" i="6"/>
  <c r="I27" i="6" s="1"/>
  <c r="F27" i="6"/>
  <c r="E27" i="6"/>
  <c r="D27" i="6"/>
  <c r="G27" i="6" s="1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U19" i="6"/>
  <c r="S19" i="6"/>
  <c r="R19" i="6"/>
  <c r="Q19" i="6"/>
  <c r="P19" i="6"/>
  <c r="L19" i="6"/>
  <c r="J19" i="6"/>
  <c r="H19" i="6"/>
  <c r="F19" i="6"/>
  <c r="E19" i="6"/>
  <c r="M19" i="6" s="1"/>
  <c r="D19" i="6"/>
  <c r="G19" i="6" s="1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U10" i="6" s="1"/>
  <c r="L10" i="6"/>
  <c r="J10" i="6"/>
  <c r="H10" i="6"/>
  <c r="F10" i="6"/>
  <c r="E10" i="6"/>
  <c r="D10" i="6"/>
  <c r="G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P339" i="5"/>
  <c r="U339" i="5" s="1"/>
  <c r="L339" i="5"/>
  <c r="J339" i="5"/>
  <c r="H339" i="5"/>
  <c r="F339" i="5"/>
  <c r="N339" i="5" s="1"/>
  <c r="E339" i="5"/>
  <c r="M339" i="5" s="1"/>
  <c r="D339" i="5"/>
  <c r="I339" i="5" s="1"/>
  <c r="S338" i="5"/>
  <c r="R338" i="5"/>
  <c r="T338" i="5" s="1"/>
  <c r="Q338" i="5"/>
  <c r="P338" i="5"/>
  <c r="U338" i="5" s="1"/>
  <c r="L338" i="5"/>
  <c r="M338" i="5" s="1"/>
  <c r="J338" i="5"/>
  <c r="H338" i="5"/>
  <c r="F338" i="5"/>
  <c r="E338" i="5"/>
  <c r="D338" i="5"/>
  <c r="S337" i="5"/>
  <c r="R337" i="5"/>
  <c r="Q337" i="5"/>
  <c r="P337" i="5"/>
  <c r="L337" i="5"/>
  <c r="K337" i="5"/>
  <c r="J337" i="5"/>
  <c r="H337" i="5"/>
  <c r="G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U332" i="5" s="1"/>
  <c r="L332" i="5"/>
  <c r="J332" i="5"/>
  <c r="I332" i="5"/>
  <c r="H332" i="5"/>
  <c r="F332" i="5"/>
  <c r="E332" i="5"/>
  <c r="M332" i="5" s="1"/>
  <c r="D332" i="5"/>
  <c r="G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S323" i="5"/>
  <c r="T323" i="5" s="1"/>
  <c r="R323" i="5"/>
  <c r="Q323" i="5"/>
  <c r="P323" i="5"/>
  <c r="U323" i="5" s="1"/>
  <c r="L323" i="5"/>
  <c r="J323" i="5"/>
  <c r="H323" i="5"/>
  <c r="F323" i="5"/>
  <c r="E323" i="5"/>
  <c r="M323" i="5" s="1"/>
  <c r="D323" i="5"/>
  <c r="I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Q317" i="5"/>
  <c r="P317" i="5"/>
  <c r="U317" i="5" s="1"/>
  <c r="L317" i="5"/>
  <c r="J317" i="5"/>
  <c r="H317" i="5"/>
  <c r="F317" i="5"/>
  <c r="E317" i="5"/>
  <c r="M317" i="5" s="1"/>
  <c r="D317" i="5"/>
  <c r="G317" i="5" s="1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T310" i="5" s="1"/>
  <c r="R310" i="5"/>
  <c r="Q310" i="5"/>
  <c r="P310" i="5"/>
  <c r="U310" i="5" s="1"/>
  <c r="L310" i="5"/>
  <c r="J310" i="5"/>
  <c r="K310" i="5" s="1"/>
  <c r="H310" i="5"/>
  <c r="F310" i="5"/>
  <c r="E310" i="5"/>
  <c r="M310" i="5" s="1"/>
  <c r="D310" i="5"/>
  <c r="I310" i="5" s="1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U303" i="5"/>
  <c r="S303" i="5"/>
  <c r="R303" i="5"/>
  <c r="Q303" i="5"/>
  <c r="P303" i="5"/>
  <c r="L303" i="5"/>
  <c r="J303" i="5"/>
  <c r="N303" i="5" s="1"/>
  <c r="H303" i="5"/>
  <c r="F303" i="5"/>
  <c r="E303" i="5"/>
  <c r="M303" i="5" s="1"/>
  <c r="D303" i="5"/>
  <c r="G303" i="5" s="1"/>
  <c r="U302" i="5"/>
  <c r="T302" i="5"/>
  <c r="O302" i="5"/>
  <c r="N302" i="5"/>
  <c r="M302" i="5"/>
  <c r="K302" i="5"/>
  <c r="I302" i="5"/>
  <c r="G302" i="5"/>
  <c r="S299" i="5"/>
  <c r="R299" i="5"/>
  <c r="Q299" i="5"/>
  <c r="P299" i="5"/>
  <c r="U299" i="5" s="1"/>
  <c r="L299" i="5"/>
  <c r="J299" i="5"/>
  <c r="H299" i="5"/>
  <c r="F299" i="5"/>
  <c r="E299" i="5"/>
  <c r="M299" i="5" s="1"/>
  <c r="D299" i="5"/>
  <c r="I299" i="5" s="1"/>
  <c r="S298" i="5"/>
  <c r="R298" i="5"/>
  <c r="Q298" i="5"/>
  <c r="P298" i="5"/>
  <c r="L298" i="5"/>
  <c r="M298" i="5" s="1"/>
  <c r="J298" i="5"/>
  <c r="H298" i="5"/>
  <c r="N298" i="5" s="1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P292" i="5"/>
  <c r="L292" i="5"/>
  <c r="J292" i="5"/>
  <c r="K292" i="5" s="1"/>
  <c r="H292" i="5"/>
  <c r="G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M285" i="5" s="1"/>
  <c r="J285" i="5"/>
  <c r="H285" i="5"/>
  <c r="F285" i="5"/>
  <c r="E285" i="5"/>
  <c r="D285" i="5"/>
  <c r="G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T275" i="5" s="1"/>
  <c r="R275" i="5"/>
  <c r="Q275" i="5"/>
  <c r="P275" i="5"/>
  <c r="L275" i="5"/>
  <c r="J275" i="5"/>
  <c r="K275" i="5" s="1"/>
  <c r="H275" i="5"/>
  <c r="F275" i="5"/>
  <c r="N275" i="5" s="1"/>
  <c r="O275" i="5" s="1"/>
  <c r="E275" i="5"/>
  <c r="D275" i="5"/>
  <c r="I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N267" i="5" s="1"/>
  <c r="F267" i="5"/>
  <c r="E267" i="5"/>
  <c r="M267" i="5" s="1"/>
  <c r="D267" i="5"/>
  <c r="G267" i="5" s="1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P260" i="5"/>
  <c r="L260" i="5"/>
  <c r="J260" i="5"/>
  <c r="H260" i="5"/>
  <c r="N260" i="5" s="1"/>
  <c r="O260" i="5" s="1"/>
  <c r="F260" i="5"/>
  <c r="E260" i="5"/>
  <c r="K260" i="5" s="1"/>
  <c r="D260" i="5"/>
  <c r="S259" i="5"/>
  <c r="R259" i="5"/>
  <c r="T259" i="5" s="1"/>
  <c r="Q259" i="5"/>
  <c r="P259" i="5"/>
  <c r="U259" i="5" s="1"/>
  <c r="M259" i="5"/>
  <c r="L259" i="5"/>
  <c r="J259" i="5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O257" i="5"/>
  <c r="N257" i="5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O255" i="5"/>
  <c r="N255" i="5"/>
  <c r="M255" i="5"/>
  <c r="K255" i="5"/>
  <c r="I255" i="5"/>
  <c r="G255" i="5"/>
  <c r="S254" i="5"/>
  <c r="T254" i="5" s="1"/>
  <c r="R254" i="5"/>
  <c r="Q254" i="5"/>
  <c r="P254" i="5"/>
  <c r="L254" i="5"/>
  <c r="K254" i="5"/>
  <c r="J254" i="5"/>
  <c r="H254" i="5"/>
  <c r="F254" i="5"/>
  <c r="N254" i="5" s="1"/>
  <c r="O254" i="5" s="1"/>
  <c r="E254" i="5"/>
  <c r="M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T247" i="5"/>
  <c r="S247" i="5"/>
  <c r="R247" i="5"/>
  <c r="Q247" i="5"/>
  <c r="P247" i="5"/>
  <c r="L247" i="5"/>
  <c r="U247" i="5" s="1"/>
  <c r="J247" i="5"/>
  <c r="H247" i="5"/>
  <c r="F247" i="5"/>
  <c r="N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N240" i="5" s="1"/>
  <c r="O240" i="5" s="1"/>
  <c r="G240" i="5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T231" i="5"/>
  <c r="S231" i="5"/>
  <c r="R231" i="5"/>
  <c r="Q231" i="5"/>
  <c r="P231" i="5"/>
  <c r="U231" i="5" s="1"/>
  <c r="L231" i="5"/>
  <c r="J231" i="5"/>
  <c r="K231" i="5" s="1"/>
  <c r="I231" i="5"/>
  <c r="H231" i="5"/>
  <c r="F231" i="5"/>
  <c r="E231" i="5"/>
  <c r="D231" i="5"/>
  <c r="U230" i="5"/>
  <c r="S230" i="5"/>
  <c r="T230" i="5" s="1"/>
  <c r="R230" i="5"/>
  <c r="Q230" i="5"/>
  <c r="P230" i="5"/>
  <c r="L230" i="5"/>
  <c r="J230" i="5"/>
  <c r="H230" i="5"/>
  <c r="G230" i="5"/>
  <c r="F230" i="5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U224" i="5" s="1"/>
  <c r="L224" i="5"/>
  <c r="J224" i="5"/>
  <c r="H224" i="5"/>
  <c r="F224" i="5"/>
  <c r="N224" i="5" s="1"/>
  <c r="E224" i="5"/>
  <c r="M224" i="5" s="1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P216" i="5"/>
  <c r="U216" i="5" s="1"/>
  <c r="L216" i="5"/>
  <c r="J216" i="5"/>
  <c r="I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U205" i="5"/>
  <c r="S205" i="5"/>
  <c r="R205" i="5"/>
  <c r="Q205" i="5"/>
  <c r="P205" i="5"/>
  <c r="L205" i="5"/>
  <c r="K205" i="5"/>
  <c r="J205" i="5"/>
  <c r="H205" i="5"/>
  <c r="I205" i="5" s="1"/>
  <c r="G205" i="5"/>
  <c r="F205" i="5"/>
  <c r="E205" i="5"/>
  <c r="M205" i="5" s="1"/>
  <c r="D205" i="5"/>
  <c r="U204" i="5"/>
  <c r="S204" i="5"/>
  <c r="R204" i="5"/>
  <c r="Q204" i="5"/>
  <c r="P204" i="5"/>
  <c r="L204" i="5"/>
  <c r="J204" i="5"/>
  <c r="H204" i="5"/>
  <c r="F204" i="5"/>
  <c r="N204" i="5" s="1"/>
  <c r="E204" i="5"/>
  <c r="M204" i="5" s="1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U198" i="5" s="1"/>
  <c r="L198" i="5"/>
  <c r="K198" i="5"/>
  <c r="J198" i="5"/>
  <c r="H198" i="5"/>
  <c r="F198" i="5"/>
  <c r="E198" i="5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U191" i="5"/>
  <c r="S191" i="5"/>
  <c r="T191" i="5" s="1"/>
  <c r="R191" i="5"/>
  <c r="Q191" i="5"/>
  <c r="P191" i="5"/>
  <c r="L191" i="5"/>
  <c r="J191" i="5"/>
  <c r="H191" i="5"/>
  <c r="I191" i="5" s="1"/>
  <c r="G191" i="5"/>
  <c r="F191" i="5"/>
  <c r="E191" i="5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U185" i="5"/>
  <c r="S185" i="5"/>
  <c r="R185" i="5"/>
  <c r="T185" i="5" s="1"/>
  <c r="Q185" i="5"/>
  <c r="P185" i="5"/>
  <c r="L185" i="5"/>
  <c r="J185" i="5"/>
  <c r="I185" i="5"/>
  <c r="H185" i="5"/>
  <c r="F185" i="5"/>
  <c r="N185" i="5" s="1"/>
  <c r="O185" i="5" s="1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P179" i="5"/>
  <c r="U179" i="5" s="1"/>
  <c r="L179" i="5"/>
  <c r="J179" i="5"/>
  <c r="H179" i="5"/>
  <c r="F179" i="5"/>
  <c r="E179" i="5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U170" i="5"/>
  <c r="S170" i="5"/>
  <c r="R170" i="5"/>
  <c r="Q170" i="5"/>
  <c r="P170" i="5"/>
  <c r="L170" i="5"/>
  <c r="J170" i="5"/>
  <c r="I170" i="5"/>
  <c r="H170" i="5"/>
  <c r="F170" i="5"/>
  <c r="E170" i="5"/>
  <c r="K170" i="5" s="1"/>
  <c r="D170" i="5"/>
  <c r="G170" i="5" s="1"/>
  <c r="S169" i="5"/>
  <c r="R169" i="5"/>
  <c r="Q169" i="5"/>
  <c r="P169" i="5"/>
  <c r="U169" i="5" s="1"/>
  <c r="L169" i="5"/>
  <c r="J169" i="5"/>
  <c r="I169" i="5"/>
  <c r="H169" i="5"/>
  <c r="F169" i="5"/>
  <c r="N169" i="5" s="1"/>
  <c r="E169" i="5"/>
  <c r="M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R163" i="5"/>
  <c r="T163" i="5" s="1"/>
  <c r="Q163" i="5"/>
  <c r="P163" i="5"/>
  <c r="U163" i="5" s="1"/>
  <c r="L163" i="5"/>
  <c r="J163" i="5"/>
  <c r="H163" i="5"/>
  <c r="F163" i="5"/>
  <c r="E163" i="5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L157" i="5"/>
  <c r="U157" i="5" s="1"/>
  <c r="J157" i="5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U150" i="5"/>
  <c r="S150" i="5"/>
  <c r="R150" i="5"/>
  <c r="T150" i="5" s="1"/>
  <c r="Q150" i="5"/>
  <c r="P150" i="5"/>
  <c r="L150" i="5"/>
  <c r="K150" i="5"/>
  <c r="J150" i="5"/>
  <c r="I150" i="5"/>
  <c r="H150" i="5"/>
  <c r="G150" i="5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U144" i="5"/>
  <c r="S144" i="5"/>
  <c r="R144" i="5"/>
  <c r="T144" i="5" s="1"/>
  <c r="Q144" i="5"/>
  <c r="P144" i="5"/>
  <c r="L144" i="5"/>
  <c r="J144" i="5"/>
  <c r="I144" i="5"/>
  <c r="H144" i="5"/>
  <c r="F144" i="5"/>
  <c r="N144" i="5" s="1"/>
  <c r="E144" i="5"/>
  <c r="M144" i="5" s="1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T137" i="5" s="1"/>
  <c r="Q137" i="5"/>
  <c r="P137" i="5"/>
  <c r="U137" i="5" s="1"/>
  <c r="L137" i="5"/>
  <c r="K137" i="5"/>
  <c r="J137" i="5"/>
  <c r="H137" i="5"/>
  <c r="F137" i="5"/>
  <c r="E137" i="5"/>
  <c r="D137" i="5"/>
  <c r="I137" i="5" s="1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U132" i="5"/>
  <c r="S132" i="5"/>
  <c r="R132" i="5"/>
  <c r="T132" i="5" s="1"/>
  <c r="Q132" i="5"/>
  <c r="P132" i="5"/>
  <c r="L132" i="5"/>
  <c r="J132" i="5"/>
  <c r="I132" i="5"/>
  <c r="H132" i="5"/>
  <c r="F132" i="5"/>
  <c r="E132" i="5"/>
  <c r="M132" i="5" s="1"/>
  <c r="D132" i="5"/>
  <c r="G132" i="5" s="1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U126" i="5"/>
  <c r="S126" i="5"/>
  <c r="R126" i="5"/>
  <c r="T126" i="5" s="1"/>
  <c r="Q126" i="5"/>
  <c r="P126" i="5"/>
  <c r="L126" i="5"/>
  <c r="J126" i="5"/>
  <c r="K126" i="5" s="1"/>
  <c r="I126" i="5"/>
  <c r="H126" i="5"/>
  <c r="F126" i="5"/>
  <c r="N126" i="5" s="1"/>
  <c r="O126" i="5" s="1"/>
  <c r="E126" i="5"/>
  <c r="M126" i="5" s="1"/>
  <c r="D126" i="5"/>
  <c r="U125" i="5"/>
  <c r="T125" i="5"/>
  <c r="O125" i="5"/>
  <c r="N125" i="5"/>
  <c r="M125" i="5"/>
  <c r="K125" i="5"/>
  <c r="I125" i="5"/>
  <c r="G125" i="5"/>
  <c r="U124" i="5"/>
  <c r="T124" i="5"/>
  <c r="O124" i="5"/>
  <c r="N124" i="5"/>
  <c r="M124" i="5"/>
  <c r="K124" i="5"/>
  <c r="I124" i="5"/>
  <c r="G124" i="5"/>
  <c r="U123" i="5"/>
  <c r="T123" i="5"/>
  <c r="O123" i="5"/>
  <c r="N123" i="5"/>
  <c r="M123" i="5"/>
  <c r="K123" i="5"/>
  <c r="I123" i="5"/>
  <c r="G123" i="5"/>
  <c r="U122" i="5"/>
  <c r="T122" i="5"/>
  <c r="O122" i="5"/>
  <c r="N122" i="5"/>
  <c r="M122" i="5"/>
  <c r="K122" i="5"/>
  <c r="I122" i="5"/>
  <c r="G122" i="5"/>
  <c r="S121" i="5"/>
  <c r="T121" i="5" s="1"/>
  <c r="R121" i="5"/>
  <c r="Q121" i="5"/>
  <c r="P121" i="5"/>
  <c r="U121" i="5" s="1"/>
  <c r="L121" i="5"/>
  <c r="J121" i="5"/>
  <c r="H121" i="5"/>
  <c r="F121" i="5"/>
  <c r="N121" i="5" s="1"/>
  <c r="E121" i="5"/>
  <c r="D121" i="5"/>
  <c r="G121" i="5" s="1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U112" i="5"/>
  <c r="S112" i="5"/>
  <c r="R112" i="5"/>
  <c r="Q112" i="5"/>
  <c r="P112" i="5"/>
  <c r="L112" i="5"/>
  <c r="J112" i="5"/>
  <c r="I112" i="5"/>
  <c r="H112" i="5"/>
  <c r="F112" i="5"/>
  <c r="E112" i="5"/>
  <c r="K112" i="5" s="1"/>
  <c r="D112" i="5"/>
  <c r="G112" i="5" s="1"/>
  <c r="U111" i="5"/>
  <c r="T111" i="5"/>
  <c r="O111" i="5"/>
  <c r="N111" i="5"/>
  <c r="M111" i="5"/>
  <c r="K111" i="5"/>
  <c r="I111" i="5"/>
  <c r="G111" i="5"/>
  <c r="U110" i="5"/>
  <c r="T110" i="5"/>
  <c r="O110" i="5"/>
  <c r="N110" i="5"/>
  <c r="M110" i="5"/>
  <c r="K110" i="5"/>
  <c r="I110" i="5"/>
  <c r="G110" i="5"/>
  <c r="U109" i="5"/>
  <c r="T109" i="5"/>
  <c r="O109" i="5"/>
  <c r="N109" i="5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O107" i="5"/>
  <c r="N107" i="5"/>
  <c r="M107" i="5"/>
  <c r="K107" i="5"/>
  <c r="I107" i="5"/>
  <c r="G107" i="5"/>
  <c r="S106" i="5"/>
  <c r="T106" i="5" s="1"/>
  <c r="R106" i="5"/>
  <c r="Q106" i="5"/>
  <c r="P106" i="5"/>
  <c r="U106" i="5" s="1"/>
  <c r="L106" i="5"/>
  <c r="J106" i="5"/>
  <c r="H106" i="5"/>
  <c r="F106" i="5"/>
  <c r="N106" i="5" s="1"/>
  <c r="E106" i="5"/>
  <c r="D106" i="5"/>
  <c r="I106" i="5" s="1"/>
  <c r="U105" i="5"/>
  <c r="T105" i="5"/>
  <c r="O105" i="5"/>
  <c r="N105" i="5"/>
  <c r="M105" i="5"/>
  <c r="K105" i="5"/>
  <c r="I105" i="5"/>
  <c r="G105" i="5"/>
  <c r="S102" i="5"/>
  <c r="R102" i="5"/>
  <c r="T102" i="5" s="1"/>
  <c r="Q102" i="5"/>
  <c r="P102" i="5"/>
  <c r="U102" i="5" s="1"/>
  <c r="L102" i="5"/>
  <c r="J102" i="5"/>
  <c r="H102" i="5"/>
  <c r="F102" i="5"/>
  <c r="E102" i="5"/>
  <c r="D102" i="5"/>
  <c r="I102" i="5" s="1"/>
  <c r="S101" i="5"/>
  <c r="R101" i="5"/>
  <c r="T101" i="5" s="1"/>
  <c r="Q101" i="5"/>
  <c r="P101" i="5"/>
  <c r="L101" i="5"/>
  <c r="U101" i="5" s="1"/>
  <c r="J101" i="5"/>
  <c r="H101" i="5"/>
  <c r="F101" i="5"/>
  <c r="E101" i="5"/>
  <c r="D101" i="5"/>
  <c r="G101" i="5" s="1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T96" i="5" s="1"/>
  <c r="Q96" i="5"/>
  <c r="P96" i="5"/>
  <c r="U96" i="5" s="1"/>
  <c r="L96" i="5"/>
  <c r="J96" i="5"/>
  <c r="K96" i="5" s="1"/>
  <c r="H96" i="5"/>
  <c r="G96" i="5"/>
  <c r="F96" i="5"/>
  <c r="E96" i="5"/>
  <c r="D96" i="5"/>
  <c r="I96" i="5" s="1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U91" i="5"/>
  <c r="S91" i="5"/>
  <c r="R91" i="5"/>
  <c r="T91" i="5" s="1"/>
  <c r="Q91" i="5"/>
  <c r="P91" i="5"/>
  <c r="L91" i="5"/>
  <c r="J91" i="5"/>
  <c r="H91" i="5"/>
  <c r="F91" i="5"/>
  <c r="E91" i="5"/>
  <c r="M91" i="5" s="1"/>
  <c r="D91" i="5"/>
  <c r="G91" i="5" s="1"/>
  <c r="U90" i="5"/>
  <c r="T90" i="5"/>
  <c r="O90" i="5"/>
  <c r="N90" i="5"/>
  <c r="M90" i="5"/>
  <c r="K90" i="5"/>
  <c r="I90" i="5"/>
  <c r="G90" i="5"/>
  <c r="U89" i="5"/>
  <c r="T89" i="5"/>
  <c r="O89" i="5"/>
  <c r="N89" i="5"/>
  <c r="M89" i="5"/>
  <c r="K89" i="5"/>
  <c r="I89" i="5"/>
  <c r="G89" i="5"/>
  <c r="U88" i="5"/>
  <c r="T88" i="5"/>
  <c r="O88" i="5"/>
  <c r="N88" i="5"/>
  <c r="M88" i="5"/>
  <c r="K88" i="5"/>
  <c r="I88" i="5"/>
  <c r="G88" i="5"/>
  <c r="S85" i="5"/>
  <c r="R85" i="5"/>
  <c r="T85" i="5" s="1"/>
  <c r="Q85" i="5"/>
  <c r="P85" i="5"/>
  <c r="U85" i="5" s="1"/>
  <c r="L85" i="5"/>
  <c r="J85" i="5"/>
  <c r="K85" i="5" s="1"/>
  <c r="I85" i="5"/>
  <c r="H85" i="5"/>
  <c r="G85" i="5"/>
  <c r="F85" i="5"/>
  <c r="E85" i="5"/>
  <c r="M85" i="5" s="1"/>
  <c r="D85" i="5"/>
  <c r="U84" i="5"/>
  <c r="T84" i="5"/>
  <c r="S84" i="5"/>
  <c r="R84" i="5"/>
  <c r="Q84" i="5"/>
  <c r="P84" i="5"/>
  <c r="L84" i="5"/>
  <c r="J84" i="5"/>
  <c r="H84" i="5"/>
  <c r="I84" i="5" s="1"/>
  <c r="F84" i="5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U78" i="5" s="1"/>
  <c r="L78" i="5"/>
  <c r="J78" i="5"/>
  <c r="H78" i="5"/>
  <c r="I78" i="5" s="1"/>
  <c r="F78" i="5"/>
  <c r="N78" i="5" s="1"/>
  <c r="E78" i="5"/>
  <c r="M78" i="5" s="1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T70" i="5" s="1"/>
  <c r="Q70" i="5"/>
  <c r="P70" i="5"/>
  <c r="U70" i="5" s="1"/>
  <c r="L70" i="5"/>
  <c r="J70" i="5"/>
  <c r="H70" i="5"/>
  <c r="F70" i="5"/>
  <c r="E70" i="5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O67" i="5"/>
  <c r="N67" i="5"/>
  <c r="M67" i="5"/>
  <c r="K67" i="5"/>
  <c r="I67" i="5"/>
  <c r="G67" i="5"/>
  <c r="U66" i="5"/>
  <c r="T66" i="5"/>
  <c r="O66" i="5"/>
  <c r="N66" i="5"/>
  <c r="M66" i="5"/>
  <c r="K66" i="5"/>
  <c r="I66" i="5"/>
  <c r="G66" i="5"/>
  <c r="U65" i="5"/>
  <c r="T65" i="5"/>
  <c r="O65" i="5"/>
  <c r="N65" i="5"/>
  <c r="M65" i="5"/>
  <c r="K65" i="5"/>
  <c r="I65" i="5"/>
  <c r="G65" i="5"/>
  <c r="U64" i="5"/>
  <c r="T64" i="5"/>
  <c r="O64" i="5"/>
  <c r="N64" i="5"/>
  <c r="M64" i="5"/>
  <c r="K64" i="5"/>
  <c r="I64" i="5"/>
  <c r="G64" i="5"/>
  <c r="U63" i="5"/>
  <c r="S63" i="5"/>
  <c r="R63" i="5"/>
  <c r="T63" i="5" s="1"/>
  <c r="Q63" i="5"/>
  <c r="P63" i="5"/>
  <c r="L63" i="5"/>
  <c r="J63" i="5"/>
  <c r="I63" i="5"/>
  <c r="H63" i="5"/>
  <c r="F63" i="5"/>
  <c r="E63" i="5"/>
  <c r="M63" i="5" s="1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T58" i="5" s="1"/>
  <c r="R58" i="5"/>
  <c r="Q58" i="5"/>
  <c r="P58" i="5"/>
  <c r="U58" i="5" s="1"/>
  <c r="L58" i="5"/>
  <c r="J58" i="5"/>
  <c r="H58" i="5"/>
  <c r="F58" i="5"/>
  <c r="N58" i="5" s="1"/>
  <c r="E58" i="5"/>
  <c r="D58" i="5"/>
  <c r="I58" i="5" s="1"/>
  <c r="U57" i="5"/>
  <c r="T57" i="5"/>
  <c r="O57" i="5"/>
  <c r="N57" i="5"/>
  <c r="M57" i="5"/>
  <c r="K57" i="5"/>
  <c r="I57" i="5"/>
  <c r="G57" i="5"/>
  <c r="S54" i="5"/>
  <c r="R54" i="5"/>
  <c r="T54" i="5" s="1"/>
  <c r="Q54" i="5"/>
  <c r="P54" i="5"/>
  <c r="U54" i="5" s="1"/>
  <c r="L54" i="5"/>
  <c r="J54" i="5"/>
  <c r="H54" i="5"/>
  <c r="F54" i="5"/>
  <c r="E54" i="5"/>
  <c r="D54" i="5"/>
  <c r="I54" i="5" s="1"/>
  <c r="S53" i="5"/>
  <c r="R53" i="5"/>
  <c r="T53" i="5" s="1"/>
  <c r="Q53" i="5"/>
  <c r="P53" i="5"/>
  <c r="L53" i="5"/>
  <c r="U53" i="5" s="1"/>
  <c r="J53" i="5"/>
  <c r="H53" i="5"/>
  <c r="F53" i="5"/>
  <c r="E53" i="5"/>
  <c r="M53" i="5" s="1"/>
  <c r="D53" i="5"/>
  <c r="G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U47" i="5" s="1"/>
  <c r="J47" i="5"/>
  <c r="K47" i="5" s="1"/>
  <c r="H47" i="5"/>
  <c r="G47" i="5"/>
  <c r="F47" i="5"/>
  <c r="E47" i="5"/>
  <c r="D47" i="5"/>
  <c r="I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U40" i="5"/>
  <c r="S40" i="5"/>
  <c r="R40" i="5"/>
  <c r="T40" i="5" s="1"/>
  <c r="Q40" i="5"/>
  <c r="P40" i="5"/>
  <c r="L40" i="5"/>
  <c r="J40" i="5"/>
  <c r="H40" i="5"/>
  <c r="F40" i="5"/>
  <c r="E40" i="5"/>
  <c r="M40" i="5" s="1"/>
  <c r="D40" i="5"/>
  <c r="G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T35" i="5" s="1"/>
  <c r="Q35" i="5"/>
  <c r="P35" i="5"/>
  <c r="U35" i="5" s="1"/>
  <c r="L35" i="5"/>
  <c r="J35" i="5"/>
  <c r="K35" i="5" s="1"/>
  <c r="I35" i="5"/>
  <c r="H35" i="5"/>
  <c r="F35" i="5"/>
  <c r="E35" i="5"/>
  <c r="M35" i="5" s="1"/>
  <c r="D35" i="5"/>
  <c r="U34" i="5"/>
  <c r="T34" i="5"/>
  <c r="O34" i="5"/>
  <c r="N34" i="5"/>
  <c r="M34" i="5"/>
  <c r="K34" i="5"/>
  <c r="I34" i="5"/>
  <c r="G34" i="5"/>
  <c r="U33" i="5"/>
  <c r="T33" i="5"/>
  <c r="O33" i="5"/>
  <c r="N33" i="5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O28" i="5"/>
  <c r="N28" i="5"/>
  <c r="M28" i="5"/>
  <c r="K28" i="5"/>
  <c r="I28" i="5"/>
  <c r="G28" i="5"/>
  <c r="U27" i="5"/>
  <c r="T27" i="5"/>
  <c r="S27" i="5"/>
  <c r="R27" i="5"/>
  <c r="Q27" i="5"/>
  <c r="P27" i="5"/>
  <c r="L27" i="5"/>
  <c r="J27" i="5"/>
  <c r="H27" i="5"/>
  <c r="I27" i="5" s="1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U19" i="5" s="1"/>
  <c r="L19" i="5"/>
  <c r="J19" i="5"/>
  <c r="H19" i="5"/>
  <c r="I19" i="5" s="1"/>
  <c r="F19" i="5"/>
  <c r="N19" i="5" s="1"/>
  <c r="E19" i="5"/>
  <c r="M19" i="5" s="1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T10" i="5" s="1"/>
  <c r="Q10" i="5"/>
  <c r="P10" i="5"/>
  <c r="U10" i="5" s="1"/>
  <c r="L10" i="5"/>
  <c r="J10" i="5"/>
  <c r="H10" i="5"/>
  <c r="F10" i="5"/>
  <c r="E10" i="5"/>
  <c r="D10" i="5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T339" i="4" s="1"/>
  <c r="Q339" i="4"/>
  <c r="P339" i="4"/>
  <c r="L339" i="4"/>
  <c r="J339" i="4"/>
  <c r="H339" i="4"/>
  <c r="F339" i="4"/>
  <c r="E339" i="4"/>
  <c r="M339" i="4" s="1"/>
  <c r="D339" i="4"/>
  <c r="S338" i="4"/>
  <c r="T338" i="4" s="1"/>
  <c r="R338" i="4"/>
  <c r="Q338" i="4"/>
  <c r="P338" i="4"/>
  <c r="L338" i="4"/>
  <c r="J338" i="4"/>
  <c r="H338" i="4"/>
  <c r="G338" i="4"/>
  <c r="F338" i="4"/>
  <c r="E338" i="4"/>
  <c r="D338" i="4"/>
  <c r="S337" i="4"/>
  <c r="T337" i="4" s="1"/>
  <c r="R337" i="4"/>
  <c r="Q337" i="4"/>
  <c r="P337" i="4"/>
  <c r="L337" i="4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L332" i="4"/>
  <c r="J332" i="4"/>
  <c r="K332" i="4" s="1"/>
  <c r="H332" i="4"/>
  <c r="F332" i="4"/>
  <c r="E332" i="4"/>
  <c r="D332" i="4"/>
  <c r="I332" i="4" s="1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T323" i="4" s="1"/>
  <c r="R323" i="4"/>
  <c r="Q323" i="4"/>
  <c r="P323" i="4"/>
  <c r="L323" i="4"/>
  <c r="J323" i="4"/>
  <c r="H323" i="4"/>
  <c r="F323" i="4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U317" i="4" s="1"/>
  <c r="L317" i="4"/>
  <c r="J317" i="4"/>
  <c r="K317" i="4" s="1"/>
  <c r="H317" i="4"/>
  <c r="F317" i="4"/>
  <c r="E317" i="4"/>
  <c r="D317" i="4"/>
  <c r="I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T310" i="4" s="1"/>
  <c r="R310" i="4"/>
  <c r="Q310" i="4"/>
  <c r="P310" i="4"/>
  <c r="U310" i="4" s="1"/>
  <c r="L310" i="4"/>
  <c r="J310" i="4"/>
  <c r="H310" i="4"/>
  <c r="F310" i="4"/>
  <c r="E310" i="4"/>
  <c r="M310" i="4" s="1"/>
  <c r="D310" i="4"/>
  <c r="U309" i="4"/>
  <c r="T309" i="4"/>
  <c r="O309" i="4"/>
  <c r="N309" i="4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U303" i="4" s="1"/>
  <c r="L303" i="4"/>
  <c r="J303" i="4"/>
  <c r="K303" i="4" s="1"/>
  <c r="H303" i="4"/>
  <c r="F303" i="4"/>
  <c r="E303" i="4"/>
  <c r="D303" i="4"/>
  <c r="I303" i="4" s="1"/>
  <c r="U302" i="4"/>
  <c r="T302" i="4"/>
  <c r="N302" i="4"/>
  <c r="O302" i="4" s="1"/>
  <c r="M302" i="4"/>
  <c r="K302" i="4"/>
  <c r="I302" i="4"/>
  <c r="G302" i="4"/>
  <c r="S299" i="4"/>
  <c r="T299" i="4" s="1"/>
  <c r="R299" i="4"/>
  <c r="Q299" i="4"/>
  <c r="P299" i="4"/>
  <c r="L299" i="4"/>
  <c r="J299" i="4"/>
  <c r="H299" i="4"/>
  <c r="F299" i="4"/>
  <c r="E299" i="4"/>
  <c r="D299" i="4"/>
  <c r="S298" i="4"/>
  <c r="R298" i="4"/>
  <c r="T298" i="4" s="1"/>
  <c r="Q298" i="4"/>
  <c r="P298" i="4"/>
  <c r="L298" i="4"/>
  <c r="J298" i="4"/>
  <c r="H298" i="4"/>
  <c r="N298" i="4" s="1"/>
  <c r="F298" i="4"/>
  <c r="E298" i="4"/>
  <c r="M298" i="4" s="1"/>
  <c r="D298" i="4"/>
  <c r="I298" i="4" s="1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L292" i="4"/>
  <c r="J292" i="4"/>
  <c r="H292" i="4"/>
  <c r="N292" i="4" s="1"/>
  <c r="F292" i="4"/>
  <c r="E292" i="4"/>
  <c r="M292" i="4" s="1"/>
  <c r="D292" i="4"/>
  <c r="G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P285" i="4"/>
  <c r="L285" i="4"/>
  <c r="J285" i="4"/>
  <c r="H285" i="4"/>
  <c r="G285" i="4"/>
  <c r="F285" i="4"/>
  <c r="E285" i="4"/>
  <c r="D285" i="4"/>
  <c r="I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T275" i="4" s="1"/>
  <c r="R275" i="4"/>
  <c r="Q275" i="4"/>
  <c r="P275" i="4"/>
  <c r="L275" i="4"/>
  <c r="J275" i="4"/>
  <c r="H275" i="4"/>
  <c r="F275" i="4"/>
  <c r="N275" i="4" s="1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F267" i="4"/>
  <c r="E267" i="4"/>
  <c r="D267" i="4"/>
  <c r="I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T260" i="4" s="1"/>
  <c r="Q260" i="4"/>
  <c r="P260" i="4"/>
  <c r="L260" i="4"/>
  <c r="M260" i="4" s="1"/>
  <c r="J260" i="4"/>
  <c r="H260" i="4"/>
  <c r="F260" i="4"/>
  <c r="N260" i="4" s="1"/>
  <c r="E260" i="4"/>
  <c r="D260" i="4"/>
  <c r="G260" i="4" s="1"/>
  <c r="S259" i="4"/>
  <c r="T259" i="4" s="1"/>
  <c r="R259" i="4"/>
  <c r="Q259" i="4"/>
  <c r="P259" i="4"/>
  <c r="L259" i="4"/>
  <c r="J259" i="4"/>
  <c r="K259" i="4" s="1"/>
  <c r="H259" i="4"/>
  <c r="F259" i="4"/>
  <c r="N259" i="4" s="1"/>
  <c r="O259" i="4" s="1"/>
  <c r="E259" i="4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U254" i="4" s="1"/>
  <c r="M254" i="4"/>
  <c r="L254" i="4"/>
  <c r="J254" i="4"/>
  <c r="H254" i="4"/>
  <c r="F254" i="4"/>
  <c r="N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N247" i="4" s="1"/>
  <c r="E247" i="4"/>
  <c r="M247" i="4" s="1"/>
  <c r="D247" i="4"/>
  <c r="I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U240" i="4" s="1"/>
  <c r="L240" i="4"/>
  <c r="J240" i="4"/>
  <c r="H240" i="4"/>
  <c r="F240" i="4"/>
  <c r="N240" i="4" s="1"/>
  <c r="E240" i="4"/>
  <c r="D240" i="4"/>
  <c r="G240" i="4" s="1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K231" i="4" s="1"/>
  <c r="H231" i="4"/>
  <c r="F231" i="4"/>
  <c r="E231" i="4"/>
  <c r="M231" i="4" s="1"/>
  <c r="D231" i="4"/>
  <c r="S230" i="4"/>
  <c r="R230" i="4"/>
  <c r="T230" i="4" s="1"/>
  <c r="Q230" i="4"/>
  <c r="P230" i="4"/>
  <c r="L230" i="4"/>
  <c r="J230" i="4"/>
  <c r="H230" i="4"/>
  <c r="F230" i="4"/>
  <c r="E230" i="4"/>
  <c r="D230" i="4"/>
  <c r="G230" i="4" s="1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U224" i="4" s="1"/>
  <c r="L224" i="4"/>
  <c r="J224" i="4"/>
  <c r="K224" i="4" s="1"/>
  <c r="H224" i="4"/>
  <c r="F224" i="4"/>
  <c r="E224" i="4"/>
  <c r="M224" i="4" s="1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T216" i="4" s="1"/>
  <c r="Q216" i="4"/>
  <c r="P216" i="4"/>
  <c r="L216" i="4"/>
  <c r="J216" i="4"/>
  <c r="H216" i="4"/>
  <c r="F216" i="4"/>
  <c r="E216" i="4"/>
  <c r="D216" i="4"/>
  <c r="G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J205" i="4"/>
  <c r="H205" i="4"/>
  <c r="F205" i="4"/>
  <c r="E205" i="4"/>
  <c r="D205" i="4"/>
  <c r="S204" i="4"/>
  <c r="R204" i="4"/>
  <c r="Q204" i="4"/>
  <c r="P204" i="4"/>
  <c r="L204" i="4"/>
  <c r="M204" i="4" s="1"/>
  <c r="J204" i="4"/>
  <c r="H204" i="4"/>
  <c r="F204" i="4"/>
  <c r="E204" i="4"/>
  <c r="D204" i="4"/>
  <c r="G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L198" i="4"/>
  <c r="J198" i="4"/>
  <c r="H198" i="4"/>
  <c r="F198" i="4"/>
  <c r="E198" i="4"/>
  <c r="K198" i="4" s="1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L191" i="4"/>
  <c r="N191" i="4" s="1"/>
  <c r="J191" i="4"/>
  <c r="H191" i="4"/>
  <c r="F191" i="4"/>
  <c r="E191" i="4"/>
  <c r="D191" i="4"/>
  <c r="G191" i="4" s="1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K185" i="4" s="1"/>
  <c r="H185" i="4"/>
  <c r="N185" i="4" s="1"/>
  <c r="O185" i="4" s="1"/>
  <c r="G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T179" i="4"/>
  <c r="S179" i="4"/>
  <c r="R179" i="4"/>
  <c r="Q179" i="4"/>
  <c r="P179" i="4"/>
  <c r="L179" i="4"/>
  <c r="J179" i="4"/>
  <c r="H179" i="4"/>
  <c r="F179" i="4"/>
  <c r="N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U170" i="4" s="1"/>
  <c r="L170" i="4"/>
  <c r="J170" i="4"/>
  <c r="K170" i="4" s="1"/>
  <c r="H170" i="4"/>
  <c r="F170" i="4"/>
  <c r="N170" i="4" s="1"/>
  <c r="O170" i="4" s="1"/>
  <c r="E170" i="4"/>
  <c r="M170" i="4" s="1"/>
  <c r="D170" i="4"/>
  <c r="I170" i="4" s="1"/>
  <c r="T169" i="4"/>
  <c r="S169" i="4"/>
  <c r="R169" i="4"/>
  <c r="Q169" i="4"/>
  <c r="P169" i="4"/>
  <c r="L169" i="4"/>
  <c r="J169" i="4"/>
  <c r="H169" i="4"/>
  <c r="F169" i="4"/>
  <c r="N169" i="4" s="1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L163" i="4"/>
  <c r="J163" i="4"/>
  <c r="H163" i="4"/>
  <c r="F163" i="4"/>
  <c r="E163" i="4"/>
  <c r="M163" i="4" s="1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T157" i="4" s="1"/>
  <c r="R157" i="4"/>
  <c r="Q157" i="4"/>
  <c r="P157" i="4"/>
  <c r="U157" i="4" s="1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L150" i="4"/>
  <c r="J150" i="4"/>
  <c r="H150" i="4"/>
  <c r="F150" i="4"/>
  <c r="N150" i="4" s="1"/>
  <c r="O150" i="4" s="1"/>
  <c r="E150" i="4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T144" i="4" s="1"/>
  <c r="R144" i="4"/>
  <c r="Q144" i="4"/>
  <c r="P144" i="4"/>
  <c r="U144" i="4" s="1"/>
  <c r="L144" i="4"/>
  <c r="J144" i="4"/>
  <c r="H144" i="4"/>
  <c r="F144" i="4"/>
  <c r="N144" i="4" s="1"/>
  <c r="E144" i="4"/>
  <c r="O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L137" i="4"/>
  <c r="J137" i="4"/>
  <c r="K137" i="4" s="1"/>
  <c r="H137" i="4"/>
  <c r="F137" i="4"/>
  <c r="E137" i="4"/>
  <c r="D137" i="4"/>
  <c r="I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T132" i="4" s="1"/>
  <c r="Q132" i="4"/>
  <c r="P132" i="4"/>
  <c r="L132" i="4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U126" i="4" s="1"/>
  <c r="L126" i="4"/>
  <c r="J126" i="4"/>
  <c r="K126" i="4" s="1"/>
  <c r="H126" i="4"/>
  <c r="F126" i="4"/>
  <c r="E126" i="4"/>
  <c r="D126" i="4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L121" i="4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E112" i="4"/>
  <c r="M112" i="4" s="1"/>
  <c r="D112" i="4"/>
  <c r="I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P106" i="4"/>
  <c r="L106" i="4"/>
  <c r="J106" i="4"/>
  <c r="H106" i="4"/>
  <c r="F106" i="4"/>
  <c r="E106" i="4"/>
  <c r="D106" i="4"/>
  <c r="U105" i="4"/>
  <c r="T105" i="4"/>
  <c r="O105" i="4"/>
  <c r="N105" i="4"/>
  <c r="M105" i="4"/>
  <c r="K105" i="4"/>
  <c r="I105" i="4"/>
  <c r="G105" i="4"/>
  <c r="S102" i="4"/>
  <c r="R102" i="4"/>
  <c r="T102" i="4" s="1"/>
  <c r="Q102" i="4"/>
  <c r="P102" i="4"/>
  <c r="L102" i="4"/>
  <c r="J102" i="4"/>
  <c r="H102" i="4"/>
  <c r="F102" i="4"/>
  <c r="E102" i="4"/>
  <c r="M102" i="4" s="1"/>
  <c r="D102" i="4"/>
  <c r="I102" i="4" s="1"/>
  <c r="S101" i="4"/>
  <c r="R101" i="4"/>
  <c r="T101" i="4" s="1"/>
  <c r="Q101" i="4"/>
  <c r="P101" i="4"/>
  <c r="L101" i="4"/>
  <c r="J101" i="4"/>
  <c r="H101" i="4"/>
  <c r="F101" i="4"/>
  <c r="N101" i="4" s="1"/>
  <c r="E101" i="4"/>
  <c r="D101" i="4"/>
  <c r="G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T96" i="4" s="1"/>
  <c r="Q96" i="4"/>
  <c r="P96" i="4"/>
  <c r="L96" i="4"/>
  <c r="J96" i="4"/>
  <c r="K96" i="4" s="1"/>
  <c r="H96" i="4"/>
  <c r="F96" i="4"/>
  <c r="E96" i="4"/>
  <c r="D96" i="4"/>
  <c r="I96" i="4" s="1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T91" i="4" s="1"/>
  <c r="Q91" i="4"/>
  <c r="P91" i="4"/>
  <c r="L91" i="4"/>
  <c r="M91" i="4" s="1"/>
  <c r="J91" i="4"/>
  <c r="H91" i="4"/>
  <c r="F91" i="4"/>
  <c r="E91" i="4"/>
  <c r="D91" i="4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L85" i="4"/>
  <c r="K85" i="4"/>
  <c r="J85" i="4"/>
  <c r="H85" i="4"/>
  <c r="F85" i="4"/>
  <c r="E85" i="4"/>
  <c r="D85" i="4"/>
  <c r="I85" i="4" s="1"/>
  <c r="U84" i="4"/>
  <c r="S84" i="4"/>
  <c r="R84" i="4"/>
  <c r="Q84" i="4"/>
  <c r="P84" i="4"/>
  <c r="L84" i="4"/>
  <c r="J84" i="4"/>
  <c r="H84" i="4"/>
  <c r="I84" i="4" s="1"/>
  <c r="F84" i="4"/>
  <c r="E84" i="4"/>
  <c r="D84" i="4"/>
  <c r="G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L78" i="4"/>
  <c r="K78" i="4"/>
  <c r="J78" i="4"/>
  <c r="H78" i="4"/>
  <c r="F78" i="4"/>
  <c r="E78" i="4"/>
  <c r="D78" i="4"/>
  <c r="I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J70" i="4"/>
  <c r="H70" i="4"/>
  <c r="F70" i="4"/>
  <c r="E70" i="4"/>
  <c r="D70" i="4"/>
  <c r="U69" i="4"/>
  <c r="T69" i="4"/>
  <c r="O69" i="4"/>
  <c r="N69" i="4"/>
  <c r="M69" i="4"/>
  <c r="K69" i="4"/>
  <c r="I69" i="4"/>
  <c r="G69" i="4"/>
  <c r="U68" i="4"/>
  <c r="T68" i="4"/>
  <c r="O68" i="4"/>
  <c r="N68" i="4"/>
  <c r="M68" i="4"/>
  <c r="K68" i="4"/>
  <c r="I68" i="4"/>
  <c r="G68" i="4"/>
  <c r="U67" i="4"/>
  <c r="T67" i="4"/>
  <c r="O67" i="4"/>
  <c r="N67" i="4"/>
  <c r="M67" i="4"/>
  <c r="K67" i="4"/>
  <c r="I67" i="4"/>
  <c r="G67" i="4"/>
  <c r="U66" i="4"/>
  <c r="T66" i="4"/>
  <c r="O66" i="4"/>
  <c r="N66" i="4"/>
  <c r="M66" i="4"/>
  <c r="K66" i="4"/>
  <c r="I66" i="4"/>
  <c r="G66" i="4"/>
  <c r="U65" i="4"/>
  <c r="T65" i="4"/>
  <c r="O65" i="4"/>
  <c r="N65" i="4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P63" i="4"/>
  <c r="L63" i="4"/>
  <c r="J63" i="4"/>
  <c r="H63" i="4"/>
  <c r="F63" i="4"/>
  <c r="E63" i="4"/>
  <c r="K63" i="4" s="1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T58" i="4" s="1"/>
  <c r="Q58" i="4"/>
  <c r="P58" i="4"/>
  <c r="U58" i="4" s="1"/>
  <c r="L58" i="4"/>
  <c r="J58" i="4"/>
  <c r="I58" i="4"/>
  <c r="H58" i="4"/>
  <c r="F58" i="4"/>
  <c r="E58" i="4"/>
  <c r="M58" i="4" s="1"/>
  <c r="D58" i="4"/>
  <c r="G58" i="4" s="1"/>
  <c r="U57" i="4"/>
  <c r="T57" i="4"/>
  <c r="N57" i="4"/>
  <c r="O57" i="4" s="1"/>
  <c r="M57" i="4"/>
  <c r="K57" i="4"/>
  <c r="I57" i="4"/>
  <c r="G57" i="4"/>
  <c r="S54" i="4"/>
  <c r="T54" i="4" s="1"/>
  <c r="R54" i="4"/>
  <c r="Q54" i="4"/>
  <c r="P54" i="4"/>
  <c r="U54" i="4" s="1"/>
  <c r="L54" i="4"/>
  <c r="J54" i="4"/>
  <c r="H54" i="4"/>
  <c r="F54" i="4"/>
  <c r="E54" i="4"/>
  <c r="M54" i="4" s="1"/>
  <c r="D54" i="4"/>
  <c r="S53" i="4"/>
  <c r="R53" i="4"/>
  <c r="T53" i="4" s="1"/>
  <c r="Q53" i="4"/>
  <c r="P53" i="4"/>
  <c r="U53" i="4" s="1"/>
  <c r="L53" i="4"/>
  <c r="J53" i="4"/>
  <c r="I53" i="4"/>
  <c r="H53" i="4"/>
  <c r="F53" i="4"/>
  <c r="E53" i="4"/>
  <c r="M53" i="4" s="1"/>
  <c r="D53" i="4"/>
  <c r="G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T47" i="4" s="1"/>
  <c r="R47" i="4"/>
  <c r="Q47" i="4"/>
  <c r="P47" i="4"/>
  <c r="U47" i="4" s="1"/>
  <c r="L47" i="4"/>
  <c r="J47" i="4"/>
  <c r="H47" i="4"/>
  <c r="F47" i="4"/>
  <c r="E47" i="4"/>
  <c r="M47" i="4" s="1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U40" i="4"/>
  <c r="S40" i="4"/>
  <c r="R40" i="4"/>
  <c r="T40" i="4" s="1"/>
  <c r="Q40" i="4"/>
  <c r="P40" i="4"/>
  <c r="L40" i="4"/>
  <c r="J40" i="4"/>
  <c r="H40" i="4"/>
  <c r="F40" i="4"/>
  <c r="E40" i="4"/>
  <c r="M40" i="4" s="1"/>
  <c r="D40" i="4"/>
  <c r="U39" i="4"/>
  <c r="T39" i="4"/>
  <c r="O39" i="4"/>
  <c r="N39" i="4"/>
  <c r="M39" i="4"/>
  <c r="K39" i="4"/>
  <c r="I39" i="4"/>
  <c r="G39" i="4"/>
  <c r="U38" i="4"/>
  <c r="T38" i="4"/>
  <c r="O38" i="4"/>
  <c r="N38" i="4"/>
  <c r="M38" i="4"/>
  <c r="K38" i="4"/>
  <c r="I38" i="4"/>
  <c r="G38" i="4"/>
  <c r="U37" i="4"/>
  <c r="T37" i="4"/>
  <c r="O37" i="4"/>
  <c r="N37" i="4"/>
  <c r="M37" i="4"/>
  <c r="K37" i="4"/>
  <c r="I37" i="4"/>
  <c r="G37" i="4"/>
  <c r="U36" i="4"/>
  <c r="T36" i="4"/>
  <c r="O36" i="4"/>
  <c r="N36" i="4"/>
  <c r="M36" i="4"/>
  <c r="K36" i="4"/>
  <c r="I36" i="4"/>
  <c r="G36" i="4"/>
  <c r="S35" i="4"/>
  <c r="T35" i="4" s="1"/>
  <c r="R35" i="4"/>
  <c r="Q35" i="4"/>
  <c r="P35" i="4"/>
  <c r="L35" i="4"/>
  <c r="J35" i="4"/>
  <c r="H35" i="4"/>
  <c r="F35" i="4"/>
  <c r="E35" i="4"/>
  <c r="K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U27" i="4"/>
  <c r="S27" i="4"/>
  <c r="R27" i="4"/>
  <c r="Q27" i="4"/>
  <c r="P27" i="4"/>
  <c r="L27" i="4"/>
  <c r="J27" i="4"/>
  <c r="H27" i="4"/>
  <c r="F27" i="4"/>
  <c r="N27" i="4" s="1"/>
  <c r="E27" i="4"/>
  <c r="D27" i="4"/>
  <c r="I27" i="4" s="1"/>
  <c r="U26" i="4"/>
  <c r="T26" i="4"/>
  <c r="O26" i="4"/>
  <c r="N26" i="4"/>
  <c r="M26" i="4"/>
  <c r="K26" i="4"/>
  <c r="I26" i="4"/>
  <c r="G26" i="4"/>
  <c r="U25" i="4"/>
  <c r="T25" i="4"/>
  <c r="O25" i="4"/>
  <c r="N25" i="4"/>
  <c r="M25" i="4"/>
  <c r="K25" i="4"/>
  <c r="I25" i="4"/>
  <c r="G25" i="4"/>
  <c r="U24" i="4"/>
  <c r="T24" i="4"/>
  <c r="O24" i="4"/>
  <c r="N24" i="4"/>
  <c r="M24" i="4"/>
  <c r="K24" i="4"/>
  <c r="I24" i="4"/>
  <c r="G24" i="4"/>
  <c r="U23" i="4"/>
  <c r="T23" i="4"/>
  <c r="O23" i="4"/>
  <c r="N23" i="4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S19" i="4"/>
  <c r="T19" i="4" s="1"/>
  <c r="R19" i="4"/>
  <c r="Q19" i="4"/>
  <c r="P19" i="4"/>
  <c r="L19" i="4"/>
  <c r="K19" i="4"/>
  <c r="J19" i="4"/>
  <c r="H19" i="4"/>
  <c r="G19" i="4"/>
  <c r="F19" i="4"/>
  <c r="E19" i="4"/>
  <c r="D19" i="4"/>
  <c r="I19" i="4" s="1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U10" i="4"/>
  <c r="S10" i="4"/>
  <c r="R10" i="4"/>
  <c r="Q10" i="4"/>
  <c r="P10" i="4"/>
  <c r="L10" i="4"/>
  <c r="J10" i="4"/>
  <c r="H10" i="4"/>
  <c r="I10" i="4" s="1"/>
  <c r="F10" i="4"/>
  <c r="E10" i="4"/>
  <c r="D10" i="4"/>
  <c r="G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R339" i="3"/>
  <c r="T339" i="3" s="1"/>
  <c r="Q339" i="3"/>
  <c r="P339" i="3"/>
  <c r="L339" i="3"/>
  <c r="J339" i="3"/>
  <c r="H339" i="3"/>
  <c r="F339" i="3"/>
  <c r="E339" i="3"/>
  <c r="D339" i="3"/>
  <c r="G339" i="3" s="1"/>
  <c r="S338" i="3"/>
  <c r="R338" i="3"/>
  <c r="T338" i="3" s="1"/>
  <c r="Q338" i="3"/>
  <c r="P338" i="3"/>
  <c r="U338" i="3" s="1"/>
  <c r="L338" i="3"/>
  <c r="J338" i="3"/>
  <c r="H338" i="3"/>
  <c r="F338" i="3"/>
  <c r="N338" i="3" s="1"/>
  <c r="E338" i="3"/>
  <c r="M338" i="3" s="1"/>
  <c r="D338" i="3"/>
  <c r="I338" i="3" s="1"/>
  <c r="T337" i="3"/>
  <c r="S337" i="3"/>
  <c r="R337" i="3"/>
  <c r="Q337" i="3"/>
  <c r="P337" i="3"/>
  <c r="L337" i="3"/>
  <c r="J337" i="3"/>
  <c r="H337" i="3"/>
  <c r="F337" i="3"/>
  <c r="N337" i="3" s="1"/>
  <c r="O337" i="3" s="1"/>
  <c r="E337" i="3"/>
  <c r="D337" i="3"/>
  <c r="G337" i="3" s="1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L332" i="3"/>
  <c r="J332" i="3"/>
  <c r="H332" i="3"/>
  <c r="F332" i="3"/>
  <c r="N332" i="3" s="1"/>
  <c r="E332" i="3"/>
  <c r="M332" i="3" s="1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O323" i="3"/>
  <c r="L323" i="3"/>
  <c r="K323" i="3"/>
  <c r="J323" i="3"/>
  <c r="H323" i="3"/>
  <c r="F323" i="3"/>
  <c r="N323" i="3" s="1"/>
  <c r="E323" i="3"/>
  <c r="M323" i="3" s="1"/>
  <c r="D323" i="3"/>
  <c r="G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H317" i="3"/>
  <c r="F317" i="3"/>
  <c r="N317" i="3" s="1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U310" i="3" s="1"/>
  <c r="L310" i="3"/>
  <c r="J310" i="3"/>
  <c r="K310" i="3" s="1"/>
  <c r="H310" i="3"/>
  <c r="F310" i="3"/>
  <c r="E310" i="3"/>
  <c r="M310" i="3" s="1"/>
  <c r="D310" i="3"/>
  <c r="G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L303" i="3"/>
  <c r="J303" i="3"/>
  <c r="H303" i="3"/>
  <c r="F303" i="3"/>
  <c r="E303" i="3"/>
  <c r="D303" i="3"/>
  <c r="I303" i="3" s="1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J299" i="3"/>
  <c r="H299" i="3"/>
  <c r="F299" i="3"/>
  <c r="N299" i="3" s="1"/>
  <c r="E299" i="3"/>
  <c r="M299" i="3" s="1"/>
  <c r="D299" i="3"/>
  <c r="S298" i="3"/>
  <c r="R298" i="3"/>
  <c r="T298" i="3" s="1"/>
  <c r="Q298" i="3"/>
  <c r="P298" i="3"/>
  <c r="U298" i="3" s="1"/>
  <c r="L298" i="3"/>
  <c r="J298" i="3"/>
  <c r="H298" i="3"/>
  <c r="F298" i="3"/>
  <c r="E298" i="3"/>
  <c r="M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K292" i="3"/>
  <c r="J292" i="3"/>
  <c r="H292" i="3"/>
  <c r="F292" i="3"/>
  <c r="E292" i="3"/>
  <c r="M292" i="3" s="1"/>
  <c r="D292" i="3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J285" i="3"/>
  <c r="H285" i="3"/>
  <c r="F285" i="3"/>
  <c r="N285" i="3" s="1"/>
  <c r="E285" i="3"/>
  <c r="M285" i="3" s="1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O275" i="3"/>
  <c r="L275" i="3"/>
  <c r="J275" i="3"/>
  <c r="H275" i="3"/>
  <c r="N275" i="3" s="1"/>
  <c r="F275" i="3"/>
  <c r="E275" i="3"/>
  <c r="M275" i="3" s="1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P267" i="3"/>
  <c r="L267" i="3"/>
  <c r="J267" i="3"/>
  <c r="H267" i="3"/>
  <c r="F267" i="3"/>
  <c r="N267" i="3" s="1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U260" i="3" s="1"/>
  <c r="L260" i="3"/>
  <c r="J260" i="3"/>
  <c r="H260" i="3"/>
  <c r="F260" i="3"/>
  <c r="N260" i="3" s="1"/>
  <c r="O260" i="3" s="1"/>
  <c r="E260" i="3"/>
  <c r="M260" i="3" s="1"/>
  <c r="D260" i="3"/>
  <c r="I260" i="3" s="1"/>
  <c r="U259" i="3"/>
  <c r="S259" i="3"/>
  <c r="R259" i="3"/>
  <c r="T259" i="3" s="1"/>
  <c r="Q259" i="3"/>
  <c r="P259" i="3"/>
  <c r="L259" i="3"/>
  <c r="J259" i="3"/>
  <c r="H259" i="3"/>
  <c r="N259" i="3" s="1"/>
  <c r="F259" i="3"/>
  <c r="E259" i="3"/>
  <c r="D259" i="3"/>
  <c r="G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T254" i="3" s="1"/>
  <c r="Q254" i="3"/>
  <c r="P254" i="3"/>
  <c r="U254" i="3" s="1"/>
  <c r="L254" i="3"/>
  <c r="J254" i="3"/>
  <c r="H254" i="3"/>
  <c r="F254" i="3"/>
  <c r="E254" i="3"/>
  <c r="D254" i="3"/>
  <c r="I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U247" i="3" s="1"/>
  <c r="L247" i="3"/>
  <c r="J247" i="3"/>
  <c r="H247" i="3"/>
  <c r="F247" i="3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O240" i="3"/>
  <c r="L240" i="3"/>
  <c r="K240" i="3"/>
  <c r="J240" i="3"/>
  <c r="H240" i="3"/>
  <c r="F240" i="3"/>
  <c r="E240" i="3"/>
  <c r="M240" i="3" s="1"/>
  <c r="D240" i="3"/>
  <c r="I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F231" i="3"/>
  <c r="E231" i="3"/>
  <c r="M231" i="3" s="1"/>
  <c r="D231" i="3"/>
  <c r="T230" i="3"/>
  <c r="S230" i="3"/>
  <c r="R230" i="3"/>
  <c r="Q230" i="3"/>
  <c r="P230" i="3"/>
  <c r="U230" i="3" s="1"/>
  <c r="L230" i="3"/>
  <c r="J230" i="3"/>
  <c r="K230" i="3" s="1"/>
  <c r="H230" i="3"/>
  <c r="F230" i="3"/>
  <c r="E230" i="3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T224" i="3"/>
  <c r="S224" i="3"/>
  <c r="R224" i="3"/>
  <c r="Q224" i="3"/>
  <c r="P224" i="3"/>
  <c r="U224" i="3" s="1"/>
  <c r="L224" i="3"/>
  <c r="J224" i="3"/>
  <c r="H224" i="3"/>
  <c r="F224" i="3"/>
  <c r="N224" i="3" s="1"/>
  <c r="E224" i="3"/>
  <c r="D224" i="3"/>
  <c r="G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U216" i="3" s="1"/>
  <c r="L216" i="3"/>
  <c r="J216" i="3"/>
  <c r="K216" i="3" s="1"/>
  <c r="H216" i="3"/>
  <c r="F216" i="3"/>
  <c r="G216" i="3" s="1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T205" i="3" s="1"/>
  <c r="Q205" i="3"/>
  <c r="P205" i="3"/>
  <c r="U205" i="3" s="1"/>
  <c r="L205" i="3"/>
  <c r="J205" i="3"/>
  <c r="H205" i="3"/>
  <c r="F205" i="3"/>
  <c r="E205" i="3"/>
  <c r="D205" i="3"/>
  <c r="S204" i="3"/>
  <c r="R204" i="3"/>
  <c r="T204" i="3" s="1"/>
  <c r="Q204" i="3"/>
  <c r="P204" i="3"/>
  <c r="U204" i="3" s="1"/>
  <c r="L204" i="3"/>
  <c r="J204" i="3"/>
  <c r="H204" i="3"/>
  <c r="F204" i="3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U198" i="3"/>
  <c r="S198" i="3"/>
  <c r="R198" i="3"/>
  <c r="T198" i="3" s="1"/>
  <c r="Q198" i="3"/>
  <c r="P198" i="3"/>
  <c r="L198" i="3"/>
  <c r="J198" i="3"/>
  <c r="H198" i="3"/>
  <c r="F198" i="3"/>
  <c r="E198" i="3"/>
  <c r="M198" i="3" s="1"/>
  <c r="D198" i="3"/>
  <c r="G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T191" i="3" s="1"/>
  <c r="Q191" i="3"/>
  <c r="P191" i="3"/>
  <c r="U191" i="3" s="1"/>
  <c r="L191" i="3"/>
  <c r="J191" i="3"/>
  <c r="H191" i="3"/>
  <c r="F191" i="3"/>
  <c r="E191" i="3"/>
  <c r="D191" i="3"/>
  <c r="G191" i="3" s="1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T185" i="3" s="1"/>
  <c r="Q185" i="3"/>
  <c r="P185" i="3"/>
  <c r="U185" i="3" s="1"/>
  <c r="L185" i="3"/>
  <c r="J185" i="3"/>
  <c r="K185" i="3" s="1"/>
  <c r="H185" i="3"/>
  <c r="F185" i="3"/>
  <c r="E185" i="3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T179" i="3"/>
  <c r="S179" i="3"/>
  <c r="R179" i="3"/>
  <c r="Q179" i="3"/>
  <c r="P179" i="3"/>
  <c r="U179" i="3" s="1"/>
  <c r="L179" i="3"/>
  <c r="J179" i="3"/>
  <c r="H179" i="3"/>
  <c r="F179" i="3"/>
  <c r="N179" i="3" s="1"/>
  <c r="E179" i="3"/>
  <c r="O179" i="3" s="1"/>
  <c r="D179" i="3"/>
  <c r="G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T170" i="3" s="1"/>
  <c r="Q170" i="3"/>
  <c r="P170" i="3"/>
  <c r="L170" i="3"/>
  <c r="J170" i="3"/>
  <c r="K170" i="3" s="1"/>
  <c r="H170" i="3"/>
  <c r="F170" i="3"/>
  <c r="E170" i="3"/>
  <c r="M170" i="3" s="1"/>
  <c r="D170" i="3"/>
  <c r="I170" i="3" s="1"/>
  <c r="S169" i="3"/>
  <c r="R169" i="3"/>
  <c r="T169" i="3" s="1"/>
  <c r="Q169" i="3"/>
  <c r="P169" i="3"/>
  <c r="U169" i="3" s="1"/>
  <c r="L169" i="3"/>
  <c r="J169" i="3"/>
  <c r="H169" i="3"/>
  <c r="F169" i="3"/>
  <c r="N169" i="3" s="1"/>
  <c r="E169" i="3"/>
  <c r="O169" i="3" s="1"/>
  <c r="D169" i="3"/>
  <c r="G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F163" i="3"/>
  <c r="E163" i="3"/>
  <c r="D163" i="3"/>
  <c r="I163" i="3" s="1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L157" i="3"/>
  <c r="J157" i="3"/>
  <c r="H157" i="3"/>
  <c r="F157" i="3"/>
  <c r="E157" i="3"/>
  <c r="O157" i="3" s="1"/>
  <c r="D157" i="3"/>
  <c r="G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U150" i="3" s="1"/>
  <c r="O150" i="3"/>
  <c r="L150" i="3"/>
  <c r="K150" i="3"/>
  <c r="J150" i="3"/>
  <c r="H150" i="3"/>
  <c r="F150" i="3"/>
  <c r="N150" i="3" s="1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H144" i="3"/>
  <c r="F144" i="3"/>
  <c r="E144" i="3"/>
  <c r="O144" i="3" s="1"/>
  <c r="D144" i="3"/>
  <c r="G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L137" i="3"/>
  <c r="J137" i="3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L132" i="3"/>
  <c r="J132" i="3"/>
  <c r="H132" i="3"/>
  <c r="F132" i="3"/>
  <c r="E132" i="3"/>
  <c r="O132" i="3" s="1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E126" i="3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L121" i="3"/>
  <c r="J121" i="3"/>
  <c r="H121" i="3"/>
  <c r="F121" i="3"/>
  <c r="E121" i="3"/>
  <c r="O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O112" i="3"/>
  <c r="L112" i="3"/>
  <c r="J112" i="3"/>
  <c r="H112" i="3"/>
  <c r="N112" i="3" s="1"/>
  <c r="F112" i="3"/>
  <c r="E112" i="3"/>
  <c r="M112" i="3" s="1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U106" i="3" s="1"/>
  <c r="L106" i="3"/>
  <c r="J106" i="3"/>
  <c r="H106" i="3"/>
  <c r="F106" i="3"/>
  <c r="N106" i="3" s="1"/>
  <c r="E106" i="3"/>
  <c r="M106" i="3" s="1"/>
  <c r="D106" i="3"/>
  <c r="G106" i="3" s="1"/>
  <c r="U105" i="3"/>
  <c r="T105" i="3"/>
  <c r="O105" i="3"/>
  <c r="N105" i="3"/>
  <c r="M105" i="3"/>
  <c r="K105" i="3"/>
  <c r="I105" i="3"/>
  <c r="G105" i="3"/>
  <c r="S102" i="3"/>
  <c r="T102" i="3" s="1"/>
  <c r="R102" i="3"/>
  <c r="Q102" i="3"/>
  <c r="P102" i="3"/>
  <c r="L102" i="3"/>
  <c r="J102" i="3"/>
  <c r="K102" i="3" s="1"/>
  <c r="H102" i="3"/>
  <c r="F102" i="3"/>
  <c r="E102" i="3"/>
  <c r="D102" i="3"/>
  <c r="S101" i="3"/>
  <c r="R101" i="3"/>
  <c r="T101" i="3" s="1"/>
  <c r="Q101" i="3"/>
  <c r="P101" i="3"/>
  <c r="U101" i="3" s="1"/>
  <c r="L101" i="3"/>
  <c r="J101" i="3"/>
  <c r="H101" i="3"/>
  <c r="F101" i="3"/>
  <c r="E101" i="3"/>
  <c r="M101" i="3" s="1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G96" i="3"/>
  <c r="F96" i="3"/>
  <c r="E96" i="3"/>
  <c r="M96" i="3" s="1"/>
  <c r="D96" i="3"/>
  <c r="I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L91" i="3"/>
  <c r="U91" i="3" s="1"/>
  <c r="J91" i="3"/>
  <c r="H91" i="3"/>
  <c r="N91" i="3" s="1"/>
  <c r="F91" i="3"/>
  <c r="E91" i="3"/>
  <c r="D91" i="3"/>
  <c r="G91" i="3" s="1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U85" i="3"/>
  <c r="S85" i="3"/>
  <c r="R85" i="3"/>
  <c r="Q85" i="3"/>
  <c r="P85" i="3"/>
  <c r="L85" i="3"/>
  <c r="J85" i="3"/>
  <c r="K85" i="3" s="1"/>
  <c r="I85" i="3"/>
  <c r="H85" i="3"/>
  <c r="F85" i="3"/>
  <c r="E85" i="3"/>
  <c r="M85" i="3" s="1"/>
  <c r="D85" i="3"/>
  <c r="T84" i="3"/>
  <c r="S84" i="3"/>
  <c r="R84" i="3"/>
  <c r="Q84" i="3"/>
  <c r="P84" i="3"/>
  <c r="U84" i="3" s="1"/>
  <c r="L84" i="3"/>
  <c r="J84" i="3"/>
  <c r="H84" i="3"/>
  <c r="F84" i="3"/>
  <c r="N84" i="3" s="1"/>
  <c r="E84" i="3"/>
  <c r="M84" i="3" s="1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U70" i="3"/>
  <c r="S70" i="3"/>
  <c r="T70" i="3" s="1"/>
  <c r="R70" i="3"/>
  <c r="Q70" i="3"/>
  <c r="P70" i="3"/>
  <c r="L70" i="3"/>
  <c r="J70" i="3"/>
  <c r="I70" i="3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T63" i="3" s="1"/>
  <c r="Q63" i="3"/>
  <c r="P63" i="3"/>
  <c r="U63" i="3" s="1"/>
  <c r="L63" i="3"/>
  <c r="J63" i="3"/>
  <c r="I63" i="3"/>
  <c r="H63" i="3"/>
  <c r="F63" i="3"/>
  <c r="E63" i="3"/>
  <c r="M63" i="3" s="1"/>
  <c r="D63" i="3"/>
  <c r="G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T58" i="3" s="1"/>
  <c r="Q58" i="3"/>
  <c r="P58" i="3"/>
  <c r="U58" i="3" s="1"/>
  <c r="L58" i="3"/>
  <c r="J58" i="3"/>
  <c r="H58" i="3"/>
  <c r="G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M54" i="3" s="1"/>
  <c r="D54" i="3"/>
  <c r="I54" i="3" s="1"/>
  <c r="S53" i="3"/>
  <c r="R53" i="3"/>
  <c r="T53" i="3" s="1"/>
  <c r="Q53" i="3"/>
  <c r="P53" i="3"/>
  <c r="U53" i="3" s="1"/>
  <c r="L53" i="3"/>
  <c r="J53" i="3"/>
  <c r="H53" i="3"/>
  <c r="F53" i="3"/>
  <c r="E53" i="3"/>
  <c r="M53" i="3" s="1"/>
  <c r="D53" i="3"/>
  <c r="G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U47" i="3"/>
  <c r="S47" i="3"/>
  <c r="R47" i="3"/>
  <c r="Q47" i="3"/>
  <c r="P47" i="3"/>
  <c r="L47" i="3"/>
  <c r="J47" i="3"/>
  <c r="I47" i="3"/>
  <c r="H47" i="3"/>
  <c r="F47" i="3"/>
  <c r="E47" i="3"/>
  <c r="K47" i="3" s="1"/>
  <c r="D47" i="3"/>
  <c r="G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T40" i="3" s="1"/>
  <c r="Q40" i="3"/>
  <c r="P40" i="3"/>
  <c r="U40" i="3" s="1"/>
  <c r="L40" i="3"/>
  <c r="J40" i="3"/>
  <c r="H40" i="3"/>
  <c r="G40" i="3"/>
  <c r="F40" i="3"/>
  <c r="E40" i="3"/>
  <c r="M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L35" i="3"/>
  <c r="K35" i="3"/>
  <c r="J35" i="3"/>
  <c r="I35" i="3"/>
  <c r="H35" i="3"/>
  <c r="G35" i="3"/>
  <c r="F35" i="3"/>
  <c r="N35" i="3" s="1"/>
  <c r="E35" i="3"/>
  <c r="M35" i="3" s="1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P27" i="3"/>
  <c r="L27" i="3"/>
  <c r="U27" i="3" s="1"/>
  <c r="J27" i="3"/>
  <c r="H27" i="3"/>
  <c r="F27" i="3"/>
  <c r="E27" i="3"/>
  <c r="D27" i="3"/>
  <c r="G27" i="3" s="1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S19" i="3"/>
  <c r="R19" i="3"/>
  <c r="T19" i="3" s="1"/>
  <c r="Q19" i="3"/>
  <c r="P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T10" i="3"/>
  <c r="S10" i="3"/>
  <c r="R10" i="3"/>
  <c r="Q10" i="3"/>
  <c r="P10" i="3"/>
  <c r="L10" i="3"/>
  <c r="J10" i="3"/>
  <c r="I10" i="3"/>
  <c r="H10" i="3"/>
  <c r="G10" i="3"/>
  <c r="F10" i="3"/>
  <c r="E10" i="3"/>
  <c r="M10" i="3" s="1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E339" i="2"/>
  <c r="D339" i="2"/>
  <c r="S338" i="2"/>
  <c r="R338" i="2"/>
  <c r="T338" i="2" s="1"/>
  <c r="Q338" i="2"/>
  <c r="P338" i="2"/>
  <c r="L338" i="2"/>
  <c r="J338" i="2"/>
  <c r="K338" i="2" s="1"/>
  <c r="H338" i="2"/>
  <c r="N338" i="2" s="1"/>
  <c r="O338" i="2" s="1"/>
  <c r="F338" i="2"/>
  <c r="E338" i="2"/>
  <c r="D338" i="2"/>
  <c r="I338" i="2" s="1"/>
  <c r="S337" i="2"/>
  <c r="R337" i="2"/>
  <c r="Q337" i="2"/>
  <c r="P337" i="2"/>
  <c r="U337" i="2" s="1"/>
  <c r="L337" i="2"/>
  <c r="J337" i="2"/>
  <c r="N337" i="2" s="1"/>
  <c r="H337" i="2"/>
  <c r="F337" i="2"/>
  <c r="E337" i="2"/>
  <c r="M337" i="2" s="1"/>
  <c r="D337" i="2"/>
  <c r="G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L332" i="2"/>
  <c r="J332" i="2"/>
  <c r="H332" i="2"/>
  <c r="F332" i="2"/>
  <c r="E332" i="2"/>
  <c r="K332" i="2" s="1"/>
  <c r="D332" i="2"/>
  <c r="I332" i="2" s="1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L323" i="2"/>
  <c r="U323" i="2" s="1"/>
  <c r="J323" i="2"/>
  <c r="H323" i="2"/>
  <c r="F323" i="2"/>
  <c r="E323" i="2"/>
  <c r="D323" i="2"/>
  <c r="U322" i="2"/>
  <c r="T322" i="2"/>
  <c r="O322" i="2"/>
  <c r="N322" i="2"/>
  <c r="M322" i="2"/>
  <c r="K322" i="2"/>
  <c r="I322" i="2"/>
  <c r="G322" i="2"/>
  <c r="U321" i="2"/>
  <c r="T321" i="2"/>
  <c r="O321" i="2"/>
  <c r="N321" i="2"/>
  <c r="M321" i="2"/>
  <c r="K321" i="2"/>
  <c r="I321" i="2"/>
  <c r="G321" i="2"/>
  <c r="U320" i="2"/>
  <c r="T320" i="2"/>
  <c r="O320" i="2"/>
  <c r="N320" i="2"/>
  <c r="M320" i="2"/>
  <c r="K320" i="2"/>
  <c r="I320" i="2"/>
  <c r="G320" i="2"/>
  <c r="U319" i="2"/>
  <c r="T319" i="2"/>
  <c r="O319" i="2"/>
  <c r="N319" i="2"/>
  <c r="M319" i="2"/>
  <c r="K319" i="2"/>
  <c r="I319" i="2"/>
  <c r="G319" i="2"/>
  <c r="U318" i="2"/>
  <c r="T318" i="2"/>
  <c r="O318" i="2"/>
  <c r="N318" i="2"/>
  <c r="M318" i="2"/>
  <c r="K318" i="2"/>
  <c r="I318" i="2"/>
  <c r="G318" i="2"/>
  <c r="S317" i="2"/>
  <c r="R317" i="2"/>
  <c r="Q317" i="2"/>
  <c r="P317" i="2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T310" i="2"/>
  <c r="S310" i="2"/>
  <c r="R310" i="2"/>
  <c r="Q310" i="2"/>
  <c r="P310" i="2"/>
  <c r="L310" i="2"/>
  <c r="J310" i="2"/>
  <c r="H310" i="2"/>
  <c r="F310" i="2"/>
  <c r="N310" i="2" s="1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P303" i="2"/>
  <c r="L303" i="2"/>
  <c r="J303" i="2"/>
  <c r="H303" i="2"/>
  <c r="F303" i="2"/>
  <c r="E303" i="2"/>
  <c r="M303" i="2" s="1"/>
  <c r="D303" i="2"/>
  <c r="I303" i="2" s="1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M299" i="2"/>
  <c r="L299" i="2"/>
  <c r="U299" i="2" s="1"/>
  <c r="J299" i="2"/>
  <c r="H299" i="2"/>
  <c r="F299" i="2"/>
  <c r="E299" i="2"/>
  <c r="D299" i="2"/>
  <c r="S298" i="2"/>
  <c r="R298" i="2"/>
  <c r="T298" i="2" s="1"/>
  <c r="Q298" i="2"/>
  <c r="P298" i="2"/>
  <c r="U298" i="2" s="1"/>
  <c r="L298" i="2"/>
  <c r="J298" i="2"/>
  <c r="H298" i="2"/>
  <c r="F298" i="2"/>
  <c r="N298" i="2" s="1"/>
  <c r="O298" i="2" s="1"/>
  <c r="E298" i="2"/>
  <c r="M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M292" i="2"/>
  <c r="L292" i="2"/>
  <c r="U292" i="2" s="1"/>
  <c r="J292" i="2"/>
  <c r="H292" i="2"/>
  <c r="F292" i="2"/>
  <c r="N292" i="2" s="1"/>
  <c r="E292" i="2"/>
  <c r="D292" i="2"/>
  <c r="G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H285" i="2"/>
  <c r="F285" i="2"/>
  <c r="E285" i="2"/>
  <c r="K285" i="2" s="1"/>
  <c r="D285" i="2"/>
  <c r="I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T275" i="2"/>
  <c r="S275" i="2"/>
  <c r="R275" i="2"/>
  <c r="Q275" i="2"/>
  <c r="P275" i="2"/>
  <c r="U275" i="2" s="1"/>
  <c r="L275" i="2"/>
  <c r="J275" i="2"/>
  <c r="H275" i="2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P267" i="2"/>
  <c r="L267" i="2"/>
  <c r="K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U260" i="2" s="1"/>
  <c r="J260" i="2"/>
  <c r="H260" i="2"/>
  <c r="F260" i="2"/>
  <c r="E260" i="2"/>
  <c r="M260" i="2" s="1"/>
  <c r="D260" i="2"/>
  <c r="S259" i="2"/>
  <c r="R259" i="2"/>
  <c r="T259" i="2" s="1"/>
  <c r="Q259" i="2"/>
  <c r="P259" i="2"/>
  <c r="U259" i="2" s="1"/>
  <c r="L259" i="2"/>
  <c r="K259" i="2"/>
  <c r="J259" i="2"/>
  <c r="H259" i="2"/>
  <c r="F259" i="2"/>
  <c r="N259" i="2" s="1"/>
  <c r="O259" i="2" s="1"/>
  <c r="E259" i="2"/>
  <c r="M259" i="2" s="1"/>
  <c r="D259" i="2"/>
  <c r="I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U254" i="2" s="1"/>
  <c r="L254" i="2"/>
  <c r="K254" i="2"/>
  <c r="J254" i="2"/>
  <c r="H254" i="2"/>
  <c r="F254" i="2"/>
  <c r="N254" i="2" s="1"/>
  <c r="O254" i="2" s="1"/>
  <c r="E254" i="2"/>
  <c r="M254" i="2" s="1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U247" i="2"/>
  <c r="S247" i="2"/>
  <c r="R247" i="2"/>
  <c r="Q247" i="2"/>
  <c r="P247" i="2"/>
  <c r="L247" i="2"/>
  <c r="J247" i="2"/>
  <c r="H247" i="2"/>
  <c r="F247" i="2"/>
  <c r="E247" i="2"/>
  <c r="D247" i="2"/>
  <c r="G247" i="2" s="1"/>
  <c r="U246" i="2"/>
  <c r="T246" i="2"/>
  <c r="O246" i="2"/>
  <c r="N246" i="2"/>
  <c r="M246" i="2"/>
  <c r="K246" i="2"/>
  <c r="I246" i="2"/>
  <c r="G246" i="2"/>
  <c r="U245" i="2"/>
  <c r="T245" i="2"/>
  <c r="O245" i="2"/>
  <c r="N245" i="2"/>
  <c r="M245" i="2"/>
  <c r="K245" i="2"/>
  <c r="I245" i="2"/>
  <c r="G245" i="2"/>
  <c r="U244" i="2"/>
  <c r="T244" i="2"/>
  <c r="O244" i="2"/>
  <c r="N244" i="2"/>
  <c r="M244" i="2"/>
  <c r="K244" i="2"/>
  <c r="I244" i="2"/>
  <c r="G244" i="2"/>
  <c r="U243" i="2"/>
  <c r="T243" i="2"/>
  <c r="O243" i="2"/>
  <c r="N243" i="2"/>
  <c r="M243" i="2"/>
  <c r="K243" i="2"/>
  <c r="I243" i="2"/>
  <c r="G243" i="2"/>
  <c r="U242" i="2"/>
  <c r="T242" i="2"/>
  <c r="O242" i="2"/>
  <c r="N242" i="2"/>
  <c r="M242" i="2"/>
  <c r="K242" i="2"/>
  <c r="I242" i="2"/>
  <c r="G242" i="2"/>
  <c r="U241" i="2"/>
  <c r="T241" i="2"/>
  <c r="O241" i="2"/>
  <c r="N241" i="2"/>
  <c r="M241" i="2"/>
  <c r="K241" i="2"/>
  <c r="I241" i="2"/>
  <c r="G241" i="2"/>
  <c r="S240" i="2"/>
  <c r="R240" i="2"/>
  <c r="T240" i="2" s="1"/>
  <c r="Q240" i="2"/>
  <c r="P240" i="2"/>
  <c r="U240" i="2" s="1"/>
  <c r="L240" i="2"/>
  <c r="J240" i="2"/>
  <c r="H240" i="2"/>
  <c r="F240" i="2"/>
  <c r="N240" i="2" s="1"/>
  <c r="O240" i="2" s="1"/>
  <c r="E240" i="2"/>
  <c r="M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U231" i="2" s="1"/>
  <c r="L231" i="2"/>
  <c r="J231" i="2"/>
  <c r="H231" i="2"/>
  <c r="F231" i="2"/>
  <c r="E231" i="2"/>
  <c r="D231" i="2"/>
  <c r="I231" i="2" s="1"/>
  <c r="S230" i="2"/>
  <c r="R230" i="2"/>
  <c r="T230" i="2" s="1"/>
  <c r="Q230" i="2"/>
  <c r="P230" i="2"/>
  <c r="L230" i="2"/>
  <c r="J230" i="2"/>
  <c r="H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U224" i="2"/>
  <c r="S224" i="2"/>
  <c r="R224" i="2"/>
  <c r="Q224" i="2"/>
  <c r="P224" i="2"/>
  <c r="L224" i="2"/>
  <c r="J224" i="2"/>
  <c r="H224" i="2"/>
  <c r="F224" i="2"/>
  <c r="E224" i="2"/>
  <c r="D224" i="2"/>
  <c r="I224" i="2" s="1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S216" i="2"/>
  <c r="T216" i="2" s="1"/>
  <c r="R216" i="2"/>
  <c r="Q216" i="2"/>
  <c r="P216" i="2"/>
  <c r="L216" i="2"/>
  <c r="K216" i="2"/>
  <c r="J216" i="2"/>
  <c r="H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U205" i="2" s="1"/>
  <c r="J205" i="2"/>
  <c r="H205" i="2"/>
  <c r="F205" i="2"/>
  <c r="E205" i="2"/>
  <c r="D205" i="2"/>
  <c r="G205" i="2" s="1"/>
  <c r="S204" i="2"/>
  <c r="R204" i="2"/>
  <c r="T204" i="2" s="1"/>
  <c r="Q204" i="2"/>
  <c r="P204" i="2"/>
  <c r="L204" i="2"/>
  <c r="J204" i="2"/>
  <c r="H204" i="2"/>
  <c r="F204" i="2"/>
  <c r="N204" i="2" s="1"/>
  <c r="O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T198" i="2" s="1"/>
  <c r="Q198" i="2"/>
  <c r="P198" i="2"/>
  <c r="U198" i="2" s="1"/>
  <c r="L198" i="2"/>
  <c r="J198" i="2"/>
  <c r="I198" i="2"/>
  <c r="H198" i="2"/>
  <c r="F198" i="2"/>
  <c r="N198" i="2" s="1"/>
  <c r="E198" i="2"/>
  <c r="D198" i="2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S191" i="2"/>
  <c r="R191" i="2"/>
  <c r="Q191" i="2"/>
  <c r="P191" i="2"/>
  <c r="U191" i="2" s="1"/>
  <c r="L191" i="2"/>
  <c r="K191" i="2"/>
  <c r="J191" i="2"/>
  <c r="H191" i="2"/>
  <c r="G191" i="2"/>
  <c r="F191" i="2"/>
  <c r="E191" i="2"/>
  <c r="M191" i="2" s="1"/>
  <c r="D191" i="2"/>
  <c r="I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U185" i="2" s="1"/>
  <c r="L185" i="2"/>
  <c r="J185" i="2"/>
  <c r="H185" i="2"/>
  <c r="F185" i="2"/>
  <c r="E185" i="2"/>
  <c r="D185" i="2"/>
  <c r="G185" i="2" s="1"/>
  <c r="U184" i="2"/>
  <c r="T184" i="2"/>
  <c r="O184" i="2"/>
  <c r="N184" i="2"/>
  <c r="M184" i="2"/>
  <c r="K184" i="2"/>
  <c r="I184" i="2"/>
  <c r="G184" i="2"/>
  <c r="U183" i="2"/>
  <c r="T183" i="2"/>
  <c r="O183" i="2"/>
  <c r="N183" i="2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T179" i="2" s="1"/>
  <c r="Q179" i="2"/>
  <c r="P179" i="2"/>
  <c r="L179" i="2"/>
  <c r="J179" i="2"/>
  <c r="H179" i="2"/>
  <c r="F179" i="2"/>
  <c r="N179" i="2" s="1"/>
  <c r="O179" i="2" s="1"/>
  <c r="E179" i="2"/>
  <c r="D179" i="2"/>
  <c r="U178" i="2"/>
  <c r="T178" i="2"/>
  <c r="O178" i="2"/>
  <c r="N178" i="2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U170" i="2"/>
  <c r="S170" i="2"/>
  <c r="R170" i="2"/>
  <c r="Q170" i="2"/>
  <c r="P170" i="2"/>
  <c r="L170" i="2"/>
  <c r="J170" i="2"/>
  <c r="H170" i="2"/>
  <c r="F170" i="2"/>
  <c r="E170" i="2"/>
  <c r="D170" i="2"/>
  <c r="G170" i="2" s="1"/>
  <c r="S169" i="2"/>
  <c r="R169" i="2"/>
  <c r="T169" i="2" s="1"/>
  <c r="Q169" i="2"/>
  <c r="P169" i="2"/>
  <c r="L169" i="2"/>
  <c r="K169" i="2"/>
  <c r="J169" i="2"/>
  <c r="H169" i="2"/>
  <c r="F169" i="2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U163" i="2" s="1"/>
  <c r="L163" i="2"/>
  <c r="J163" i="2"/>
  <c r="I163" i="2"/>
  <c r="H163" i="2"/>
  <c r="F163" i="2"/>
  <c r="N163" i="2" s="1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K157" i="2"/>
  <c r="J157" i="2"/>
  <c r="H157" i="2"/>
  <c r="G157" i="2"/>
  <c r="F157" i="2"/>
  <c r="N157" i="2" s="1"/>
  <c r="O157" i="2" s="1"/>
  <c r="E157" i="2"/>
  <c r="D157" i="2"/>
  <c r="I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L150" i="2"/>
  <c r="M150" i="2" s="1"/>
  <c r="J150" i="2"/>
  <c r="H150" i="2"/>
  <c r="F150" i="2"/>
  <c r="E150" i="2"/>
  <c r="D150" i="2"/>
  <c r="G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L144" i="2"/>
  <c r="J144" i="2"/>
  <c r="H144" i="2"/>
  <c r="F144" i="2"/>
  <c r="E144" i="2"/>
  <c r="K144" i="2" s="1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T137" i="2" s="1"/>
  <c r="Q137" i="2"/>
  <c r="P137" i="2"/>
  <c r="U137" i="2" s="1"/>
  <c r="M137" i="2"/>
  <c r="L137" i="2"/>
  <c r="J137" i="2"/>
  <c r="H137" i="2"/>
  <c r="F137" i="2"/>
  <c r="E137" i="2"/>
  <c r="D137" i="2"/>
  <c r="G137" i="2" s="1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Q132" i="2"/>
  <c r="P132" i="2"/>
  <c r="L132" i="2"/>
  <c r="J132" i="2"/>
  <c r="H132" i="2"/>
  <c r="F132" i="2"/>
  <c r="E132" i="2"/>
  <c r="K132" i="2" s="1"/>
  <c r="D132" i="2"/>
  <c r="I132" i="2" s="1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U126" i="2" s="1"/>
  <c r="L126" i="2"/>
  <c r="J126" i="2"/>
  <c r="H126" i="2"/>
  <c r="F126" i="2"/>
  <c r="E126" i="2"/>
  <c r="D126" i="2"/>
  <c r="G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P121" i="2"/>
  <c r="L121" i="2"/>
  <c r="J121" i="2"/>
  <c r="H121" i="2"/>
  <c r="F121" i="2"/>
  <c r="E121" i="2"/>
  <c r="M121" i="2" s="1"/>
  <c r="D121" i="2"/>
  <c r="I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T112" i="2" s="1"/>
  <c r="Q112" i="2"/>
  <c r="P112" i="2"/>
  <c r="U112" i="2" s="1"/>
  <c r="L112" i="2"/>
  <c r="K112" i="2"/>
  <c r="J112" i="2"/>
  <c r="H112" i="2"/>
  <c r="F112" i="2"/>
  <c r="N112" i="2" s="1"/>
  <c r="O112" i="2" s="1"/>
  <c r="E112" i="2"/>
  <c r="M112" i="2" s="1"/>
  <c r="D112" i="2"/>
  <c r="G112" i="2" s="1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L106" i="2"/>
  <c r="J106" i="2"/>
  <c r="I106" i="2"/>
  <c r="H106" i="2"/>
  <c r="F106" i="2"/>
  <c r="E106" i="2"/>
  <c r="M106" i="2" s="1"/>
  <c r="D106" i="2"/>
  <c r="G106" i="2" s="1"/>
  <c r="U105" i="2"/>
  <c r="T105" i="2"/>
  <c r="N105" i="2"/>
  <c r="O105" i="2" s="1"/>
  <c r="M105" i="2"/>
  <c r="K105" i="2"/>
  <c r="I105" i="2"/>
  <c r="G105" i="2"/>
  <c r="T102" i="2"/>
  <c r="S102" i="2"/>
  <c r="R102" i="2"/>
  <c r="Q102" i="2"/>
  <c r="P102" i="2"/>
  <c r="U102" i="2" s="1"/>
  <c r="L102" i="2"/>
  <c r="K102" i="2"/>
  <c r="J102" i="2"/>
  <c r="H102" i="2"/>
  <c r="F102" i="2"/>
  <c r="E102" i="2"/>
  <c r="M102" i="2" s="1"/>
  <c r="D102" i="2"/>
  <c r="G102" i="2" s="1"/>
  <c r="S101" i="2"/>
  <c r="R101" i="2"/>
  <c r="Q101" i="2"/>
  <c r="P101" i="2"/>
  <c r="L101" i="2"/>
  <c r="U101" i="2" s="1"/>
  <c r="J101" i="2"/>
  <c r="H101" i="2"/>
  <c r="F101" i="2"/>
  <c r="E101" i="2"/>
  <c r="D101" i="2"/>
  <c r="G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T96" i="2" s="1"/>
  <c r="Q96" i="2"/>
  <c r="P96" i="2"/>
  <c r="U96" i="2" s="1"/>
  <c r="L96" i="2"/>
  <c r="J96" i="2"/>
  <c r="H96" i="2"/>
  <c r="F96" i="2"/>
  <c r="N96" i="2" s="1"/>
  <c r="O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T91" i="2" s="1"/>
  <c r="Q91" i="2"/>
  <c r="P91" i="2"/>
  <c r="L91" i="2"/>
  <c r="J91" i="2"/>
  <c r="H91" i="2"/>
  <c r="F91" i="2"/>
  <c r="E91" i="2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T85" i="2" s="1"/>
  <c r="Q85" i="2"/>
  <c r="P85" i="2"/>
  <c r="L85" i="2"/>
  <c r="J85" i="2"/>
  <c r="K85" i="2" s="1"/>
  <c r="H85" i="2"/>
  <c r="F85" i="2"/>
  <c r="E85" i="2"/>
  <c r="D85" i="2"/>
  <c r="G85" i="2" s="1"/>
  <c r="S84" i="2"/>
  <c r="R84" i="2"/>
  <c r="Q84" i="2"/>
  <c r="P84" i="2"/>
  <c r="U84" i="2" s="1"/>
  <c r="L84" i="2"/>
  <c r="J84" i="2"/>
  <c r="H84" i="2"/>
  <c r="F84" i="2"/>
  <c r="N84" i="2" s="1"/>
  <c r="E84" i="2"/>
  <c r="M84" i="2" s="1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T78" i="2" s="1"/>
  <c r="R78" i="2"/>
  <c r="Q78" i="2"/>
  <c r="P78" i="2"/>
  <c r="U78" i="2" s="1"/>
  <c r="L78" i="2"/>
  <c r="K78" i="2"/>
  <c r="J78" i="2"/>
  <c r="H78" i="2"/>
  <c r="F78" i="2"/>
  <c r="N78" i="2" s="1"/>
  <c r="O78" i="2" s="1"/>
  <c r="E78" i="2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I70" i="2"/>
  <c r="H70" i="2"/>
  <c r="F70" i="2"/>
  <c r="N70" i="2" s="1"/>
  <c r="E70" i="2"/>
  <c r="M70" i="2" s="1"/>
  <c r="D70" i="2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S63" i="2"/>
  <c r="T63" i="2" s="1"/>
  <c r="R63" i="2"/>
  <c r="Q63" i="2"/>
  <c r="P63" i="2"/>
  <c r="U63" i="2" s="1"/>
  <c r="L63" i="2"/>
  <c r="K63" i="2"/>
  <c r="J63" i="2"/>
  <c r="H63" i="2"/>
  <c r="G63" i="2"/>
  <c r="F63" i="2"/>
  <c r="E63" i="2"/>
  <c r="M63" i="2" s="1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L58" i="2"/>
  <c r="U58" i="2" s="1"/>
  <c r="J58" i="2"/>
  <c r="H58" i="2"/>
  <c r="F58" i="2"/>
  <c r="E58" i="2"/>
  <c r="D58" i="2"/>
  <c r="G58" i="2" s="1"/>
  <c r="U57" i="2"/>
  <c r="T57" i="2"/>
  <c r="O57" i="2"/>
  <c r="N57" i="2"/>
  <c r="M57" i="2"/>
  <c r="K57" i="2"/>
  <c r="I57" i="2"/>
  <c r="G57" i="2"/>
  <c r="S54" i="2"/>
  <c r="R54" i="2"/>
  <c r="Q54" i="2"/>
  <c r="P54" i="2"/>
  <c r="L54" i="2"/>
  <c r="J54" i="2"/>
  <c r="H54" i="2"/>
  <c r="F54" i="2"/>
  <c r="E54" i="2"/>
  <c r="M54" i="2" s="1"/>
  <c r="D54" i="2"/>
  <c r="G54" i="2" s="1"/>
  <c r="S53" i="2"/>
  <c r="R53" i="2"/>
  <c r="Q53" i="2"/>
  <c r="P53" i="2"/>
  <c r="U53" i="2" s="1"/>
  <c r="L53" i="2"/>
  <c r="J53" i="2"/>
  <c r="H53" i="2"/>
  <c r="F53" i="2"/>
  <c r="E53" i="2"/>
  <c r="D53" i="2"/>
  <c r="G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T47" i="2" s="1"/>
  <c r="Q47" i="2"/>
  <c r="P47" i="2"/>
  <c r="L47" i="2"/>
  <c r="J47" i="2"/>
  <c r="H47" i="2"/>
  <c r="F47" i="2"/>
  <c r="E47" i="2"/>
  <c r="M47" i="2" s="1"/>
  <c r="D47" i="2"/>
  <c r="G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U40" i="2" s="1"/>
  <c r="L40" i="2"/>
  <c r="J40" i="2"/>
  <c r="I40" i="2"/>
  <c r="H40" i="2"/>
  <c r="F40" i="2"/>
  <c r="N40" i="2" s="1"/>
  <c r="E40" i="2"/>
  <c r="M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T35" i="2" s="1"/>
  <c r="R35" i="2"/>
  <c r="Q35" i="2"/>
  <c r="P35" i="2"/>
  <c r="U35" i="2" s="1"/>
  <c r="L35" i="2"/>
  <c r="K35" i="2"/>
  <c r="J35" i="2"/>
  <c r="H35" i="2"/>
  <c r="G35" i="2"/>
  <c r="F35" i="2"/>
  <c r="N35" i="2" s="1"/>
  <c r="O35" i="2" s="1"/>
  <c r="E35" i="2"/>
  <c r="D35" i="2"/>
  <c r="I35" i="2" s="1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U27" i="2"/>
  <c r="S27" i="2"/>
  <c r="R27" i="2"/>
  <c r="Q27" i="2"/>
  <c r="P27" i="2"/>
  <c r="L27" i="2"/>
  <c r="J27" i="2"/>
  <c r="H27" i="2"/>
  <c r="F27" i="2"/>
  <c r="E27" i="2"/>
  <c r="M27" i="2" s="1"/>
  <c r="D27" i="2"/>
  <c r="G27" i="2" s="1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T19" i="2" s="1"/>
  <c r="R19" i="2"/>
  <c r="Q19" i="2"/>
  <c r="P19" i="2"/>
  <c r="L19" i="2"/>
  <c r="J19" i="2"/>
  <c r="H19" i="2"/>
  <c r="G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U10" i="2"/>
  <c r="S10" i="2"/>
  <c r="R10" i="2"/>
  <c r="Q10" i="2"/>
  <c r="P10" i="2"/>
  <c r="L10" i="2"/>
  <c r="J10" i="2"/>
  <c r="H10" i="2"/>
  <c r="F10" i="2"/>
  <c r="E10" i="2"/>
  <c r="M10" i="2" s="1"/>
  <c r="D10" i="2"/>
  <c r="G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R339" i="1"/>
  <c r="T339" i="1" s="1"/>
  <c r="Q339" i="1"/>
  <c r="P339" i="1"/>
  <c r="U339" i="1" s="1"/>
  <c r="L339" i="1"/>
  <c r="J339" i="1"/>
  <c r="I339" i="1"/>
  <c r="H339" i="1"/>
  <c r="F339" i="1"/>
  <c r="E339" i="1"/>
  <c r="D339" i="1"/>
  <c r="T338" i="1"/>
  <c r="S338" i="1"/>
  <c r="R338" i="1"/>
  <c r="Q338" i="1"/>
  <c r="P338" i="1"/>
  <c r="L338" i="1"/>
  <c r="K338" i="1"/>
  <c r="J338" i="1"/>
  <c r="H338" i="1"/>
  <c r="F338" i="1"/>
  <c r="E338" i="1"/>
  <c r="M338" i="1" s="1"/>
  <c r="D338" i="1"/>
  <c r="S337" i="1"/>
  <c r="R337" i="1"/>
  <c r="T337" i="1" s="1"/>
  <c r="Q337" i="1"/>
  <c r="P337" i="1"/>
  <c r="U337" i="1" s="1"/>
  <c r="L337" i="1"/>
  <c r="J337" i="1"/>
  <c r="I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T332" i="1"/>
  <c r="S332" i="1"/>
  <c r="R332" i="1"/>
  <c r="Q332" i="1"/>
  <c r="P332" i="1"/>
  <c r="L332" i="1"/>
  <c r="K332" i="1"/>
  <c r="J332" i="1"/>
  <c r="H332" i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U323" i="1" s="1"/>
  <c r="L323" i="1"/>
  <c r="J323" i="1"/>
  <c r="H323" i="1"/>
  <c r="F323" i="1"/>
  <c r="E323" i="1"/>
  <c r="D323" i="1"/>
  <c r="I323" i="1" s="1"/>
  <c r="U322" i="1"/>
  <c r="T322" i="1"/>
  <c r="O322" i="1"/>
  <c r="N322" i="1"/>
  <c r="M322" i="1"/>
  <c r="K322" i="1"/>
  <c r="I322" i="1"/>
  <c r="G322" i="1"/>
  <c r="U321" i="1"/>
  <c r="T321" i="1"/>
  <c r="O321" i="1"/>
  <c r="N321" i="1"/>
  <c r="M321" i="1"/>
  <c r="K321" i="1"/>
  <c r="I321" i="1"/>
  <c r="G321" i="1"/>
  <c r="U320" i="1"/>
  <c r="T320" i="1"/>
  <c r="O320" i="1"/>
  <c r="N320" i="1"/>
  <c r="M320" i="1"/>
  <c r="K320" i="1"/>
  <c r="I320" i="1"/>
  <c r="G320" i="1"/>
  <c r="U319" i="1"/>
  <c r="T319" i="1"/>
  <c r="O319" i="1"/>
  <c r="N319" i="1"/>
  <c r="M319" i="1"/>
  <c r="K319" i="1"/>
  <c r="I319" i="1"/>
  <c r="G319" i="1"/>
  <c r="U318" i="1"/>
  <c r="T318" i="1"/>
  <c r="O318" i="1"/>
  <c r="N318" i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O311" i="1"/>
  <c r="N311" i="1"/>
  <c r="M311" i="1"/>
  <c r="K311" i="1"/>
  <c r="I311" i="1"/>
  <c r="G311" i="1"/>
  <c r="U310" i="1"/>
  <c r="S310" i="1"/>
  <c r="R310" i="1"/>
  <c r="T310" i="1" s="1"/>
  <c r="Q310" i="1"/>
  <c r="P310" i="1"/>
  <c r="L310" i="1"/>
  <c r="J310" i="1"/>
  <c r="I310" i="1"/>
  <c r="H310" i="1"/>
  <c r="F310" i="1"/>
  <c r="G310" i="1" s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L303" i="1"/>
  <c r="K303" i="1"/>
  <c r="J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L299" i="1"/>
  <c r="U299" i="1" s="1"/>
  <c r="J299" i="1"/>
  <c r="I299" i="1"/>
  <c r="H299" i="1"/>
  <c r="F299" i="1"/>
  <c r="G299" i="1" s="1"/>
  <c r="E299" i="1"/>
  <c r="D299" i="1"/>
  <c r="S298" i="1"/>
  <c r="R298" i="1"/>
  <c r="T298" i="1" s="1"/>
  <c r="Q298" i="1"/>
  <c r="P298" i="1"/>
  <c r="L298" i="1"/>
  <c r="K298" i="1"/>
  <c r="J298" i="1"/>
  <c r="H298" i="1"/>
  <c r="F298" i="1"/>
  <c r="E298" i="1"/>
  <c r="M298" i="1" s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U292" i="1" s="1"/>
  <c r="L292" i="1"/>
  <c r="J292" i="1"/>
  <c r="H292" i="1"/>
  <c r="F292" i="1"/>
  <c r="E292" i="1"/>
  <c r="D292" i="1"/>
  <c r="I292" i="1" s="1"/>
  <c r="U291" i="1"/>
  <c r="T291" i="1"/>
  <c r="O291" i="1"/>
  <c r="N291" i="1"/>
  <c r="M291" i="1"/>
  <c r="K291" i="1"/>
  <c r="I291" i="1"/>
  <c r="G291" i="1"/>
  <c r="U290" i="1"/>
  <c r="T290" i="1"/>
  <c r="O290" i="1"/>
  <c r="N290" i="1"/>
  <c r="M290" i="1"/>
  <c r="K290" i="1"/>
  <c r="I290" i="1"/>
  <c r="G290" i="1"/>
  <c r="U289" i="1"/>
  <c r="T289" i="1"/>
  <c r="O289" i="1"/>
  <c r="N289" i="1"/>
  <c r="M289" i="1"/>
  <c r="K289" i="1"/>
  <c r="I289" i="1"/>
  <c r="G289" i="1"/>
  <c r="U288" i="1"/>
  <c r="T288" i="1"/>
  <c r="O288" i="1"/>
  <c r="N288" i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O286" i="1"/>
  <c r="N286" i="1"/>
  <c r="M286" i="1"/>
  <c r="K286" i="1"/>
  <c r="I286" i="1"/>
  <c r="G286" i="1"/>
  <c r="S285" i="1"/>
  <c r="R285" i="1"/>
  <c r="T285" i="1" s="1"/>
  <c r="Q285" i="1"/>
  <c r="P285" i="1"/>
  <c r="L285" i="1"/>
  <c r="J285" i="1"/>
  <c r="H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U275" i="1" s="1"/>
  <c r="L275" i="1"/>
  <c r="J275" i="1"/>
  <c r="I275" i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T267" i="1"/>
  <c r="S267" i="1"/>
  <c r="R267" i="1"/>
  <c r="Q267" i="1"/>
  <c r="P267" i="1"/>
  <c r="L267" i="1"/>
  <c r="K267" i="1"/>
  <c r="J267" i="1"/>
  <c r="H267" i="1"/>
  <c r="F267" i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U260" i="1"/>
  <c r="S260" i="1"/>
  <c r="R260" i="1"/>
  <c r="T260" i="1" s="1"/>
  <c r="Q260" i="1"/>
  <c r="P260" i="1"/>
  <c r="L260" i="1"/>
  <c r="J260" i="1"/>
  <c r="H260" i="1"/>
  <c r="F260" i="1"/>
  <c r="E260" i="1"/>
  <c r="D260" i="1"/>
  <c r="I260" i="1" s="1"/>
  <c r="S259" i="1"/>
  <c r="R259" i="1"/>
  <c r="T259" i="1" s="1"/>
  <c r="Q259" i="1"/>
  <c r="P259" i="1"/>
  <c r="L259" i="1"/>
  <c r="J259" i="1"/>
  <c r="H259" i="1"/>
  <c r="F259" i="1"/>
  <c r="E259" i="1"/>
  <c r="K259" i="1" s="1"/>
  <c r="D259" i="1"/>
  <c r="I259" i="1" s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U254" i="1" s="1"/>
  <c r="L254" i="1"/>
  <c r="J254" i="1"/>
  <c r="H254" i="1"/>
  <c r="F254" i="1"/>
  <c r="E254" i="1"/>
  <c r="M254" i="1" s="1"/>
  <c r="D254" i="1"/>
  <c r="I254" i="1" s="1"/>
  <c r="U253" i="1"/>
  <c r="T253" i="1"/>
  <c r="O253" i="1"/>
  <c r="N253" i="1"/>
  <c r="M253" i="1"/>
  <c r="K253" i="1"/>
  <c r="I253" i="1"/>
  <c r="G253" i="1"/>
  <c r="U252" i="1"/>
  <c r="T252" i="1"/>
  <c r="O252" i="1"/>
  <c r="N252" i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O250" i="1"/>
  <c r="N250" i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T247" i="1" s="1"/>
  <c r="R247" i="1"/>
  <c r="Q247" i="1"/>
  <c r="P247" i="1"/>
  <c r="U247" i="1" s="1"/>
  <c r="L247" i="1"/>
  <c r="J247" i="1"/>
  <c r="H247" i="1"/>
  <c r="F247" i="1"/>
  <c r="E247" i="1"/>
  <c r="M247" i="1" s="1"/>
  <c r="D247" i="1"/>
  <c r="I247" i="1" s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U240" i="1" s="1"/>
  <c r="L240" i="1"/>
  <c r="J240" i="1"/>
  <c r="H240" i="1"/>
  <c r="G240" i="1"/>
  <c r="F240" i="1"/>
  <c r="E240" i="1"/>
  <c r="M240" i="1" s="1"/>
  <c r="D240" i="1"/>
  <c r="I240" i="1" s="1"/>
  <c r="U239" i="1"/>
  <c r="T239" i="1"/>
  <c r="O239" i="1"/>
  <c r="N239" i="1"/>
  <c r="M239" i="1"/>
  <c r="K239" i="1"/>
  <c r="I239" i="1"/>
  <c r="G239" i="1"/>
  <c r="U238" i="1"/>
  <c r="T238" i="1"/>
  <c r="O238" i="1"/>
  <c r="N238" i="1"/>
  <c r="M238" i="1"/>
  <c r="K238" i="1"/>
  <c r="I238" i="1"/>
  <c r="G238" i="1"/>
  <c r="U237" i="1"/>
  <c r="T237" i="1"/>
  <c r="O237" i="1"/>
  <c r="N237" i="1"/>
  <c r="M237" i="1"/>
  <c r="K237" i="1"/>
  <c r="I237" i="1"/>
  <c r="G237" i="1"/>
  <c r="U236" i="1"/>
  <c r="T236" i="1"/>
  <c r="O236" i="1"/>
  <c r="N236" i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P231" i="1"/>
  <c r="L231" i="1"/>
  <c r="U231" i="1" s="1"/>
  <c r="J231" i="1"/>
  <c r="H231" i="1"/>
  <c r="F231" i="1"/>
  <c r="E231" i="1"/>
  <c r="D231" i="1"/>
  <c r="S230" i="1"/>
  <c r="R230" i="1"/>
  <c r="T230" i="1" s="1"/>
  <c r="Q230" i="1"/>
  <c r="P230" i="1"/>
  <c r="U230" i="1" s="1"/>
  <c r="L230" i="1"/>
  <c r="J230" i="1"/>
  <c r="I230" i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T224" i="1" s="1"/>
  <c r="R224" i="1"/>
  <c r="Q224" i="1"/>
  <c r="P224" i="1"/>
  <c r="U224" i="1" s="1"/>
  <c r="L224" i="1"/>
  <c r="J224" i="1"/>
  <c r="H224" i="1"/>
  <c r="F224" i="1"/>
  <c r="E224" i="1"/>
  <c r="M224" i="1" s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U216" i="1" s="1"/>
  <c r="L216" i="1"/>
  <c r="J216" i="1"/>
  <c r="H216" i="1"/>
  <c r="I216" i="1" s="1"/>
  <c r="F216" i="1"/>
  <c r="E216" i="1"/>
  <c r="M216" i="1" s="1"/>
  <c r="D216" i="1"/>
  <c r="G216" i="1" s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T205" i="1" s="1"/>
  <c r="R205" i="1"/>
  <c r="Q205" i="1"/>
  <c r="P205" i="1"/>
  <c r="L205" i="1"/>
  <c r="J205" i="1"/>
  <c r="H205" i="1"/>
  <c r="F205" i="1"/>
  <c r="E205" i="1"/>
  <c r="M205" i="1" s="1"/>
  <c r="D205" i="1"/>
  <c r="S204" i="1"/>
  <c r="R204" i="1"/>
  <c r="Q204" i="1"/>
  <c r="P204" i="1"/>
  <c r="U204" i="1" s="1"/>
  <c r="L204" i="1"/>
  <c r="M204" i="1" s="1"/>
  <c r="J204" i="1"/>
  <c r="H204" i="1"/>
  <c r="F204" i="1"/>
  <c r="E204" i="1"/>
  <c r="D204" i="1"/>
  <c r="I204" i="1" s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U198" i="1" s="1"/>
  <c r="L198" i="1"/>
  <c r="J198" i="1"/>
  <c r="H198" i="1"/>
  <c r="F198" i="1"/>
  <c r="E198" i="1"/>
  <c r="M198" i="1" s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U191" i="1"/>
  <c r="S191" i="1"/>
  <c r="R191" i="1"/>
  <c r="Q191" i="1"/>
  <c r="P191" i="1"/>
  <c r="L191" i="1"/>
  <c r="K191" i="1"/>
  <c r="J191" i="1"/>
  <c r="H191" i="1"/>
  <c r="I191" i="1" s="1"/>
  <c r="F191" i="1"/>
  <c r="E191" i="1"/>
  <c r="M191" i="1" s="1"/>
  <c r="D191" i="1"/>
  <c r="G191" i="1" s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U185" i="1"/>
  <c r="S185" i="1"/>
  <c r="R185" i="1"/>
  <c r="Q185" i="1"/>
  <c r="P185" i="1"/>
  <c r="L185" i="1"/>
  <c r="J185" i="1"/>
  <c r="H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P179" i="1"/>
  <c r="U179" i="1" s="1"/>
  <c r="L179" i="1"/>
  <c r="J179" i="1"/>
  <c r="I179" i="1"/>
  <c r="H179" i="1"/>
  <c r="F179" i="1"/>
  <c r="N179" i="1" s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T170" i="1" s="1"/>
  <c r="R170" i="1"/>
  <c r="Q170" i="1"/>
  <c r="P170" i="1"/>
  <c r="U170" i="1" s="1"/>
  <c r="L170" i="1"/>
  <c r="K170" i="1"/>
  <c r="J170" i="1"/>
  <c r="H170" i="1"/>
  <c r="G170" i="1"/>
  <c r="F170" i="1"/>
  <c r="E170" i="1"/>
  <c r="D170" i="1"/>
  <c r="I170" i="1" s="1"/>
  <c r="S169" i="1"/>
  <c r="R169" i="1"/>
  <c r="Q169" i="1"/>
  <c r="P169" i="1"/>
  <c r="U169" i="1" s="1"/>
  <c r="L169" i="1"/>
  <c r="K169" i="1"/>
  <c r="J169" i="1"/>
  <c r="I169" i="1"/>
  <c r="H169" i="1"/>
  <c r="F169" i="1"/>
  <c r="N169" i="1" s="1"/>
  <c r="E169" i="1"/>
  <c r="M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O166" i="1"/>
  <c r="N166" i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T163" i="1" s="1"/>
  <c r="R163" i="1"/>
  <c r="Q163" i="1"/>
  <c r="P163" i="1"/>
  <c r="L163" i="1"/>
  <c r="U163" i="1" s="1"/>
  <c r="J163" i="1"/>
  <c r="H163" i="1"/>
  <c r="F163" i="1"/>
  <c r="E163" i="1"/>
  <c r="D163" i="1"/>
  <c r="G163" i="1" s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U157" i="1" s="1"/>
  <c r="M157" i="1"/>
  <c r="L157" i="1"/>
  <c r="J157" i="1"/>
  <c r="I157" i="1"/>
  <c r="H157" i="1"/>
  <c r="F157" i="1"/>
  <c r="G157" i="1" s="1"/>
  <c r="E157" i="1"/>
  <c r="D157" i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T150" i="1" s="1"/>
  <c r="R150" i="1"/>
  <c r="Q150" i="1"/>
  <c r="P150" i="1"/>
  <c r="U150" i="1" s="1"/>
  <c r="L150" i="1"/>
  <c r="K150" i="1"/>
  <c r="J150" i="1"/>
  <c r="H150" i="1"/>
  <c r="F150" i="1"/>
  <c r="N150" i="1" s="1"/>
  <c r="O150" i="1" s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U144" i="1" s="1"/>
  <c r="L144" i="1"/>
  <c r="J144" i="1"/>
  <c r="N144" i="1" s="1"/>
  <c r="I144" i="1"/>
  <c r="H144" i="1"/>
  <c r="F144" i="1"/>
  <c r="E144" i="1"/>
  <c r="M144" i="1" s="1"/>
  <c r="D144" i="1"/>
  <c r="U143" i="1"/>
  <c r="T143" i="1"/>
  <c r="O143" i="1"/>
  <c r="N143" i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T137" i="1" s="1"/>
  <c r="R137" i="1"/>
  <c r="Q137" i="1"/>
  <c r="P137" i="1"/>
  <c r="U137" i="1" s="1"/>
  <c r="L137" i="1"/>
  <c r="J137" i="1"/>
  <c r="H137" i="1"/>
  <c r="F137" i="1"/>
  <c r="E137" i="1"/>
  <c r="K137" i="1" s="1"/>
  <c r="D137" i="1"/>
  <c r="I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U132" i="1" s="1"/>
  <c r="L132" i="1"/>
  <c r="J132" i="1"/>
  <c r="I132" i="1"/>
  <c r="H132" i="1"/>
  <c r="F132" i="1"/>
  <c r="G132" i="1" s="1"/>
  <c r="E132" i="1"/>
  <c r="M132" i="1" s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U126" i="1" s="1"/>
  <c r="L126" i="1"/>
  <c r="J126" i="1"/>
  <c r="H126" i="1"/>
  <c r="F126" i="1"/>
  <c r="E126" i="1"/>
  <c r="M126" i="1" s="1"/>
  <c r="D126" i="1"/>
  <c r="I126" i="1" s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P121" i="1"/>
  <c r="U121" i="1" s="1"/>
  <c r="L121" i="1"/>
  <c r="J121" i="1"/>
  <c r="N121" i="1" s="1"/>
  <c r="H121" i="1"/>
  <c r="F121" i="1"/>
  <c r="E121" i="1"/>
  <c r="D121" i="1"/>
  <c r="I121" i="1" s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L112" i="1"/>
  <c r="J112" i="1"/>
  <c r="K112" i="1" s="1"/>
  <c r="H112" i="1"/>
  <c r="F112" i="1"/>
  <c r="G112" i="1" s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L106" i="1"/>
  <c r="U106" i="1" s="1"/>
  <c r="J106" i="1"/>
  <c r="H106" i="1"/>
  <c r="I106" i="1" s="1"/>
  <c r="F106" i="1"/>
  <c r="G106" i="1" s="1"/>
  <c r="E106" i="1"/>
  <c r="D106" i="1"/>
  <c r="U105" i="1"/>
  <c r="T105" i="1"/>
  <c r="O105" i="1"/>
  <c r="N105" i="1"/>
  <c r="M105" i="1"/>
  <c r="K105" i="1"/>
  <c r="I105" i="1"/>
  <c r="G105" i="1"/>
  <c r="S102" i="1"/>
  <c r="T102" i="1" s="1"/>
  <c r="R102" i="1"/>
  <c r="Q102" i="1"/>
  <c r="P102" i="1"/>
  <c r="L102" i="1"/>
  <c r="K102" i="1"/>
  <c r="J102" i="1"/>
  <c r="H102" i="1"/>
  <c r="F102" i="1"/>
  <c r="N102" i="1" s="1"/>
  <c r="O102" i="1" s="1"/>
  <c r="E102" i="1"/>
  <c r="D102" i="1"/>
  <c r="I102" i="1" s="1"/>
  <c r="S101" i="1"/>
  <c r="R101" i="1"/>
  <c r="T101" i="1" s="1"/>
  <c r="Q101" i="1"/>
  <c r="P101" i="1"/>
  <c r="L101" i="1"/>
  <c r="U101" i="1" s="1"/>
  <c r="J101" i="1"/>
  <c r="H101" i="1"/>
  <c r="I101" i="1" s="1"/>
  <c r="F101" i="1"/>
  <c r="G101" i="1" s="1"/>
  <c r="E101" i="1"/>
  <c r="D101" i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S96" i="1"/>
  <c r="T96" i="1" s="1"/>
  <c r="R96" i="1"/>
  <c r="Q96" i="1"/>
  <c r="P96" i="1"/>
  <c r="L96" i="1"/>
  <c r="K96" i="1"/>
  <c r="J96" i="1"/>
  <c r="H96" i="1"/>
  <c r="F96" i="1"/>
  <c r="N96" i="1" s="1"/>
  <c r="O96" i="1" s="1"/>
  <c r="E96" i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U91" i="1"/>
  <c r="S91" i="1"/>
  <c r="R91" i="1"/>
  <c r="T91" i="1" s="1"/>
  <c r="Q91" i="1"/>
  <c r="P91" i="1"/>
  <c r="L91" i="1"/>
  <c r="J91" i="1"/>
  <c r="K91" i="1" s="1"/>
  <c r="H91" i="1"/>
  <c r="F91" i="1"/>
  <c r="E91" i="1"/>
  <c r="M91" i="1" s="1"/>
  <c r="D91" i="1"/>
  <c r="I91" i="1" s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U85" i="1" s="1"/>
  <c r="L85" i="1"/>
  <c r="J85" i="1"/>
  <c r="H85" i="1"/>
  <c r="G85" i="1"/>
  <c r="F85" i="1"/>
  <c r="E85" i="1"/>
  <c r="K85" i="1" s="1"/>
  <c r="D85" i="1"/>
  <c r="I85" i="1" s="1"/>
  <c r="S84" i="1"/>
  <c r="R84" i="1"/>
  <c r="Q84" i="1"/>
  <c r="P84" i="1"/>
  <c r="U84" i="1" s="1"/>
  <c r="L84" i="1"/>
  <c r="J84" i="1"/>
  <c r="H84" i="1"/>
  <c r="I84" i="1" s="1"/>
  <c r="F84" i="1"/>
  <c r="G84" i="1" s="1"/>
  <c r="E84" i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O79" i="1"/>
  <c r="N79" i="1"/>
  <c r="M79" i="1"/>
  <c r="K79" i="1"/>
  <c r="I79" i="1"/>
  <c r="G79" i="1"/>
  <c r="S78" i="1"/>
  <c r="R78" i="1"/>
  <c r="T78" i="1" s="1"/>
  <c r="Q78" i="1"/>
  <c r="P78" i="1"/>
  <c r="L78" i="1"/>
  <c r="J78" i="1"/>
  <c r="H78" i="1"/>
  <c r="F78" i="1"/>
  <c r="E78" i="1"/>
  <c r="D78" i="1"/>
  <c r="G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U70" i="1"/>
  <c r="S70" i="1"/>
  <c r="R70" i="1"/>
  <c r="Q70" i="1"/>
  <c r="P70" i="1"/>
  <c r="L70" i="1"/>
  <c r="J70" i="1"/>
  <c r="K70" i="1" s="1"/>
  <c r="H70" i="1"/>
  <c r="F70" i="1"/>
  <c r="E70" i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T63" i="1" s="1"/>
  <c r="R63" i="1"/>
  <c r="Q63" i="1"/>
  <c r="P63" i="1"/>
  <c r="U63" i="1" s="1"/>
  <c r="L63" i="1"/>
  <c r="J63" i="1"/>
  <c r="H63" i="1"/>
  <c r="F63" i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P58" i="1"/>
  <c r="U58" i="1" s="1"/>
  <c r="L58" i="1"/>
  <c r="J58" i="1"/>
  <c r="H58" i="1"/>
  <c r="F58" i="1"/>
  <c r="E58" i="1"/>
  <c r="M58" i="1" s="1"/>
  <c r="D58" i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L54" i="1"/>
  <c r="J54" i="1"/>
  <c r="H54" i="1"/>
  <c r="F54" i="1"/>
  <c r="E54" i="1"/>
  <c r="D54" i="1"/>
  <c r="I54" i="1" s="1"/>
  <c r="S53" i="1"/>
  <c r="R53" i="1"/>
  <c r="Q53" i="1"/>
  <c r="P53" i="1"/>
  <c r="L53" i="1"/>
  <c r="J53" i="1"/>
  <c r="K53" i="1" s="1"/>
  <c r="H53" i="1"/>
  <c r="F53" i="1"/>
  <c r="N53" i="1" s="1"/>
  <c r="O53" i="1" s="1"/>
  <c r="E53" i="1"/>
  <c r="D53" i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J47" i="1"/>
  <c r="H47" i="1"/>
  <c r="F47" i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P40" i="1"/>
  <c r="L40" i="1"/>
  <c r="J40" i="1"/>
  <c r="K40" i="1" s="1"/>
  <c r="H40" i="1"/>
  <c r="F40" i="1"/>
  <c r="E40" i="1"/>
  <c r="M40" i="1" s="1"/>
  <c r="D40" i="1"/>
  <c r="G40" i="1" s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L35" i="1"/>
  <c r="J35" i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U27" i="1" s="1"/>
  <c r="L27" i="1"/>
  <c r="J27" i="1"/>
  <c r="K27" i="1" s="1"/>
  <c r="H27" i="1"/>
  <c r="F27" i="1"/>
  <c r="E27" i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T19" i="1"/>
  <c r="S19" i="1"/>
  <c r="R19" i="1"/>
  <c r="Q19" i="1"/>
  <c r="P19" i="1"/>
  <c r="U19" i="1" s="1"/>
  <c r="L19" i="1"/>
  <c r="J19" i="1"/>
  <c r="H19" i="1"/>
  <c r="F19" i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L10" i="1"/>
  <c r="J10" i="1"/>
  <c r="K10" i="1" s="1"/>
  <c r="H10" i="1"/>
  <c r="F10" i="1"/>
  <c r="E10" i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M78" i="3" l="1"/>
  <c r="K78" i="3"/>
  <c r="M10" i="1"/>
  <c r="N10" i="1"/>
  <c r="O10" i="1" s="1"/>
  <c r="I19" i="1"/>
  <c r="N101" i="1"/>
  <c r="G121" i="1"/>
  <c r="O191" i="1"/>
  <c r="N247" i="1"/>
  <c r="O247" i="1" s="1"/>
  <c r="N259" i="1"/>
  <c r="O259" i="1" s="1"/>
  <c r="G292" i="1"/>
  <c r="G323" i="1"/>
  <c r="M19" i="2"/>
  <c r="N53" i="2"/>
  <c r="N85" i="2"/>
  <c r="O85" i="2" s="1"/>
  <c r="N91" i="2"/>
  <c r="O91" i="2" s="1"/>
  <c r="N132" i="2"/>
  <c r="O132" i="2" s="1"/>
  <c r="I216" i="2"/>
  <c r="N231" i="2"/>
  <c r="N275" i="2"/>
  <c r="N285" i="2"/>
  <c r="O285" i="2" s="1"/>
  <c r="N332" i="2"/>
  <c r="O332" i="2" s="1"/>
  <c r="N47" i="3"/>
  <c r="O47" i="3" s="1"/>
  <c r="N63" i="3"/>
  <c r="G27" i="1"/>
  <c r="N35" i="1"/>
  <c r="N106" i="1"/>
  <c r="M19" i="1"/>
  <c r="M27" i="1"/>
  <c r="N40" i="1"/>
  <c r="O40" i="1" s="1"/>
  <c r="N47" i="1"/>
  <c r="G53" i="1"/>
  <c r="T53" i="1"/>
  <c r="U54" i="1"/>
  <c r="K58" i="1"/>
  <c r="M70" i="1"/>
  <c r="T70" i="1"/>
  <c r="I78" i="1"/>
  <c r="I112" i="1"/>
  <c r="N126" i="1"/>
  <c r="O126" i="1" s="1"/>
  <c r="T126" i="1"/>
  <c r="G144" i="1"/>
  <c r="I150" i="1"/>
  <c r="M170" i="1"/>
  <c r="N191" i="1"/>
  <c r="K198" i="1"/>
  <c r="N216" i="1"/>
  <c r="O216" i="1" s="1"/>
  <c r="K224" i="1"/>
  <c r="N230" i="1"/>
  <c r="G247" i="1"/>
  <c r="G259" i="1"/>
  <c r="G275" i="1"/>
  <c r="N299" i="1"/>
  <c r="N310" i="1"/>
  <c r="U317" i="1"/>
  <c r="G339" i="1"/>
  <c r="N19" i="2"/>
  <c r="O19" i="2" s="1"/>
  <c r="M35" i="2"/>
  <c r="U47" i="2"/>
  <c r="U54" i="2"/>
  <c r="I58" i="2"/>
  <c r="G70" i="2"/>
  <c r="M101" i="2"/>
  <c r="T101" i="2"/>
  <c r="N106" i="2"/>
  <c r="M126" i="2"/>
  <c r="G132" i="2"/>
  <c r="T132" i="2"/>
  <c r="M157" i="2"/>
  <c r="T170" i="2"/>
  <c r="I179" i="2"/>
  <c r="U179" i="2"/>
  <c r="I185" i="2"/>
  <c r="G198" i="2"/>
  <c r="I204" i="2"/>
  <c r="U204" i="2"/>
  <c r="I205" i="2"/>
  <c r="K240" i="2"/>
  <c r="T247" i="2"/>
  <c r="I267" i="2"/>
  <c r="G285" i="2"/>
  <c r="K298" i="2"/>
  <c r="T299" i="2"/>
  <c r="U310" i="2"/>
  <c r="I317" i="2"/>
  <c r="T317" i="2"/>
  <c r="G332" i="2"/>
  <c r="T337" i="2"/>
  <c r="N10" i="3"/>
  <c r="I27" i="3"/>
  <c r="T47" i="3"/>
  <c r="I53" i="3"/>
  <c r="K54" i="3"/>
  <c r="G84" i="3"/>
  <c r="M137" i="3"/>
  <c r="O137" i="3"/>
  <c r="K137" i="3"/>
  <c r="N63" i="4"/>
  <c r="O63" i="4" s="1"/>
  <c r="G63" i="4"/>
  <c r="N19" i="1"/>
  <c r="N27" i="1"/>
  <c r="O27" i="1" s="1"/>
  <c r="M53" i="1"/>
  <c r="G70" i="1"/>
  <c r="M84" i="1"/>
  <c r="T84" i="1"/>
  <c r="M101" i="1"/>
  <c r="M106" i="1"/>
  <c r="N132" i="1"/>
  <c r="T144" i="1"/>
  <c r="M150" i="1"/>
  <c r="O169" i="1"/>
  <c r="N170" i="1"/>
  <c r="O170" i="1" s="1"/>
  <c r="N204" i="1"/>
  <c r="T204" i="1"/>
  <c r="U205" i="1"/>
  <c r="I53" i="2"/>
  <c r="T70" i="2"/>
  <c r="N101" i="2"/>
  <c r="T121" i="2"/>
  <c r="N126" i="2"/>
  <c r="O126" i="2" s="1"/>
  <c r="N150" i="2"/>
  <c r="T157" i="2"/>
  <c r="N170" i="2"/>
  <c r="M179" i="2"/>
  <c r="M204" i="2"/>
  <c r="N247" i="2"/>
  <c r="T267" i="2"/>
  <c r="N299" i="2"/>
  <c r="T303" i="2"/>
  <c r="M317" i="2"/>
  <c r="O35" i="3"/>
  <c r="N40" i="3"/>
  <c r="N58" i="3"/>
  <c r="I102" i="3"/>
  <c r="G102" i="3"/>
  <c r="O337" i="5"/>
  <c r="I47" i="4"/>
  <c r="G47" i="4"/>
  <c r="U10" i="1"/>
  <c r="U35" i="1"/>
  <c r="M54" i="1"/>
  <c r="U78" i="1"/>
  <c r="K126" i="1"/>
  <c r="N157" i="1"/>
  <c r="O157" i="1" s="1"/>
  <c r="G169" i="1"/>
  <c r="M231" i="1"/>
  <c r="T231" i="1"/>
  <c r="K240" i="1"/>
  <c r="K247" i="1"/>
  <c r="N285" i="1"/>
  <c r="O285" i="1" s="1"/>
  <c r="T10" i="2"/>
  <c r="T27" i="2"/>
  <c r="G40" i="2"/>
  <c r="N47" i="2"/>
  <c r="O47" i="2" s="1"/>
  <c r="N54" i="2"/>
  <c r="O54" i="2" s="1"/>
  <c r="T54" i="2"/>
  <c r="T84" i="2"/>
  <c r="U85" i="2"/>
  <c r="U91" i="2"/>
  <c r="G96" i="2"/>
  <c r="I101" i="2"/>
  <c r="N121" i="2"/>
  <c r="O121" i="2" s="1"/>
  <c r="M144" i="2"/>
  <c r="U144" i="2"/>
  <c r="I150" i="2"/>
  <c r="G163" i="2"/>
  <c r="I169" i="2"/>
  <c r="U169" i="2"/>
  <c r="I170" i="2"/>
  <c r="G179" i="2"/>
  <c r="G204" i="2"/>
  <c r="T224" i="2"/>
  <c r="N230" i="2"/>
  <c r="O230" i="2" s="1"/>
  <c r="I240" i="2"/>
  <c r="I247" i="2"/>
  <c r="N260" i="2"/>
  <c r="O260" i="2" s="1"/>
  <c r="N267" i="2"/>
  <c r="O267" i="2" s="1"/>
  <c r="G275" i="2"/>
  <c r="I298" i="2"/>
  <c r="N317" i="2"/>
  <c r="O317" i="2" s="1"/>
  <c r="M338" i="2"/>
  <c r="K19" i="3"/>
  <c r="N54" i="3"/>
  <c r="O54" i="3" s="1"/>
  <c r="N78" i="3"/>
  <c r="O78" i="3" s="1"/>
  <c r="N85" i="3"/>
  <c r="O85" i="3" s="1"/>
  <c r="G85" i="3"/>
  <c r="M126" i="3"/>
  <c r="O126" i="3"/>
  <c r="K126" i="3"/>
  <c r="G40" i="4"/>
  <c r="I40" i="4"/>
  <c r="U40" i="1"/>
  <c r="N54" i="1"/>
  <c r="G58" i="1"/>
  <c r="T58" i="1"/>
  <c r="I63" i="1"/>
  <c r="O78" i="1"/>
  <c r="G91" i="1"/>
  <c r="T132" i="1"/>
  <c r="M137" i="1"/>
  <c r="T179" i="1"/>
  <c r="T185" i="1"/>
  <c r="N198" i="1"/>
  <c r="O198" i="1" s="1"/>
  <c r="N224" i="1"/>
  <c r="O224" i="1" s="1"/>
  <c r="T254" i="1"/>
  <c r="G260" i="1"/>
  <c r="N267" i="1"/>
  <c r="O267" i="1" s="1"/>
  <c r="U298" i="1"/>
  <c r="U303" i="1"/>
  <c r="N323" i="1"/>
  <c r="N332" i="1"/>
  <c r="O332" i="1" s="1"/>
  <c r="N338" i="1"/>
  <c r="O338" i="1" s="1"/>
  <c r="N10" i="2"/>
  <c r="K19" i="2"/>
  <c r="N27" i="2"/>
  <c r="T40" i="2"/>
  <c r="M96" i="2"/>
  <c r="N102" i="2"/>
  <c r="O102" i="2" s="1"/>
  <c r="N137" i="2"/>
  <c r="N144" i="2"/>
  <c r="O144" i="2" s="1"/>
  <c r="M169" i="2"/>
  <c r="N224" i="2"/>
  <c r="N303" i="2"/>
  <c r="O303" i="2" s="1"/>
  <c r="N323" i="2"/>
  <c r="O323" i="2" s="1"/>
  <c r="T339" i="2"/>
  <c r="M27" i="3"/>
  <c r="G54" i="3"/>
  <c r="T54" i="3"/>
  <c r="K63" i="3"/>
  <c r="G78" i="3"/>
  <c r="I54" i="4"/>
  <c r="G54" i="4"/>
  <c r="N78" i="1"/>
  <c r="N137" i="1"/>
  <c r="O137" i="1" s="1"/>
  <c r="G198" i="1"/>
  <c r="K216" i="1"/>
  <c r="G224" i="1"/>
  <c r="M58" i="2"/>
  <c r="G144" i="2"/>
  <c r="N169" i="2"/>
  <c r="O169" i="2" s="1"/>
  <c r="K303" i="2"/>
  <c r="O19" i="3"/>
  <c r="N27" i="3"/>
  <c r="N53" i="3"/>
  <c r="I112" i="3"/>
  <c r="G112" i="3"/>
  <c r="M35" i="1"/>
  <c r="T40" i="1"/>
  <c r="U53" i="1"/>
  <c r="N58" i="1"/>
  <c r="O58" i="1" s="1"/>
  <c r="N63" i="1"/>
  <c r="T121" i="1"/>
  <c r="T157" i="1"/>
  <c r="T198" i="1"/>
  <c r="N240" i="1"/>
  <c r="O240" i="1" s="1"/>
  <c r="K285" i="1"/>
  <c r="T292" i="1"/>
  <c r="K317" i="1"/>
  <c r="I10" i="2"/>
  <c r="I19" i="2"/>
  <c r="U19" i="2"/>
  <c r="I27" i="2"/>
  <c r="K47" i="2"/>
  <c r="M53" i="2"/>
  <c r="T53" i="2"/>
  <c r="K54" i="2"/>
  <c r="N58" i="2"/>
  <c r="N63" i="2"/>
  <c r="O63" i="2" s="1"/>
  <c r="M78" i="2"/>
  <c r="M85" i="2"/>
  <c r="M91" i="2"/>
  <c r="M132" i="2"/>
  <c r="U132" i="2"/>
  <c r="I137" i="2"/>
  <c r="G169" i="2"/>
  <c r="K179" i="2"/>
  <c r="N185" i="2"/>
  <c r="N191" i="2"/>
  <c r="O191" i="2" s="1"/>
  <c r="T191" i="2"/>
  <c r="K204" i="2"/>
  <c r="N205" i="2"/>
  <c r="T231" i="2"/>
  <c r="T292" i="2"/>
  <c r="N339" i="2"/>
  <c r="N19" i="3"/>
  <c r="T27" i="3"/>
  <c r="M47" i="3"/>
  <c r="O63" i="3"/>
  <c r="N70" i="3"/>
  <c r="U70" i="4"/>
  <c r="M84" i="6"/>
  <c r="K84" i="6"/>
  <c r="M121" i="6"/>
  <c r="K121" i="6"/>
  <c r="I179" i="6"/>
  <c r="G179" i="6"/>
  <c r="T85" i="3"/>
  <c r="I91" i="3"/>
  <c r="O96" i="3"/>
  <c r="N126" i="3"/>
  <c r="N137" i="3"/>
  <c r="N198" i="3"/>
  <c r="G231" i="3"/>
  <c r="U339" i="3"/>
  <c r="T63" i="4"/>
  <c r="U78" i="4"/>
  <c r="U132" i="4"/>
  <c r="U137" i="4"/>
  <c r="U198" i="4"/>
  <c r="N205" i="4"/>
  <c r="O205" i="4" s="1"/>
  <c r="O216" i="4"/>
  <c r="U230" i="4"/>
  <c r="O247" i="4"/>
  <c r="O19" i="5"/>
  <c r="M54" i="5"/>
  <c r="O78" i="5"/>
  <c r="M102" i="5"/>
  <c r="G126" i="5"/>
  <c r="M163" i="5"/>
  <c r="G169" i="5"/>
  <c r="T169" i="5"/>
  <c r="G185" i="5"/>
  <c r="O224" i="5"/>
  <c r="G275" i="5"/>
  <c r="N285" i="5"/>
  <c r="T337" i="5"/>
  <c r="O339" i="5"/>
  <c r="U70" i="6"/>
  <c r="O84" i="6"/>
  <c r="T84" i="6"/>
  <c r="U85" i="6"/>
  <c r="I101" i="6"/>
  <c r="G101" i="6"/>
  <c r="T144" i="6"/>
  <c r="M179" i="6"/>
  <c r="K179" i="6"/>
  <c r="M317" i="6"/>
  <c r="K317" i="6"/>
  <c r="N102" i="3"/>
  <c r="O102" i="3" s="1"/>
  <c r="N170" i="3"/>
  <c r="O170" i="3" s="1"/>
  <c r="I204" i="3"/>
  <c r="N216" i="3"/>
  <c r="O216" i="3" s="1"/>
  <c r="T231" i="3"/>
  <c r="N247" i="3"/>
  <c r="O247" i="3" s="1"/>
  <c r="T260" i="3"/>
  <c r="T267" i="3"/>
  <c r="K275" i="3"/>
  <c r="O292" i="3"/>
  <c r="N298" i="3"/>
  <c r="U303" i="3"/>
  <c r="K337" i="3"/>
  <c r="U19" i="4"/>
  <c r="N40" i="4"/>
  <c r="N47" i="4"/>
  <c r="O47" i="4" s="1"/>
  <c r="N54" i="4"/>
  <c r="O54" i="4" s="1"/>
  <c r="G70" i="4"/>
  <c r="M78" i="4"/>
  <c r="M85" i="4"/>
  <c r="N102" i="4"/>
  <c r="O102" i="4" s="1"/>
  <c r="T106" i="4"/>
  <c r="N112" i="4"/>
  <c r="O112" i="4" s="1"/>
  <c r="K150" i="4"/>
  <c r="G157" i="4"/>
  <c r="N163" i="4"/>
  <c r="O163" i="4" s="1"/>
  <c r="U191" i="4"/>
  <c r="I198" i="4"/>
  <c r="U204" i="4"/>
  <c r="K205" i="4"/>
  <c r="N216" i="4"/>
  <c r="O240" i="4"/>
  <c r="T254" i="4"/>
  <c r="T292" i="4"/>
  <c r="N310" i="4"/>
  <c r="N323" i="4"/>
  <c r="K338" i="4"/>
  <c r="N339" i="4"/>
  <c r="O339" i="4" s="1"/>
  <c r="G10" i="5"/>
  <c r="T19" i="5"/>
  <c r="N40" i="5"/>
  <c r="N54" i="5"/>
  <c r="O54" i="5" s="1"/>
  <c r="K63" i="5"/>
  <c r="G70" i="5"/>
  <c r="T78" i="5"/>
  <c r="N91" i="5"/>
  <c r="N102" i="5"/>
  <c r="O102" i="5" s="1"/>
  <c r="M121" i="5"/>
  <c r="M137" i="5"/>
  <c r="N163" i="5"/>
  <c r="O163" i="5" s="1"/>
  <c r="M179" i="5"/>
  <c r="M198" i="5"/>
  <c r="G204" i="5"/>
  <c r="T204" i="5"/>
  <c r="G224" i="5"/>
  <c r="T224" i="5"/>
  <c r="K240" i="5"/>
  <c r="N299" i="5"/>
  <c r="O299" i="5" s="1"/>
  <c r="T299" i="5"/>
  <c r="N317" i="5"/>
  <c r="T317" i="5"/>
  <c r="N323" i="5"/>
  <c r="O323" i="5" s="1"/>
  <c r="G338" i="5"/>
  <c r="G339" i="5"/>
  <c r="N19" i="6"/>
  <c r="O19" i="6" s="1"/>
  <c r="T54" i="6"/>
  <c r="G63" i="6"/>
  <c r="M70" i="6"/>
  <c r="G84" i="6"/>
  <c r="G144" i="6"/>
  <c r="U230" i="6"/>
  <c r="N260" i="6"/>
  <c r="I78" i="7"/>
  <c r="M150" i="7"/>
  <c r="O150" i="7"/>
  <c r="K150" i="7"/>
  <c r="M204" i="3"/>
  <c r="M19" i="4"/>
  <c r="M70" i="4"/>
  <c r="N78" i="4"/>
  <c r="O78" i="4" s="1"/>
  <c r="N85" i="4"/>
  <c r="O85" i="4" s="1"/>
  <c r="U101" i="4"/>
  <c r="K112" i="4"/>
  <c r="K247" i="4"/>
  <c r="O298" i="4"/>
  <c r="M10" i="5"/>
  <c r="G54" i="5"/>
  <c r="M70" i="5"/>
  <c r="G102" i="5"/>
  <c r="N137" i="5"/>
  <c r="O137" i="5" s="1"/>
  <c r="G163" i="5"/>
  <c r="N179" i="5"/>
  <c r="N198" i="5"/>
  <c r="O198" i="5" s="1"/>
  <c r="M216" i="5"/>
  <c r="G323" i="5"/>
  <c r="M35" i="6"/>
  <c r="G54" i="6"/>
  <c r="N70" i="6"/>
  <c r="O70" i="6" s="1"/>
  <c r="M85" i="6"/>
  <c r="T163" i="6"/>
  <c r="I169" i="6"/>
  <c r="G169" i="6"/>
  <c r="M267" i="6"/>
  <c r="K267" i="6"/>
  <c r="N231" i="3"/>
  <c r="G260" i="3"/>
  <c r="O299" i="3"/>
  <c r="U332" i="3"/>
  <c r="U337" i="3"/>
  <c r="M339" i="3"/>
  <c r="N19" i="4"/>
  <c r="O19" i="4" s="1"/>
  <c r="I35" i="4"/>
  <c r="U35" i="4"/>
  <c r="N70" i="4"/>
  <c r="G78" i="4"/>
  <c r="T78" i="4"/>
  <c r="G85" i="4"/>
  <c r="T85" i="4"/>
  <c r="K102" i="4"/>
  <c r="N106" i="4"/>
  <c r="M137" i="4"/>
  <c r="U150" i="4"/>
  <c r="N157" i="4"/>
  <c r="K163" i="4"/>
  <c r="U169" i="4"/>
  <c r="U179" i="4"/>
  <c r="I185" i="4"/>
  <c r="N198" i="4"/>
  <c r="O198" i="4" s="1"/>
  <c r="T204" i="4"/>
  <c r="U205" i="4"/>
  <c r="G259" i="4"/>
  <c r="M267" i="4"/>
  <c r="U275" i="4"/>
  <c r="N285" i="4"/>
  <c r="O285" i="4" s="1"/>
  <c r="T285" i="4"/>
  <c r="K298" i="4"/>
  <c r="N299" i="4"/>
  <c r="M332" i="4"/>
  <c r="T332" i="4"/>
  <c r="N337" i="4"/>
  <c r="N10" i="5"/>
  <c r="O10" i="5" s="1"/>
  <c r="N35" i="5"/>
  <c r="O35" i="5" s="1"/>
  <c r="I40" i="5"/>
  <c r="O63" i="5"/>
  <c r="N70" i="5"/>
  <c r="N85" i="5"/>
  <c r="O85" i="5" s="1"/>
  <c r="I91" i="5"/>
  <c r="M101" i="5"/>
  <c r="M112" i="5"/>
  <c r="G137" i="5"/>
  <c r="M157" i="5"/>
  <c r="M170" i="5"/>
  <c r="G179" i="5"/>
  <c r="T179" i="5"/>
  <c r="G198" i="5"/>
  <c r="N216" i="5"/>
  <c r="N231" i="5"/>
  <c r="O231" i="5" s="1"/>
  <c r="N259" i="5"/>
  <c r="U260" i="5"/>
  <c r="I292" i="5"/>
  <c r="I317" i="5"/>
  <c r="N338" i="5"/>
  <c r="M10" i="6"/>
  <c r="N35" i="6"/>
  <c r="I58" i="6"/>
  <c r="G58" i="6"/>
  <c r="G70" i="6"/>
  <c r="T70" i="6"/>
  <c r="M132" i="6"/>
  <c r="O132" i="6"/>
  <c r="K132" i="6"/>
  <c r="M169" i="6"/>
  <c r="K169" i="6"/>
  <c r="G310" i="6"/>
  <c r="I310" i="6"/>
  <c r="M84" i="7"/>
  <c r="K84" i="7"/>
  <c r="M137" i="7"/>
  <c r="K137" i="7"/>
  <c r="M170" i="7"/>
  <c r="K170" i="7"/>
  <c r="M230" i="7"/>
  <c r="K230" i="7"/>
  <c r="M91" i="3"/>
  <c r="N96" i="3"/>
  <c r="N157" i="3"/>
  <c r="M163" i="3"/>
  <c r="M185" i="3"/>
  <c r="N204" i="3"/>
  <c r="O204" i="3" s="1"/>
  <c r="I230" i="3"/>
  <c r="G254" i="3"/>
  <c r="N292" i="3"/>
  <c r="M303" i="3"/>
  <c r="N339" i="3"/>
  <c r="O339" i="3" s="1"/>
  <c r="M35" i="4"/>
  <c r="M101" i="4"/>
  <c r="I126" i="4"/>
  <c r="N132" i="4"/>
  <c r="G137" i="4"/>
  <c r="I224" i="4"/>
  <c r="N230" i="4"/>
  <c r="I231" i="4"/>
  <c r="U292" i="4"/>
  <c r="U323" i="4"/>
  <c r="I338" i="4"/>
  <c r="G35" i="5"/>
  <c r="N53" i="5"/>
  <c r="N63" i="5"/>
  <c r="N101" i="5"/>
  <c r="N112" i="5"/>
  <c r="O112" i="5" s="1"/>
  <c r="I121" i="5"/>
  <c r="O150" i="5"/>
  <c r="N157" i="5"/>
  <c r="N170" i="5"/>
  <c r="O170" i="5" s="1"/>
  <c r="K185" i="5"/>
  <c r="M191" i="5"/>
  <c r="G216" i="5"/>
  <c r="T216" i="5"/>
  <c r="G231" i="5"/>
  <c r="I240" i="5"/>
  <c r="U254" i="5"/>
  <c r="I260" i="5"/>
  <c r="G298" i="5"/>
  <c r="K299" i="5"/>
  <c r="N310" i="5"/>
  <c r="O310" i="5" s="1"/>
  <c r="I337" i="5"/>
  <c r="K339" i="5"/>
  <c r="N10" i="6"/>
  <c r="O10" i="6" s="1"/>
  <c r="K19" i="6"/>
  <c r="M27" i="6"/>
  <c r="U27" i="6"/>
  <c r="T40" i="6"/>
  <c r="O121" i="6"/>
  <c r="N101" i="3"/>
  <c r="K112" i="3"/>
  <c r="N132" i="3"/>
  <c r="N144" i="3"/>
  <c r="N163" i="3"/>
  <c r="O163" i="3" s="1"/>
  <c r="U170" i="3"/>
  <c r="N185" i="3"/>
  <c r="O185" i="3" s="1"/>
  <c r="N191" i="3"/>
  <c r="M205" i="3"/>
  <c r="I216" i="3"/>
  <c r="N254" i="3"/>
  <c r="O254" i="3" s="1"/>
  <c r="K260" i="3"/>
  <c r="K299" i="3"/>
  <c r="N303" i="3"/>
  <c r="M10" i="4"/>
  <c r="T10" i="4"/>
  <c r="G27" i="4"/>
  <c r="N35" i="4"/>
  <c r="O35" i="4" s="1"/>
  <c r="K47" i="4"/>
  <c r="N53" i="4"/>
  <c r="K54" i="4"/>
  <c r="N58" i="4"/>
  <c r="I63" i="4"/>
  <c r="U63" i="4"/>
  <c r="I70" i="4"/>
  <c r="M84" i="4"/>
  <c r="T84" i="4"/>
  <c r="G96" i="4"/>
  <c r="U102" i="4"/>
  <c r="M126" i="4"/>
  <c r="I150" i="4"/>
  <c r="T150" i="4"/>
  <c r="U163" i="4"/>
  <c r="G169" i="4"/>
  <c r="G179" i="4"/>
  <c r="N204" i="4"/>
  <c r="I205" i="4"/>
  <c r="T205" i="4"/>
  <c r="U216" i="4"/>
  <c r="N267" i="4"/>
  <c r="O267" i="4" s="1"/>
  <c r="G332" i="4"/>
  <c r="M338" i="4"/>
  <c r="U339" i="4"/>
  <c r="I10" i="5"/>
  <c r="K19" i="5"/>
  <c r="M27" i="5"/>
  <c r="M47" i="5"/>
  <c r="G58" i="5"/>
  <c r="I70" i="5"/>
  <c r="K78" i="5"/>
  <c r="M84" i="5"/>
  <c r="M96" i="5"/>
  <c r="G106" i="5"/>
  <c r="T112" i="5"/>
  <c r="N132" i="5"/>
  <c r="N150" i="5"/>
  <c r="T170" i="5"/>
  <c r="N191" i="5"/>
  <c r="N205" i="5"/>
  <c r="O205" i="5" s="1"/>
  <c r="K224" i="5"/>
  <c r="M230" i="5"/>
  <c r="M240" i="5"/>
  <c r="T240" i="5"/>
  <c r="I254" i="5"/>
  <c r="T260" i="5"/>
  <c r="U267" i="5"/>
  <c r="N292" i="5"/>
  <c r="O292" i="5" s="1"/>
  <c r="T292" i="5"/>
  <c r="T298" i="5"/>
  <c r="T303" i="5"/>
  <c r="G310" i="5"/>
  <c r="K323" i="5"/>
  <c r="N332" i="5"/>
  <c r="M337" i="5"/>
  <c r="U337" i="5"/>
  <c r="I338" i="5"/>
  <c r="N27" i="6"/>
  <c r="O27" i="6" s="1"/>
  <c r="I53" i="6"/>
  <c r="N58" i="6"/>
  <c r="O58" i="6" s="1"/>
  <c r="G132" i="6"/>
  <c r="O179" i="6"/>
  <c r="M163" i="7"/>
  <c r="K163" i="7"/>
  <c r="T91" i="3"/>
  <c r="K96" i="3"/>
  <c r="N121" i="3"/>
  <c r="K204" i="3"/>
  <c r="N205" i="3"/>
  <c r="T216" i="3"/>
  <c r="N230" i="3"/>
  <c r="O230" i="3" s="1"/>
  <c r="N240" i="3"/>
  <c r="K254" i="3"/>
  <c r="U267" i="3"/>
  <c r="G275" i="3"/>
  <c r="N310" i="3"/>
  <c r="O310" i="3" s="1"/>
  <c r="M337" i="3"/>
  <c r="K339" i="3"/>
  <c r="N10" i="4"/>
  <c r="M27" i="4"/>
  <c r="T27" i="4"/>
  <c r="G35" i="4"/>
  <c r="M63" i="4"/>
  <c r="N84" i="4"/>
  <c r="N91" i="4"/>
  <c r="N96" i="4"/>
  <c r="O96" i="4" s="1"/>
  <c r="M106" i="4"/>
  <c r="T112" i="4"/>
  <c r="G126" i="4"/>
  <c r="G144" i="4"/>
  <c r="M150" i="4"/>
  <c r="M205" i="4"/>
  <c r="N224" i="4"/>
  <c r="O224" i="4" s="1"/>
  <c r="N231" i="4"/>
  <c r="O231" i="4" s="1"/>
  <c r="T247" i="4"/>
  <c r="K267" i="4"/>
  <c r="K285" i="4"/>
  <c r="U299" i="4"/>
  <c r="N303" i="4"/>
  <c r="O303" i="4" s="1"/>
  <c r="G310" i="4"/>
  <c r="N317" i="4"/>
  <c r="O317" i="4" s="1"/>
  <c r="G323" i="4"/>
  <c r="N332" i="4"/>
  <c r="O332" i="4" s="1"/>
  <c r="U337" i="4"/>
  <c r="N338" i="4"/>
  <c r="O338" i="4" s="1"/>
  <c r="N27" i="5"/>
  <c r="N47" i="5"/>
  <c r="O47" i="5" s="1"/>
  <c r="I53" i="5"/>
  <c r="K54" i="5"/>
  <c r="M58" i="5"/>
  <c r="N84" i="5"/>
  <c r="N96" i="5"/>
  <c r="O96" i="5" s="1"/>
  <c r="I101" i="5"/>
  <c r="K102" i="5"/>
  <c r="M106" i="5"/>
  <c r="G144" i="5"/>
  <c r="I157" i="5"/>
  <c r="K163" i="5"/>
  <c r="T205" i="5"/>
  <c r="N230" i="5"/>
  <c r="M247" i="5"/>
  <c r="I303" i="5"/>
  <c r="N337" i="5"/>
  <c r="I10" i="6"/>
  <c r="M47" i="6"/>
  <c r="T112" i="6"/>
  <c r="I121" i="6"/>
  <c r="G121" i="6"/>
  <c r="I247" i="6"/>
  <c r="G247" i="6"/>
  <c r="G96" i="6"/>
  <c r="M101" i="6"/>
  <c r="U101" i="6"/>
  <c r="U106" i="6"/>
  <c r="T132" i="6"/>
  <c r="M150" i="6"/>
  <c r="U157" i="6"/>
  <c r="G198" i="6"/>
  <c r="U204" i="6"/>
  <c r="G224" i="6"/>
  <c r="N231" i="6"/>
  <c r="O231" i="6" s="1"/>
  <c r="O267" i="6"/>
  <c r="M310" i="6"/>
  <c r="N317" i="6"/>
  <c r="O317" i="6" s="1"/>
  <c r="G19" i="7"/>
  <c r="I27" i="7"/>
  <c r="O53" i="7"/>
  <c r="G54" i="7"/>
  <c r="U58" i="7"/>
  <c r="I70" i="7"/>
  <c r="N84" i="7"/>
  <c r="O84" i="7" s="1"/>
  <c r="U91" i="7"/>
  <c r="I102" i="7"/>
  <c r="T102" i="7"/>
  <c r="U106" i="7"/>
  <c r="U112" i="7"/>
  <c r="N137" i="7"/>
  <c r="O137" i="7" s="1"/>
  <c r="N150" i="7"/>
  <c r="N163" i="7"/>
  <c r="O163" i="7" s="1"/>
  <c r="N170" i="7"/>
  <c r="O170" i="7" s="1"/>
  <c r="T170" i="7"/>
  <c r="G191" i="7"/>
  <c r="N204" i="7"/>
  <c r="N230" i="7"/>
  <c r="O230" i="7" s="1"/>
  <c r="U231" i="7"/>
  <c r="K240" i="7"/>
  <c r="M254" i="7"/>
  <c r="O254" i="7"/>
  <c r="N101" i="6"/>
  <c r="O101" i="6" s="1"/>
  <c r="M106" i="6"/>
  <c r="T121" i="6"/>
  <c r="G150" i="6"/>
  <c r="M157" i="6"/>
  <c r="T169" i="6"/>
  <c r="T179" i="6"/>
  <c r="M204" i="6"/>
  <c r="T230" i="6"/>
  <c r="K231" i="6"/>
  <c r="T259" i="6"/>
  <c r="I285" i="6"/>
  <c r="I298" i="6"/>
  <c r="N310" i="6"/>
  <c r="G317" i="6"/>
  <c r="I332" i="6"/>
  <c r="M27" i="7"/>
  <c r="M70" i="7"/>
  <c r="K96" i="7"/>
  <c r="N126" i="7"/>
  <c r="O126" i="7" s="1"/>
  <c r="G179" i="7"/>
  <c r="K185" i="7"/>
  <c r="O191" i="7"/>
  <c r="T191" i="7"/>
  <c r="N254" i="7"/>
  <c r="N106" i="6"/>
  <c r="O106" i="6" s="1"/>
  <c r="N157" i="6"/>
  <c r="O157" i="6" s="1"/>
  <c r="I191" i="6"/>
  <c r="N204" i="6"/>
  <c r="O204" i="6" s="1"/>
  <c r="I216" i="6"/>
  <c r="N247" i="6"/>
  <c r="O247" i="6" s="1"/>
  <c r="U260" i="6"/>
  <c r="N275" i="6"/>
  <c r="M285" i="6"/>
  <c r="U285" i="6"/>
  <c r="I292" i="6"/>
  <c r="M298" i="6"/>
  <c r="U298" i="6"/>
  <c r="I299" i="6"/>
  <c r="M332" i="6"/>
  <c r="U332" i="6"/>
  <c r="I337" i="6"/>
  <c r="K338" i="6"/>
  <c r="N339" i="6"/>
  <c r="I10" i="7"/>
  <c r="N27" i="7"/>
  <c r="O27" i="7" s="1"/>
  <c r="N40" i="7"/>
  <c r="M58" i="7"/>
  <c r="N70" i="7"/>
  <c r="O70" i="7" s="1"/>
  <c r="I112" i="7"/>
  <c r="T112" i="7"/>
  <c r="T179" i="7"/>
  <c r="N191" i="7"/>
  <c r="I198" i="7"/>
  <c r="I204" i="7"/>
  <c r="I205" i="7"/>
  <c r="N285" i="7"/>
  <c r="T47" i="6"/>
  <c r="G85" i="6"/>
  <c r="M91" i="6"/>
  <c r="T101" i="6"/>
  <c r="G106" i="6"/>
  <c r="T106" i="6"/>
  <c r="G137" i="6"/>
  <c r="T137" i="6"/>
  <c r="I144" i="6"/>
  <c r="U144" i="6"/>
  <c r="G157" i="6"/>
  <c r="T157" i="6"/>
  <c r="M191" i="6"/>
  <c r="G204" i="6"/>
  <c r="T204" i="6"/>
  <c r="M216" i="6"/>
  <c r="G230" i="6"/>
  <c r="U240" i="6"/>
  <c r="K247" i="6"/>
  <c r="G259" i="6"/>
  <c r="G260" i="6"/>
  <c r="N285" i="6"/>
  <c r="O285" i="6" s="1"/>
  <c r="N298" i="6"/>
  <c r="O298" i="6" s="1"/>
  <c r="I303" i="6"/>
  <c r="U303" i="6"/>
  <c r="N332" i="6"/>
  <c r="O332" i="6" s="1"/>
  <c r="N53" i="7"/>
  <c r="N58" i="7"/>
  <c r="O58" i="7" s="1"/>
  <c r="I91" i="7"/>
  <c r="U96" i="7"/>
  <c r="N102" i="7"/>
  <c r="O102" i="7" s="1"/>
  <c r="M106" i="7"/>
  <c r="M112" i="7"/>
  <c r="G132" i="7"/>
  <c r="G157" i="7"/>
  <c r="N179" i="7"/>
  <c r="O179" i="7" s="1"/>
  <c r="I216" i="7"/>
  <c r="M231" i="7"/>
  <c r="M259" i="7"/>
  <c r="M292" i="7"/>
  <c r="O292" i="7"/>
  <c r="K292" i="7"/>
  <c r="M78" i="6"/>
  <c r="T78" i="6"/>
  <c r="N91" i="6"/>
  <c r="O91" i="6" s="1"/>
  <c r="G126" i="6"/>
  <c r="T126" i="6"/>
  <c r="I132" i="6"/>
  <c r="M144" i="6"/>
  <c r="G170" i="6"/>
  <c r="T170" i="6"/>
  <c r="G185" i="6"/>
  <c r="T185" i="6"/>
  <c r="N191" i="6"/>
  <c r="O191" i="6" s="1"/>
  <c r="N216" i="6"/>
  <c r="O216" i="6" s="1"/>
  <c r="I231" i="6"/>
  <c r="G240" i="6"/>
  <c r="N259" i="6"/>
  <c r="O259" i="6" s="1"/>
  <c r="G285" i="6"/>
  <c r="G298" i="6"/>
  <c r="M303" i="6"/>
  <c r="N323" i="6"/>
  <c r="O323" i="6" s="1"/>
  <c r="G332" i="6"/>
  <c r="I338" i="6"/>
  <c r="U338" i="6"/>
  <c r="I339" i="6"/>
  <c r="N10" i="7"/>
  <c r="O10" i="7" s="1"/>
  <c r="G85" i="7"/>
  <c r="T91" i="7"/>
  <c r="I96" i="7"/>
  <c r="K102" i="7"/>
  <c r="T132" i="7"/>
  <c r="N144" i="7"/>
  <c r="T157" i="7"/>
  <c r="N169" i="7"/>
  <c r="I191" i="7"/>
  <c r="N198" i="7"/>
  <c r="O198" i="7" s="1"/>
  <c r="N205" i="7"/>
  <c r="O205" i="7" s="1"/>
  <c r="T205" i="7"/>
  <c r="G224" i="7"/>
  <c r="N231" i="7"/>
  <c r="K254" i="7"/>
  <c r="N259" i="7"/>
  <c r="U267" i="7"/>
  <c r="T205" i="6"/>
  <c r="T231" i="6"/>
  <c r="N303" i="6"/>
  <c r="O303" i="6" s="1"/>
  <c r="T303" i="6"/>
  <c r="T35" i="7"/>
  <c r="T78" i="7"/>
  <c r="N112" i="7"/>
  <c r="O112" i="7" s="1"/>
  <c r="T121" i="7"/>
  <c r="N132" i="7"/>
  <c r="N157" i="7"/>
  <c r="O157" i="7" s="1"/>
  <c r="T216" i="7"/>
  <c r="T224" i="7"/>
  <c r="T47" i="7"/>
  <c r="T63" i="7"/>
  <c r="N91" i="7"/>
  <c r="T101" i="7"/>
  <c r="N106" i="7"/>
  <c r="N121" i="7"/>
  <c r="O121" i="7" s="1"/>
  <c r="N185" i="7"/>
  <c r="O185" i="7" s="1"/>
  <c r="N240" i="7"/>
  <c r="O240" i="7" s="1"/>
  <c r="N247" i="7"/>
  <c r="U317" i="7"/>
  <c r="U339" i="7"/>
  <c r="G231" i="9"/>
  <c r="I231" i="9"/>
  <c r="U231" i="11"/>
  <c r="M231" i="11"/>
  <c r="N191" i="15"/>
  <c r="O191" i="15" s="1"/>
  <c r="G191" i="15"/>
  <c r="N231" i="16"/>
  <c r="O231" i="16" s="1"/>
  <c r="G231" i="16"/>
  <c r="U298" i="7"/>
  <c r="G27" i="8"/>
  <c r="U85" i="8"/>
  <c r="U102" i="8"/>
  <c r="U121" i="8"/>
  <c r="U137" i="8"/>
  <c r="O285" i="8"/>
  <c r="U298" i="8"/>
  <c r="O303" i="8"/>
  <c r="U323" i="8"/>
  <c r="O338" i="8"/>
  <c r="N47" i="9"/>
  <c r="I53" i="9"/>
  <c r="O58" i="9"/>
  <c r="M91" i="9"/>
  <c r="G106" i="9"/>
  <c r="N126" i="9"/>
  <c r="I132" i="9"/>
  <c r="O144" i="9"/>
  <c r="O163" i="9"/>
  <c r="M179" i="9"/>
  <c r="O191" i="9"/>
  <c r="M204" i="9"/>
  <c r="K204" i="9"/>
  <c r="U205" i="9"/>
  <c r="G224" i="9"/>
  <c r="I224" i="9"/>
  <c r="M19" i="12"/>
  <c r="K19" i="12"/>
  <c r="M260" i="7"/>
  <c r="T317" i="7"/>
  <c r="N338" i="7"/>
  <c r="G339" i="7"/>
  <c r="U19" i="8"/>
  <c r="M47" i="8"/>
  <c r="T47" i="8"/>
  <c r="K63" i="8"/>
  <c r="O78" i="8"/>
  <c r="N84" i="8"/>
  <c r="M96" i="8"/>
  <c r="N101" i="8"/>
  <c r="U106" i="8"/>
  <c r="U163" i="8"/>
  <c r="M170" i="8"/>
  <c r="I179" i="8"/>
  <c r="N204" i="8"/>
  <c r="N240" i="8"/>
  <c r="N247" i="8"/>
  <c r="O247" i="8" s="1"/>
  <c r="N310" i="8"/>
  <c r="G317" i="8"/>
  <c r="T317" i="8"/>
  <c r="U332" i="8"/>
  <c r="U337" i="8"/>
  <c r="M339" i="8"/>
  <c r="M40" i="9"/>
  <c r="G54" i="9"/>
  <c r="T58" i="9"/>
  <c r="N78" i="9"/>
  <c r="O78" i="9" s="1"/>
  <c r="N91" i="9"/>
  <c r="O91" i="9" s="1"/>
  <c r="K101" i="9"/>
  <c r="M121" i="9"/>
  <c r="G137" i="9"/>
  <c r="T144" i="9"/>
  <c r="N163" i="9"/>
  <c r="N179" i="9"/>
  <c r="O179" i="9" s="1"/>
  <c r="N231" i="9"/>
  <c r="O231" i="9" s="1"/>
  <c r="M230" i="11"/>
  <c r="K230" i="11"/>
  <c r="I298" i="7"/>
  <c r="M317" i="7"/>
  <c r="U337" i="7"/>
  <c r="N47" i="8"/>
  <c r="N54" i="8"/>
  <c r="T85" i="8"/>
  <c r="N96" i="8"/>
  <c r="O96" i="8" s="1"/>
  <c r="T102" i="8"/>
  <c r="T137" i="8"/>
  <c r="N170" i="8"/>
  <c r="O170" i="8" s="1"/>
  <c r="I205" i="8"/>
  <c r="N230" i="8"/>
  <c r="K285" i="8"/>
  <c r="N292" i="8"/>
  <c r="T298" i="8"/>
  <c r="K303" i="8"/>
  <c r="I323" i="8"/>
  <c r="K338" i="8"/>
  <c r="N339" i="8"/>
  <c r="N40" i="9"/>
  <c r="O40" i="9" s="1"/>
  <c r="O54" i="9"/>
  <c r="G85" i="9"/>
  <c r="G91" i="9"/>
  <c r="T91" i="9"/>
  <c r="N102" i="9"/>
  <c r="N121" i="9"/>
  <c r="O121" i="9" s="1"/>
  <c r="G170" i="9"/>
  <c r="G179" i="9"/>
  <c r="T179" i="9"/>
  <c r="G205" i="9"/>
  <c r="I205" i="9"/>
  <c r="T19" i="10"/>
  <c r="N292" i="10"/>
  <c r="T267" i="11"/>
  <c r="T339" i="11"/>
  <c r="M267" i="7"/>
  <c r="M298" i="7"/>
  <c r="N317" i="7"/>
  <c r="K323" i="7"/>
  <c r="N339" i="7"/>
  <c r="I19" i="8"/>
  <c r="O63" i="8"/>
  <c r="N70" i="8"/>
  <c r="M85" i="8"/>
  <c r="M102" i="8"/>
  <c r="K112" i="8"/>
  <c r="N132" i="8"/>
  <c r="M137" i="8"/>
  <c r="K150" i="8"/>
  <c r="G185" i="8"/>
  <c r="M205" i="8"/>
  <c r="K247" i="8"/>
  <c r="N260" i="8"/>
  <c r="O260" i="8" s="1"/>
  <c r="M298" i="8"/>
  <c r="M323" i="8"/>
  <c r="N54" i="9"/>
  <c r="N70" i="9"/>
  <c r="O70" i="9" s="1"/>
  <c r="I78" i="9"/>
  <c r="N137" i="9"/>
  <c r="O137" i="9" s="1"/>
  <c r="N157" i="9"/>
  <c r="O157" i="9" s="1"/>
  <c r="I163" i="9"/>
  <c r="K191" i="9"/>
  <c r="I303" i="10"/>
  <c r="G303" i="10"/>
  <c r="G198" i="11"/>
  <c r="I198" i="11"/>
  <c r="U259" i="7"/>
  <c r="N267" i="7"/>
  <c r="M275" i="7"/>
  <c r="I285" i="7"/>
  <c r="T285" i="7"/>
  <c r="N298" i="7"/>
  <c r="U303" i="7"/>
  <c r="M310" i="7"/>
  <c r="I332" i="7"/>
  <c r="T332" i="7"/>
  <c r="G337" i="7"/>
  <c r="M19" i="8"/>
  <c r="N35" i="8"/>
  <c r="N53" i="8"/>
  <c r="N58" i="8"/>
  <c r="N78" i="8"/>
  <c r="N85" i="8"/>
  <c r="O85" i="8" s="1"/>
  <c r="K96" i="8"/>
  <c r="N102" i="8"/>
  <c r="O102" i="8" s="1"/>
  <c r="M106" i="8"/>
  <c r="N121" i="8"/>
  <c r="N137" i="8"/>
  <c r="O137" i="8" s="1"/>
  <c r="M144" i="8"/>
  <c r="M163" i="8"/>
  <c r="K170" i="8"/>
  <c r="M185" i="8"/>
  <c r="M191" i="8"/>
  <c r="U224" i="8"/>
  <c r="T231" i="8"/>
  <c r="N254" i="8"/>
  <c r="M267" i="8"/>
  <c r="I275" i="8"/>
  <c r="U285" i="8"/>
  <c r="N298" i="8"/>
  <c r="O298" i="8" s="1"/>
  <c r="I299" i="8"/>
  <c r="U303" i="8"/>
  <c r="N323" i="8"/>
  <c r="M332" i="8"/>
  <c r="M337" i="8"/>
  <c r="U338" i="8"/>
  <c r="N10" i="9"/>
  <c r="M53" i="9"/>
  <c r="G70" i="9"/>
  <c r="T70" i="9"/>
  <c r="N85" i="9"/>
  <c r="N101" i="9"/>
  <c r="O101" i="9" s="1"/>
  <c r="I102" i="9"/>
  <c r="O112" i="9"/>
  <c r="M132" i="9"/>
  <c r="G157" i="9"/>
  <c r="T157" i="9"/>
  <c r="N170" i="9"/>
  <c r="G198" i="9"/>
  <c r="I198" i="9"/>
  <c r="T10" i="8"/>
  <c r="N19" i="8"/>
  <c r="T40" i="8"/>
  <c r="N106" i="8"/>
  <c r="O112" i="8"/>
  <c r="N144" i="8"/>
  <c r="O150" i="8"/>
  <c r="N163" i="8"/>
  <c r="O163" i="8" s="1"/>
  <c r="N185" i="8"/>
  <c r="O185" i="8" s="1"/>
  <c r="N191" i="8"/>
  <c r="G198" i="8"/>
  <c r="N205" i="8"/>
  <c r="O205" i="8" s="1"/>
  <c r="I224" i="8"/>
  <c r="N231" i="8"/>
  <c r="O231" i="8" s="1"/>
  <c r="N267" i="8"/>
  <c r="O267" i="8" s="1"/>
  <c r="N332" i="8"/>
  <c r="O332" i="8" s="1"/>
  <c r="N337" i="8"/>
  <c r="O27" i="9"/>
  <c r="N53" i="9"/>
  <c r="O53" i="9" s="1"/>
  <c r="K58" i="9"/>
  <c r="O63" i="9"/>
  <c r="G96" i="9"/>
  <c r="N132" i="9"/>
  <c r="O132" i="9" s="1"/>
  <c r="K144" i="9"/>
  <c r="G185" i="9"/>
  <c r="N259" i="9"/>
  <c r="O259" i="9" s="1"/>
  <c r="N267" i="9"/>
  <c r="O267" i="9" s="1"/>
  <c r="N63" i="8"/>
  <c r="K85" i="8"/>
  <c r="U96" i="8"/>
  <c r="K102" i="8"/>
  <c r="K137" i="8"/>
  <c r="U150" i="8"/>
  <c r="U170" i="8"/>
  <c r="M198" i="8"/>
  <c r="M216" i="8"/>
  <c r="M224" i="8"/>
  <c r="T224" i="8"/>
  <c r="N275" i="8"/>
  <c r="G285" i="8"/>
  <c r="T285" i="8"/>
  <c r="K298" i="8"/>
  <c r="N299" i="8"/>
  <c r="G303" i="8"/>
  <c r="T303" i="8"/>
  <c r="G338" i="8"/>
  <c r="T338" i="8"/>
  <c r="U339" i="8"/>
  <c r="G47" i="9"/>
  <c r="T53" i="9"/>
  <c r="N63" i="9"/>
  <c r="N84" i="9"/>
  <c r="O84" i="9" s="1"/>
  <c r="K91" i="9"/>
  <c r="O96" i="9"/>
  <c r="M106" i="9"/>
  <c r="G126" i="9"/>
  <c r="T132" i="9"/>
  <c r="N150" i="9"/>
  <c r="N169" i="9"/>
  <c r="O169" i="9" s="1"/>
  <c r="K179" i="9"/>
  <c r="O185" i="9"/>
  <c r="G191" i="9"/>
  <c r="I191" i="9"/>
  <c r="N198" i="9"/>
  <c r="M216" i="9"/>
  <c r="K216" i="9"/>
  <c r="T310" i="9"/>
  <c r="U121" i="11"/>
  <c r="N204" i="9"/>
  <c r="O204" i="9" s="1"/>
  <c r="M240" i="9"/>
  <c r="U275" i="9"/>
  <c r="I285" i="9"/>
  <c r="T285" i="9"/>
  <c r="N298" i="9"/>
  <c r="O298" i="9" s="1"/>
  <c r="U303" i="9"/>
  <c r="M332" i="9"/>
  <c r="N19" i="10"/>
  <c r="O19" i="10" s="1"/>
  <c r="U27" i="10"/>
  <c r="M35" i="10"/>
  <c r="M54" i="10"/>
  <c r="K63" i="10"/>
  <c r="N102" i="10"/>
  <c r="O102" i="10" s="1"/>
  <c r="G106" i="10"/>
  <c r="T106" i="10"/>
  <c r="N112" i="10"/>
  <c r="O112" i="10" s="1"/>
  <c r="N132" i="10"/>
  <c r="N137" i="10"/>
  <c r="O137" i="10" s="1"/>
  <c r="T157" i="10"/>
  <c r="M170" i="10"/>
  <c r="T191" i="10"/>
  <c r="M224" i="10"/>
  <c r="N231" i="10"/>
  <c r="U247" i="10"/>
  <c r="G260" i="10"/>
  <c r="U267" i="10"/>
  <c r="T275" i="10"/>
  <c r="M339" i="10"/>
  <c r="K10" i="11"/>
  <c r="G40" i="11"/>
  <c r="G84" i="11"/>
  <c r="U85" i="11"/>
  <c r="K106" i="11"/>
  <c r="N126" i="11"/>
  <c r="K132" i="11"/>
  <c r="U170" i="11"/>
  <c r="I185" i="11"/>
  <c r="K191" i="11"/>
  <c r="O216" i="11"/>
  <c r="N224" i="11"/>
  <c r="O224" i="11" s="1"/>
  <c r="N230" i="11"/>
  <c r="O230" i="11" s="1"/>
  <c r="N240" i="11"/>
  <c r="N260" i="11"/>
  <c r="O260" i="11" s="1"/>
  <c r="N267" i="11"/>
  <c r="M275" i="11"/>
  <c r="K292" i="11"/>
  <c r="M298" i="11"/>
  <c r="M323" i="11"/>
  <c r="N339" i="11"/>
  <c r="O339" i="11" s="1"/>
  <c r="I144" i="12"/>
  <c r="G144" i="12"/>
  <c r="T204" i="9"/>
  <c r="N224" i="9"/>
  <c r="N240" i="9"/>
  <c r="O240" i="9" s="1"/>
  <c r="N332" i="9"/>
  <c r="O332" i="9" s="1"/>
  <c r="I338" i="9"/>
  <c r="T338" i="9"/>
  <c r="N35" i="10"/>
  <c r="O35" i="10" s="1"/>
  <c r="N40" i="10"/>
  <c r="N54" i="10"/>
  <c r="O54" i="10" s="1"/>
  <c r="T58" i="10"/>
  <c r="I78" i="10"/>
  <c r="T84" i="10"/>
  <c r="O106" i="10"/>
  <c r="I150" i="10"/>
  <c r="N170" i="10"/>
  <c r="N179" i="10"/>
  <c r="T216" i="10"/>
  <c r="N224" i="10"/>
  <c r="T260" i="10"/>
  <c r="I267" i="10"/>
  <c r="U292" i="10"/>
  <c r="N303" i="10"/>
  <c r="O303" i="10" s="1"/>
  <c r="T303" i="10"/>
  <c r="N339" i="10"/>
  <c r="U35" i="11"/>
  <c r="I47" i="11"/>
  <c r="U54" i="11"/>
  <c r="U78" i="11"/>
  <c r="K101" i="11"/>
  <c r="N198" i="11"/>
  <c r="N205" i="11"/>
  <c r="U259" i="11"/>
  <c r="I285" i="11"/>
  <c r="N298" i="11"/>
  <c r="U303" i="11"/>
  <c r="N323" i="11"/>
  <c r="O323" i="11" s="1"/>
  <c r="N337" i="11"/>
  <c r="G121" i="13"/>
  <c r="I121" i="13"/>
  <c r="I47" i="14"/>
  <c r="G47" i="14"/>
  <c r="N285" i="9"/>
  <c r="O285" i="9" s="1"/>
  <c r="K298" i="9"/>
  <c r="N299" i="9"/>
  <c r="K19" i="10"/>
  <c r="O63" i="10"/>
  <c r="K102" i="10"/>
  <c r="N106" i="10"/>
  <c r="K112" i="10"/>
  <c r="K137" i="10"/>
  <c r="M150" i="10"/>
  <c r="G292" i="10"/>
  <c r="M27" i="11"/>
  <c r="O132" i="11"/>
  <c r="K260" i="11"/>
  <c r="O292" i="11"/>
  <c r="N317" i="11"/>
  <c r="K339" i="11"/>
  <c r="O10" i="12"/>
  <c r="M170" i="13"/>
  <c r="K170" i="13"/>
  <c r="M10" i="14"/>
  <c r="K10" i="14"/>
  <c r="N216" i="9"/>
  <c r="O216" i="9" s="1"/>
  <c r="T247" i="9"/>
  <c r="M259" i="9"/>
  <c r="M267" i="9"/>
  <c r="M303" i="9"/>
  <c r="T317" i="9"/>
  <c r="N338" i="9"/>
  <c r="O338" i="9" s="1"/>
  <c r="K35" i="10"/>
  <c r="U53" i="10"/>
  <c r="K54" i="10"/>
  <c r="N58" i="10"/>
  <c r="O58" i="10" s="1"/>
  <c r="U70" i="10"/>
  <c r="N78" i="10"/>
  <c r="O78" i="10" s="1"/>
  <c r="N84" i="10"/>
  <c r="O84" i="10" s="1"/>
  <c r="I85" i="10"/>
  <c r="T91" i="10"/>
  <c r="T150" i="10"/>
  <c r="G169" i="10"/>
  <c r="G204" i="10"/>
  <c r="T230" i="10"/>
  <c r="G240" i="10"/>
  <c r="M247" i="10"/>
  <c r="U259" i="10"/>
  <c r="I285" i="10"/>
  <c r="M292" i="10"/>
  <c r="T298" i="10"/>
  <c r="U299" i="10"/>
  <c r="I317" i="10"/>
  <c r="T323" i="10"/>
  <c r="T337" i="10"/>
  <c r="G27" i="11"/>
  <c r="K40" i="11"/>
  <c r="N47" i="11"/>
  <c r="I54" i="11"/>
  <c r="K58" i="11"/>
  <c r="I78" i="11"/>
  <c r="K84" i="11"/>
  <c r="M85" i="11"/>
  <c r="U112" i="11"/>
  <c r="T121" i="11"/>
  <c r="N132" i="11"/>
  <c r="M170" i="11"/>
  <c r="N191" i="11"/>
  <c r="O191" i="11" s="1"/>
  <c r="I204" i="11"/>
  <c r="N216" i="11"/>
  <c r="M224" i="11"/>
  <c r="T231" i="11"/>
  <c r="N247" i="11"/>
  <c r="N254" i="11"/>
  <c r="O254" i="11" s="1"/>
  <c r="K275" i="11"/>
  <c r="N285" i="11"/>
  <c r="I303" i="11"/>
  <c r="T303" i="11"/>
  <c r="K323" i="11"/>
  <c r="U332" i="11"/>
  <c r="N10" i="12"/>
  <c r="N275" i="9"/>
  <c r="N303" i="9"/>
  <c r="O303" i="9" s="1"/>
  <c r="N27" i="10"/>
  <c r="O27" i="10" s="1"/>
  <c r="I47" i="10"/>
  <c r="I96" i="10"/>
  <c r="I126" i="10"/>
  <c r="G230" i="10"/>
  <c r="N247" i="10"/>
  <c r="O247" i="10" s="1"/>
  <c r="I259" i="10"/>
  <c r="N63" i="11"/>
  <c r="N85" i="11"/>
  <c r="O85" i="11" s="1"/>
  <c r="M101" i="11"/>
  <c r="O144" i="11"/>
  <c r="N150" i="11"/>
  <c r="O169" i="11"/>
  <c r="N170" i="11"/>
  <c r="N231" i="11"/>
  <c r="I338" i="11"/>
  <c r="N240" i="12"/>
  <c r="O240" i="12" s="1"/>
  <c r="G240" i="12"/>
  <c r="I230" i="13"/>
  <c r="I70" i="14"/>
  <c r="G70" i="14"/>
  <c r="M101" i="14"/>
  <c r="K101" i="14"/>
  <c r="M230" i="9"/>
  <c r="N247" i="9"/>
  <c r="O247" i="9" s="1"/>
  <c r="N317" i="9"/>
  <c r="O317" i="9" s="1"/>
  <c r="U332" i="9"/>
  <c r="K338" i="9"/>
  <c r="U35" i="10"/>
  <c r="U40" i="10"/>
  <c r="M47" i="10"/>
  <c r="G53" i="10"/>
  <c r="T53" i="10"/>
  <c r="U54" i="10"/>
  <c r="N63" i="10"/>
  <c r="G70" i="10"/>
  <c r="T70" i="10"/>
  <c r="K78" i="10"/>
  <c r="N85" i="10"/>
  <c r="O85" i="10" s="1"/>
  <c r="N91" i="10"/>
  <c r="O91" i="10" s="1"/>
  <c r="M96" i="10"/>
  <c r="M126" i="10"/>
  <c r="M157" i="10"/>
  <c r="U170" i="10"/>
  <c r="N185" i="10"/>
  <c r="N191" i="10"/>
  <c r="U224" i="10"/>
  <c r="U260" i="10"/>
  <c r="T285" i="10"/>
  <c r="G310" i="10"/>
  <c r="U310" i="10"/>
  <c r="N317" i="10"/>
  <c r="O317" i="10" s="1"/>
  <c r="N323" i="10"/>
  <c r="O323" i="10" s="1"/>
  <c r="T332" i="10"/>
  <c r="N337" i="10"/>
  <c r="T338" i="10"/>
  <c r="U339" i="10"/>
  <c r="T10" i="11"/>
  <c r="N35" i="11"/>
  <c r="O53" i="11"/>
  <c r="N54" i="11"/>
  <c r="O54" i="11" s="1"/>
  <c r="N78" i="11"/>
  <c r="N101" i="11"/>
  <c r="O101" i="11" s="1"/>
  <c r="I112" i="11"/>
  <c r="N144" i="11"/>
  <c r="N169" i="11"/>
  <c r="M185" i="11"/>
  <c r="U230" i="11"/>
  <c r="K254" i="11"/>
  <c r="N259" i="11"/>
  <c r="U298" i="11"/>
  <c r="K299" i="11"/>
  <c r="N303" i="11"/>
  <c r="U323" i="11"/>
  <c r="I332" i="11"/>
  <c r="T332" i="11"/>
  <c r="M338" i="11"/>
  <c r="I10" i="12"/>
  <c r="M163" i="13"/>
  <c r="K163" i="13"/>
  <c r="K247" i="13"/>
  <c r="T191" i="9"/>
  <c r="N205" i="9"/>
  <c r="N230" i="9"/>
  <c r="O230" i="9" s="1"/>
  <c r="K240" i="9"/>
  <c r="N254" i="9"/>
  <c r="K259" i="9"/>
  <c r="N260" i="9"/>
  <c r="K267" i="9"/>
  <c r="U285" i="9"/>
  <c r="I298" i="9"/>
  <c r="T298" i="9"/>
  <c r="U299" i="9"/>
  <c r="K303" i="9"/>
  <c r="N10" i="10"/>
  <c r="O10" i="10" s="1"/>
  <c r="I19" i="10"/>
  <c r="N47" i="10"/>
  <c r="O47" i="10" s="1"/>
  <c r="O53" i="10"/>
  <c r="O70" i="10"/>
  <c r="N96" i="10"/>
  <c r="O96" i="10" s="1"/>
  <c r="N101" i="10"/>
  <c r="O101" i="10" s="1"/>
  <c r="I102" i="10"/>
  <c r="I112" i="10"/>
  <c r="N121" i="10"/>
  <c r="O121" i="10" s="1"/>
  <c r="N126" i="10"/>
  <c r="O126" i="10" s="1"/>
  <c r="G132" i="10"/>
  <c r="T132" i="10"/>
  <c r="I137" i="10"/>
  <c r="N144" i="10"/>
  <c r="O144" i="10" s="1"/>
  <c r="K150" i="10"/>
  <c r="M205" i="10"/>
  <c r="N240" i="10"/>
  <c r="N254" i="10"/>
  <c r="N298" i="10"/>
  <c r="O298" i="10" s="1"/>
  <c r="M299" i="10"/>
  <c r="M332" i="10"/>
  <c r="M338" i="10"/>
  <c r="K27" i="11"/>
  <c r="N53" i="11"/>
  <c r="O70" i="11"/>
  <c r="T91" i="11"/>
  <c r="M112" i="11"/>
  <c r="T157" i="11"/>
  <c r="O179" i="11"/>
  <c r="N185" i="11"/>
  <c r="O185" i="11" s="1"/>
  <c r="N204" i="11"/>
  <c r="O204" i="11" s="1"/>
  <c r="K216" i="11"/>
  <c r="T224" i="11"/>
  <c r="M332" i="11"/>
  <c r="N338" i="11"/>
  <c r="I19" i="12"/>
  <c r="G35" i="12"/>
  <c r="T35" i="12"/>
  <c r="G53" i="12"/>
  <c r="T53" i="12"/>
  <c r="U54" i="12"/>
  <c r="M63" i="12"/>
  <c r="U84" i="12"/>
  <c r="M102" i="12"/>
  <c r="I112" i="12"/>
  <c r="N121" i="12"/>
  <c r="O121" i="12" s="1"/>
  <c r="N126" i="12"/>
  <c r="N132" i="12"/>
  <c r="O132" i="12" s="1"/>
  <c r="M144" i="12"/>
  <c r="T144" i="12"/>
  <c r="G185" i="12"/>
  <c r="K191" i="12"/>
  <c r="K216" i="12"/>
  <c r="M254" i="12"/>
  <c r="G285" i="12"/>
  <c r="N292" i="12"/>
  <c r="N310" i="12"/>
  <c r="U323" i="12"/>
  <c r="N332" i="12"/>
  <c r="O332" i="12" s="1"/>
  <c r="G338" i="12"/>
  <c r="U339" i="12"/>
  <c r="T19" i="13"/>
  <c r="U27" i="13"/>
  <c r="T40" i="13"/>
  <c r="U47" i="13"/>
  <c r="O121" i="13"/>
  <c r="T121" i="13"/>
  <c r="N132" i="13"/>
  <c r="N163" i="13"/>
  <c r="O163" i="13" s="1"/>
  <c r="N170" i="13"/>
  <c r="O170" i="13" s="1"/>
  <c r="T170" i="13"/>
  <c r="I224" i="13"/>
  <c r="I231" i="13"/>
  <c r="U298" i="13"/>
  <c r="U310" i="13"/>
  <c r="U332" i="13"/>
  <c r="N10" i="14"/>
  <c r="O10" i="14" s="1"/>
  <c r="T54" i="14"/>
  <c r="I58" i="14"/>
  <c r="T85" i="14"/>
  <c r="N101" i="14"/>
  <c r="O101" i="14" s="1"/>
  <c r="T106" i="14"/>
  <c r="U63" i="15"/>
  <c r="N63" i="15"/>
  <c r="M63" i="15"/>
  <c r="G205" i="15"/>
  <c r="I205" i="15"/>
  <c r="M332" i="16"/>
  <c r="K332" i="16"/>
  <c r="T40" i="12"/>
  <c r="I47" i="12"/>
  <c r="T47" i="12"/>
  <c r="M53" i="12"/>
  <c r="N63" i="12"/>
  <c r="O63" i="12" s="1"/>
  <c r="N102" i="12"/>
  <c r="N170" i="12"/>
  <c r="O185" i="12"/>
  <c r="N205" i="12"/>
  <c r="U224" i="12"/>
  <c r="U230" i="12"/>
  <c r="T247" i="12"/>
  <c r="N254" i="12"/>
  <c r="O254" i="12" s="1"/>
  <c r="N259" i="12"/>
  <c r="I260" i="12"/>
  <c r="G267" i="12"/>
  <c r="T267" i="12"/>
  <c r="O285" i="12"/>
  <c r="K298" i="12"/>
  <c r="N299" i="12"/>
  <c r="G303" i="12"/>
  <c r="T303" i="12"/>
  <c r="O101" i="13"/>
  <c r="O191" i="13"/>
  <c r="M224" i="13"/>
  <c r="M231" i="13"/>
  <c r="U254" i="13"/>
  <c r="K267" i="13"/>
  <c r="U275" i="13"/>
  <c r="K285" i="13"/>
  <c r="U292" i="13"/>
  <c r="M317" i="13"/>
  <c r="K40" i="14"/>
  <c r="K53" i="14"/>
  <c r="G54" i="14"/>
  <c r="N70" i="14"/>
  <c r="O70" i="14" s="1"/>
  <c r="K84" i="14"/>
  <c r="G85" i="14"/>
  <c r="I112" i="14"/>
  <c r="I10" i="15"/>
  <c r="G10" i="15"/>
  <c r="I106" i="15"/>
  <c r="G106" i="15"/>
  <c r="G84" i="12"/>
  <c r="U85" i="12"/>
  <c r="O106" i="12"/>
  <c r="N112" i="12"/>
  <c r="K121" i="12"/>
  <c r="K332" i="12"/>
  <c r="N19" i="13"/>
  <c r="O19" i="13" s="1"/>
  <c r="G27" i="13"/>
  <c r="N40" i="13"/>
  <c r="O40" i="13" s="1"/>
  <c r="M47" i="13"/>
  <c r="T70" i="13"/>
  <c r="N101" i="13"/>
  <c r="N106" i="13"/>
  <c r="O106" i="13" s="1"/>
  <c r="U112" i="13"/>
  <c r="I132" i="13"/>
  <c r="N137" i="13"/>
  <c r="O137" i="13" s="1"/>
  <c r="T179" i="13"/>
  <c r="N191" i="13"/>
  <c r="N224" i="13"/>
  <c r="O224" i="13" s="1"/>
  <c r="N231" i="13"/>
  <c r="O231" i="13" s="1"/>
  <c r="T298" i="13"/>
  <c r="N317" i="13"/>
  <c r="O317" i="13" s="1"/>
  <c r="K58" i="14"/>
  <c r="T70" i="14"/>
  <c r="I121" i="14"/>
  <c r="G121" i="14"/>
  <c r="N102" i="16"/>
  <c r="O102" i="16" s="1"/>
  <c r="G102" i="16"/>
  <c r="U275" i="16"/>
  <c r="N19" i="12"/>
  <c r="O19" i="12" s="1"/>
  <c r="T19" i="12"/>
  <c r="N40" i="12"/>
  <c r="N47" i="12"/>
  <c r="O47" i="12" s="1"/>
  <c r="M54" i="12"/>
  <c r="U96" i="12"/>
  <c r="U101" i="12"/>
  <c r="N106" i="12"/>
  <c r="U132" i="12"/>
  <c r="U169" i="12"/>
  <c r="M179" i="12"/>
  <c r="U204" i="12"/>
  <c r="I216" i="12"/>
  <c r="U231" i="12"/>
  <c r="U275" i="12"/>
  <c r="U298" i="12"/>
  <c r="O303" i="12"/>
  <c r="M323" i="12"/>
  <c r="U337" i="12"/>
  <c r="M339" i="12"/>
  <c r="K10" i="13"/>
  <c r="M27" i="13"/>
  <c r="N47" i="13"/>
  <c r="O47" i="13" s="1"/>
  <c r="M58" i="13"/>
  <c r="I63" i="13"/>
  <c r="I112" i="13"/>
  <c r="M126" i="13"/>
  <c r="N179" i="13"/>
  <c r="O179" i="13" s="1"/>
  <c r="I247" i="13"/>
  <c r="I259" i="13"/>
  <c r="U285" i="13"/>
  <c r="M298" i="13"/>
  <c r="M332" i="13"/>
  <c r="N337" i="13"/>
  <c r="O337" i="13" s="1"/>
  <c r="T19" i="14"/>
  <c r="I40" i="14"/>
  <c r="U40" i="14"/>
  <c r="I53" i="14"/>
  <c r="U53" i="14"/>
  <c r="I84" i="14"/>
  <c r="U84" i="14"/>
  <c r="T102" i="14"/>
  <c r="G112" i="14"/>
  <c r="T191" i="14"/>
  <c r="U144" i="16"/>
  <c r="N54" i="12"/>
  <c r="I78" i="12"/>
  <c r="N84" i="12"/>
  <c r="I85" i="12"/>
  <c r="N144" i="12"/>
  <c r="O144" i="12" s="1"/>
  <c r="N157" i="12"/>
  <c r="O157" i="12" s="1"/>
  <c r="N191" i="12"/>
  <c r="O191" i="12" s="1"/>
  <c r="G230" i="12"/>
  <c r="U292" i="12"/>
  <c r="U310" i="12"/>
  <c r="N323" i="12"/>
  <c r="U332" i="12"/>
  <c r="N339" i="12"/>
  <c r="I35" i="13"/>
  <c r="U40" i="13"/>
  <c r="N58" i="13"/>
  <c r="I70" i="13"/>
  <c r="K78" i="13"/>
  <c r="T84" i="13"/>
  <c r="K85" i="13"/>
  <c r="T91" i="13"/>
  <c r="I96" i="13"/>
  <c r="I101" i="13"/>
  <c r="I102" i="13"/>
  <c r="I106" i="13"/>
  <c r="M112" i="13"/>
  <c r="N126" i="13"/>
  <c r="O126" i="13" s="1"/>
  <c r="G144" i="13"/>
  <c r="K150" i="13"/>
  <c r="N169" i="13"/>
  <c r="I185" i="13"/>
  <c r="I191" i="13"/>
  <c r="K198" i="13"/>
  <c r="K205" i="13"/>
  <c r="N216" i="13"/>
  <c r="O216" i="13" s="1"/>
  <c r="G230" i="13"/>
  <c r="N310" i="13"/>
  <c r="O310" i="13" s="1"/>
  <c r="N332" i="13"/>
  <c r="O332" i="13" s="1"/>
  <c r="I338" i="13"/>
  <c r="I101" i="15"/>
  <c r="G101" i="15"/>
  <c r="U198" i="15"/>
  <c r="N216" i="16"/>
  <c r="O216" i="16" s="1"/>
  <c r="G216" i="16"/>
  <c r="M267" i="16"/>
  <c r="K267" i="16"/>
  <c r="G27" i="12"/>
  <c r="U35" i="12"/>
  <c r="O58" i="12"/>
  <c r="U63" i="12"/>
  <c r="M78" i="12"/>
  <c r="M85" i="12"/>
  <c r="G101" i="12"/>
  <c r="U102" i="12"/>
  <c r="G157" i="12"/>
  <c r="N163" i="12"/>
  <c r="U170" i="12"/>
  <c r="G191" i="12"/>
  <c r="I204" i="12"/>
  <c r="U205" i="12"/>
  <c r="N216" i="12"/>
  <c r="O216" i="12" s="1"/>
  <c r="N224" i="12"/>
  <c r="O224" i="12" s="1"/>
  <c r="G231" i="12"/>
  <c r="U240" i="12"/>
  <c r="U254" i="12"/>
  <c r="U259" i="12"/>
  <c r="I275" i="12"/>
  <c r="G298" i="12"/>
  <c r="T298" i="12"/>
  <c r="U299" i="12"/>
  <c r="K303" i="12"/>
  <c r="I337" i="12"/>
  <c r="T53" i="13"/>
  <c r="N63" i="13"/>
  <c r="O63" i="13" s="1"/>
  <c r="N84" i="13"/>
  <c r="O84" i="13" s="1"/>
  <c r="N91" i="13"/>
  <c r="O91" i="13" s="1"/>
  <c r="N112" i="13"/>
  <c r="O112" i="13" s="1"/>
  <c r="K137" i="13"/>
  <c r="T144" i="13"/>
  <c r="N157" i="13"/>
  <c r="O157" i="13" s="1"/>
  <c r="U163" i="13"/>
  <c r="U170" i="13"/>
  <c r="I179" i="13"/>
  <c r="M185" i="13"/>
  <c r="N204" i="13"/>
  <c r="K224" i="13"/>
  <c r="T230" i="13"/>
  <c r="K231" i="13"/>
  <c r="N240" i="13"/>
  <c r="O240" i="13" s="1"/>
  <c r="G260" i="13"/>
  <c r="I267" i="13"/>
  <c r="T267" i="13"/>
  <c r="N275" i="13"/>
  <c r="N292" i="13"/>
  <c r="N40" i="14"/>
  <c r="O40" i="14" s="1"/>
  <c r="N53" i="14"/>
  <c r="O53" i="14" s="1"/>
  <c r="N58" i="14"/>
  <c r="O58" i="14" s="1"/>
  <c r="G78" i="14"/>
  <c r="N84" i="14"/>
  <c r="O84" i="14" s="1"/>
  <c r="I106" i="14"/>
  <c r="U106" i="14"/>
  <c r="N84" i="15"/>
  <c r="O84" i="15" s="1"/>
  <c r="G84" i="15"/>
  <c r="N216" i="15"/>
  <c r="O216" i="15" s="1"/>
  <c r="G216" i="15"/>
  <c r="I240" i="15"/>
  <c r="G240" i="15"/>
  <c r="M275" i="16"/>
  <c r="G310" i="16"/>
  <c r="I310" i="16"/>
  <c r="T27" i="12"/>
  <c r="M35" i="12"/>
  <c r="U53" i="12"/>
  <c r="N58" i="12"/>
  <c r="T58" i="12"/>
  <c r="N70" i="12"/>
  <c r="O70" i="12" s="1"/>
  <c r="N78" i="12"/>
  <c r="N85" i="12"/>
  <c r="N91" i="12"/>
  <c r="O91" i="12" s="1"/>
  <c r="T91" i="12"/>
  <c r="M96" i="12"/>
  <c r="M101" i="12"/>
  <c r="U112" i="12"/>
  <c r="G121" i="12"/>
  <c r="T121" i="12"/>
  <c r="I126" i="12"/>
  <c r="M132" i="12"/>
  <c r="U144" i="12"/>
  <c r="M169" i="12"/>
  <c r="N198" i="12"/>
  <c r="O198" i="12" s="1"/>
  <c r="M204" i="12"/>
  <c r="G216" i="12"/>
  <c r="M240" i="12"/>
  <c r="M275" i="12"/>
  <c r="M298" i="12"/>
  <c r="N317" i="12"/>
  <c r="O317" i="12" s="1"/>
  <c r="G332" i="12"/>
  <c r="T332" i="12"/>
  <c r="M337" i="12"/>
  <c r="N27" i="13"/>
  <c r="N53" i="13"/>
  <c r="N96" i="13"/>
  <c r="O96" i="13" s="1"/>
  <c r="N102" i="13"/>
  <c r="O102" i="13" s="1"/>
  <c r="N144" i="13"/>
  <c r="O144" i="13" s="1"/>
  <c r="I170" i="13"/>
  <c r="N185" i="13"/>
  <c r="O185" i="13" s="1"/>
  <c r="I216" i="13"/>
  <c r="N230" i="13"/>
  <c r="O230" i="13" s="1"/>
  <c r="N247" i="13"/>
  <c r="N259" i="13"/>
  <c r="O259" i="13" s="1"/>
  <c r="T303" i="13"/>
  <c r="N338" i="13"/>
  <c r="O338" i="13" s="1"/>
  <c r="T339" i="13"/>
  <c r="I10" i="14"/>
  <c r="U10" i="14"/>
  <c r="N27" i="14"/>
  <c r="O27" i="14" s="1"/>
  <c r="G40" i="14"/>
  <c r="T40" i="14"/>
  <c r="G53" i="14"/>
  <c r="T53" i="14"/>
  <c r="G84" i="14"/>
  <c r="T84" i="14"/>
  <c r="T96" i="14"/>
  <c r="I101" i="14"/>
  <c r="U101" i="14"/>
  <c r="M106" i="14"/>
  <c r="N40" i="15"/>
  <c r="O40" i="15" s="1"/>
  <c r="G40" i="15"/>
  <c r="I132" i="15"/>
  <c r="G132" i="15"/>
  <c r="I157" i="15"/>
  <c r="G157" i="15"/>
  <c r="N144" i="14"/>
  <c r="G157" i="14"/>
  <c r="M198" i="14"/>
  <c r="N259" i="14"/>
  <c r="O259" i="14" s="1"/>
  <c r="T323" i="14"/>
  <c r="G19" i="15"/>
  <c r="T27" i="15"/>
  <c r="N47" i="15"/>
  <c r="I53" i="15"/>
  <c r="G58" i="15"/>
  <c r="I84" i="15"/>
  <c r="G96" i="15"/>
  <c r="K101" i="15"/>
  <c r="N102" i="15"/>
  <c r="K106" i="15"/>
  <c r="N112" i="15"/>
  <c r="O112" i="15" s="1"/>
  <c r="G121" i="15"/>
  <c r="K132" i="15"/>
  <c r="N137" i="15"/>
  <c r="K157" i="15"/>
  <c r="N163" i="15"/>
  <c r="N204" i="15"/>
  <c r="O204" i="15" s="1"/>
  <c r="T204" i="15"/>
  <c r="U216" i="15"/>
  <c r="G230" i="15"/>
  <c r="K240" i="15"/>
  <c r="T259" i="15"/>
  <c r="U267" i="15"/>
  <c r="N275" i="15"/>
  <c r="N292" i="15"/>
  <c r="N310" i="15"/>
  <c r="O310" i="15" s="1"/>
  <c r="K317" i="15"/>
  <c r="N96" i="16"/>
  <c r="N163" i="16"/>
  <c r="I275" i="16"/>
  <c r="I285" i="16"/>
  <c r="I292" i="16"/>
  <c r="M298" i="16"/>
  <c r="N299" i="16"/>
  <c r="T150" i="14"/>
  <c r="N170" i="14"/>
  <c r="O170" i="14" s="1"/>
  <c r="N198" i="14"/>
  <c r="O198" i="14" s="1"/>
  <c r="U247" i="14"/>
  <c r="K259" i="14"/>
  <c r="M267" i="14"/>
  <c r="G54" i="15"/>
  <c r="T78" i="15"/>
  <c r="G126" i="15"/>
  <c r="N144" i="15"/>
  <c r="O144" i="15" s="1"/>
  <c r="T144" i="15"/>
  <c r="N169" i="15"/>
  <c r="O169" i="15" s="1"/>
  <c r="T169" i="15"/>
  <c r="N185" i="15"/>
  <c r="O185" i="15" s="1"/>
  <c r="G231" i="15"/>
  <c r="N247" i="15"/>
  <c r="O247" i="15" s="1"/>
  <c r="M259" i="15"/>
  <c r="T285" i="15"/>
  <c r="N299" i="15"/>
  <c r="T303" i="15"/>
  <c r="G323" i="15"/>
  <c r="N338" i="15"/>
  <c r="O338" i="15" s="1"/>
  <c r="G339" i="15"/>
  <c r="T339" i="15"/>
  <c r="I27" i="16"/>
  <c r="N35" i="16"/>
  <c r="O35" i="16" s="1"/>
  <c r="T35" i="16"/>
  <c r="N53" i="16"/>
  <c r="T58" i="16"/>
  <c r="K63" i="16"/>
  <c r="T70" i="16"/>
  <c r="I78" i="16"/>
  <c r="G96" i="16"/>
  <c r="T96" i="16"/>
  <c r="N112" i="16"/>
  <c r="O112" i="16" s="1"/>
  <c r="G132" i="16"/>
  <c r="I137" i="16"/>
  <c r="N150" i="16"/>
  <c r="N191" i="16"/>
  <c r="N204" i="16"/>
  <c r="T204" i="16"/>
  <c r="I224" i="16"/>
  <c r="M231" i="16"/>
  <c r="T240" i="16"/>
  <c r="I247" i="16"/>
  <c r="N292" i="16"/>
  <c r="N323" i="16"/>
  <c r="I337" i="16"/>
  <c r="I339" i="16"/>
  <c r="T112" i="14"/>
  <c r="G150" i="14"/>
  <c r="K170" i="14"/>
  <c r="K198" i="14"/>
  <c r="U231" i="14"/>
  <c r="G240" i="14"/>
  <c r="U254" i="14"/>
  <c r="U299" i="14"/>
  <c r="I337" i="14"/>
  <c r="U338" i="14"/>
  <c r="M10" i="15"/>
  <c r="T40" i="15"/>
  <c r="N54" i="15"/>
  <c r="T54" i="15"/>
  <c r="U70" i="15"/>
  <c r="U179" i="15"/>
  <c r="N285" i="15"/>
  <c r="O285" i="15" s="1"/>
  <c r="U298" i="15"/>
  <c r="N303" i="15"/>
  <c r="O303" i="15" s="1"/>
  <c r="U332" i="15"/>
  <c r="U47" i="16"/>
  <c r="N84" i="16"/>
  <c r="T102" i="16"/>
  <c r="U185" i="16"/>
  <c r="U198" i="16"/>
  <c r="O247" i="16"/>
  <c r="T247" i="16"/>
  <c r="T267" i="16"/>
  <c r="T137" i="14"/>
  <c r="N150" i="14"/>
  <c r="O150" i="14" s="1"/>
  <c r="O240" i="14"/>
  <c r="I259" i="14"/>
  <c r="T275" i="14"/>
  <c r="T292" i="14"/>
  <c r="N298" i="14"/>
  <c r="O298" i="14" s="1"/>
  <c r="M332" i="14"/>
  <c r="M337" i="14"/>
  <c r="N10" i="15"/>
  <c r="O10" i="15" s="1"/>
  <c r="T101" i="15"/>
  <c r="O106" i="15"/>
  <c r="T106" i="15"/>
  <c r="O132" i="15"/>
  <c r="T132" i="15"/>
  <c r="O150" i="15"/>
  <c r="O157" i="15"/>
  <c r="T157" i="15"/>
  <c r="O170" i="15"/>
  <c r="M179" i="15"/>
  <c r="N205" i="15"/>
  <c r="O205" i="15" s="1"/>
  <c r="G224" i="15"/>
  <c r="N240" i="15"/>
  <c r="O240" i="15" s="1"/>
  <c r="T240" i="15"/>
  <c r="U247" i="15"/>
  <c r="K259" i="15"/>
  <c r="N260" i="15"/>
  <c r="O260" i="15" s="1"/>
  <c r="N267" i="15"/>
  <c r="O267" i="15" s="1"/>
  <c r="U275" i="15"/>
  <c r="U292" i="15"/>
  <c r="U310" i="15"/>
  <c r="T317" i="15"/>
  <c r="G19" i="16"/>
  <c r="N40" i="16"/>
  <c r="O40" i="16" s="1"/>
  <c r="M47" i="16"/>
  <c r="U54" i="16"/>
  <c r="U78" i="16"/>
  <c r="G91" i="16"/>
  <c r="G101" i="16"/>
  <c r="T121" i="16"/>
  <c r="K132" i="16"/>
  <c r="G157" i="16"/>
  <c r="U170" i="16"/>
  <c r="M185" i="16"/>
  <c r="M198" i="16"/>
  <c r="M230" i="16"/>
  <c r="G247" i="16"/>
  <c r="U259" i="16"/>
  <c r="T299" i="16"/>
  <c r="T310" i="16"/>
  <c r="U339" i="16"/>
  <c r="U198" i="14"/>
  <c r="M224" i="14"/>
  <c r="I231" i="14"/>
  <c r="N240" i="14"/>
  <c r="M292" i="14"/>
  <c r="I299" i="14"/>
  <c r="M310" i="14"/>
  <c r="K317" i="14"/>
  <c r="N332" i="14"/>
  <c r="O332" i="14" s="1"/>
  <c r="N337" i="14"/>
  <c r="N53" i="15"/>
  <c r="O53" i="15" s="1"/>
  <c r="I54" i="15"/>
  <c r="M70" i="15"/>
  <c r="M91" i="15"/>
  <c r="N179" i="15"/>
  <c r="O179" i="15" s="1"/>
  <c r="K285" i="15"/>
  <c r="K303" i="15"/>
  <c r="N47" i="16"/>
  <c r="O47" i="16" s="1"/>
  <c r="K78" i="16"/>
  <c r="G121" i="16"/>
  <c r="N185" i="16"/>
  <c r="O185" i="16" s="1"/>
  <c r="N198" i="16"/>
  <c r="O198" i="16" s="1"/>
  <c r="O224" i="16"/>
  <c r="N121" i="14"/>
  <c r="O121" i="14" s="1"/>
  <c r="M132" i="14"/>
  <c r="K185" i="14"/>
  <c r="N205" i="14"/>
  <c r="O205" i="14" s="1"/>
  <c r="N224" i="14"/>
  <c r="O224" i="14" s="1"/>
  <c r="M231" i="14"/>
  <c r="U260" i="14"/>
  <c r="N275" i="14"/>
  <c r="O275" i="14" s="1"/>
  <c r="N292" i="14"/>
  <c r="O292" i="14" s="1"/>
  <c r="M299" i="14"/>
  <c r="N310" i="14"/>
  <c r="M338" i="14"/>
  <c r="M27" i="15"/>
  <c r="G47" i="15"/>
  <c r="N70" i="15"/>
  <c r="O70" i="15" s="1"/>
  <c r="N91" i="15"/>
  <c r="O91" i="15" s="1"/>
  <c r="G112" i="15"/>
  <c r="M121" i="15"/>
  <c r="G137" i="15"/>
  <c r="G163" i="15"/>
  <c r="G179" i="15"/>
  <c r="K191" i="15"/>
  <c r="N198" i="15"/>
  <c r="O198" i="15" s="1"/>
  <c r="I204" i="15"/>
  <c r="U204" i="15"/>
  <c r="K216" i="15"/>
  <c r="N224" i="15"/>
  <c r="K267" i="15"/>
  <c r="M298" i="15"/>
  <c r="N317" i="15"/>
  <c r="O317" i="15" s="1"/>
  <c r="M332" i="15"/>
  <c r="N337" i="15"/>
  <c r="O337" i="15" s="1"/>
  <c r="G47" i="16"/>
  <c r="N54" i="16"/>
  <c r="O54" i="16" s="1"/>
  <c r="N78" i="16"/>
  <c r="O78" i="16" s="1"/>
  <c r="U96" i="16"/>
  <c r="K102" i="16"/>
  <c r="G106" i="16"/>
  <c r="N126" i="16"/>
  <c r="G144" i="16"/>
  <c r="M170" i="16"/>
  <c r="G185" i="16"/>
  <c r="T185" i="16"/>
  <c r="G198" i="16"/>
  <c r="T198" i="16"/>
  <c r="N205" i="16"/>
  <c r="K224" i="16"/>
  <c r="M240" i="16"/>
  <c r="K247" i="16"/>
  <c r="N254" i="16"/>
  <c r="U298" i="16"/>
  <c r="M339" i="16"/>
  <c r="N132" i="14"/>
  <c r="O132" i="14" s="1"/>
  <c r="N169" i="14"/>
  <c r="I170" i="14"/>
  <c r="T170" i="14"/>
  <c r="I198" i="14"/>
  <c r="T198" i="14"/>
  <c r="N231" i="14"/>
  <c r="O231" i="14" s="1"/>
  <c r="N254" i="14"/>
  <c r="G259" i="14"/>
  <c r="G260" i="14"/>
  <c r="M285" i="14"/>
  <c r="N299" i="14"/>
  <c r="N338" i="14"/>
  <c r="O338" i="14" s="1"/>
  <c r="N27" i="15"/>
  <c r="O27" i="15" s="1"/>
  <c r="I35" i="15"/>
  <c r="K40" i="15"/>
  <c r="M47" i="15"/>
  <c r="N58" i="15"/>
  <c r="T58" i="15"/>
  <c r="T63" i="15"/>
  <c r="U78" i="15"/>
  <c r="G91" i="15"/>
  <c r="N121" i="15"/>
  <c r="O121" i="15" s="1"/>
  <c r="T121" i="15"/>
  <c r="I144" i="15"/>
  <c r="I150" i="15"/>
  <c r="I169" i="15"/>
  <c r="U169" i="15"/>
  <c r="I170" i="15"/>
  <c r="G185" i="15"/>
  <c r="M204" i="15"/>
  <c r="N230" i="15"/>
  <c r="O230" i="15" s="1"/>
  <c r="M247" i="15"/>
  <c r="O275" i="15"/>
  <c r="O292" i="15"/>
  <c r="N298" i="15"/>
  <c r="O298" i="15" s="1"/>
  <c r="G299" i="15"/>
  <c r="U303" i="15"/>
  <c r="N332" i="15"/>
  <c r="O332" i="15" s="1"/>
  <c r="I338" i="15"/>
  <c r="K19" i="16"/>
  <c r="N27" i="16"/>
  <c r="I35" i="16"/>
  <c r="G54" i="16"/>
  <c r="M85" i="16"/>
  <c r="K91" i="16"/>
  <c r="K96" i="16"/>
  <c r="I112" i="16"/>
  <c r="I150" i="16"/>
  <c r="N170" i="16"/>
  <c r="T170" i="16"/>
  <c r="G205" i="16"/>
  <c r="M259" i="16"/>
  <c r="T275" i="16"/>
  <c r="M303" i="16"/>
  <c r="N339" i="16"/>
  <c r="G10" i="16"/>
  <c r="K10" i="16"/>
  <c r="O10" i="16"/>
  <c r="K27" i="16"/>
  <c r="O27" i="16"/>
  <c r="G40" i="16"/>
  <c r="K40" i="16"/>
  <c r="K53" i="16"/>
  <c r="O53" i="16"/>
  <c r="G58" i="16"/>
  <c r="K58" i="16"/>
  <c r="O58" i="16"/>
  <c r="N63" i="16"/>
  <c r="O63" i="16"/>
  <c r="K84" i="16"/>
  <c r="O84" i="16"/>
  <c r="N85" i="16"/>
  <c r="O85" i="16"/>
  <c r="O204" i="16"/>
  <c r="N19" i="16"/>
  <c r="O19" i="16" s="1"/>
  <c r="G63" i="16"/>
  <c r="N70" i="16"/>
  <c r="O70" i="16" s="1"/>
  <c r="M78" i="16"/>
  <c r="G85" i="16"/>
  <c r="N91" i="16"/>
  <c r="O91" i="16" s="1"/>
  <c r="M96" i="16"/>
  <c r="O96" i="16"/>
  <c r="O101" i="16"/>
  <c r="K101" i="16"/>
  <c r="U224" i="16"/>
  <c r="O240" i="16"/>
  <c r="K240" i="16"/>
  <c r="O254" i="16"/>
  <c r="K254" i="16"/>
  <c r="N259" i="16"/>
  <c r="O259" i="16" s="1"/>
  <c r="O260" i="16"/>
  <c r="K260" i="16"/>
  <c r="G267" i="16"/>
  <c r="O275" i="16"/>
  <c r="K275" i="16"/>
  <c r="M285" i="16"/>
  <c r="G298" i="16"/>
  <c r="I298" i="16"/>
  <c r="G299" i="16"/>
  <c r="G303" i="16"/>
  <c r="I303" i="16"/>
  <c r="U317" i="16"/>
  <c r="G332" i="16"/>
  <c r="I332" i="16"/>
  <c r="U338" i="16"/>
  <c r="M106" i="16"/>
  <c r="M121" i="16"/>
  <c r="G126" i="16"/>
  <c r="K126" i="16"/>
  <c r="O126" i="16"/>
  <c r="M132" i="16"/>
  <c r="G137" i="16"/>
  <c r="K137" i="16"/>
  <c r="O137" i="16"/>
  <c r="M144" i="16"/>
  <c r="G150" i="16"/>
  <c r="K150" i="16"/>
  <c r="O150" i="16"/>
  <c r="M157" i="16"/>
  <c r="G163" i="16"/>
  <c r="K163" i="16"/>
  <c r="O163" i="16"/>
  <c r="M169" i="16"/>
  <c r="G170" i="16"/>
  <c r="O170" i="16"/>
  <c r="M179" i="16"/>
  <c r="M191" i="16"/>
  <c r="M204" i="16"/>
  <c r="O205" i="16"/>
  <c r="M216" i="16"/>
  <c r="I230" i="16"/>
  <c r="U240" i="16"/>
  <c r="U260" i="16"/>
  <c r="N285" i="16"/>
  <c r="O285" i="16" s="1"/>
  <c r="G317" i="16"/>
  <c r="I317" i="16"/>
  <c r="G338" i="16"/>
  <c r="I338" i="16"/>
  <c r="N106" i="16"/>
  <c r="O106" i="16" s="1"/>
  <c r="N121" i="16"/>
  <c r="O121" i="16" s="1"/>
  <c r="N132" i="16"/>
  <c r="O132" i="16" s="1"/>
  <c r="N144" i="16"/>
  <c r="O144" i="16" s="1"/>
  <c r="N157" i="16"/>
  <c r="O157" i="16" s="1"/>
  <c r="N169" i="16"/>
  <c r="O169" i="16" s="1"/>
  <c r="O230" i="16"/>
  <c r="K230" i="16"/>
  <c r="U231" i="16"/>
  <c r="U247" i="16"/>
  <c r="G285" i="16"/>
  <c r="N298" i="16"/>
  <c r="O298" i="16" s="1"/>
  <c r="N303" i="16"/>
  <c r="O303" i="16" s="1"/>
  <c r="M317" i="16"/>
  <c r="N332" i="16"/>
  <c r="O332" i="16" s="1"/>
  <c r="M338" i="16"/>
  <c r="K106" i="16"/>
  <c r="K121" i="16"/>
  <c r="K144" i="16"/>
  <c r="K157" i="16"/>
  <c r="K169" i="16"/>
  <c r="K179" i="16"/>
  <c r="K191" i="16"/>
  <c r="K204" i="16"/>
  <c r="K216" i="16"/>
  <c r="M224" i="16"/>
  <c r="G240" i="16"/>
  <c r="I240" i="16"/>
  <c r="I254" i="16"/>
  <c r="G260" i="16"/>
  <c r="I260" i="16"/>
  <c r="N267" i="16"/>
  <c r="O267" i="16" s="1"/>
  <c r="U285" i="16"/>
  <c r="N338" i="16"/>
  <c r="O338" i="16" s="1"/>
  <c r="K292" i="16"/>
  <c r="O292" i="16"/>
  <c r="K299" i="16"/>
  <c r="O299" i="16"/>
  <c r="K310" i="16"/>
  <c r="O310" i="16"/>
  <c r="K323" i="16"/>
  <c r="O323" i="16"/>
  <c r="K337" i="16"/>
  <c r="O337" i="16"/>
  <c r="K339" i="16"/>
  <c r="O339" i="16"/>
  <c r="O63" i="15"/>
  <c r="K63" i="15"/>
  <c r="G70" i="15"/>
  <c r="G78" i="15"/>
  <c r="I78" i="15"/>
  <c r="T84" i="15"/>
  <c r="N85" i="15"/>
  <c r="O85" i="15" s="1"/>
  <c r="T91" i="15"/>
  <c r="O224" i="15"/>
  <c r="K19" i="15"/>
  <c r="O19" i="15"/>
  <c r="K35" i="15"/>
  <c r="O35" i="15"/>
  <c r="K47" i="15"/>
  <c r="O47" i="15"/>
  <c r="K54" i="15"/>
  <c r="O54" i="15"/>
  <c r="M58" i="15"/>
  <c r="O58" i="15"/>
  <c r="O78" i="15"/>
  <c r="K78" i="15"/>
  <c r="K58" i="15"/>
  <c r="U58" i="15"/>
  <c r="I85" i="15"/>
  <c r="O102" i="15"/>
  <c r="O137" i="15"/>
  <c r="O163" i="15"/>
  <c r="I63" i="15"/>
  <c r="K85" i="15"/>
  <c r="O96" i="15"/>
  <c r="K96" i="15"/>
  <c r="O254" i="15"/>
  <c r="K254" i="15"/>
  <c r="M102" i="15"/>
  <c r="M112" i="15"/>
  <c r="M126" i="15"/>
  <c r="M137" i="15"/>
  <c r="M150" i="15"/>
  <c r="M163" i="15"/>
  <c r="M170" i="15"/>
  <c r="M185" i="15"/>
  <c r="M198" i="15"/>
  <c r="M205" i="15"/>
  <c r="M224" i="15"/>
  <c r="M231" i="15"/>
  <c r="K247" i="15"/>
  <c r="M254" i="15"/>
  <c r="U259" i="15"/>
  <c r="U260" i="15"/>
  <c r="K102" i="15"/>
  <c r="K112" i="15"/>
  <c r="K126" i="15"/>
  <c r="K137" i="15"/>
  <c r="K150" i="15"/>
  <c r="K163" i="15"/>
  <c r="K170" i="15"/>
  <c r="K185" i="15"/>
  <c r="K198" i="15"/>
  <c r="K205" i="15"/>
  <c r="K224" i="15"/>
  <c r="K231" i="15"/>
  <c r="G247" i="15"/>
  <c r="G254" i="15"/>
  <c r="I254" i="15"/>
  <c r="I259" i="15"/>
  <c r="G259" i="15"/>
  <c r="G260" i="15"/>
  <c r="I260" i="15"/>
  <c r="O299" i="15"/>
  <c r="M260" i="15"/>
  <c r="G267" i="15"/>
  <c r="I275" i="15"/>
  <c r="M275" i="15"/>
  <c r="G285" i="15"/>
  <c r="I292" i="15"/>
  <c r="M292" i="15"/>
  <c r="G298" i="15"/>
  <c r="I299" i="15"/>
  <c r="M299" i="15"/>
  <c r="G303" i="15"/>
  <c r="I310" i="15"/>
  <c r="M310" i="15"/>
  <c r="G317" i="15"/>
  <c r="I323" i="15"/>
  <c r="M323" i="15"/>
  <c r="G332" i="15"/>
  <c r="I337" i="15"/>
  <c r="M337" i="15"/>
  <c r="G338" i="15"/>
  <c r="I339" i="15"/>
  <c r="M339" i="15"/>
  <c r="K260" i="15"/>
  <c r="K275" i="15"/>
  <c r="K292" i="15"/>
  <c r="K299" i="15"/>
  <c r="K310" i="15"/>
  <c r="K323" i="15"/>
  <c r="K337" i="15"/>
  <c r="K339" i="15"/>
  <c r="O96" i="14"/>
  <c r="M19" i="14"/>
  <c r="M35" i="14"/>
  <c r="M47" i="14"/>
  <c r="M54" i="14"/>
  <c r="M63" i="14"/>
  <c r="M78" i="14"/>
  <c r="M85" i="14"/>
  <c r="M96" i="14"/>
  <c r="M102" i="14"/>
  <c r="M112" i="14"/>
  <c r="M126" i="14"/>
  <c r="O144" i="14"/>
  <c r="K144" i="14"/>
  <c r="I157" i="14"/>
  <c r="O169" i="14"/>
  <c r="G204" i="14"/>
  <c r="I204" i="14"/>
  <c r="N19" i="14"/>
  <c r="O19" i="14" s="1"/>
  <c r="N35" i="14"/>
  <c r="O35" i="14" s="1"/>
  <c r="N54" i="14"/>
  <c r="O54" i="14" s="1"/>
  <c r="N63" i="14"/>
  <c r="O63" i="14" s="1"/>
  <c r="N78" i="14"/>
  <c r="O78" i="14" s="1"/>
  <c r="N85" i="14"/>
  <c r="O85" i="14" s="1"/>
  <c r="N96" i="14"/>
  <c r="N102" i="14"/>
  <c r="O102" i="14" s="1"/>
  <c r="N112" i="14"/>
  <c r="O112" i="14" s="1"/>
  <c r="O137" i="14"/>
  <c r="O157" i="14"/>
  <c r="K157" i="14"/>
  <c r="G163" i="14"/>
  <c r="G179" i="14"/>
  <c r="I179" i="14"/>
  <c r="N191" i="14"/>
  <c r="O191" i="14" s="1"/>
  <c r="U191" i="14"/>
  <c r="N216" i="14"/>
  <c r="O216" i="14" s="1"/>
  <c r="U216" i="14"/>
  <c r="N230" i="14"/>
  <c r="O230" i="14" s="1"/>
  <c r="U230" i="14"/>
  <c r="K19" i="14"/>
  <c r="K35" i="14"/>
  <c r="K47" i="14"/>
  <c r="K54" i="14"/>
  <c r="K63" i="14"/>
  <c r="K78" i="14"/>
  <c r="K85" i="14"/>
  <c r="K96" i="14"/>
  <c r="K102" i="14"/>
  <c r="K112" i="14"/>
  <c r="K126" i="14"/>
  <c r="K137" i="14"/>
  <c r="M144" i="14"/>
  <c r="M150" i="14"/>
  <c r="U169" i="14"/>
  <c r="N204" i="14"/>
  <c r="G144" i="14"/>
  <c r="I144" i="14"/>
  <c r="U150" i="14"/>
  <c r="M157" i="14"/>
  <c r="M163" i="14"/>
  <c r="U163" i="14"/>
  <c r="G169" i="14"/>
  <c r="I169" i="14"/>
  <c r="N179" i="14"/>
  <c r="O179" i="14" s="1"/>
  <c r="U179" i="14"/>
  <c r="G191" i="14"/>
  <c r="I191" i="14"/>
  <c r="G216" i="14"/>
  <c r="I216" i="14"/>
  <c r="G230" i="14"/>
  <c r="I230" i="14"/>
  <c r="M169" i="14"/>
  <c r="G170" i="14"/>
  <c r="M179" i="14"/>
  <c r="G185" i="14"/>
  <c r="M191" i="14"/>
  <c r="G198" i="14"/>
  <c r="M204" i="14"/>
  <c r="G205" i="14"/>
  <c r="M216" i="14"/>
  <c r="G224" i="14"/>
  <c r="M230" i="14"/>
  <c r="G231" i="14"/>
  <c r="I240" i="14"/>
  <c r="M240" i="14"/>
  <c r="G247" i="14"/>
  <c r="I254" i="14"/>
  <c r="O260" i="14"/>
  <c r="K260" i="14"/>
  <c r="G285" i="14"/>
  <c r="I285" i="14"/>
  <c r="N303" i="14"/>
  <c r="O303" i="14" s="1"/>
  <c r="U303" i="14"/>
  <c r="N317" i="14"/>
  <c r="O317" i="14" s="1"/>
  <c r="U317" i="14"/>
  <c r="O254" i="14"/>
  <c r="K254" i="14"/>
  <c r="M259" i="14"/>
  <c r="G298" i="14"/>
  <c r="I298" i="14"/>
  <c r="G332" i="14"/>
  <c r="I332" i="14"/>
  <c r="K169" i="14"/>
  <c r="K179" i="14"/>
  <c r="K191" i="14"/>
  <c r="K204" i="14"/>
  <c r="K216" i="14"/>
  <c r="K230" i="14"/>
  <c r="K240" i="14"/>
  <c r="M247" i="14"/>
  <c r="O247" i="14"/>
  <c r="U259" i="14"/>
  <c r="M260" i="14"/>
  <c r="U267" i="14"/>
  <c r="N285" i="14"/>
  <c r="O285" i="14" s="1"/>
  <c r="U285" i="14"/>
  <c r="G303" i="14"/>
  <c r="I303" i="14"/>
  <c r="G317" i="14"/>
  <c r="I317" i="14"/>
  <c r="I260" i="14"/>
  <c r="G267" i="14"/>
  <c r="I267" i="14"/>
  <c r="G275" i="14"/>
  <c r="K275" i="14"/>
  <c r="G292" i="14"/>
  <c r="K292" i="14"/>
  <c r="G299" i="14"/>
  <c r="K299" i="14"/>
  <c r="O299" i="14"/>
  <c r="G310" i="14"/>
  <c r="K310" i="14"/>
  <c r="O310" i="14"/>
  <c r="G323" i="14"/>
  <c r="K323" i="14"/>
  <c r="O323" i="14"/>
  <c r="G337" i="14"/>
  <c r="K337" i="14"/>
  <c r="O337" i="14"/>
  <c r="I338" i="14"/>
  <c r="G339" i="14"/>
  <c r="K339" i="14"/>
  <c r="O339" i="14"/>
  <c r="M19" i="13"/>
  <c r="N35" i="13"/>
  <c r="O35" i="13" s="1"/>
  <c r="K40" i="13"/>
  <c r="G47" i="13"/>
  <c r="G53" i="13"/>
  <c r="I53" i="13"/>
  <c r="M54" i="13"/>
  <c r="U54" i="13"/>
  <c r="U19" i="13"/>
  <c r="M35" i="13"/>
  <c r="O53" i="13"/>
  <c r="K53" i="13"/>
  <c r="N54" i="13"/>
  <c r="O54" i="13" s="1"/>
  <c r="G58" i="13"/>
  <c r="M63" i="13"/>
  <c r="U63" i="13"/>
  <c r="I78" i="13"/>
  <c r="G78" i="13"/>
  <c r="O132" i="13"/>
  <c r="O169" i="13"/>
  <c r="G19" i="13"/>
  <c r="I27" i="13"/>
  <c r="G54" i="13"/>
  <c r="O58" i="13"/>
  <c r="K58" i="13"/>
  <c r="O27" i="13"/>
  <c r="K27" i="13"/>
  <c r="I40" i="13"/>
  <c r="O70" i="13"/>
  <c r="U247" i="13"/>
  <c r="G259" i="13"/>
  <c r="I260" i="13"/>
  <c r="O275" i="13"/>
  <c r="N298" i="13"/>
  <c r="O298" i="13" s="1"/>
  <c r="G310" i="13"/>
  <c r="I310" i="13"/>
  <c r="M70" i="13"/>
  <c r="M84" i="13"/>
  <c r="G85" i="13"/>
  <c r="M91" i="13"/>
  <c r="G96" i="13"/>
  <c r="M101" i="13"/>
  <c r="G102" i="13"/>
  <c r="M106" i="13"/>
  <c r="G112" i="13"/>
  <c r="M121" i="13"/>
  <c r="G126" i="13"/>
  <c r="M132" i="13"/>
  <c r="G137" i="13"/>
  <c r="M144" i="13"/>
  <c r="G150" i="13"/>
  <c r="M157" i="13"/>
  <c r="G163" i="13"/>
  <c r="M169" i="13"/>
  <c r="G170" i="13"/>
  <c r="M179" i="13"/>
  <c r="G185" i="13"/>
  <c r="M191" i="13"/>
  <c r="G198" i="13"/>
  <c r="M204" i="13"/>
  <c r="G205" i="13"/>
  <c r="M216" i="13"/>
  <c r="G224" i="13"/>
  <c r="M230" i="13"/>
  <c r="G231" i="13"/>
  <c r="M240" i="13"/>
  <c r="G247" i="13"/>
  <c r="I254" i="13"/>
  <c r="O260" i="13"/>
  <c r="K260" i="13"/>
  <c r="G299" i="13"/>
  <c r="I299" i="13"/>
  <c r="O254" i="13"/>
  <c r="K254" i="13"/>
  <c r="G292" i="13"/>
  <c r="I292" i="13"/>
  <c r="K70" i="13"/>
  <c r="K84" i="13"/>
  <c r="K91" i="13"/>
  <c r="K101" i="13"/>
  <c r="K106" i="13"/>
  <c r="K121" i="13"/>
  <c r="K132" i="13"/>
  <c r="K144" i="13"/>
  <c r="K157" i="13"/>
  <c r="K169" i="13"/>
  <c r="K179" i="13"/>
  <c r="K191" i="13"/>
  <c r="K204" i="13"/>
  <c r="K216" i="13"/>
  <c r="K230" i="13"/>
  <c r="K240" i="13"/>
  <c r="M247" i="13"/>
  <c r="O247" i="13"/>
  <c r="U259" i="13"/>
  <c r="M260" i="13"/>
  <c r="G267" i="13"/>
  <c r="G275" i="13"/>
  <c r="I275" i="13"/>
  <c r="I285" i="13"/>
  <c r="G285" i="13"/>
  <c r="O292" i="13"/>
  <c r="N299" i="13"/>
  <c r="O299" i="13" s="1"/>
  <c r="U299" i="13"/>
  <c r="M275" i="13"/>
  <c r="M292" i="13"/>
  <c r="M299" i="13"/>
  <c r="G303" i="13"/>
  <c r="K303" i="13"/>
  <c r="O303" i="13"/>
  <c r="M310" i="13"/>
  <c r="G317" i="13"/>
  <c r="I323" i="13"/>
  <c r="M323" i="13"/>
  <c r="G332" i="13"/>
  <c r="I337" i="13"/>
  <c r="M337" i="13"/>
  <c r="G338" i="13"/>
  <c r="I339" i="13"/>
  <c r="M339" i="13"/>
  <c r="K275" i="13"/>
  <c r="K292" i="13"/>
  <c r="K299" i="13"/>
  <c r="K310" i="13"/>
  <c r="K323" i="13"/>
  <c r="K337" i="13"/>
  <c r="K339" i="13"/>
  <c r="O27" i="12"/>
  <c r="G40" i="12"/>
  <c r="I40" i="12"/>
  <c r="M10" i="12"/>
  <c r="M27" i="12"/>
  <c r="O40" i="12"/>
  <c r="K40" i="12"/>
  <c r="M40" i="12"/>
  <c r="K10" i="12"/>
  <c r="K27" i="12"/>
  <c r="U40" i="12"/>
  <c r="O84" i="12"/>
  <c r="G47" i="12"/>
  <c r="K47" i="12"/>
  <c r="I53" i="12"/>
  <c r="G54" i="12"/>
  <c r="K54" i="12"/>
  <c r="O54" i="12"/>
  <c r="M58" i="12"/>
  <c r="G63" i="12"/>
  <c r="K63" i="12"/>
  <c r="I70" i="12"/>
  <c r="M70" i="12"/>
  <c r="G78" i="12"/>
  <c r="K78" i="12"/>
  <c r="O78" i="12"/>
  <c r="I84" i="12"/>
  <c r="M84" i="12"/>
  <c r="G85" i="12"/>
  <c r="K85" i="12"/>
  <c r="O85" i="12"/>
  <c r="M91" i="12"/>
  <c r="G96" i="12"/>
  <c r="K96" i="12"/>
  <c r="O96" i="12"/>
  <c r="I101" i="12"/>
  <c r="G102" i="12"/>
  <c r="K102" i="12"/>
  <c r="O102" i="12"/>
  <c r="I106" i="12"/>
  <c r="M106" i="12"/>
  <c r="G112" i="12"/>
  <c r="K112" i="12"/>
  <c r="O112" i="12"/>
  <c r="I121" i="12"/>
  <c r="M121" i="12"/>
  <c r="G126" i="12"/>
  <c r="K126" i="12"/>
  <c r="O126" i="12"/>
  <c r="G132" i="12"/>
  <c r="I137" i="12"/>
  <c r="K144" i="12"/>
  <c r="I150" i="12"/>
  <c r="O163" i="12"/>
  <c r="O170" i="12"/>
  <c r="O205" i="12"/>
  <c r="O137" i="12"/>
  <c r="K137" i="12"/>
  <c r="K150" i="12"/>
  <c r="K58" i="12"/>
  <c r="K70" i="12"/>
  <c r="K84" i="12"/>
  <c r="K106" i="12"/>
  <c r="N150" i="12"/>
  <c r="O150" i="12" s="1"/>
  <c r="O231" i="12"/>
  <c r="M137" i="12"/>
  <c r="M150" i="12"/>
  <c r="N169" i="12"/>
  <c r="O169" i="12" s="1"/>
  <c r="N204" i="12"/>
  <c r="O204" i="12" s="1"/>
  <c r="N230" i="12"/>
  <c r="O230" i="12" s="1"/>
  <c r="G247" i="12"/>
  <c r="I247" i="12"/>
  <c r="O259" i="12"/>
  <c r="I163" i="12"/>
  <c r="M163" i="12"/>
  <c r="I170" i="12"/>
  <c r="M170" i="12"/>
  <c r="M185" i="12"/>
  <c r="I198" i="12"/>
  <c r="M198" i="12"/>
  <c r="I205" i="12"/>
  <c r="M205" i="12"/>
  <c r="I224" i="12"/>
  <c r="M224" i="12"/>
  <c r="I231" i="12"/>
  <c r="M231" i="12"/>
  <c r="O247" i="12"/>
  <c r="K247" i="12"/>
  <c r="M247" i="12"/>
  <c r="K163" i="12"/>
  <c r="K170" i="12"/>
  <c r="K185" i="12"/>
  <c r="K198" i="12"/>
  <c r="K205" i="12"/>
  <c r="K224" i="12"/>
  <c r="K231" i="12"/>
  <c r="G254" i="12"/>
  <c r="K254" i="12"/>
  <c r="I259" i="12"/>
  <c r="M259" i="12"/>
  <c r="G260" i="12"/>
  <c r="K260" i="12"/>
  <c r="O260" i="12"/>
  <c r="I267" i="12"/>
  <c r="M267" i="12"/>
  <c r="G275" i="12"/>
  <c r="K275" i="12"/>
  <c r="O275" i="12"/>
  <c r="I285" i="12"/>
  <c r="M285" i="12"/>
  <c r="G292" i="12"/>
  <c r="K292" i="12"/>
  <c r="O292" i="12"/>
  <c r="I298" i="12"/>
  <c r="G299" i="12"/>
  <c r="K299" i="12"/>
  <c r="O299" i="12"/>
  <c r="I303" i="12"/>
  <c r="G310" i="12"/>
  <c r="K310" i="12"/>
  <c r="O310" i="12"/>
  <c r="I317" i="12"/>
  <c r="G323" i="12"/>
  <c r="K323" i="12"/>
  <c r="O323" i="12"/>
  <c r="I332" i="12"/>
  <c r="G337" i="12"/>
  <c r="K337" i="12"/>
  <c r="O337" i="12"/>
  <c r="I338" i="12"/>
  <c r="G339" i="12"/>
  <c r="K339" i="12"/>
  <c r="O339" i="12"/>
  <c r="K259" i="12"/>
  <c r="K267" i="12"/>
  <c r="N19" i="11"/>
  <c r="U19" i="11"/>
  <c r="N27" i="11"/>
  <c r="O27" i="11" s="1"/>
  <c r="I35" i="11"/>
  <c r="G35" i="11"/>
  <c r="I19" i="11"/>
  <c r="G19" i="11"/>
  <c r="M19" i="11"/>
  <c r="O19" i="11"/>
  <c r="K19" i="11"/>
  <c r="K35" i="11"/>
  <c r="O35" i="11"/>
  <c r="G47" i="11"/>
  <c r="K47" i="11"/>
  <c r="O47" i="11"/>
  <c r="G54" i="11"/>
  <c r="K54" i="11"/>
  <c r="G63" i="11"/>
  <c r="K63" i="11"/>
  <c r="O63" i="11"/>
  <c r="G78" i="11"/>
  <c r="K78" i="11"/>
  <c r="O78" i="11"/>
  <c r="G85" i="11"/>
  <c r="K85" i="11"/>
  <c r="G96" i="11"/>
  <c r="K96" i="11"/>
  <c r="O96" i="11"/>
  <c r="G102" i="11"/>
  <c r="K102" i="11"/>
  <c r="O102" i="11"/>
  <c r="G112" i="11"/>
  <c r="K112" i="11"/>
  <c r="O112" i="11"/>
  <c r="G126" i="11"/>
  <c r="K126" i="11"/>
  <c r="O126" i="11"/>
  <c r="G137" i="11"/>
  <c r="K137" i="11"/>
  <c r="O137" i="11"/>
  <c r="G150" i="11"/>
  <c r="K150" i="11"/>
  <c r="O150" i="11"/>
  <c r="G163" i="11"/>
  <c r="K163" i="11"/>
  <c r="O163" i="11"/>
  <c r="G170" i="11"/>
  <c r="K170" i="11"/>
  <c r="O170" i="11"/>
  <c r="K185" i="11"/>
  <c r="K198" i="11"/>
  <c r="O198" i="11"/>
  <c r="K224" i="11"/>
  <c r="O231" i="11"/>
  <c r="K231" i="11"/>
  <c r="N292" i="11"/>
  <c r="N310" i="11"/>
  <c r="N40" i="11"/>
  <c r="O40" i="11" s="1"/>
  <c r="N58" i="11"/>
  <c r="O58" i="11" s="1"/>
  <c r="N84" i="11"/>
  <c r="O84" i="11" s="1"/>
  <c r="N91" i="11"/>
  <c r="O91" i="11" s="1"/>
  <c r="N106" i="11"/>
  <c r="O106" i="11" s="1"/>
  <c r="N121" i="11"/>
  <c r="N157" i="11"/>
  <c r="O157" i="11" s="1"/>
  <c r="G204" i="11"/>
  <c r="I205" i="11"/>
  <c r="U224" i="11"/>
  <c r="G240" i="11"/>
  <c r="I247" i="11"/>
  <c r="G247" i="11"/>
  <c r="G275" i="11"/>
  <c r="I275" i="11"/>
  <c r="G299" i="11"/>
  <c r="I299" i="11"/>
  <c r="O205" i="11"/>
  <c r="K205" i="11"/>
  <c r="I259" i="11"/>
  <c r="G259" i="11"/>
  <c r="G260" i="11"/>
  <c r="I260" i="11"/>
  <c r="G292" i="11"/>
  <c r="I292" i="11"/>
  <c r="G310" i="11"/>
  <c r="I310" i="11"/>
  <c r="M204" i="11"/>
  <c r="G216" i="11"/>
  <c r="G224" i="11"/>
  <c r="I224" i="11"/>
  <c r="G230" i="11"/>
  <c r="G231" i="11"/>
  <c r="I231" i="11"/>
  <c r="G254" i="11"/>
  <c r="I254" i="11"/>
  <c r="I267" i="11"/>
  <c r="G267" i="11"/>
  <c r="N275" i="11"/>
  <c r="O275" i="11" s="1"/>
  <c r="N299" i="11"/>
  <c r="O299" i="11" s="1"/>
  <c r="K247" i="11"/>
  <c r="O247" i="11"/>
  <c r="K259" i="11"/>
  <c r="O259" i="11"/>
  <c r="K267" i="11"/>
  <c r="O267" i="11"/>
  <c r="G285" i="11"/>
  <c r="K285" i="11"/>
  <c r="O285" i="11"/>
  <c r="G298" i="11"/>
  <c r="K298" i="11"/>
  <c r="O298" i="11"/>
  <c r="G303" i="11"/>
  <c r="K303" i="11"/>
  <c r="O303" i="11"/>
  <c r="G317" i="11"/>
  <c r="K317" i="11"/>
  <c r="O317" i="11"/>
  <c r="I323" i="11"/>
  <c r="G332" i="11"/>
  <c r="K332" i="11"/>
  <c r="O332" i="11"/>
  <c r="I337" i="11"/>
  <c r="G338" i="11"/>
  <c r="K338" i="11"/>
  <c r="O338" i="11"/>
  <c r="I339" i="11"/>
  <c r="O132" i="10"/>
  <c r="O40" i="10"/>
  <c r="N150" i="10"/>
  <c r="O150" i="10" s="1"/>
  <c r="K163" i="10"/>
  <c r="I170" i="10"/>
  <c r="G170" i="10"/>
  <c r="O179" i="10"/>
  <c r="I185" i="10"/>
  <c r="G185" i="10"/>
  <c r="O191" i="10"/>
  <c r="G259" i="10"/>
  <c r="N259" i="10"/>
  <c r="O259" i="10" s="1"/>
  <c r="I292" i="10"/>
  <c r="I10" i="10"/>
  <c r="M10" i="10"/>
  <c r="G19" i="10"/>
  <c r="I27" i="10"/>
  <c r="M27" i="10"/>
  <c r="G35" i="10"/>
  <c r="I40" i="10"/>
  <c r="M40" i="10"/>
  <c r="G47" i="10"/>
  <c r="I53" i="10"/>
  <c r="M53" i="10"/>
  <c r="G54" i="10"/>
  <c r="I58" i="10"/>
  <c r="M58" i="10"/>
  <c r="G63" i="10"/>
  <c r="I70" i="10"/>
  <c r="M70" i="10"/>
  <c r="G78" i="10"/>
  <c r="I84" i="10"/>
  <c r="M84" i="10"/>
  <c r="G85" i="10"/>
  <c r="I91" i="10"/>
  <c r="M91" i="10"/>
  <c r="G96" i="10"/>
  <c r="I101" i="10"/>
  <c r="M101" i="10"/>
  <c r="G102" i="10"/>
  <c r="I106" i="10"/>
  <c r="M106" i="10"/>
  <c r="G112" i="10"/>
  <c r="I121" i="10"/>
  <c r="M121" i="10"/>
  <c r="G126" i="10"/>
  <c r="I132" i="10"/>
  <c r="M132" i="10"/>
  <c r="G137" i="10"/>
  <c r="I144" i="10"/>
  <c r="M144" i="10"/>
  <c r="G150" i="10"/>
  <c r="N163" i="10"/>
  <c r="O163" i="10" s="1"/>
  <c r="N198" i="10"/>
  <c r="O198" i="10" s="1"/>
  <c r="U198" i="10"/>
  <c r="N204" i="10"/>
  <c r="O204" i="10" s="1"/>
  <c r="N205" i="10"/>
  <c r="U205" i="10"/>
  <c r="N216" i="10"/>
  <c r="O216" i="10" s="1"/>
  <c r="G267" i="10"/>
  <c r="N267" i="10"/>
  <c r="O267" i="10" s="1"/>
  <c r="N285" i="10"/>
  <c r="O285" i="10" s="1"/>
  <c r="I224" i="10"/>
  <c r="G224" i="10"/>
  <c r="O230" i="10"/>
  <c r="I231" i="10"/>
  <c r="G231" i="10"/>
  <c r="O240" i="10"/>
  <c r="I298" i="10"/>
  <c r="G298" i="10"/>
  <c r="K10" i="10"/>
  <c r="K27" i="10"/>
  <c r="K40" i="10"/>
  <c r="K53" i="10"/>
  <c r="K58" i="10"/>
  <c r="K70" i="10"/>
  <c r="K84" i="10"/>
  <c r="K91" i="10"/>
  <c r="K101" i="10"/>
  <c r="K106" i="10"/>
  <c r="K121" i="10"/>
  <c r="K132" i="10"/>
  <c r="K144" i="10"/>
  <c r="I163" i="10"/>
  <c r="I198" i="10"/>
  <c r="G198" i="10"/>
  <c r="I205" i="10"/>
  <c r="G205" i="10"/>
  <c r="G247" i="10"/>
  <c r="G254" i="10"/>
  <c r="I254" i="10"/>
  <c r="O260" i="10"/>
  <c r="K260" i="10"/>
  <c r="O275" i="10"/>
  <c r="K275" i="10"/>
  <c r="M285" i="10"/>
  <c r="U298" i="10"/>
  <c r="M303" i="10"/>
  <c r="M317" i="10"/>
  <c r="U323" i="10"/>
  <c r="U332" i="10"/>
  <c r="U337" i="10"/>
  <c r="U338" i="10"/>
  <c r="K170" i="10"/>
  <c r="O170" i="10"/>
  <c r="M179" i="10"/>
  <c r="K185" i="10"/>
  <c r="O185" i="10"/>
  <c r="M191" i="10"/>
  <c r="K198" i="10"/>
  <c r="M204" i="10"/>
  <c r="K205" i="10"/>
  <c r="O205" i="10"/>
  <c r="M216" i="10"/>
  <c r="K224" i="10"/>
  <c r="O224" i="10"/>
  <c r="M230" i="10"/>
  <c r="K231" i="10"/>
  <c r="O231" i="10"/>
  <c r="M240" i="10"/>
  <c r="O254" i="10"/>
  <c r="K254" i="10"/>
  <c r="M259" i="10"/>
  <c r="M267" i="10"/>
  <c r="U285" i="10"/>
  <c r="G299" i="10"/>
  <c r="I299" i="10"/>
  <c r="U303" i="10"/>
  <c r="U317" i="10"/>
  <c r="I323" i="10"/>
  <c r="G323" i="10"/>
  <c r="G332" i="10"/>
  <c r="I332" i="10"/>
  <c r="I337" i="10"/>
  <c r="G337" i="10"/>
  <c r="G338" i="10"/>
  <c r="I338" i="10"/>
  <c r="I339" i="10"/>
  <c r="G339" i="10"/>
  <c r="O299" i="10"/>
  <c r="K299" i="10"/>
  <c r="I310" i="10"/>
  <c r="K179" i="10"/>
  <c r="K191" i="10"/>
  <c r="K204" i="10"/>
  <c r="K216" i="10"/>
  <c r="K230" i="10"/>
  <c r="K240" i="10"/>
  <c r="I260" i="10"/>
  <c r="I275" i="10"/>
  <c r="O292" i="10"/>
  <c r="K292" i="10"/>
  <c r="O310" i="10"/>
  <c r="K310" i="10"/>
  <c r="K323" i="10"/>
  <c r="K337" i="10"/>
  <c r="O337" i="10"/>
  <c r="K339" i="10"/>
  <c r="O339" i="10"/>
  <c r="G10" i="9"/>
  <c r="K10" i="9"/>
  <c r="O10" i="9"/>
  <c r="N19" i="9"/>
  <c r="T40" i="9"/>
  <c r="O47" i="9"/>
  <c r="O85" i="9"/>
  <c r="O126" i="9"/>
  <c r="O170" i="9"/>
  <c r="O224" i="9"/>
  <c r="O205" i="9"/>
  <c r="O102" i="9"/>
  <c r="O150" i="9"/>
  <c r="O198" i="9"/>
  <c r="O19" i="9"/>
  <c r="M19" i="9"/>
  <c r="O35" i="9"/>
  <c r="K35" i="9"/>
  <c r="M47" i="9"/>
  <c r="M54" i="9"/>
  <c r="M63" i="9"/>
  <c r="M78" i="9"/>
  <c r="M85" i="9"/>
  <c r="M96" i="9"/>
  <c r="M102" i="9"/>
  <c r="M112" i="9"/>
  <c r="M126" i="9"/>
  <c r="M137" i="9"/>
  <c r="M150" i="9"/>
  <c r="M163" i="9"/>
  <c r="M170" i="9"/>
  <c r="M185" i="9"/>
  <c r="M198" i="9"/>
  <c r="M205" i="9"/>
  <c r="M224" i="9"/>
  <c r="M231" i="9"/>
  <c r="G275" i="9"/>
  <c r="I275" i="9"/>
  <c r="G299" i="9"/>
  <c r="I299" i="9"/>
  <c r="M247" i="9"/>
  <c r="U254" i="9"/>
  <c r="U259" i="9"/>
  <c r="U260" i="9"/>
  <c r="U267" i="9"/>
  <c r="O275" i="9"/>
  <c r="G292" i="9"/>
  <c r="I292" i="9"/>
  <c r="O299" i="9"/>
  <c r="N310" i="9"/>
  <c r="O310" i="9" s="1"/>
  <c r="U310" i="9"/>
  <c r="N323" i="9"/>
  <c r="O323" i="9" s="1"/>
  <c r="U323" i="9"/>
  <c r="G337" i="9"/>
  <c r="I337" i="9"/>
  <c r="N339" i="9"/>
  <c r="O339" i="9" s="1"/>
  <c r="U339" i="9"/>
  <c r="K47" i="9"/>
  <c r="K54" i="9"/>
  <c r="K63" i="9"/>
  <c r="K78" i="9"/>
  <c r="K85" i="9"/>
  <c r="K96" i="9"/>
  <c r="K102" i="9"/>
  <c r="K112" i="9"/>
  <c r="K126" i="9"/>
  <c r="K137" i="9"/>
  <c r="K150" i="9"/>
  <c r="K163" i="9"/>
  <c r="K170" i="9"/>
  <c r="K185" i="9"/>
  <c r="K198" i="9"/>
  <c r="K205" i="9"/>
  <c r="K224" i="9"/>
  <c r="K231" i="9"/>
  <c r="U247" i="9"/>
  <c r="G254" i="9"/>
  <c r="I254" i="9"/>
  <c r="I259" i="9"/>
  <c r="G259" i="9"/>
  <c r="G260" i="9"/>
  <c r="I260" i="9"/>
  <c r="I267" i="9"/>
  <c r="G267" i="9"/>
  <c r="O292" i="9"/>
  <c r="G247" i="9"/>
  <c r="O254" i="9"/>
  <c r="O260" i="9"/>
  <c r="N292" i="9"/>
  <c r="U292" i="9"/>
  <c r="G310" i="9"/>
  <c r="I310" i="9"/>
  <c r="G323" i="9"/>
  <c r="I323" i="9"/>
  <c r="N337" i="9"/>
  <c r="O337" i="9" s="1"/>
  <c r="U337" i="9"/>
  <c r="G339" i="9"/>
  <c r="I339" i="9"/>
  <c r="M254" i="9"/>
  <c r="M260" i="9"/>
  <c r="M275" i="9"/>
  <c r="G285" i="9"/>
  <c r="M292" i="9"/>
  <c r="G298" i="9"/>
  <c r="M299" i="9"/>
  <c r="G303" i="9"/>
  <c r="M310" i="9"/>
  <c r="G317" i="9"/>
  <c r="M323" i="9"/>
  <c r="G332" i="9"/>
  <c r="M337" i="9"/>
  <c r="G338" i="9"/>
  <c r="M339" i="9"/>
  <c r="K254" i="9"/>
  <c r="K260" i="9"/>
  <c r="K275" i="9"/>
  <c r="K292" i="9"/>
  <c r="K299" i="9"/>
  <c r="K310" i="9"/>
  <c r="K323" i="9"/>
  <c r="K337" i="9"/>
  <c r="K339" i="9"/>
  <c r="O54" i="8"/>
  <c r="G63" i="8"/>
  <c r="G70" i="8"/>
  <c r="I70" i="8"/>
  <c r="U70" i="8"/>
  <c r="M10" i="8"/>
  <c r="G19" i="8"/>
  <c r="K19" i="8"/>
  <c r="O19" i="8"/>
  <c r="M27" i="8"/>
  <c r="G35" i="8"/>
  <c r="K35" i="8"/>
  <c r="O35" i="8"/>
  <c r="M40" i="8"/>
  <c r="G47" i="8"/>
  <c r="K47" i="8"/>
  <c r="O47" i="8"/>
  <c r="M53" i="8"/>
  <c r="G54" i="8"/>
  <c r="K54" i="8"/>
  <c r="M70" i="8"/>
  <c r="O70" i="8"/>
  <c r="K70" i="8"/>
  <c r="G78" i="8"/>
  <c r="I78" i="8"/>
  <c r="N91" i="8"/>
  <c r="N10" i="8"/>
  <c r="O10" i="8" s="1"/>
  <c r="N27" i="8"/>
  <c r="O27" i="8" s="1"/>
  <c r="N40" i="8"/>
  <c r="O40" i="8" s="1"/>
  <c r="I58" i="8"/>
  <c r="K10" i="8"/>
  <c r="K27" i="8"/>
  <c r="K40" i="8"/>
  <c r="K53" i="8"/>
  <c r="O58" i="8"/>
  <c r="K58" i="8"/>
  <c r="I84" i="8"/>
  <c r="G84" i="8"/>
  <c r="G85" i="8"/>
  <c r="I85" i="8"/>
  <c r="I91" i="8"/>
  <c r="G91" i="8"/>
  <c r="O240" i="8"/>
  <c r="K240" i="8"/>
  <c r="G247" i="8"/>
  <c r="I247" i="8"/>
  <c r="I254" i="8"/>
  <c r="G254" i="8"/>
  <c r="G259" i="8"/>
  <c r="I259" i="8"/>
  <c r="G267" i="8"/>
  <c r="K84" i="8"/>
  <c r="O84" i="8"/>
  <c r="K91" i="8"/>
  <c r="O91" i="8"/>
  <c r="I96" i="8"/>
  <c r="G101" i="8"/>
  <c r="K101" i="8"/>
  <c r="O101" i="8"/>
  <c r="I102" i="8"/>
  <c r="G106" i="8"/>
  <c r="K106" i="8"/>
  <c r="O106" i="8"/>
  <c r="I112" i="8"/>
  <c r="G121" i="8"/>
  <c r="K121" i="8"/>
  <c r="O121" i="8"/>
  <c r="I126" i="8"/>
  <c r="G132" i="8"/>
  <c r="K132" i="8"/>
  <c r="O132" i="8"/>
  <c r="I137" i="8"/>
  <c r="G144" i="8"/>
  <c r="K144" i="8"/>
  <c r="O144" i="8"/>
  <c r="I150" i="8"/>
  <c r="G157" i="8"/>
  <c r="K157" i="8"/>
  <c r="O157" i="8"/>
  <c r="I163" i="8"/>
  <c r="G169" i="8"/>
  <c r="K169" i="8"/>
  <c r="O169" i="8"/>
  <c r="I170" i="8"/>
  <c r="G179" i="8"/>
  <c r="K179" i="8"/>
  <c r="O179" i="8"/>
  <c r="I185" i="8"/>
  <c r="G191" i="8"/>
  <c r="K191" i="8"/>
  <c r="O191" i="8"/>
  <c r="I198" i="8"/>
  <c r="G204" i="8"/>
  <c r="G205" i="8"/>
  <c r="G216" i="8"/>
  <c r="I216" i="8"/>
  <c r="G224" i="8"/>
  <c r="I230" i="8"/>
  <c r="M231" i="8"/>
  <c r="O216" i="8"/>
  <c r="K216" i="8"/>
  <c r="O230" i="8"/>
  <c r="K230" i="8"/>
  <c r="M240" i="8"/>
  <c r="I260" i="8"/>
  <c r="G260" i="8"/>
  <c r="O204" i="8"/>
  <c r="K204" i="8"/>
  <c r="G231" i="8"/>
  <c r="I240" i="8"/>
  <c r="K254" i="8"/>
  <c r="O254" i="8"/>
  <c r="K260" i="8"/>
  <c r="I267" i="8"/>
  <c r="G275" i="8"/>
  <c r="K275" i="8"/>
  <c r="O275" i="8"/>
  <c r="I285" i="8"/>
  <c r="G292" i="8"/>
  <c r="K292" i="8"/>
  <c r="O292" i="8"/>
  <c r="I298" i="8"/>
  <c r="G299" i="8"/>
  <c r="K299" i="8"/>
  <c r="O299" i="8"/>
  <c r="I303" i="8"/>
  <c r="G310" i="8"/>
  <c r="K310" i="8"/>
  <c r="O310" i="8"/>
  <c r="I317" i="8"/>
  <c r="G323" i="8"/>
  <c r="K323" i="8"/>
  <c r="O323" i="8"/>
  <c r="I332" i="8"/>
  <c r="G337" i="8"/>
  <c r="K337" i="8"/>
  <c r="O337" i="8"/>
  <c r="I338" i="8"/>
  <c r="G339" i="8"/>
  <c r="K339" i="8"/>
  <c r="O339" i="8"/>
  <c r="O35" i="7"/>
  <c r="N96" i="7"/>
  <c r="O96" i="7" s="1"/>
  <c r="O101" i="7"/>
  <c r="K101" i="7"/>
  <c r="U102" i="7"/>
  <c r="G112" i="7"/>
  <c r="G121" i="7"/>
  <c r="I126" i="7"/>
  <c r="G126" i="7"/>
  <c r="O204" i="7"/>
  <c r="G10" i="7"/>
  <c r="M19" i="7"/>
  <c r="G27" i="7"/>
  <c r="M35" i="7"/>
  <c r="G40" i="7"/>
  <c r="M47" i="7"/>
  <c r="G53" i="7"/>
  <c r="M54" i="7"/>
  <c r="G58" i="7"/>
  <c r="M63" i="7"/>
  <c r="G70" i="7"/>
  <c r="M78" i="7"/>
  <c r="G84" i="7"/>
  <c r="M85" i="7"/>
  <c r="G91" i="7"/>
  <c r="G102" i="7"/>
  <c r="I106" i="7"/>
  <c r="K121" i="7"/>
  <c r="M121" i="7"/>
  <c r="M126" i="7"/>
  <c r="O132" i="7"/>
  <c r="N19" i="7"/>
  <c r="O19" i="7" s="1"/>
  <c r="N35" i="7"/>
  <c r="N47" i="7"/>
  <c r="O47" i="7" s="1"/>
  <c r="N54" i="7"/>
  <c r="O54" i="7" s="1"/>
  <c r="N63" i="7"/>
  <c r="O63" i="7" s="1"/>
  <c r="N78" i="7"/>
  <c r="O78" i="7" s="1"/>
  <c r="N85" i="7"/>
  <c r="O85" i="7" s="1"/>
  <c r="O106" i="7"/>
  <c r="K106" i="7"/>
  <c r="K19" i="7"/>
  <c r="K35" i="7"/>
  <c r="K47" i="7"/>
  <c r="K54" i="7"/>
  <c r="K63" i="7"/>
  <c r="K78" i="7"/>
  <c r="K85" i="7"/>
  <c r="O91" i="7"/>
  <c r="K91" i="7"/>
  <c r="G101" i="7"/>
  <c r="I101" i="7"/>
  <c r="M102" i="7"/>
  <c r="U126" i="7"/>
  <c r="M132" i="7"/>
  <c r="G137" i="7"/>
  <c r="M144" i="7"/>
  <c r="G150" i="7"/>
  <c r="M157" i="7"/>
  <c r="G163" i="7"/>
  <c r="M169" i="7"/>
  <c r="G170" i="7"/>
  <c r="M179" i="7"/>
  <c r="G185" i="7"/>
  <c r="M191" i="7"/>
  <c r="G198" i="7"/>
  <c r="M204" i="7"/>
  <c r="G205" i="7"/>
  <c r="I224" i="7"/>
  <c r="G240" i="7"/>
  <c r="I240" i="7"/>
  <c r="G299" i="7"/>
  <c r="I299" i="7"/>
  <c r="G310" i="7"/>
  <c r="I310" i="7"/>
  <c r="O339" i="7"/>
  <c r="O224" i="7"/>
  <c r="K224" i="7"/>
  <c r="G230" i="7"/>
  <c r="I231" i="7"/>
  <c r="G231" i="7"/>
  <c r="I247" i="7"/>
  <c r="G247" i="7"/>
  <c r="G254" i="7"/>
  <c r="I254" i="7"/>
  <c r="G260" i="7"/>
  <c r="I260" i="7"/>
  <c r="G275" i="7"/>
  <c r="I275" i="7"/>
  <c r="G292" i="7"/>
  <c r="I292" i="7"/>
  <c r="G323" i="7"/>
  <c r="I323" i="7"/>
  <c r="K132" i="7"/>
  <c r="K144" i="7"/>
  <c r="K157" i="7"/>
  <c r="K169" i="7"/>
  <c r="K179" i="7"/>
  <c r="K191" i="7"/>
  <c r="K204" i="7"/>
  <c r="M216" i="7"/>
  <c r="N299" i="7"/>
  <c r="O299" i="7" s="1"/>
  <c r="U299" i="7"/>
  <c r="N310" i="7"/>
  <c r="O310" i="7" s="1"/>
  <c r="U310" i="7"/>
  <c r="U216" i="7"/>
  <c r="M224" i="7"/>
  <c r="N275" i="7"/>
  <c r="O275" i="7" s="1"/>
  <c r="N292" i="7"/>
  <c r="N323" i="7"/>
  <c r="O323" i="7" s="1"/>
  <c r="K231" i="7"/>
  <c r="O231" i="7"/>
  <c r="K247" i="7"/>
  <c r="O247" i="7"/>
  <c r="G259" i="7"/>
  <c r="K259" i="7"/>
  <c r="O259" i="7"/>
  <c r="G267" i="7"/>
  <c r="K267" i="7"/>
  <c r="O267" i="7"/>
  <c r="G285" i="7"/>
  <c r="K285" i="7"/>
  <c r="O285" i="7"/>
  <c r="G298" i="7"/>
  <c r="K298" i="7"/>
  <c r="O298" i="7"/>
  <c r="G303" i="7"/>
  <c r="K303" i="7"/>
  <c r="O303" i="7"/>
  <c r="G317" i="7"/>
  <c r="K317" i="7"/>
  <c r="O317" i="7"/>
  <c r="G332" i="7"/>
  <c r="K332" i="7"/>
  <c r="O332" i="7"/>
  <c r="I337" i="7"/>
  <c r="G338" i="7"/>
  <c r="K338" i="7"/>
  <c r="O338" i="7"/>
  <c r="I339" i="7"/>
  <c r="M339" i="7"/>
  <c r="K339" i="7"/>
  <c r="K10" i="6"/>
  <c r="I19" i="6"/>
  <c r="G35" i="6"/>
  <c r="K35" i="6"/>
  <c r="O35" i="6"/>
  <c r="M40" i="6"/>
  <c r="U40" i="6"/>
  <c r="M53" i="6"/>
  <c r="U53" i="6"/>
  <c r="K63" i="6"/>
  <c r="K137" i="6"/>
  <c r="N230" i="6"/>
  <c r="O230" i="6" s="1"/>
  <c r="T19" i="6"/>
  <c r="N40" i="6"/>
  <c r="O40" i="6" s="1"/>
  <c r="N47" i="6"/>
  <c r="N53" i="6"/>
  <c r="O53" i="6" s="1"/>
  <c r="N54" i="6"/>
  <c r="O54" i="6" s="1"/>
  <c r="K102" i="6"/>
  <c r="K126" i="6"/>
  <c r="K170" i="6"/>
  <c r="K185" i="6"/>
  <c r="G40" i="6"/>
  <c r="O47" i="6"/>
  <c r="K47" i="6"/>
  <c r="G53" i="6"/>
  <c r="K54" i="6"/>
  <c r="K96" i="6"/>
  <c r="K112" i="6"/>
  <c r="K163" i="6"/>
  <c r="K198" i="6"/>
  <c r="O205" i="6"/>
  <c r="K205" i="6"/>
  <c r="K224" i="6"/>
  <c r="K78" i="6"/>
  <c r="K85" i="6"/>
  <c r="K150" i="6"/>
  <c r="N63" i="6"/>
  <c r="O63" i="6" s="1"/>
  <c r="N78" i="6"/>
  <c r="O78" i="6" s="1"/>
  <c r="N85" i="6"/>
  <c r="O85" i="6" s="1"/>
  <c r="N96" i="6"/>
  <c r="O96" i="6" s="1"/>
  <c r="N102" i="6"/>
  <c r="O102" i="6" s="1"/>
  <c r="N112" i="6"/>
  <c r="O112" i="6" s="1"/>
  <c r="N126" i="6"/>
  <c r="O126" i="6" s="1"/>
  <c r="N137" i="6"/>
  <c r="O137" i="6" s="1"/>
  <c r="N150" i="6"/>
  <c r="O150" i="6" s="1"/>
  <c r="N163" i="6"/>
  <c r="O163" i="6" s="1"/>
  <c r="N170" i="6"/>
  <c r="O170" i="6" s="1"/>
  <c r="N185" i="6"/>
  <c r="O185" i="6" s="1"/>
  <c r="N198" i="6"/>
  <c r="O198" i="6" s="1"/>
  <c r="N205" i="6"/>
  <c r="N224" i="6"/>
  <c r="O224" i="6" s="1"/>
  <c r="O240" i="6"/>
  <c r="K240" i="6"/>
  <c r="O254" i="6"/>
  <c r="K254" i="6"/>
  <c r="O260" i="6"/>
  <c r="K260" i="6"/>
  <c r="G267" i="6"/>
  <c r="O275" i="6"/>
  <c r="K275" i="6"/>
  <c r="K323" i="6"/>
  <c r="O339" i="6"/>
  <c r="K339" i="6"/>
  <c r="K230" i="6"/>
  <c r="M231" i="6"/>
  <c r="M247" i="6"/>
  <c r="M259" i="6"/>
  <c r="O292" i="6"/>
  <c r="K292" i="6"/>
  <c r="O299" i="6"/>
  <c r="K299" i="6"/>
  <c r="O337" i="6"/>
  <c r="K337" i="6"/>
  <c r="T338" i="6"/>
  <c r="U231" i="6"/>
  <c r="M240" i="6"/>
  <c r="U247" i="6"/>
  <c r="M254" i="6"/>
  <c r="U259" i="6"/>
  <c r="M260" i="6"/>
  <c r="M275" i="6"/>
  <c r="T285" i="6"/>
  <c r="T298" i="6"/>
  <c r="M323" i="6"/>
  <c r="T332" i="6"/>
  <c r="M339" i="6"/>
  <c r="I240" i="6"/>
  <c r="I254" i="6"/>
  <c r="I260" i="6"/>
  <c r="I275" i="6"/>
  <c r="O310" i="6"/>
  <c r="K310" i="6"/>
  <c r="U240" i="5"/>
  <c r="G254" i="5"/>
  <c r="G259" i="5"/>
  <c r="I259" i="5"/>
  <c r="M260" i="5"/>
  <c r="O285" i="5"/>
  <c r="K285" i="5"/>
  <c r="O298" i="5"/>
  <c r="K298" i="5"/>
  <c r="U298" i="5"/>
  <c r="G299" i="5"/>
  <c r="O303" i="5"/>
  <c r="K303" i="5"/>
  <c r="T339" i="5"/>
  <c r="K10" i="5"/>
  <c r="K27" i="5"/>
  <c r="O27" i="5"/>
  <c r="K40" i="5"/>
  <c r="O40" i="5"/>
  <c r="K53" i="5"/>
  <c r="O53" i="5"/>
  <c r="K58" i="5"/>
  <c r="O58" i="5"/>
  <c r="K70" i="5"/>
  <c r="O70" i="5"/>
  <c r="K84" i="5"/>
  <c r="O84" i="5"/>
  <c r="K91" i="5"/>
  <c r="O91" i="5"/>
  <c r="K101" i="5"/>
  <c r="O101" i="5"/>
  <c r="K106" i="5"/>
  <c r="O106" i="5"/>
  <c r="K121" i="5"/>
  <c r="O121" i="5"/>
  <c r="K132" i="5"/>
  <c r="O132" i="5"/>
  <c r="K144" i="5"/>
  <c r="O144" i="5"/>
  <c r="K157" i="5"/>
  <c r="O157" i="5"/>
  <c r="K169" i="5"/>
  <c r="O169" i="5"/>
  <c r="K179" i="5"/>
  <c r="O179" i="5"/>
  <c r="K191" i="5"/>
  <c r="O191" i="5"/>
  <c r="K204" i="5"/>
  <c r="O204" i="5"/>
  <c r="K216" i="5"/>
  <c r="O216" i="5"/>
  <c r="K230" i="5"/>
  <c r="O230" i="5"/>
  <c r="M231" i="5"/>
  <c r="G247" i="5"/>
  <c r="I247" i="5"/>
  <c r="O259" i="5"/>
  <c r="K259" i="5"/>
  <c r="M275" i="5"/>
  <c r="U285" i="5"/>
  <c r="M292" i="5"/>
  <c r="O317" i="5"/>
  <c r="K317" i="5"/>
  <c r="O338" i="5"/>
  <c r="K338" i="5"/>
  <c r="O247" i="5"/>
  <c r="K247" i="5"/>
  <c r="G260" i="5"/>
  <c r="I267" i="5"/>
  <c r="U275" i="5"/>
  <c r="U292" i="5"/>
  <c r="O332" i="5"/>
  <c r="K332" i="5"/>
  <c r="O267" i="5"/>
  <c r="K267" i="5"/>
  <c r="I285" i="5"/>
  <c r="I298" i="5"/>
  <c r="K10" i="4"/>
  <c r="O10" i="4"/>
  <c r="K27" i="4"/>
  <c r="O27" i="4"/>
  <c r="K40" i="4"/>
  <c r="O40" i="4"/>
  <c r="K53" i="4"/>
  <c r="O53" i="4"/>
  <c r="K58" i="4"/>
  <c r="O58" i="4"/>
  <c r="K70" i="4"/>
  <c r="O70" i="4"/>
  <c r="K84" i="4"/>
  <c r="O84" i="4"/>
  <c r="G91" i="4"/>
  <c r="I91" i="4"/>
  <c r="M96" i="4"/>
  <c r="G102" i="4"/>
  <c r="G106" i="4"/>
  <c r="I106" i="4"/>
  <c r="U112" i="4"/>
  <c r="G132" i="4"/>
  <c r="I132" i="4"/>
  <c r="O91" i="4"/>
  <c r="K91" i="4"/>
  <c r="U96" i="4"/>
  <c r="O106" i="4"/>
  <c r="K106" i="4"/>
  <c r="G112" i="4"/>
  <c r="G121" i="4"/>
  <c r="I121" i="4"/>
  <c r="O132" i="4"/>
  <c r="O157" i="4"/>
  <c r="O169" i="4"/>
  <c r="O179" i="4"/>
  <c r="U91" i="4"/>
  <c r="I101" i="4"/>
  <c r="U106" i="4"/>
  <c r="O121" i="4"/>
  <c r="N137" i="4"/>
  <c r="O137" i="4" s="1"/>
  <c r="U85" i="4"/>
  <c r="O101" i="4"/>
  <c r="K101" i="4"/>
  <c r="N121" i="4"/>
  <c r="U121" i="4"/>
  <c r="N126" i="4"/>
  <c r="O126" i="4" s="1"/>
  <c r="M121" i="4"/>
  <c r="M132" i="4"/>
  <c r="I144" i="4"/>
  <c r="M144" i="4"/>
  <c r="G150" i="4"/>
  <c r="I157" i="4"/>
  <c r="M157" i="4"/>
  <c r="G163" i="4"/>
  <c r="I169" i="4"/>
  <c r="M169" i="4"/>
  <c r="G170" i="4"/>
  <c r="I179" i="4"/>
  <c r="M179" i="4"/>
  <c r="O191" i="4"/>
  <c r="K191" i="4"/>
  <c r="G198" i="4"/>
  <c r="I204" i="4"/>
  <c r="M185" i="4"/>
  <c r="O204" i="4"/>
  <c r="K204" i="4"/>
  <c r="K121" i="4"/>
  <c r="K132" i="4"/>
  <c r="K144" i="4"/>
  <c r="K157" i="4"/>
  <c r="K169" i="4"/>
  <c r="K179" i="4"/>
  <c r="U185" i="4"/>
  <c r="M191" i="4"/>
  <c r="M198" i="4"/>
  <c r="G205" i="4"/>
  <c r="O230" i="4"/>
  <c r="I191" i="4"/>
  <c r="O254" i="4"/>
  <c r="K254" i="4"/>
  <c r="M259" i="4"/>
  <c r="U260" i="4"/>
  <c r="G267" i="4"/>
  <c r="G275" i="4"/>
  <c r="I275" i="4"/>
  <c r="M285" i="4"/>
  <c r="G298" i="4"/>
  <c r="G299" i="4"/>
  <c r="I299" i="4"/>
  <c r="G337" i="4"/>
  <c r="I337" i="4"/>
  <c r="I216" i="4"/>
  <c r="M216" i="4"/>
  <c r="G224" i="4"/>
  <c r="I230" i="4"/>
  <c r="M230" i="4"/>
  <c r="G231" i="4"/>
  <c r="I240" i="4"/>
  <c r="M240" i="4"/>
  <c r="G247" i="4"/>
  <c r="U259" i="4"/>
  <c r="O275" i="4"/>
  <c r="K275" i="4"/>
  <c r="U285" i="4"/>
  <c r="O299" i="4"/>
  <c r="K299" i="4"/>
  <c r="G303" i="4"/>
  <c r="I310" i="4"/>
  <c r="G317" i="4"/>
  <c r="I323" i="4"/>
  <c r="O337" i="4"/>
  <c r="K337" i="4"/>
  <c r="U338" i="4"/>
  <c r="U247" i="4"/>
  <c r="I260" i="4"/>
  <c r="I292" i="4"/>
  <c r="O310" i="4"/>
  <c r="K310" i="4"/>
  <c r="O323" i="4"/>
  <c r="K323" i="4"/>
  <c r="I339" i="4"/>
  <c r="G339" i="4"/>
  <c r="K216" i="4"/>
  <c r="K230" i="4"/>
  <c r="K240" i="4"/>
  <c r="G254" i="4"/>
  <c r="I254" i="4"/>
  <c r="O260" i="4"/>
  <c r="K260" i="4"/>
  <c r="U267" i="4"/>
  <c r="M275" i="4"/>
  <c r="O292" i="4"/>
  <c r="K292" i="4"/>
  <c r="U298" i="4"/>
  <c r="M299" i="4"/>
  <c r="M303" i="4"/>
  <c r="M317" i="4"/>
  <c r="U332" i="4"/>
  <c r="M337" i="4"/>
  <c r="K339" i="4"/>
  <c r="O106" i="3"/>
  <c r="K106" i="3"/>
  <c r="U121" i="3"/>
  <c r="K10" i="3"/>
  <c r="O10" i="3"/>
  <c r="K27" i="3"/>
  <c r="O27" i="3"/>
  <c r="K40" i="3"/>
  <c r="O40" i="3"/>
  <c r="K53" i="3"/>
  <c r="O53" i="3"/>
  <c r="K58" i="3"/>
  <c r="O58" i="3"/>
  <c r="K70" i="3"/>
  <c r="O70" i="3"/>
  <c r="K84" i="3"/>
  <c r="O84" i="3"/>
  <c r="G101" i="3"/>
  <c r="I101" i="3"/>
  <c r="M102" i="3"/>
  <c r="G121" i="3"/>
  <c r="I121" i="3"/>
  <c r="I126" i="3"/>
  <c r="G126" i="3"/>
  <c r="O101" i="3"/>
  <c r="K101" i="3"/>
  <c r="U102" i="3"/>
  <c r="O191" i="3"/>
  <c r="O91" i="3"/>
  <c r="K91" i="3"/>
  <c r="I106" i="3"/>
  <c r="G132" i="3"/>
  <c r="I132" i="3"/>
  <c r="I137" i="3"/>
  <c r="G137" i="3"/>
  <c r="M121" i="3"/>
  <c r="M132" i="3"/>
  <c r="I144" i="3"/>
  <c r="M144" i="3"/>
  <c r="G150" i="3"/>
  <c r="I157" i="3"/>
  <c r="M157" i="3"/>
  <c r="G163" i="3"/>
  <c r="I169" i="3"/>
  <c r="M169" i="3"/>
  <c r="G170" i="3"/>
  <c r="I179" i="3"/>
  <c r="M179" i="3"/>
  <c r="G185" i="3"/>
  <c r="I191" i="3"/>
  <c r="M191" i="3"/>
  <c r="O224" i="3"/>
  <c r="K224" i="3"/>
  <c r="G230" i="3"/>
  <c r="I231" i="3"/>
  <c r="O259" i="3"/>
  <c r="K259" i="3"/>
  <c r="M267" i="3"/>
  <c r="U299" i="3"/>
  <c r="I198" i="3"/>
  <c r="M216" i="3"/>
  <c r="O231" i="3"/>
  <c r="K231" i="3"/>
  <c r="M254" i="3"/>
  <c r="G267" i="3"/>
  <c r="I267" i="3"/>
  <c r="I298" i="3"/>
  <c r="G298" i="3"/>
  <c r="G299" i="3"/>
  <c r="I299" i="3"/>
  <c r="K121" i="3"/>
  <c r="K132" i="3"/>
  <c r="K144" i="3"/>
  <c r="K157" i="3"/>
  <c r="K169" i="3"/>
  <c r="K179" i="3"/>
  <c r="K191" i="3"/>
  <c r="O198" i="3"/>
  <c r="K198" i="3"/>
  <c r="G204" i="3"/>
  <c r="G205" i="3"/>
  <c r="I205" i="3"/>
  <c r="M224" i="3"/>
  <c r="M230" i="3"/>
  <c r="G240" i="3"/>
  <c r="G247" i="3"/>
  <c r="I247" i="3"/>
  <c r="M259" i="3"/>
  <c r="O267" i="3"/>
  <c r="K267" i="3"/>
  <c r="O205" i="3"/>
  <c r="K205" i="3"/>
  <c r="I224" i="3"/>
  <c r="K247" i="3"/>
  <c r="I259" i="3"/>
  <c r="I285" i="3"/>
  <c r="G285" i="3"/>
  <c r="G292" i="3"/>
  <c r="I292" i="3"/>
  <c r="K285" i="3"/>
  <c r="O285" i="3"/>
  <c r="K298" i="3"/>
  <c r="O298" i="3"/>
  <c r="G303" i="3"/>
  <c r="K303" i="3"/>
  <c r="O303" i="3"/>
  <c r="I310" i="3"/>
  <c r="G317" i="3"/>
  <c r="K317" i="3"/>
  <c r="O317" i="3"/>
  <c r="I323" i="3"/>
  <c r="G332" i="3"/>
  <c r="K332" i="3"/>
  <c r="O332" i="3"/>
  <c r="I337" i="3"/>
  <c r="G338" i="3"/>
  <c r="K338" i="3"/>
  <c r="O338" i="3"/>
  <c r="I339" i="3"/>
  <c r="K10" i="2"/>
  <c r="O10" i="2"/>
  <c r="K27" i="2"/>
  <c r="O27" i="2"/>
  <c r="K40" i="2"/>
  <c r="O40" i="2"/>
  <c r="I47" i="2"/>
  <c r="K53" i="2"/>
  <c r="O53" i="2"/>
  <c r="I54" i="2"/>
  <c r="K58" i="2"/>
  <c r="O58" i="2"/>
  <c r="K70" i="2"/>
  <c r="O70" i="2"/>
  <c r="I78" i="2"/>
  <c r="G84" i="2"/>
  <c r="K84" i="2"/>
  <c r="O84" i="2"/>
  <c r="I85" i="2"/>
  <c r="G91" i="2"/>
  <c r="K91" i="2"/>
  <c r="I96" i="2"/>
  <c r="K101" i="2"/>
  <c r="O101" i="2"/>
  <c r="I102" i="2"/>
  <c r="K106" i="2"/>
  <c r="O106" i="2"/>
  <c r="I112" i="2"/>
  <c r="G121" i="2"/>
  <c r="K121" i="2"/>
  <c r="U121" i="2"/>
  <c r="O137" i="2"/>
  <c r="K137" i="2"/>
  <c r="I126" i="2"/>
  <c r="O150" i="2"/>
  <c r="K150" i="2"/>
  <c r="O163" i="2"/>
  <c r="O170" i="2"/>
  <c r="K126" i="2"/>
  <c r="T144" i="2"/>
  <c r="O185" i="2"/>
  <c r="O198" i="2"/>
  <c r="G216" i="2"/>
  <c r="O224" i="2"/>
  <c r="K224" i="2"/>
  <c r="M224" i="2"/>
  <c r="M230" i="2"/>
  <c r="O231" i="2"/>
  <c r="M163" i="2"/>
  <c r="M170" i="2"/>
  <c r="M185" i="2"/>
  <c r="M198" i="2"/>
  <c r="O205" i="2"/>
  <c r="M205" i="2"/>
  <c r="M216" i="2"/>
  <c r="U216" i="2"/>
  <c r="U230" i="2"/>
  <c r="O247" i="2"/>
  <c r="K163" i="2"/>
  <c r="K170" i="2"/>
  <c r="K185" i="2"/>
  <c r="K198" i="2"/>
  <c r="K205" i="2"/>
  <c r="N216" i="2"/>
  <c r="O216" i="2" s="1"/>
  <c r="G224" i="2"/>
  <c r="I230" i="2"/>
  <c r="G230" i="2"/>
  <c r="G231" i="2"/>
  <c r="M231" i="2"/>
  <c r="G240" i="2"/>
  <c r="M247" i="2"/>
  <c r="G254" i="2"/>
  <c r="G267" i="2"/>
  <c r="I275" i="2"/>
  <c r="U285" i="2"/>
  <c r="O310" i="2"/>
  <c r="K310" i="2"/>
  <c r="K323" i="2"/>
  <c r="U332" i="2"/>
  <c r="O339" i="2"/>
  <c r="K339" i="2"/>
  <c r="U339" i="2"/>
  <c r="O275" i="2"/>
  <c r="K275" i="2"/>
  <c r="I292" i="2"/>
  <c r="I337" i="2"/>
  <c r="K231" i="2"/>
  <c r="K247" i="2"/>
  <c r="G259" i="2"/>
  <c r="G260" i="2"/>
  <c r="I260" i="2"/>
  <c r="M267" i="2"/>
  <c r="O292" i="2"/>
  <c r="K292" i="2"/>
  <c r="G298" i="2"/>
  <c r="G299" i="2"/>
  <c r="I299" i="2"/>
  <c r="U303" i="2"/>
  <c r="M310" i="2"/>
  <c r="U317" i="2"/>
  <c r="M323" i="2"/>
  <c r="O337" i="2"/>
  <c r="K337" i="2"/>
  <c r="U338" i="2"/>
  <c r="M339" i="2"/>
  <c r="K260" i="2"/>
  <c r="U267" i="2"/>
  <c r="M275" i="2"/>
  <c r="M285" i="2"/>
  <c r="O299" i="2"/>
  <c r="K299" i="2"/>
  <c r="G303" i="2"/>
  <c r="G310" i="2"/>
  <c r="I310" i="2"/>
  <c r="G317" i="2"/>
  <c r="G323" i="2"/>
  <c r="I323" i="2"/>
  <c r="M332" i="2"/>
  <c r="G338" i="2"/>
  <c r="G339" i="2"/>
  <c r="I339" i="2"/>
  <c r="N70" i="1"/>
  <c r="O70" i="1" s="1"/>
  <c r="M78" i="1"/>
  <c r="N91" i="1"/>
  <c r="O91" i="1" s="1"/>
  <c r="K78" i="1"/>
  <c r="N84" i="1"/>
  <c r="O84" i="1" s="1"/>
  <c r="M85" i="1"/>
  <c r="I10" i="1"/>
  <c r="G19" i="1"/>
  <c r="K19" i="1"/>
  <c r="O19" i="1"/>
  <c r="I27" i="1"/>
  <c r="G35" i="1"/>
  <c r="K35" i="1"/>
  <c r="O35" i="1"/>
  <c r="I40" i="1"/>
  <c r="G47" i="1"/>
  <c r="K47" i="1"/>
  <c r="O47" i="1"/>
  <c r="I53" i="1"/>
  <c r="G54" i="1"/>
  <c r="K54" i="1"/>
  <c r="O54" i="1"/>
  <c r="I58" i="1"/>
  <c r="G63" i="1"/>
  <c r="K63" i="1"/>
  <c r="O63" i="1"/>
  <c r="K84" i="1"/>
  <c r="N85" i="1"/>
  <c r="O85" i="1" s="1"/>
  <c r="M96" i="1"/>
  <c r="U96" i="1"/>
  <c r="M102" i="1"/>
  <c r="U102" i="1"/>
  <c r="N112" i="1"/>
  <c r="O112" i="1" s="1"/>
  <c r="K163" i="1"/>
  <c r="O230" i="1"/>
  <c r="K230" i="1"/>
  <c r="I231" i="1"/>
  <c r="G231" i="1"/>
  <c r="G254" i="1"/>
  <c r="N254" i="1"/>
  <c r="G337" i="1"/>
  <c r="N337" i="1"/>
  <c r="I285" i="1"/>
  <c r="G285" i="1"/>
  <c r="O121" i="1"/>
  <c r="K121" i="1"/>
  <c r="O179" i="1"/>
  <c r="K179" i="1"/>
  <c r="I185" i="1"/>
  <c r="G185" i="1"/>
  <c r="G96" i="1"/>
  <c r="O101" i="1"/>
  <c r="K101" i="1"/>
  <c r="G102" i="1"/>
  <c r="O106" i="1"/>
  <c r="K106" i="1"/>
  <c r="G126" i="1"/>
  <c r="O132" i="1"/>
  <c r="K132" i="1"/>
  <c r="G137" i="1"/>
  <c r="O144" i="1"/>
  <c r="K144" i="1"/>
  <c r="G150" i="1"/>
  <c r="K157" i="1"/>
  <c r="M163" i="1"/>
  <c r="O204" i="1"/>
  <c r="K204" i="1"/>
  <c r="I205" i="1"/>
  <c r="G205" i="1"/>
  <c r="M230" i="1"/>
  <c r="I267" i="1"/>
  <c r="G267" i="1"/>
  <c r="M112" i="1"/>
  <c r="U112" i="1"/>
  <c r="M121" i="1"/>
  <c r="I163" i="1"/>
  <c r="M179" i="1"/>
  <c r="N163" i="1"/>
  <c r="O163" i="1" s="1"/>
  <c r="G179" i="1"/>
  <c r="N185" i="1"/>
  <c r="O185" i="1" s="1"/>
  <c r="G204" i="1"/>
  <c r="N205" i="1"/>
  <c r="O205" i="1"/>
  <c r="G230" i="1"/>
  <c r="N231" i="1"/>
  <c r="O231" i="1" s="1"/>
  <c r="U259" i="1"/>
  <c r="N260" i="1"/>
  <c r="O260" i="1" s="1"/>
  <c r="O299" i="1"/>
  <c r="O310" i="1"/>
  <c r="O323" i="1"/>
  <c r="I332" i="1"/>
  <c r="G332" i="1"/>
  <c r="U338" i="1"/>
  <c r="N339" i="1"/>
  <c r="O339" i="1" s="1"/>
  <c r="T169" i="1"/>
  <c r="K185" i="1"/>
  <c r="T191" i="1"/>
  <c r="K205" i="1"/>
  <c r="T216" i="1"/>
  <c r="K231" i="1"/>
  <c r="T240" i="1"/>
  <c r="O254" i="1"/>
  <c r="K254" i="1"/>
  <c r="M259" i="1"/>
  <c r="U267" i="1"/>
  <c r="N275" i="1"/>
  <c r="O275" i="1" s="1"/>
  <c r="U285" i="1"/>
  <c r="N292" i="1"/>
  <c r="O292" i="1" s="1"/>
  <c r="N298" i="1"/>
  <c r="O298" i="1" s="1"/>
  <c r="N303" i="1"/>
  <c r="O303" i="1" s="1"/>
  <c r="N317" i="1"/>
  <c r="O317" i="1" s="1"/>
  <c r="M332" i="1"/>
  <c r="O337" i="1"/>
  <c r="I338" i="1"/>
  <c r="G338" i="1"/>
  <c r="I298" i="1"/>
  <c r="G298" i="1"/>
  <c r="I303" i="1"/>
  <c r="G303" i="1"/>
  <c r="I317" i="1"/>
  <c r="G317" i="1"/>
  <c r="U332" i="1"/>
  <c r="M260" i="1"/>
  <c r="M275" i="1"/>
  <c r="M292" i="1"/>
  <c r="M299" i="1"/>
  <c r="M310" i="1"/>
  <c r="M323" i="1"/>
  <c r="M337" i="1"/>
  <c r="M339" i="1"/>
  <c r="K260" i="1"/>
  <c r="K275" i="1"/>
  <c r="K292" i="1"/>
  <c r="K299" i="1"/>
  <c r="K310" i="1"/>
  <c r="K323" i="1"/>
  <c r="K337" i="1"/>
  <c r="K339" i="1"/>
</calcChain>
</file>

<file path=xl/sharedStrings.xml><?xml version="1.0" encoding="utf-8"?>
<sst xmlns="http://schemas.openxmlformats.org/spreadsheetml/2006/main" count="16336" uniqueCount="619">
  <si>
    <t/>
  </si>
  <si>
    <t>Figures Finalised as at 2022/08/09</t>
  </si>
  <si>
    <t>STATEMENT OF OPERATING REVENUE FOR THE 4th Quarter Ended 30 June 2022 (Preliminary results)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</si>
  <si>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</si>
  <si>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</si>
  <si>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</si>
  <si>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</si>
  <si>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</si>
  <si>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</si>
  <si>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30 June 2022</t>
  </si>
  <si>
    <t>Fourth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</si>
  <si>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</si>
  <si>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</si>
  <si>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</si>
  <si>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</si>
  <si>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</si>
  <si>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</si>
  <si>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</si>
  <si>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</si>
  <si>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</si>
  <si>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</si>
  <si>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Q4 of 2020/21 to Q4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</si>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</sst>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30126879</v>
      </c>
      <c r="E8" s="33">
        <v>25026879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8745537</v>
      </c>
      <c r="K8" s="38">
        <f>IF(($E8       =0),0,($J8       /$E8       ))</f>
        <v>0.34944576988604931</v>
      </c>
      <c r="L8" s="33">
        <v>-732329</v>
      </c>
      <c r="M8" s="38">
        <f>IF(($E8       =0),0,($L8       /$E8       ))</f>
        <v>-2.9261698991712069E-2</v>
      </c>
      <c r="N8" s="33">
        <f>$F8       +$H8       +$J8       +$L8</f>
        <v>23344616</v>
      </c>
      <c r="O8" s="38">
        <f>IF(($E8       =0),0,($N8       /$E8       ))</f>
        <v>0.93278175037326871</v>
      </c>
      <c r="P8" s="33">
        <v>108514</v>
      </c>
      <c r="Q8" s="33">
        <v>32629147</v>
      </c>
      <c r="R8" s="33">
        <v>34871281</v>
      </c>
      <c r="S8" s="33">
        <v>28538263</v>
      </c>
      <c r="T8" s="38">
        <f>IF(($R8       =0),0,($S8       /$R8       ))</f>
        <v>0.81838871935906221</v>
      </c>
      <c r="U8" s="38">
        <f>IF(($P8       =0),0,(($L8       /$P8       )-1))</f>
        <v>-7.7487052361907223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740310</v>
      </c>
      <c r="E9" s="33">
        <v>751640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17275</v>
      </c>
      <c r="K9" s="38">
        <f>IF(($E9       =0),0,($J9       /$E9       ))</f>
        <v>2.2983077004949178E-2</v>
      </c>
      <c r="L9" s="33">
        <v>162662</v>
      </c>
      <c r="M9" s="38">
        <f>IF(($E9       =0),0,($L9       /$E9       ))</f>
        <v>0.21640945133308498</v>
      </c>
      <c r="N9" s="33">
        <f>$F9       +$H9       +$J9       +$L9</f>
        <v>385731</v>
      </c>
      <c r="O9" s="38">
        <f>IF(($E9       =0),0,($N9       /$E9       ))</f>
        <v>0.51318583364376569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25778519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8762812</v>
      </c>
      <c r="K10" s="39">
        <f t="shared" ref="K10:K54" si="2">IF(($E10      =0),0,($J10      /$E10      ))</f>
        <v>0.33992689805027199</v>
      </c>
      <c r="L10" s="34">
        <f>SUM(L8:L9)</f>
        <v>-569667</v>
      </c>
      <c r="M10" s="39">
        <f t="shared" ref="M10:M54" si="3">IF(($E10      =0),0,($L10      /$E10      ))</f>
        <v>-2.2098515434498003E-2</v>
      </c>
      <c r="N10" s="34">
        <f t="shared" ref="N10:N54" si="4">$F10      +$H10      +$J10      +$L10</f>
        <v>23730347</v>
      </c>
      <c r="O10" s="39">
        <f t="shared" ref="O10:O54" si="5">IF(($E10      =0),0,($N10      /$E10      ))</f>
        <v>0.92054733633068675</v>
      </c>
      <c r="P10" s="34">
        <f>SUM(P8:P9)</f>
        <v>108514</v>
      </c>
      <c r="Q10" s="34">
        <f>SUM(Q8:Q9)</f>
        <v>32629147</v>
      </c>
      <c r="R10" s="34">
        <f>SUM(R8:R9)</f>
        <v>34871281</v>
      </c>
      <c r="S10" s="34">
        <f>SUM(S8:S9)</f>
        <v>28538263</v>
      </c>
      <c r="T10" s="39">
        <f t="shared" ref="T10:T54" si="6">IF(($R10      =0),0,($S10      /$R10      ))</f>
        <v>0.81838871935906221</v>
      </c>
      <c r="U10" s="39">
        <f t="shared" ref="U10:U54" si="7">IF(($P10      =0),0,(($L10      /$P10      )-1))</f>
        <v>-6.2497097148755003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13782</v>
      </c>
      <c r="K11" s="38">
        <f t="shared" si="2"/>
        <v>0.25829788031560996</v>
      </c>
      <c r="L11" s="33">
        <v>4485</v>
      </c>
      <c r="M11" s="38">
        <f t="shared" si="3"/>
        <v>8.4056449950334539E-2</v>
      </c>
      <c r="N11" s="33">
        <f t="shared" si="4"/>
        <v>36309</v>
      </c>
      <c r="O11" s="38">
        <f t="shared" si="5"/>
        <v>0.68049178177183878</v>
      </c>
      <c r="P11" s="33">
        <v>22043</v>
      </c>
      <c r="Q11" s="33">
        <v>7470864</v>
      </c>
      <c r="R11" s="33">
        <v>7470864</v>
      </c>
      <c r="S11" s="33">
        <v>6733837</v>
      </c>
      <c r="T11" s="38">
        <f t="shared" si="6"/>
        <v>0.90134648415497864</v>
      </c>
      <c r="U11" s="38">
        <f t="shared" si="7"/>
        <v>-0.79653404708977904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14545000</v>
      </c>
      <c r="K12" s="38">
        <f t="shared" si="2"/>
        <v>0.53301624272178139</v>
      </c>
      <c r="L12" s="33">
        <v>0</v>
      </c>
      <c r="M12" s="38">
        <f t="shared" si="3"/>
        <v>0</v>
      </c>
      <c r="N12" s="33">
        <f t="shared" si="4"/>
        <v>35011074</v>
      </c>
      <c r="O12" s="38">
        <f t="shared" si="5"/>
        <v>1.2830162335602784</v>
      </c>
      <c r="P12" s="33">
        <v>0</v>
      </c>
      <c r="Q12" s="33">
        <v>22026230</v>
      </c>
      <c r="R12" s="33">
        <v>30627230</v>
      </c>
      <c r="S12" s="33">
        <v>39294674</v>
      </c>
      <c r="T12" s="38">
        <f t="shared" si="6"/>
        <v>1.2829979727190477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2471710</v>
      </c>
      <c r="K13" s="38">
        <f t="shared" si="2"/>
        <v>0.11182572756780547</v>
      </c>
      <c r="L13" s="33">
        <v>-349300</v>
      </c>
      <c r="M13" s="38">
        <f t="shared" si="3"/>
        <v>-1.5803118747520724E-2</v>
      </c>
      <c r="N13" s="33">
        <f t="shared" si="4"/>
        <v>7014111</v>
      </c>
      <c r="O13" s="38">
        <f t="shared" si="5"/>
        <v>0.31733417990635937</v>
      </c>
      <c r="P13" s="33">
        <v>0</v>
      </c>
      <c r="Q13" s="33">
        <v>21295896</v>
      </c>
      <c r="R13" s="33">
        <v>24346644</v>
      </c>
      <c r="S13" s="33">
        <v>8245139</v>
      </c>
      <c r="T13" s="38">
        <f t="shared" si="6"/>
        <v>0.33865607925264773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4443000</v>
      </c>
      <c r="E14" s="33">
        <v>4768697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300000</v>
      </c>
      <c r="M14" s="38">
        <f t="shared" si="3"/>
        <v>6.2910266682911498E-2</v>
      </c>
      <c r="N14" s="33">
        <f t="shared" si="4"/>
        <v>5072869</v>
      </c>
      <c r="O14" s="38">
        <f t="shared" si="5"/>
        <v>1.0637851387915818</v>
      </c>
      <c r="P14" s="33">
        <v>300000</v>
      </c>
      <c r="Q14" s="33">
        <v>4267000</v>
      </c>
      <c r="R14" s="33">
        <v>4267000</v>
      </c>
      <c r="S14" s="33">
        <v>4831129</v>
      </c>
      <c r="T14" s="38">
        <f t="shared" si="6"/>
        <v>1.132207405671432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12976644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4817972</v>
      </c>
      <c r="K15" s="38">
        <f t="shared" si="2"/>
        <v>0.37128027862982138</v>
      </c>
      <c r="L15" s="33">
        <v>-184970</v>
      </c>
      <c r="M15" s="38">
        <f t="shared" si="3"/>
        <v>-1.4254070621032681E-2</v>
      </c>
      <c r="N15" s="33">
        <f t="shared" si="4"/>
        <v>25430830</v>
      </c>
      <c r="O15" s="38">
        <f t="shared" si="5"/>
        <v>1.9597385888061658</v>
      </c>
      <c r="P15" s="33">
        <v>1219609</v>
      </c>
      <c r="Q15" s="33">
        <v>12709613</v>
      </c>
      <c r="R15" s="33">
        <v>15400413</v>
      </c>
      <c r="S15" s="33">
        <v>25054832</v>
      </c>
      <c r="T15" s="38">
        <f t="shared" si="6"/>
        <v>1.626893512531125</v>
      </c>
      <c r="U15" s="38">
        <f t="shared" si="7"/>
        <v>-1.1516633609624067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29423</v>
      </c>
      <c r="E16" s="33">
        <v>1489602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6411</v>
      </c>
      <c r="K16" s="38">
        <f t="shared" si="2"/>
        <v>4.3038341785255393E-3</v>
      </c>
      <c r="L16" s="33">
        <v>306098</v>
      </c>
      <c r="M16" s="38">
        <f t="shared" si="3"/>
        <v>0.2054897885475449</v>
      </c>
      <c r="N16" s="33">
        <f t="shared" si="4"/>
        <v>387147</v>
      </c>
      <c r="O16" s="38">
        <f t="shared" si="5"/>
        <v>0.25989962419491919</v>
      </c>
      <c r="P16" s="33">
        <v>885728</v>
      </c>
      <c r="Q16" s="33">
        <v>28264</v>
      </c>
      <c r="R16" s="33">
        <v>733813</v>
      </c>
      <c r="S16" s="33">
        <v>925857</v>
      </c>
      <c r="T16" s="38">
        <f t="shared" si="6"/>
        <v>1.2617070016475587</v>
      </c>
      <c r="U16" s="38">
        <f t="shared" si="7"/>
        <v>-0.65441083492900753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13591000</v>
      </c>
      <c r="K17" s="38">
        <f t="shared" si="2"/>
        <v>0.40322447854732146</v>
      </c>
      <c r="L17" s="33">
        <v>0</v>
      </c>
      <c r="M17" s="38">
        <f t="shared" si="3"/>
        <v>0</v>
      </c>
      <c r="N17" s="33">
        <f t="shared" si="4"/>
        <v>54362000</v>
      </c>
      <c r="O17" s="38">
        <f t="shared" si="5"/>
        <v>1.6128385772047302</v>
      </c>
      <c r="P17" s="33">
        <v>-19627321</v>
      </c>
      <c r="Q17" s="33">
        <v>33231013</v>
      </c>
      <c r="R17" s="33">
        <v>13231013</v>
      </c>
      <c r="S17" s="33">
        <v>13231265</v>
      </c>
      <c r="T17" s="38">
        <f t="shared" si="6"/>
        <v>1.0000190461607135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76310871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-16267082</v>
      </c>
      <c r="K18" s="38">
        <f t="shared" si="2"/>
        <v>-0.21316860608234967</v>
      </c>
      <c r="L18" s="33">
        <v>80529210</v>
      </c>
      <c r="M18" s="38">
        <f t="shared" si="3"/>
        <v>1.0552783495289944</v>
      </c>
      <c r="N18" s="33">
        <f t="shared" si="4"/>
        <v>24447018</v>
      </c>
      <c r="O18" s="38">
        <f t="shared" si="5"/>
        <v>0.32036088278955693</v>
      </c>
      <c r="P18" s="33">
        <v>745462</v>
      </c>
      <c r="Q18" s="33">
        <v>80292281</v>
      </c>
      <c r="R18" s="33">
        <v>82520962</v>
      </c>
      <c r="S18" s="33">
        <v>25641811</v>
      </c>
      <c r="T18" s="38">
        <f t="shared" si="6"/>
        <v>0.3107308782948992</v>
      </c>
      <c r="U18" s="38">
        <f t="shared" si="7"/>
        <v>107.02590876530259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178696293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19178793</v>
      </c>
      <c r="K19" s="39">
        <f t="shared" si="2"/>
        <v>0.10732619394628405</v>
      </c>
      <c r="L19" s="34">
        <f>SUM(L11:L18)</f>
        <v>80605523</v>
      </c>
      <c r="M19" s="39">
        <f t="shared" si="3"/>
        <v>0.451075518393658</v>
      </c>
      <c r="N19" s="34">
        <f t="shared" si="4"/>
        <v>151761358</v>
      </c>
      <c r="O19" s="39">
        <f t="shared" si="5"/>
        <v>0.84926976073308924</v>
      </c>
      <c r="P19" s="34">
        <f>SUM(P11:P18)</f>
        <v>-16454479</v>
      </c>
      <c r="Q19" s="34">
        <f>SUM(Q11:Q18)</f>
        <v>181321161</v>
      </c>
      <c r="R19" s="34">
        <f>SUM(R11:R18)</f>
        <v>178597939</v>
      </c>
      <c r="S19" s="34">
        <f>SUM(S11:S18)</f>
        <v>123958544</v>
      </c>
      <c r="T19" s="39">
        <f t="shared" si="6"/>
        <v>0.69406480664930859</v>
      </c>
      <c r="U19" s="39">
        <f t="shared" si="7"/>
        <v>-5.8986979776144839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121588124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28680319</v>
      </c>
      <c r="K23" s="38">
        <f t="shared" si="2"/>
        <v>0.23588092369942315</v>
      </c>
      <c r="L23" s="33">
        <v>-151567</v>
      </c>
      <c r="M23" s="38">
        <f t="shared" si="3"/>
        <v>-1.2465608894500256E-3</v>
      </c>
      <c r="N23" s="33">
        <f t="shared" si="4"/>
        <v>114894944</v>
      </c>
      <c r="O23" s="38">
        <f t="shared" si="5"/>
        <v>0.94495202508429199</v>
      </c>
      <c r="P23" s="33">
        <v>28235704</v>
      </c>
      <c r="Q23" s="33">
        <v>119026000</v>
      </c>
      <c r="R23" s="33">
        <v>144573000</v>
      </c>
      <c r="S23" s="33">
        <v>121506757</v>
      </c>
      <c r="T23" s="38">
        <f t="shared" si="6"/>
        <v>0.84045262255054543</v>
      </c>
      <c r="U23" s="38">
        <f t="shared" si="7"/>
        <v>-1.0053679199923615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14808</v>
      </c>
      <c r="K25" s="38">
        <f t="shared" si="2"/>
        <v>4.0274363936754887E-4</v>
      </c>
      <c r="L25" s="33">
        <v>0</v>
      </c>
      <c r="M25" s="38">
        <f t="shared" si="3"/>
        <v>0</v>
      </c>
      <c r="N25" s="33">
        <f t="shared" si="4"/>
        <v>142646909</v>
      </c>
      <c r="O25" s="38">
        <f t="shared" si="5"/>
        <v>3.8796687787136386</v>
      </c>
      <c r="P25" s="33">
        <v>23589554</v>
      </c>
      <c r="Q25" s="33">
        <v>44407467</v>
      </c>
      <c r="R25" s="33">
        <v>44407467</v>
      </c>
      <c r="S25" s="33">
        <v>43511351</v>
      </c>
      <c r="T25" s="38">
        <f t="shared" si="6"/>
        <v>0.97982060089128709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19521537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239175</v>
      </c>
      <c r="K26" s="38">
        <f t="shared" si="2"/>
        <v>1.2251852915065038E-2</v>
      </c>
      <c r="L26" s="33">
        <v>245330</v>
      </c>
      <c r="M26" s="38">
        <f t="shared" si="3"/>
        <v>1.2567145711938564E-2</v>
      </c>
      <c r="N26" s="33">
        <f t="shared" si="4"/>
        <v>2716197</v>
      </c>
      <c r="O26" s="38">
        <f t="shared" si="5"/>
        <v>0.1391384807456503</v>
      </c>
      <c r="P26" s="33">
        <v>215021</v>
      </c>
      <c r="Q26" s="33">
        <v>16976304</v>
      </c>
      <c r="R26" s="33">
        <v>0</v>
      </c>
      <c r="S26" s="33">
        <v>1545595</v>
      </c>
      <c r="T26" s="38">
        <f t="shared" si="6"/>
        <v>0</v>
      </c>
      <c r="U26" s="38">
        <f t="shared" si="7"/>
        <v>0.14095832500081396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177877467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28934302</v>
      </c>
      <c r="K27" s="39">
        <f t="shared" si="2"/>
        <v>0.16266423447552242</v>
      </c>
      <c r="L27" s="34">
        <f>SUM(L20:L26)</f>
        <v>93763</v>
      </c>
      <c r="M27" s="39">
        <f t="shared" si="3"/>
        <v>5.2712129074786076E-4</v>
      </c>
      <c r="N27" s="34">
        <f t="shared" si="4"/>
        <v>260258050</v>
      </c>
      <c r="O27" s="39">
        <f t="shared" si="5"/>
        <v>1.4631310777547781</v>
      </c>
      <c r="P27" s="34">
        <f>SUM(P20:P26)</f>
        <v>52040279</v>
      </c>
      <c r="Q27" s="34">
        <f>SUM(Q20:Q26)</f>
        <v>180409771</v>
      </c>
      <c r="R27" s="34">
        <f>SUM(R20:R26)</f>
        <v>188980467</v>
      </c>
      <c r="S27" s="34">
        <f>SUM(S20:S26)</f>
        <v>166563703</v>
      </c>
      <c r="T27" s="39">
        <f t="shared" si="6"/>
        <v>0.88138052384006438</v>
      </c>
      <c r="U27" s="39">
        <f t="shared" si="7"/>
        <v>-0.99819826100471132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1687900</v>
      </c>
      <c r="K30" s="38">
        <f t="shared" si="2"/>
        <v>0.2234445326979084</v>
      </c>
      <c r="L30" s="33">
        <v>0</v>
      </c>
      <c r="M30" s="38">
        <f t="shared" si="3"/>
        <v>0</v>
      </c>
      <c r="N30" s="33">
        <f t="shared" si="4"/>
        <v>6645650</v>
      </c>
      <c r="O30" s="38">
        <f t="shared" si="5"/>
        <v>0.8797524490336246</v>
      </c>
      <c r="P30" s="33">
        <v>0</v>
      </c>
      <c r="Q30" s="33">
        <v>7254000</v>
      </c>
      <c r="R30" s="33">
        <v>7254000</v>
      </c>
      <c r="S30" s="33">
        <v>8010844</v>
      </c>
      <c r="T30" s="38">
        <f t="shared" si="6"/>
        <v>1.1043347118830991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54673327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1.2324291148405877</v>
      </c>
      <c r="P31" s="33">
        <v>0</v>
      </c>
      <c r="Q31" s="33">
        <v>55297373</v>
      </c>
      <c r="R31" s="33">
        <v>55297373</v>
      </c>
      <c r="S31" s="33">
        <v>182173021</v>
      </c>
      <c r="T31" s="38">
        <f t="shared" si="6"/>
        <v>3.2944245109075978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84112280</v>
      </c>
      <c r="K33" s="38">
        <f t="shared" si="2"/>
        <v>0.53220431546207081</v>
      </c>
      <c r="L33" s="33">
        <v>50652128</v>
      </c>
      <c r="M33" s="38">
        <f t="shared" si="3"/>
        <v>0.32049162273258064</v>
      </c>
      <c r="N33" s="33">
        <f t="shared" si="4"/>
        <v>200562933</v>
      </c>
      <c r="O33" s="38">
        <f t="shared" si="5"/>
        <v>1.2690234822350572</v>
      </c>
      <c r="P33" s="33">
        <v>43659476</v>
      </c>
      <c r="Q33" s="33">
        <v>144940023</v>
      </c>
      <c r="R33" s="33">
        <v>181659023</v>
      </c>
      <c r="S33" s="33">
        <v>232214979</v>
      </c>
      <c r="T33" s="38">
        <f t="shared" si="6"/>
        <v>1.2783013756492569</v>
      </c>
      <c r="U33" s="38">
        <f t="shared" si="7"/>
        <v>0.16016344309766795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220272420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85800180</v>
      </c>
      <c r="K35" s="39">
        <f t="shared" si="2"/>
        <v>0.38951848806128336</v>
      </c>
      <c r="L35" s="34">
        <f>SUM(L28:L34)</f>
        <v>50652128</v>
      </c>
      <c r="M35" s="39">
        <f t="shared" si="3"/>
        <v>0.22995220191433863</v>
      </c>
      <c r="N35" s="34">
        <f t="shared" si="4"/>
        <v>274589583</v>
      </c>
      <c r="O35" s="39">
        <f t="shared" si="5"/>
        <v>1.2465908487317658</v>
      </c>
      <c r="P35" s="34">
        <f>SUM(P28:P34)</f>
        <v>43659476</v>
      </c>
      <c r="Q35" s="34">
        <f>SUM(Q28:Q34)</f>
        <v>207504116</v>
      </c>
      <c r="R35" s="34">
        <f>SUM(R28:R34)</f>
        <v>244210396</v>
      </c>
      <c r="S35" s="34">
        <f>SUM(S28:S34)</f>
        <v>422398844</v>
      </c>
      <c r="T35" s="39">
        <f t="shared" si="6"/>
        <v>1.729651361770856</v>
      </c>
      <c r="U35" s="39">
        <f t="shared" si="7"/>
        <v>0.16016344309766795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67177</v>
      </c>
      <c r="M36" s="38">
        <f t="shared" si="3"/>
        <v>0</v>
      </c>
      <c r="N36" s="33">
        <f t="shared" si="4"/>
        <v>67177</v>
      </c>
      <c r="O36" s="38">
        <f t="shared" si="5"/>
        <v>0</v>
      </c>
      <c r="P36" s="33">
        <v>58629</v>
      </c>
      <c r="Q36" s="33">
        <v>0</v>
      </c>
      <c r="R36" s="33">
        <v>0</v>
      </c>
      <c r="S36" s="33">
        <v>58629</v>
      </c>
      <c r="T36" s="38">
        <f t="shared" si="6"/>
        <v>0</v>
      </c>
      <c r="U36" s="38">
        <f t="shared" si="7"/>
        <v>0.14579815449692135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19088</v>
      </c>
      <c r="M38" s="38">
        <f t="shared" si="3"/>
        <v>0</v>
      </c>
      <c r="N38" s="33">
        <f t="shared" si="4"/>
        <v>19088</v>
      </c>
      <c r="O38" s="38">
        <f t="shared" si="5"/>
        <v>0</v>
      </c>
      <c r="P38" s="33">
        <v>-4703</v>
      </c>
      <c r="Q38" s="33">
        <v>2092</v>
      </c>
      <c r="R38" s="33">
        <v>0</v>
      </c>
      <c r="S38" s="33">
        <v>-4703</v>
      </c>
      <c r="T38" s="38">
        <f t="shared" si="6"/>
        <v>0</v>
      </c>
      <c r="U38" s="38">
        <f t="shared" si="7"/>
        <v>-5.0586859451413995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7269293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86265</v>
      </c>
      <c r="M40" s="39">
        <f t="shared" si="3"/>
        <v>1.1867041265223454E-2</v>
      </c>
      <c r="N40" s="34">
        <f t="shared" si="4"/>
        <v>106731265</v>
      </c>
      <c r="O40" s="39">
        <f t="shared" si="5"/>
        <v>14.68248218912073</v>
      </c>
      <c r="P40" s="34">
        <f>SUM(P36:P39)</f>
        <v>53926</v>
      </c>
      <c r="Q40" s="34">
        <f>SUM(Q36:Q39)</f>
        <v>8256092</v>
      </c>
      <c r="R40" s="34">
        <f>SUM(R36:R39)</f>
        <v>7254000</v>
      </c>
      <c r="S40" s="34">
        <f>SUM(S36:S39)</f>
        <v>53926</v>
      </c>
      <c r="T40" s="39">
        <f t="shared" si="6"/>
        <v>7.4339674662255309E-3</v>
      </c>
      <c r="U40" s="39">
        <f t="shared" si="7"/>
        <v>0.59969217075251269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38810928</v>
      </c>
      <c r="K42" s="38">
        <f t="shared" si="2"/>
        <v>0.97401915592127875</v>
      </c>
      <c r="L42" s="33">
        <v>0</v>
      </c>
      <c r="M42" s="38">
        <f t="shared" si="3"/>
        <v>0</v>
      </c>
      <c r="N42" s="33">
        <f t="shared" si="4"/>
        <v>67917150</v>
      </c>
      <c r="O42" s="38">
        <f t="shared" si="5"/>
        <v>1.7044839823355649</v>
      </c>
      <c r="P42" s="33">
        <v>0</v>
      </c>
      <c r="Q42" s="33">
        <v>38093848</v>
      </c>
      <c r="R42" s="33">
        <v>38093848</v>
      </c>
      <c r="S42" s="33">
        <v>18977022</v>
      </c>
      <c r="T42" s="38">
        <f t="shared" si="6"/>
        <v>0.4981650055410522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12045908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48183629</v>
      </c>
      <c r="O44" s="38">
        <f t="shared" si="5"/>
        <v>0</v>
      </c>
      <c r="P44" s="33">
        <v>0</v>
      </c>
      <c r="Q44" s="33">
        <v>0</v>
      </c>
      <c r="R44" s="33">
        <v>52334529</v>
      </c>
      <c r="S44" s="33">
        <v>58649660</v>
      </c>
      <c r="T44" s="38">
        <f t="shared" si="6"/>
        <v>1.1206685360634467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579126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531851</v>
      </c>
      <c r="R45" s="33">
        <v>531851</v>
      </c>
      <c r="S45" s="33">
        <v>13454</v>
      </c>
      <c r="T45" s="38">
        <f t="shared" si="6"/>
        <v>2.529655862262175E-2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153514527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868250</v>
      </c>
      <c r="K46" s="38">
        <f t="shared" si="2"/>
        <v>5.6558165338971471E-3</v>
      </c>
      <c r="L46" s="33">
        <v>0</v>
      </c>
      <c r="M46" s="38">
        <f t="shared" si="3"/>
        <v>0</v>
      </c>
      <c r="N46" s="33">
        <f t="shared" si="4"/>
        <v>868250</v>
      </c>
      <c r="O46" s="38">
        <f t="shared" si="5"/>
        <v>5.6558165338971471E-3</v>
      </c>
      <c r="P46" s="33">
        <v>0</v>
      </c>
      <c r="Q46" s="33">
        <v>226843183</v>
      </c>
      <c r="R46" s="33">
        <v>212406527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193360692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51725086</v>
      </c>
      <c r="K47" s="39">
        <f t="shared" si="2"/>
        <v>0.26750569345293818</v>
      </c>
      <c r="L47" s="34">
        <f>SUM(L41:L46)</f>
        <v>0</v>
      </c>
      <c r="M47" s="39">
        <f t="shared" si="3"/>
        <v>0</v>
      </c>
      <c r="N47" s="34">
        <f t="shared" si="4"/>
        <v>116969029</v>
      </c>
      <c r="O47" s="39">
        <f t="shared" si="5"/>
        <v>0.60492661559154948</v>
      </c>
      <c r="P47" s="34">
        <f>SUM(P41:P46)</f>
        <v>0</v>
      </c>
      <c r="Q47" s="34">
        <f>SUM(Q41:Q46)</f>
        <v>265468882</v>
      </c>
      <c r="R47" s="34">
        <f>SUM(R41:R46)</f>
        <v>303366755</v>
      </c>
      <c r="S47" s="34">
        <f>SUM(S41:S46)</f>
        <v>77640136</v>
      </c>
      <c r="T47" s="39">
        <f t="shared" si="6"/>
        <v>0.25592829379079457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9757831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-7656</v>
      </c>
      <c r="K52" s="38">
        <f t="shared" si="2"/>
        <v>-7.8460059412793683E-4</v>
      </c>
      <c r="L52" s="33">
        <v>947567</v>
      </c>
      <c r="M52" s="38">
        <f t="shared" si="3"/>
        <v>9.7108363528739125E-2</v>
      </c>
      <c r="N52" s="33">
        <f t="shared" si="4"/>
        <v>3053006</v>
      </c>
      <c r="O52" s="38">
        <f t="shared" si="5"/>
        <v>0.31287752370378213</v>
      </c>
      <c r="P52" s="33">
        <v>3548636</v>
      </c>
      <c r="Q52" s="33">
        <v>8751000</v>
      </c>
      <c r="R52" s="33">
        <v>8751000</v>
      </c>
      <c r="S52" s="33">
        <v>5618114</v>
      </c>
      <c r="T52" s="38">
        <f t="shared" si="6"/>
        <v>0.64199680036567253</v>
      </c>
      <c r="U52" s="38">
        <f t="shared" si="7"/>
        <v>-0.73297712135028781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9757831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-7656</v>
      </c>
      <c r="K53" s="39">
        <f t="shared" si="2"/>
        <v>-7.8460059412793683E-4</v>
      </c>
      <c r="L53" s="34">
        <f>SUM(L48:L52)</f>
        <v>947567</v>
      </c>
      <c r="M53" s="39">
        <f t="shared" si="3"/>
        <v>9.7108363528739125E-2</v>
      </c>
      <c r="N53" s="34">
        <f t="shared" si="4"/>
        <v>3053006</v>
      </c>
      <c r="O53" s="39">
        <f t="shared" si="5"/>
        <v>0.31287752370378213</v>
      </c>
      <c r="P53" s="34">
        <f>SUM(P48:P52)</f>
        <v>3548636</v>
      </c>
      <c r="Q53" s="34">
        <f>SUM(Q48:Q52)</f>
        <v>8751000</v>
      </c>
      <c r="R53" s="34">
        <f>SUM(R48:R52)</f>
        <v>8751000</v>
      </c>
      <c r="S53" s="34">
        <f>SUM(S48:S52)</f>
        <v>5618114</v>
      </c>
      <c r="T53" s="39">
        <f t="shared" si="6"/>
        <v>0.64199680036567253</v>
      </c>
      <c r="U53" s="39">
        <f t="shared" si="7"/>
        <v>-0.73297712135028781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813012515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194393517</v>
      </c>
      <c r="K54" s="39">
        <f t="shared" si="2"/>
        <v>0.23910273632134679</v>
      </c>
      <c r="L54" s="34">
        <f>SUM(L8:L9,L11:L18,L20:L26,L28:L34,L36:L39,L41:L46,L48:L52)</f>
        <v>131815579</v>
      </c>
      <c r="M54" s="39">
        <f t="shared" si="3"/>
        <v>0.16213228771761282</v>
      </c>
      <c r="N54" s="34">
        <f t="shared" si="4"/>
        <v>937092638</v>
      </c>
      <c r="O54" s="39">
        <f t="shared" si="5"/>
        <v>1.1526177281539141</v>
      </c>
      <c r="P54" s="34">
        <f>SUM(P8:P9,P11:P18,P20:P26,P28:P34,P36:P39,P41:P46,P48:P52)</f>
        <v>82956352</v>
      </c>
      <c r="Q54" s="34">
        <f>SUM(Q8:Q9,Q11:Q18,Q20:Q26,Q28:Q34,Q36:Q39,Q41:Q46,Q48:Q52)</f>
        <v>884340169</v>
      </c>
      <c r="R54" s="34">
        <f>SUM(R8:R9,R11:R18,R20:R26,R28:R34,R36:R39,R41:R46,R48:R52)</f>
        <v>966031838</v>
      </c>
      <c r="S54" s="34">
        <f>SUM(S8:S9,S11:S18,S20:S26,S28:S34,S36:S39,S41:S46,S48:S52)</f>
        <v>824771530</v>
      </c>
      <c r="T54" s="39">
        <f t="shared" si="6"/>
        <v>0.85377261655013903</v>
      </c>
      <c r="U54" s="39">
        <f t="shared" si="7"/>
        <v>0.58897511549206016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202980</v>
      </c>
      <c r="K57" s="38">
        <f t="shared" ref="K57:K85" si="10">IF(($E57      =0),0,($J57      /$E57      ))</f>
        <v>-17.220666836345124</v>
      </c>
      <c r="L57" s="33">
        <v>206598</v>
      </c>
      <c r="M57" s="38">
        <f t="shared" ref="M57:M85" si="11">IF(($E57      =0),0,($L57      /$E57      ))</f>
        <v>-17.527615169254265</v>
      </c>
      <c r="N57" s="33">
        <f t="shared" ref="N57:N85" si="12">$F57      +$H57      +$J57      +$L57</f>
        <v>815538</v>
      </c>
      <c r="O57" s="38">
        <f t="shared" ref="O57:O85" si="13">IF(($E57      =0),0,($N57      /$E57      ))</f>
        <v>-69.189615678289641</v>
      </c>
      <c r="P57" s="33">
        <v>194261</v>
      </c>
      <c r="Q57" s="33">
        <v>11120</v>
      </c>
      <c r="R57" s="33">
        <v>11120</v>
      </c>
      <c r="S57" s="33">
        <v>654731</v>
      </c>
      <c r="T57" s="38">
        <f t="shared" ref="T57:T85" si="14">IF(($R57      =0),0,($S57      /$R57      ))</f>
        <v>58.878687050359716</v>
      </c>
      <c r="U57" s="38">
        <f t="shared" ref="U57:U85" si="15">IF(($P57      =0),0,(($L57      /$P57      )-1))</f>
        <v>6.3507343213511813E-2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202980</v>
      </c>
      <c r="K58" s="39">
        <f t="shared" si="10"/>
        <v>-17.220666836345124</v>
      </c>
      <c r="L58" s="34">
        <f>L57</f>
        <v>206598</v>
      </c>
      <c r="M58" s="39">
        <f t="shared" si="11"/>
        <v>-17.527615169254265</v>
      </c>
      <c r="N58" s="34">
        <f t="shared" si="12"/>
        <v>815538</v>
      </c>
      <c r="O58" s="39">
        <f t="shared" si="13"/>
        <v>-69.189615678289641</v>
      </c>
      <c r="P58" s="34">
        <f>P57</f>
        <v>194261</v>
      </c>
      <c r="Q58" s="34">
        <f>Q57</f>
        <v>11120</v>
      </c>
      <c r="R58" s="34">
        <f>R57</f>
        <v>11120</v>
      </c>
      <c r="S58" s="34">
        <f>S57</f>
        <v>654731</v>
      </c>
      <c r="T58" s="39">
        <f t="shared" si="14"/>
        <v>58.878687050359716</v>
      </c>
      <c r="U58" s="39">
        <f t="shared" si="15"/>
        <v>6.3507343213511813E-2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-918004</v>
      </c>
      <c r="K60" s="38">
        <f t="shared" si="10"/>
        <v>0</v>
      </c>
      <c r="L60" s="33">
        <v>4995</v>
      </c>
      <c r="M60" s="38">
        <f t="shared" si="11"/>
        <v>0</v>
      </c>
      <c r="N60" s="33">
        <f t="shared" si="12"/>
        <v>64442407</v>
      </c>
      <c r="O60" s="38">
        <f t="shared" si="13"/>
        <v>0</v>
      </c>
      <c r="P60" s="33">
        <v>33007945</v>
      </c>
      <c r="Q60" s="33">
        <v>92869000</v>
      </c>
      <c r="R60" s="33">
        <v>107170400</v>
      </c>
      <c r="S60" s="33">
        <v>32797919</v>
      </c>
      <c r="T60" s="38">
        <f t="shared" si="14"/>
        <v>0.30603523920784098</v>
      </c>
      <c r="U60" s="38">
        <f t="shared" si="15"/>
        <v>-0.999848672796807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14384996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3090154</v>
      </c>
      <c r="K62" s="38">
        <f t="shared" si="10"/>
        <v>0.236199616794775</v>
      </c>
      <c r="L62" s="33">
        <v>0</v>
      </c>
      <c r="M62" s="38">
        <f t="shared" si="11"/>
        <v>0</v>
      </c>
      <c r="N62" s="33">
        <f t="shared" si="12"/>
        <v>12360618</v>
      </c>
      <c r="O62" s="38">
        <f t="shared" si="13"/>
        <v>0.94479862005149196</v>
      </c>
      <c r="P62" s="33">
        <v>2424349</v>
      </c>
      <c r="Q62" s="33">
        <v>14666057</v>
      </c>
      <c r="R62" s="33">
        <v>15115807</v>
      </c>
      <c r="S62" s="33">
        <v>11810844</v>
      </c>
      <c r="T62" s="38">
        <f t="shared" si="14"/>
        <v>0.78135715810608064</v>
      </c>
      <c r="U62" s="38">
        <f t="shared" si="15"/>
        <v>-1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15704807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2172150</v>
      </c>
      <c r="K63" s="39">
        <f t="shared" si="10"/>
        <v>0.13831115530423266</v>
      </c>
      <c r="L63" s="34">
        <f>SUM(L59:L62)</f>
        <v>4995</v>
      </c>
      <c r="M63" s="39">
        <f t="shared" si="11"/>
        <v>3.1805548454049771E-4</v>
      </c>
      <c r="N63" s="34">
        <f t="shared" si="12"/>
        <v>76828025</v>
      </c>
      <c r="O63" s="39">
        <f t="shared" si="13"/>
        <v>4.8920069504833776</v>
      </c>
      <c r="P63" s="34">
        <f>SUM(P59:P62)</f>
        <v>35432294</v>
      </c>
      <c r="Q63" s="34">
        <f>SUM(Q59:Q62)</f>
        <v>110053053</v>
      </c>
      <c r="R63" s="34">
        <f>SUM(R59:R62)</f>
        <v>136671203</v>
      </c>
      <c r="S63" s="34">
        <f>SUM(S59:S62)</f>
        <v>44608763</v>
      </c>
      <c r="T63" s="39">
        <f t="shared" si="14"/>
        <v>0.3263947490094164</v>
      </c>
      <c r="U63" s="39">
        <f t="shared" si="15"/>
        <v>-0.9998590269091806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14538000</v>
      </c>
      <c r="Q65" s="33">
        <v>28596745</v>
      </c>
      <c r="R65" s="33">
        <v>33145826</v>
      </c>
      <c r="S65" s="33">
        <v>37864228</v>
      </c>
      <c r="T65" s="38">
        <f t="shared" si="14"/>
        <v>1.1423528259636673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83303000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20919235</v>
      </c>
      <c r="K66" s="38">
        <f t="shared" si="10"/>
        <v>0.25112222849117077</v>
      </c>
      <c r="L66" s="33">
        <v>1526688</v>
      </c>
      <c r="M66" s="38">
        <f t="shared" si="11"/>
        <v>1.832692700142852E-2</v>
      </c>
      <c r="N66" s="33">
        <f t="shared" si="12"/>
        <v>84076720</v>
      </c>
      <c r="O66" s="38">
        <f t="shared" si="13"/>
        <v>1.0092880208395856</v>
      </c>
      <c r="P66" s="33">
        <v>1109714</v>
      </c>
      <c r="Q66" s="33">
        <v>4818000</v>
      </c>
      <c r="R66" s="33">
        <v>92848000</v>
      </c>
      <c r="S66" s="33">
        <v>93822183</v>
      </c>
      <c r="T66" s="38">
        <f t="shared" si="14"/>
        <v>1.010492234620024</v>
      </c>
      <c r="U66" s="38">
        <f t="shared" si="15"/>
        <v>0.37574906687669074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527559000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304807464</v>
      </c>
      <c r="K67" s="38">
        <f t="shared" si="10"/>
        <v>0.57776943242367207</v>
      </c>
      <c r="L67" s="33">
        <v>67142763</v>
      </c>
      <c r="M67" s="38">
        <f t="shared" si="11"/>
        <v>0.1272706237596174</v>
      </c>
      <c r="N67" s="33">
        <f t="shared" si="12"/>
        <v>609791413</v>
      </c>
      <c r="O67" s="38">
        <f t="shared" si="13"/>
        <v>1.1558733961509517</v>
      </c>
      <c r="P67" s="33">
        <v>2296900</v>
      </c>
      <c r="Q67" s="33">
        <v>604882000</v>
      </c>
      <c r="R67" s="33">
        <v>691609000</v>
      </c>
      <c r="S67" s="33">
        <v>629896468</v>
      </c>
      <c r="T67" s="38">
        <f t="shared" si="14"/>
        <v>0.91076962272035211</v>
      </c>
      <c r="U67" s="38">
        <f t="shared" si="15"/>
        <v>28.231905176542295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597791</v>
      </c>
      <c r="K68" s="38">
        <f t="shared" si="10"/>
        <v>4.5037783185540681</v>
      </c>
      <c r="L68" s="33">
        <v>28695</v>
      </c>
      <c r="M68" s="38">
        <f t="shared" si="11"/>
        <v>0.21618913441471849</v>
      </c>
      <c r="N68" s="33">
        <f t="shared" si="12"/>
        <v>657269</v>
      </c>
      <c r="O68" s="38">
        <f t="shared" si="13"/>
        <v>4.9518876524700337</v>
      </c>
      <c r="P68" s="33">
        <v>17130</v>
      </c>
      <c r="Q68" s="33">
        <v>172217</v>
      </c>
      <c r="R68" s="33">
        <v>172217</v>
      </c>
      <c r="S68" s="33">
        <v>111478</v>
      </c>
      <c r="T68" s="38">
        <f t="shared" si="14"/>
        <v>0.64731124105053506</v>
      </c>
      <c r="U68" s="38">
        <f t="shared" si="15"/>
        <v>0.67513134851138346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139394999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35242856</v>
      </c>
      <c r="K69" s="38">
        <f t="shared" si="10"/>
        <v>0.25282726247589415</v>
      </c>
      <c r="L69" s="33">
        <v>-187128</v>
      </c>
      <c r="M69" s="38">
        <f t="shared" si="11"/>
        <v>-1.3424297954907263E-3</v>
      </c>
      <c r="N69" s="33">
        <f t="shared" si="12"/>
        <v>139198002</v>
      </c>
      <c r="O69" s="38">
        <f t="shared" si="13"/>
        <v>0.99858677139486185</v>
      </c>
      <c r="P69" s="33">
        <v>98767</v>
      </c>
      <c r="Q69" s="33">
        <v>134560000</v>
      </c>
      <c r="R69" s="33">
        <v>141532000</v>
      </c>
      <c r="S69" s="33">
        <v>141141478</v>
      </c>
      <c r="T69" s="38">
        <f t="shared" si="14"/>
        <v>0.99724075120820732</v>
      </c>
      <c r="U69" s="38">
        <f t="shared" si="15"/>
        <v>-2.8946409225753542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780215936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361567346</v>
      </c>
      <c r="K70" s="39">
        <f t="shared" si="10"/>
        <v>0.46341958593370747</v>
      </c>
      <c r="L70" s="34">
        <f>SUM(L64:L69)</f>
        <v>68511018</v>
      </c>
      <c r="M70" s="39">
        <f t="shared" si="11"/>
        <v>8.7810328960007303E-2</v>
      </c>
      <c r="N70" s="34">
        <f t="shared" si="12"/>
        <v>833723404</v>
      </c>
      <c r="O70" s="39">
        <f t="shared" si="13"/>
        <v>1.0685803320992409</v>
      </c>
      <c r="P70" s="34">
        <f>SUM(P64:P69)</f>
        <v>18060511</v>
      </c>
      <c r="Q70" s="34">
        <f>SUM(Q64:Q69)</f>
        <v>773028962</v>
      </c>
      <c r="R70" s="34">
        <f>SUM(R64:R69)</f>
        <v>959307043</v>
      </c>
      <c r="S70" s="34">
        <f>SUM(S64:S69)</f>
        <v>902835835</v>
      </c>
      <c r="T70" s="39">
        <f t="shared" si="14"/>
        <v>0.94113333326168436</v>
      </c>
      <c r="U70" s="39">
        <f t="shared" si="15"/>
        <v>2.7934152582947402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20445116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41698588</v>
      </c>
      <c r="K71" s="38">
        <f t="shared" si="10"/>
        <v>2.0395378534413795</v>
      </c>
      <c r="L71" s="33">
        <v>145601</v>
      </c>
      <c r="M71" s="38">
        <f t="shared" si="11"/>
        <v>7.1215541159071931E-3</v>
      </c>
      <c r="N71" s="33">
        <f t="shared" si="12"/>
        <v>50371041</v>
      </c>
      <c r="O71" s="38">
        <f t="shared" si="13"/>
        <v>2.4637199906324816</v>
      </c>
      <c r="P71" s="33">
        <v>36615740</v>
      </c>
      <c r="Q71" s="33">
        <v>58538688</v>
      </c>
      <c r="R71" s="33">
        <v>68019326</v>
      </c>
      <c r="S71" s="33">
        <v>119209628</v>
      </c>
      <c r="T71" s="38">
        <f t="shared" si="14"/>
        <v>1.752584669833394</v>
      </c>
      <c r="U71" s="38">
        <f t="shared" si="15"/>
        <v>-0.9960235406958865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108703000</v>
      </c>
      <c r="K72" s="38">
        <f t="shared" si="10"/>
        <v>0.58333333333333337</v>
      </c>
      <c r="L72" s="33">
        <v>0</v>
      </c>
      <c r="M72" s="38">
        <f t="shared" si="11"/>
        <v>0</v>
      </c>
      <c r="N72" s="33">
        <f t="shared" si="12"/>
        <v>186348000</v>
      </c>
      <c r="O72" s="38">
        <f t="shared" si="13"/>
        <v>1</v>
      </c>
      <c r="P72" s="33">
        <v>-28620000</v>
      </c>
      <c r="Q72" s="33">
        <v>178773000</v>
      </c>
      <c r="R72" s="33">
        <v>178773000</v>
      </c>
      <c r="S72" s="33">
        <v>178773000</v>
      </c>
      <c r="T72" s="38">
        <f t="shared" si="14"/>
        <v>1</v>
      </c>
      <c r="U72" s="38">
        <f t="shared" si="15"/>
        <v>-1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16029339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305</v>
      </c>
      <c r="M76" s="38">
        <f t="shared" si="11"/>
        <v>1.8322116993865637E-5</v>
      </c>
      <c r="N76" s="33">
        <f t="shared" si="12"/>
        <v>305</v>
      </c>
      <c r="O76" s="38">
        <f t="shared" si="13"/>
        <v>1.8322116993865637E-5</v>
      </c>
      <c r="P76" s="33">
        <v>9025</v>
      </c>
      <c r="Q76" s="33">
        <v>33237814</v>
      </c>
      <c r="R76" s="33">
        <v>33237814</v>
      </c>
      <c r="S76" s="33">
        <v>9825</v>
      </c>
      <c r="T76" s="38">
        <f t="shared" si="14"/>
        <v>2.9559705701464001E-4</v>
      </c>
      <c r="U76" s="38">
        <f t="shared" si="15"/>
        <v>-0.9662049861495845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247294003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150401588</v>
      </c>
      <c r="K78" s="39">
        <f t="shared" si="10"/>
        <v>0.60818938662252964</v>
      </c>
      <c r="L78" s="34">
        <f>SUM(L71:L77)</f>
        <v>145906</v>
      </c>
      <c r="M78" s="39">
        <f t="shared" si="11"/>
        <v>5.9001026401760332E-4</v>
      </c>
      <c r="N78" s="34">
        <f t="shared" si="12"/>
        <v>236719346</v>
      </c>
      <c r="O78" s="39">
        <f t="shared" si="13"/>
        <v>0.95723852227827777</v>
      </c>
      <c r="P78" s="34">
        <f>SUM(P71:P77)</f>
        <v>8004765</v>
      </c>
      <c r="Q78" s="34">
        <f>SUM(Q71:Q77)</f>
        <v>292172506</v>
      </c>
      <c r="R78" s="34">
        <f>SUM(R71:R77)</f>
        <v>301653144</v>
      </c>
      <c r="S78" s="34">
        <f>SUM(S71:S77)</f>
        <v>297992453</v>
      </c>
      <c r="T78" s="39">
        <f t="shared" si="14"/>
        <v>0.98786456871803729</v>
      </c>
      <c r="U78" s="39">
        <f t="shared" si="15"/>
        <v>-0.98177260669113964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158261229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57699619</v>
      </c>
      <c r="K79" s="38">
        <f t="shared" si="10"/>
        <v>0.36458467664243904</v>
      </c>
      <c r="L79" s="33">
        <v>195205</v>
      </c>
      <c r="M79" s="38">
        <f t="shared" si="11"/>
        <v>1.233435385491667E-3</v>
      </c>
      <c r="N79" s="33">
        <f t="shared" si="12"/>
        <v>221556924</v>
      </c>
      <c r="O79" s="38">
        <f t="shared" si="13"/>
        <v>1.3999444172141491</v>
      </c>
      <c r="P79" s="33">
        <v>68107</v>
      </c>
      <c r="Q79" s="33">
        <v>161243053</v>
      </c>
      <c r="R79" s="33">
        <v>197951053</v>
      </c>
      <c r="S79" s="33">
        <v>259128959</v>
      </c>
      <c r="T79" s="38">
        <f t="shared" si="14"/>
        <v>1.3090557239925367</v>
      </c>
      <c r="U79" s="38">
        <f t="shared" si="15"/>
        <v>1.8661517905648464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158261229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57699619</v>
      </c>
      <c r="K84" s="39">
        <f t="shared" si="10"/>
        <v>0.36458467664243904</v>
      </c>
      <c r="L84" s="34">
        <f>SUM(L79:L83)</f>
        <v>195205</v>
      </c>
      <c r="M84" s="39">
        <f t="shared" si="11"/>
        <v>1.233435385491667E-3</v>
      </c>
      <c r="N84" s="34">
        <f t="shared" si="12"/>
        <v>221556924</v>
      </c>
      <c r="O84" s="39">
        <f t="shared" si="13"/>
        <v>1.3999444172141491</v>
      </c>
      <c r="P84" s="34">
        <f>SUM(P79:P83)</f>
        <v>68107</v>
      </c>
      <c r="Q84" s="34">
        <f>SUM(Q79:Q83)</f>
        <v>161243053</v>
      </c>
      <c r="R84" s="34">
        <f>SUM(R79:R83)</f>
        <v>197951053</v>
      </c>
      <c r="S84" s="34">
        <f>SUM(S79:S83)</f>
        <v>259128959</v>
      </c>
      <c r="T84" s="39">
        <f t="shared" si="14"/>
        <v>1.3090557239925367</v>
      </c>
      <c r="U84" s="39">
        <f t="shared" si="15"/>
        <v>1.8661517905648464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1201464188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572043683</v>
      </c>
      <c r="K85" s="39">
        <f t="shared" si="10"/>
        <v>0.47612212558099154</v>
      </c>
      <c r="L85" s="34">
        <f>SUM(L57,L59:L62,L64:L69,L71:L77,L79:L83)</f>
        <v>69063722</v>
      </c>
      <c r="M85" s="39">
        <f t="shared" si="11"/>
        <v>5.7482963445598764E-2</v>
      </c>
      <c r="N85" s="34">
        <f t="shared" si="12"/>
        <v>1369643237</v>
      </c>
      <c r="O85" s="39">
        <f t="shared" si="13"/>
        <v>1.1399784119075216</v>
      </c>
      <c r="P85" s="34">
        <f>SUM(P57,P59:P62,P64:P69,P71:P77,P79:P83)</f>
        <v>61759938</v>
      </c>
      <c r="Q85" s="34">
        <f>SUM(Q57,Q59:Q62,Q64:Q69,Q71:Q77,Q79:Q83)</f>
        <v>1336508694</v>
      </c>
      <c r="R85" s="34">
        <f>SUM(R57,R59:R62,R64:R69,R71:R77,R79:R83)</f>
        <v>1595593563</v>
      </c>
      <c r="S85" s="34">
        <f>SUM(S57,S59:S62,S64:S69,S71:S77,S79:S83)</f>
        <v>1505220741</v>
      </c>
      <c r="T85" s="39">
        <f t="shared" si="14"/>
        <v>0.94336100113735544</v>
      </c>
      <c r="U85" s="39">
        <f t="shared" si="15"/>
        <v>0.11826087001576968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257628000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4993586</v>
      </c>
      <c r="K89" s="38">
        <f t="shared" si="18"/>
        <v>1.9382931979443227E-2</v>
      </c>
      <c r="L89" s="33">
        <v>6126095</v>
      </c>
      <c r="M89" s="38">
        <f t="shared" si="19"/>
        <v>2.3778840032915676E-2</v>
      </c>
      <c r="N89" s="33">
        <f t="shared" si="20"/>
        <v>56351697</v>
      </c>
      <c r="O89" s="38">
        <f t="shared" si="21"/>
        <v>0.21873281242722065</v>
      </c>
      <c r="P89" s="33">
        <v>26945317</v>
      </c>
      <c r="Q89" s="33">
        <v>106882000</v>
      </c>
      <c r="R89" s="33">
        <v>69300000</v>
      </c>
      <c r="S89" s="33">
        <v>92855323</v>
      </c>
      <c r="T89" s="38">
        <f t="shared" si="22"/>
        <v>1.3399036507936508</v>
      </c>
      <c r="U89" s="38">
        <f t="shared" si="23"/>
        <v>-0.77264713567852994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-31</v>
      </c>
      <c r="K90" s="38">
        <f t="shared" si="18"/>
        <v>-5.5981941309255077E-7</v>
      </c>
      <c r="L90" s="33">
        <v>11319</v>
      </c>
      <c r="M90" s="38">
        <f t="shared" si="19"/>
        <v>2.0440632054176072E-4</v>
      </c>
      <c r="N90" s="33">
        <f t="shared" si="20"/>
        <v>4537591</v>
      </c>
      <c r="O90" s="38">
        <f t="shared" si="21"/>
        <v>8.1942952595936799E-2</v>
      </c>
      <c r="P90" s="33">
        <v>-22330</v>
      </c>
      <c r="Q90" s="33">
        <v>2031237</v>
      </c>
      <c r="R90" s="33">
        <v>31237</v>
      </c>
      <c r="S90" s="33">
        <v>-99916</v>
      </c>
      <c r="T90" s="38">
        <f t="shared" si="22"/>
        <v>-3.1986426353363</v>
      </c>
      <c r="U90" s="38">
        <f t="shared" si="23"/>
        <v>-1.5068965517241379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313003000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4993555</v>
      </c>
      <c r="K91" s="39">
        <f t="shared" si="18"/>
        <v>1.59536969294224E-2</v>
      </c>
      <c r="L91" s="34">
        <f>SUM(L88:L90)</f>
        <v>6137414</v>
      </c>
      <c r="M91" s="39">
        <f t="shared" si="19"/>
        <v>1.9608163500030352E-2</v>
      </c>
      <c r="N91" s="34">
        <f t="shared" si="20"/>
        <v>60889288</v>
      </c>
      <c r="O91" s="39">
        <f t="shared" si="21"/>
        <v>0.19453260192394323</v>
      </c>
      <c r="P91" s="34">
        <f>SUM(P88:P90)</f>
        <v>26922987</v>
      </c>
      <c r="Q91" s="34">
        <f>SUM(Q88:Q90)</f>
        <v>108913237</v>
      </c>
      <c r="R91" s="34">
        <f>SUM(R88:R90)</f>
        <v>69331237</v>
      </c>
      <c r="S91" s="34">
        <f>SUM(S88:S90)</f>
        <v>92755407</v>
      </c>
      <c r="T91" s="39">
        <f t="shared" si="22"/>
        <v>1.3378588211256059</v>
      </c>
      <c r="U91" s="39">
        <f t="shared" si="23"/>
        <v>-0.77203814717884012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225095</v>
      </c>
      <c r="E92" s="33">
        <v>162044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15186</v>
      </c>
      <c r="K92" s="38">
        <f t="shared" si="18"/>
        <v>9.3715287205944062E-2</v>
      </c>
      <c r="L92" s="33">
        <v>24311</v>
      </c>
      <c r="M92" s="38">
        <f t="shared" si="19"/>
        <v>0.15002715311890596</v>
      </c>
      <c r="N92" s="33">
        <f t="shared" si="20"/>
        <v>151715</v>
      </c>
      <c r="O92" s="38">
        <f t="shared" si="21"/>
        <v>0.93625805336822099</v>
      </c>
      <c r="P92" s="33">
        <v>12154</v>
      </c>
      <c r="Q92" s="33">
        <v>5071</v>
      </c>
      <c r="R92" s="33">
        <v>0</v>
      </c>
      <c r="S92" s="33">
        <v>525490</v>
      </c>
      <c r="T92" s="38">
        <f t="shared" si="22"/>
        <v>0</v>
      </c>
      <c r="U92" s="38">
        <f t="shared" si="23"/>
        <v>1.0002468323185782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1618263</v>
      </c>
      <c r="K93" s="38">
        <f t="shared" si="18"/>
        <v>0.25000200834234515</v>
      </c>
      <c r="L93" s="33">
        <v>0</v>
      </c>
      <c r="M93" s="38">
        <f t="shared" si="19"/>
        <v>0</v>
      </c>
      <c r="N93" s="33">
        <f t="shared" si="20"/>
        <v>6473000</v>
      </c>
      <c r="O93" s="38">
        <f t="shared" si="21"/>
        <v>1</v>
      </c>
      <c r="P93" s="33">
        <v>0</v>
      </c>
      <c r="Q93" s="33">
        <v>6218000</v>
      </c>
      <c r="R93" s="33">
        <v>6218000</v>
      </c>
      <c r="S93" s="33">
        <v>6218000</v>
      </c>
      <c r="T93" s="38">
        <f t="shared" si="22"/>
        <v>1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6113988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1638198</v>
      </c>
      <c r="K94" s="38">
        <f t="shared" si="18"/>
        <v>0.26794262599141511</v>
      </c>
      <c r="L94" s="33">
        <v>84389</v>
      </c>
      <c r="M94" s="38">
        <f t="shared" si="19"/>
        <v>1.3802611323411169E-2</v>
      </c>
      <c r="N94" s="33">
        <f t="shared" si="20"/>
        <v>7886274</v>
      </c>
      <c r="O94" s="38">
        <f t="shared" si="21"/>
        <v>1.2898739742374372</v>
      </c>
      <c r="P94" s="33">
        <v>1138641</v>
      </c>
      <c r="Q94" s="33">
        <v>8974185</v>
      </c>
      <c r="R94" s="33">
        <v>9248641</v>
      </c>
      <c r="S94" s="33">
        <v>9895073</v>
      </c>
      <c r="T94" s="38">
        <f t="shared" si="22"/>
        <v>1.0698948094103771</v>
      </c>
      <c r="U94" s="38">
        <f t="shared" si="23"/>
        <v>-0.92588620996433468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12749032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3271647</v>
      </c>
      <c r="K96" s="39">
        <f t="shared" si="18"/>
        <v>0.2566192476417033</v>
      </c>
      <c r="L96" s="34">
        <f>SUM(L92:L95)</f>
        <v>108700</v>
      </c>
      <c r="M96" s="39">
        <f t="shared" si="19"/>
        <v>8.5261375138128131E-3</v>
      </c>
      <c r="N96" s="34">
        <f t="shared" si="20"/>
        <v>14510989</v>
      </c>
      <c r="O96" s="39">
        <f t="shared" si="21"/>
        <v>1.1382031984859713</v>
      </c>
      <c r="P96" s="34">
        <f>SUM(P92:P95)</f>
        <v>1150795</v>
      </c>
      <c r="Q96" s="34">
        <f>SUM(Q92:Q95)</f>
        <v>15197256</v>
      </c>
      <c r="R96" s="34">
        <f>SUM(R92:R95)</f>
        <v>15466641</v>
      </c>
      <c r="S96" s="34">
        <f>SUM(S92:S95)</f>
        <v>16638563</v>
      </c>
      <c r="T96" s="39">
        <f t="shared" si="22"/>
        <v>1.0757709447060937</v>
      </c>
      <c r="U96" s="39">
        <f t="shared" si="23"/>
        <v>-0.90554355901789629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5416789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1363395</v>
      </c>
      <c r="K97" s="38">
        <f t="shared" si="18"/>
        <v>0.25169800780499296</v>
      </c>
      <c r="L97" s="33">
        <v>4277042</v>
      </c>
      <c r="M97" s="38">
        <f t="shared" si="19"/>
        <v>0.78958992126147054</v>
      </c>
      <c r="N97" s="33">
        <f t="shared" si="20"/>
        <v>8267280</v>
      </c>
      <c r="O97" s="38">
        <f t="shared" si="21"/>
        <v>1.5262326075466479</v>
      </c>
      <c r="P97" s="33">
        <v>-9549</v>
      </c>
      <c r="Q97" s="33">
        <v>2072911</v>
      </c>
      <c r="R97" s="33">
        <v>0</v>
      </c>
      <c r="S97" s="33">
        <v>-3</v>
      </c>
      <c r="T97" s="38">
        <f t="shared" si="22"/>
        <v>0</v>
      </c>
      <c r="U97" s="38">
        <f t="shared" si="23"/>
        <v>-448.90470206304326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2145696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82740</v>
      </c>
      <c r="K98" s="38">
        <f t="shared" si="18"/>
        <v>3.8560914500469778E-2</v>
      </c>
      <c r="L98" s="33">
        <v>23100</v>
      </c>
      <c r="M98" s="38">
        <f t="shared" si="19"/>
        <v>1.0765737550892577E-2</v>
      </c>
      <c r="N98" s="33">
        <f t="shared" si="20"/>
        <v>137307</v>
      </c>
      <c r="O98" s="38">
        <f t="shared" si="21"/>
        <v>6.3991823632052261E-2</v>
      </c>
      <c r="P98" s="33">
        <v>68633</v>
      </c>
      <c r="Q98" s="33">
        <v>2877692</v>
      </c>
      <c r="R98" s="33">
        <v>1547585</v>
      </c>
      <c r="S98" s="33">
        <v>4875423</v>
      </c>
      <c r="T98" s="38">
        <f t="shared" si="22"/>
        <v>3.1503426306147966</v>
      </c>
      <c r="U98" s="38">
        <f t="shared" si="23"/>
        <v>-0.66342721431381402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11775911</v>
      </c>
      <c r="K99" s="38">
        <f t="shared" si="18"/>
        <v>0.25000071650712902</v>
      </c>
      <c r="L99" s="33">
        <v>0</v>
      </c>
      <c r="M99" s="38">
        <f t="shared" si="19"/>
        <v>0</v>
      </c>
      <c r="N99" s="33">
        <f t="shared" si="20"/>
        <v>46614315</v>
      </c>
      <c r="O99" s="38">
        <f t="shared" si="21"/>
        <v>0.98961448923051576</v>
      </c>
      <c r="P99" s="33">
        <v>0</v>
      </c>
      <c r="Q99" s="33">
        <v>87687294</v>
      </c>
      <c r="R99" s="33">
        <v>87687294</v>
      </c>
      <c r="S99" s="33">
        <v>86871947</v>
      </c>
      <c r="T99" s="38">
        <f t="shared" si="22"/>
        <v>0.99070165171250468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13901117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7915100</v>
      </c>
      <c r="K100" s="38">
        <f>IF(($E100     =0),0,($J100     /$E100     ))</f>
        <v>0.56938589898926828</v>
      </c>
      <c r="L100" s="33">
        <v>-635977</v>
      </c>
      <c r="M100" s="38">
        <f>IF(($E100     =0),0,($L100     /$E100     ))</f>
        <v>-4.5750064545172879E-2</v>
      </c>
      <c r="N100" s="33">
        <f>$F100     +$H100     +$J100     +$L100</f>
        <v>13086223</v>
      </c>
      <c r="O100" s="38">
        <f>IF(($E100     =0),0,($N100     /$E100     ))</f>
        <v>0.94137924312125421</v>
      </c>
      <c r="P100" s="33">
        <v>0</v>
      </c>
      <c r="Q100" s="33">
        <v>14150760</v>
      </c>
      <c r="R100" s="33">
        <v>13424760</v>
      </c>
      <c r="S100" s="33">
        <v>13424760</v>
      </c>
      <c r="T100" s="38">
        <f>IF(($R100     =0),0,($S100     /$R100     ))</f>
        <v>1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68567111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21137146</v>
      </c>
      <c r="K101" s="39">
        <f>IF(($E101     =0),0,($J101     /$E101     ))</f>
        <v>0.30826945589117793</v>
      </c>
      <c r="L101" s="34">
        <f>SUM(L97:L100)</f>
        <v>3664165</v>
      </c>
      <c r="M101" s="39">
        <f>IF(($E101     =0),0,($L101     /$E101     ))</f>
        <v>5.343910435427271E-2</v>
      </c>
      <c r="N101" s="34">
        <f>$F101     +$H101     +$J101     +$L101</f>
        <v>68105125</v>
      </c>
      <c r="O101" s="39">
        <f>IF(($E101     =0),0,($N101     /$E101     ))</f>
        <v>0.99326227992892979</v>
      </c>
      <c r="P101" s="34">
        <f>SUM(P97:P100)</f>
        <v>59084</v>
      </c>
      <c r="Q101" s="34">
        <f>SUM(Q97:Q100)</f>
        <v>106788657</v>
      </c>
      <c r="R101" s="34">
        <f>SUM(R97:R100)</f>
        <v>102659639</v>
      </c>
      <c r="S101" s="34">
        <f>SUM(S97:S100)</f>
        <v>105172127</v>
      </c>
      <c r="T101" s="39">
        <f>IF(($R101     =0),0,($S101     /$R101     ))</f>
        <v>1.0244739609886997</v>
      </c>
      <c r="U101" s="39">
        <f>IF(($P101     =0),0,(($L101     /$P101     )-1))</f>
        <v>61.016197278451017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394319143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29402348</v>
      </c>
      <c r="K102" s="39">
        <f>IF(($E102     =0),0,($J102     /$E102     ))</f>
        <v>7.4564850634198099E-2</v>
      </c>
      <c r="L102" s="34">
        <f>SUM(L88:L90,L92:L95,L97:L100)</f>
        <v>9910279</v>
      </c>
      <c r="M102" s="39">
        <f>IF(($E102     =0),0,($L102     /$E102     ))</f>
        <v>2.5132634760265747E-2</v>
      </c>
      <c r="N102" s="34">
        <f>$F102     +$H102     +$J102     +$L102</f>
        <v>143505402</v>
      </c>
      <c r="O102" s="39">
        <f>IF(($E102     =0),0,($N102     /$E102     ))</f>
        <v>0.36393212084050408</v>
      </c>
      <c r="P102" s="34">
        <f>SUM(P88:P90,P92:P95,P97:P100)</f>
        <v>28132866</v>
      </c>
      <c r="Q102" s="34">
        <f>SUM(Q88:Q90,Q92:Q95,Q97:Q100)</f>
        <v>230899150</v>
      </c>
      <c r="R102" s="34">
        <f>SUM(R88:R90,R92:R95,R97:R100)</f>
        <v>187457517</v>
      </c>
      <c r="S102" s="34">
        <f>SUM(S88:S90,S92:S95,S97:S100)</f>
        <v>214566097</v>
      </c>
      <c r="T102" s="39">
        <f>IF(($R102     =0),0,($S102     /$R102     ))</f>
        <v>1.1446118589098777</v>
      </c>
      <c r="U102" s="39">
        <f>IF(($P102     =0),0,(($L102     /$P102     )-1))</f>
        <v>-0.64773304646600882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24543734</v>
      </c>
      <c r="K105" s="38">
        <f t="shared" ref="K105:K136" si="26">IF(($E105     =0),0,($J105     /$E105     ))</f>
        <v>0.29704379882277693</v>
      </c>
      <c r="L105" s="33">
        <v>901626</v>
      </c>
      <c r="M105" s="38">
        <f t="shared" ref="M105:M136" si="27">IF(($E105     =0),0,($L105     /$E105     ))</f>
        <v>1.0912048352438348E-2</v>
      </c>
      <c r="N105" s="33">
        <f t="shared" ref="N105:N136" si="28">$F105     +$H105     +$J105     +$L105</f>
        <v>82832938</v>
      </c>
      <c r="O105" s="38">
        <f t="shared" ref="O105:O136" si="29">IF(($E105     =0),0,($N105     /$E105     ))</f>
        <v>1.0024966279039511</v>
      </c>
      <c r="P105" s="33">
        <v>949452</v>
      </c>
      <c r="Q105" s="33">
        <v>80087080</v>
      </c>
      <c r="R105" s="33">
        <v>80087080</v>
      </c>
      <c r="S105" s="33">
        <v>80303000</v>
      </c>
      <c r="T105" s="38">
        <f t="shared" ref="T105:T136" si="30">IF(($R105     =0),0,($S105     /$R105     ))</f>
        <v>1.0026960653328851</v>
      </c>
      <c r="U105" s="38">
        <f t="shared" ref="U105:U136" si="31">IF(($P105     =0),0,(($L105     /$P105     )-1))</f>
        <v>-5.0372214709116458E-2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24543734</v>
      </c>
      <c r="K106" s="39">
        <f t="shared" si="26"/>
        <v>0.29704379882277693</v>
      </c>
      <c r="L106" s="34">
        <f>L105</f>
        <v>901626</v>
      </c>
      <c r="M106" s="39">
        <f t="shared" si="27"/>
        <v>1.0912048352438348E-2</v>
      </c>
      <c r="N106" s="34">
        <f t="shared" si="28"/>
        <v>82832938</v>
      </c>
      <c r="O106" s="39">
        <f t="shared" si="29"/>
        <v>1.0024966279039511</v>
      </c>
      <c r="P106" s="34">
        <f>P105</f>
        <v>949452</v>
      </c>
      <c r="Q106" s="34">
        <f>Q105</f>
        <v>80087080</v>
      </c>
      <c r="R106" s="34">
        <f>R105</f>
        <v>80087080</v>
      </c>
      <c r="S106" s="34">
        <f>S105</f>
        <v>80303000</v>
      </c>
      <c r="T106" s="39">
        <f t="shared" si="30"/>
        <v>1.0026960653328851</v>
      </c>
      <c r="U106" s="39">
        <f t="shared" si="31"/>
        <v>-5.0372214709116458E-2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151773829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36904240</v>
      </c>
      <c r="K107" s="38">
        <f t="shared" si="26"/>
        <v>0.24315285608298121</v>
      </c>
      <c r="L107" s="33">
        <v>124791</v>
      </c>
      <c r="M107" s="38">
        <f t="shared" si="27"/>
        <v>8.2221685268281657E-4</v>
      </c>
      <c r="N107" s="33">
        <f t="shared" si="28"/>
        <v>151779001</v>
      </c>
      <c r="O107" s="38">
        <f t="shared" si="29"/>
        <v>1.0000340770212761</v>
      </c>
      <c r="P107" s="33">
        <v>3104</v>
      </c>
      <c r="Q107" s="33">
        <v>141345072</v>
      </c>
      <c r="R107" s="33">
        <v>167843837</v>
      </c>
      <c r="S107" s="33">
        <v>166182718</v>
      </c>
      <c r="T107" s="38">
        <f t="shared" si="30"/>
        <v>0.99010318740508774</v>
      </c>
      <c r="U107" s="38">
        <f t="shared" si="31"/>
        <v>39.203286082474229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-64050</v>
      </c>
      <c r="Q108" s="33">
        <v>12292740</v>
      </c>
      <c r="R108" s="33">
        <v>12285240</v>
      </c>
      <c r="S108" s="33">
        <v>0</v>
      </c>
      <c r="T108" s="38">
        <f t="shared" si="30"/>
        <v>0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14179636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0.88498463571279262</v>
      </c>
      <c r="P109" s="33">
        <v>2373578</v>
      </c>
      <c r="Q109" s="33">
        <v>21288000</v>
      </c>
      <c r="R109" s="33">
        <v>21288000</v>
      </c>
      <c r="S109" s="33">
        <v>23661578</v>
      </c>
      <c r="T109" s="38">
        <f t="shared" si="30"/>
        <v>1.111498402856069</v>
      </c>
      <c r="U109" s="38">
        <f t="shared" si="31"/>
        <v>-1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58283286</v>
      </c>
      <c r="M110" s="38">
        <f t="shared" si="27"/>
        <v>0.24991332424296997</v>
      </c>
      <c r="N110" s="33">
        <f t="shared" si="28"/>
        <v>233133286</v>
      </c>
      <c r="O110" s="38">
        <f t="shared" si="29"/>
        <v>0.99965390585470859</v>
      </c>
      <c r="P110" s="33">
        <v>39000</v>
      </c>
      <c r="Q110" s="33">
        <v>222845997</v>
      </c>
      <c r="R110" s="33">
        <v>266999997</v>
      </c>
      <c r="S110" s="33">
        <v>267278495</v>
      </c>
      <c r="T110" s="38">
        <f t="shared" si="30"/>
        <v>1.0010430636821317</v>
      </c>
      <c r="U110" s="38">
        <f t="shared" si="31"/>
        <v>1493.4432307692307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737416</v>
      </c>
      <c r="K111" s="38">
        <f t="shared" si="26"/>
        <v>0.20421379119357519</v>
      </c>
      <c r="L111" s="33">
        <v>768329</v>
      </c>
      <c r="M111" s="38">
        <f t="shared" si="27"/>
        <v>0.21277457767931321</v>
      </c>
      <c r="N111" s="33">
        <f t="shared" si="28"/>
        <v>3210539</v>
      </c>
      <c r="O111" s="38">
        <f t="shared" si="29"/>
        <v>0.88909969537524236</v>
      </c>
      <c r="P111" s="33">
        <v>810159</v>
      </c>
      <c r="Q111" s="33">
        <v>4468000</v>
      </c>
      <c r="R111" s="33">
        <v>4468000</v>
      </c>
      <c r="S111" s="33">
        <v>4072802</v>
      </c>
      <c r="T111" s="38">
        <f t="shared" si="30"/>
        <v>0.91154923903312446</v>
      </c>
      <c r="U111" s="38">
        <f t="shared" si="31"/>
        <v>-5.1631840169645726E-2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413530765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37641656</v>
      </c>
      <c r="K112" s="39">
        <f t="shared" si="26"/>
        <v>9.1025043807804726E-2</v>
      </c>
      <c r="L112" s="34">
        <f>SUM(L107:L111)</f>
        <v>59176406</v>
      </c>
      <c r="M112" s="39">
        <f t="shared" si="27"/>
        <v>0.1431003712625831</v>
      </c>
      <c r="N112" s="34">
        <f t="shared" si="28"/>
        <v>400671586</v>
      </c>
      <c r="O112" s="39">
        <f t="shared" si="29"/>
        <v>0.96890393632502769</v>
      </c>
      <c r="P112" s="34">
        <f>SUM(P107:P111)</f>
        <v>3161791</v>
      </c>
      <c r="Q112" s="34">
        <f>SUM(Q107:Q111)</f>
        <v>402239809</v>
      </c>
      <c r="R112" s="34">
        <f>SUM(R107:R111)</f>
        <v>472885074</v>
      </c>
      <c r="S112" s="34">
        <f>SUM(S107:S111)</f>
        <v>461195593</v>
      </c>
      <c r="T112" s="39">
        <f t="shared" si="30"/>
        <v>0.97528050335545169</v>
      </c>
      <c r="U112" s="39">
        <f t="shared" si="31"/>
        <v>17.716102993524874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2776240</v>
      </c>
      <c r="K113" s="38">
        <f t="shared" si="26"/>
        <v>0</v>
      </c>
      <c r="L113" s="33">
        <v>4137527</v>
      </c>
      <c r="M113" s="38">
        <f t="shared" si="27"/>
        <v>0</v>
      </c>
      <c r="N113" s="33">
        <f t="shared" si="28"/>
        <v>10950434</v>
      </c>
      <c r="O113" s="38">
        <f t="shared" si="29"/>
        <v>0</v>
      </c>
      <c r="P113" s="33">
        <v>2242730</v>
      </c>
      <c r="Q113" s="33">
        <v>0</v>
      </c>
      <c r="R113" s="33">
        <v>0</v>
      </c>
      <c r="S113" s="33">
        <v>6937680</v>
      </c>
      <c r="T113" s="38">
        <f t="shared" si="30"/>
        <v>0</v>
      </c>
      <c r="U113" s="38">
        <f t="shared" si="31"/>
        <v>0.84486184248661234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14533500</v>
      </c>
      <c r="K114" s="38">
        <f t="shared" si="26"/>
        <v>0.24877319561635389</v>
      </c>
      <c r="L114" s="33">
        <v>46820</v>
      </c>
      <c r="M114" s="38">
        <f t="shared" si="27"/>
        <v>8.0142849408316574E-4</v>
      </c>
      <c r="N114" s="33">
        <f t="shared" si="28"/>
        <v>58178570</v>
      </c>
      <c r="O114" s="38">
        <f t="shared" si="29"/>
        <v>0.9958556972023076</v>
      </c>
      <c r="P114" s="33">
        <v>183377</v>
      </c>
      <c r="Q114" s="33">
        <v>55295088</v>
      </c>
      <c r="R114" s="33">
        <v>56226820</v>
      </c>
      <c r="S114" s="33">
        <v>55900377</v>
      </c>
      <c r="T114" s="38">
        <f t="shared" si="30"/>
        <v>0.99419417637348151</v>
      </c>
      <c r="U114" s="38">
        <f t="shared" si="31"/>
        <v>-0.74467899463945852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1966557</v>
      </c>
      <c r="K115" s="38">
        <f t="shared" si="26"/>
        <v>0.25095798984201528</v>
      </c>
      <c r="L115" s="33">
        <v>1708718</v>
      </c>
      <c r="M115" s="38">
        <f t="shared" si="27"/>
        <v>0.21805441412929735</v>
      </c>
      <c r="N115" s="33">
        <f t="shared" si="28"/>
        <v>9563435</v>
      </c>
      <c r="O115" s="38">
        <f t="shared" si="29"/>
        <v>1.2204174217095021</v>
      </c>
      <c r="P115" s="33">
        <v>0</v>
      </c>
      <c r="Q115" s="33">
        <v>8863600</v>
      </c>
      <c r="R115" s="33">
        <v>8863600</v>
      </c>
      <c r="S115" s="33">
        <v>8863600</v>
      </c>
      <c r="T115" s="38">
        <f t="shared" si="30"/>
        <v>1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0</v>
      </c>
      <c r="Q116" s="33">
        <v>10730750</v>
      </c>
      <c r="R116" s="33">
        <v>7254750</v>
      </c>
      <c r="S116" s="33">
        <v>10924750</v>
      </c>
      <c r="T116" s="38">
        <f t="shared" si="30"/>
        <v>1.5058754609049243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3516000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1357753</v>
      </c>
      <c r="K117" s="38">
        <f t="shared" si="26"/>
        <v>0.38616410693970421</v>
      </c>
      <c r="L117" s="33">
        <v>4787712</v>
      </c>
      <c r="M117" s="38">
        <f t="shared" si="27"/>
        <v>1.361692832764505</v>
      </c>
      <c r="N117" s="33">
        <f t="shared" si="28"/>
        <v>8516397</v>
      </c>
      <c r="O117" s="38">
        <f t="shared" si="29"/>
        <v>2.422183447098976</v>
      </c>
      <c r="P117" s="33">
        <v>97376</v>
      </c>
      <c r="Q117" s="33">
        <v>4447530</v>
      </c>
      <c r="R117" s="33">
        <v>4447530</v>
      </c>
      <c r="S117" s="33">
        <v>-19141</v>
      </c>
      <c r="T117" s="38">
        <f t="shared" si="30"/>
        <v>-4.3037371304971523E-3</v>
      </c>
      <c r="U117" s="38">
        <f t="shared" si="31"/>
        <v>48.16726914229379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25000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87108363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20634050</v>
      </c>
      <c r="K121" s="39">
        <f t="shared" si="26"/>
        <v>0.23687794477322457</v>
      </c>
      <c r="L121" s="34">
        <f>SUM(L113:L120)</f>
        <v>10680777</v>
      </c>
      <c r="M121" s="39">
        <f t="shared" si="27"/>
        <v>0.12261482861295418</v>
      </c>
      <c r="N121" s="34">
        <f t="shared" si="28"/>
        <v>94509086</v>
      </c>
      <c r="O121" s="39">
        <f t="shared" si="29"/>
        <v>1.0849599595850516</v>
      </c>
      <c r="P121" s="34">
        <f>SUM(P113:P120)</f>
        <v>2523483</v>
      </c>
      <c r="Q121" s="34">
        <f>SUM(Q113:Q120)</f>
        <v>82323972</v>
      </c>
      <c r="R121" s="34">
        <f>SUM(R113:R120)</f>
        <v>79779704</v>
      </c>
      <c r="S121" s="34">
        <f>SUM(S113:S120)</f>
        <v>82607266</v>
      </c>
      <c r="T121" s="39">
        <f t="shared" si="30"/>
        <v>1.0354421219712724</v>
      </c>
      <c r="U121" s="39">
        <f t="shared" si="31"/>
        <v>3.2325535777336327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137536051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34388932</v>
      </c>
      <c r="K122" s="38">
        <f t="shared" si="26"/>
        <v>0.25003576698592284</v>
      </c>
      <c r="L122" s="33">
        <v>13939</v>
      </c>
      <c r="M122" s="38">
        <f t="shared" si="27"/>
        <v>1.0134797312160722E-4</v>
      </c>
      <c r="N122" s="33">
        <f t="shared" si="28"/>
        <v>137541008</v>
      </c>
      <c r="O122" s="38">
        <f t="shared" si="29"/>
        <v>1.0000360414594134</v>
      </c>
      <c r="P122" s="33">
        <v>18561</v>
      </c>
      <c r="Q122" s="33">
        <v>139242494</v>
      </c>
      <c r="R122" s="33">
        <v>164562494</v>
      </c>
      <c r="S122" s="33">
        <v>164576967</v>
      </c>
      <c r="T122" s="38">
        <f t="shared" si="30"/>
        <v>1.0000879483510987</v>
      </c>
      <c r="U122" s="38">
        <f t="shared" si="31"/>
        <v>-0.24901675556273906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824061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824061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240047224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64130274</v>
      </c>
      <c r="K124" s="38">
        <f t="shared" si="26"/>
        <v>0.26715690742584886</v>
      </c>
      <c r="L124" s="33">
        <v>15670155</v>
      </c>
      <c r="M124" s="38">
        <f t="shared" si="27"/>
        <v>6.5279467676743475E-2</v>
      </c>
      <c r="N124" s="33">
        <f t="shared" si="28"/>
        <v>246558774</v>
      </c>
      <c r="O124" s="38">
        <f t="shared" si="29"/>
        <v>1.0271261208169606</v>
      </c>
      <c r="P124" s="33">
        <v>13811647</v>
      </c>
      <c r="Q124" s="33">
        <v>220650840</v>
      </c>
      <c r="R124" s="33">
        <v>262382312</v>
      </c>
      <c r="S124" s="33">
        <v>268075510</v>
      </c>
      <c r="T124" s="38">
        <f t="shared" si="30"/>
        <v>1.0216981013567714</v>
      </c>
      <c r="U124" s="38">
        <f t="shared" si="31"/>
        <v>0.1345609252828428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72630000</v>
      </c>
      <c r="R125" s="33">
        <v>72630000</v>
      </c>
      <c r="S125" s="33">
        <v>116545000</v>
      </c>
      <c r="T125" s="38">
        <f t="shared" si="30"/>
        <v>1.6046399559410711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449963279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99343267</v>
      </c>
      <c r="K126" s="39">
        <f t="shared" si="26"/>
        <v>0.2207808317620514</v>
      </c>
      <c r="L126" s="34">
        <f>SUM(L122:L125)</f>
        <v>15684094</v>
      </c>
      <c r="M126" s="39">
        <f t="shared" si="27"/>
        <v>3.4856386580825856E-2</v>
      </c>
      <c r="N126" s="34">
        <f t="shared" si="28"/>
        <v>384923843</v>
      </c>
      <c r="O126" s="39">
        <f t="shared" si="29"/>
        <v>0.85545612489858314</v>
      </c>
      <c r="P126" s="34">
        <f>SUM(P122:P125)</f>
        <v>13830208</v>
      </c>
      <c r="Q126" s="34">
        <f>SUM(Q122:Q125)</f>
        <v>432653334</v>
      </c>
      <c r="R126" s="34">
        <f>SUM(R122:R125)</f>
        <v>499704806</v>
      </c>
      <c r="S126" s="34">
        <f>SUM(S122:S125)</f>
        <v>549197477</v>
      </c>
      <c r="T126" s="39">
        <f t="shared" si="30"/>
        <v>1.0990438162806062</v>
      </c>
      <c r="U126" s="39">
        <f t="shared" si="31"/>
        <v>0.13404614015928029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55093966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11649422</v>
      </c>
      <c r="K127" s="38">
        <f t="shared" si="26"/>
        <v>0.21144642228152535</v>
      </c>
      <c r="L127" s="33">
        <v>464319</v>
      </c>
      <c r="M127" s="38">
        <f t="shared" si="27"/>
        <v>8.4277650296586022E-3</v>
      </c>
      <c r="N127" s="33">
        <f t="shared" si="28"/>
        <v>45936989</v>
      </c>
      <c r="O127" s="38">
        <f t="shared" si="29"/>
        <v>0.83379346841721291</v>
      </c>
      <c r="P127" s="33">
        <v>418314</v>
      </c>
      <c r="Q127" s="33">
        <v>62323833</v>
      </c>
      <c r="R127" s="33">
        <v>64501833</v>
      </c>
      <c r="S127" s="33">
        <v>50793079</v>
      </c>
      <c r="T127" s="38">
        <f t="shared" si="30"/>
        <v>0.78746721817967558</v>
      </c>
      <c r="U127" s="38">
        <f t="shared" si="31"/>
        <v>0.10997719416514862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36455000</v>
      </c>
      <c r="K130" s="38">
        <f t="shared" si="26"/>
        <v>0.25000171445422065</v>
      </c>
      <c r="L130" s="33">
        <v>77353</v>
      </c>
      <c r="M130" s="38">
        <f t="shared" si="27"/>
        <v>5.3047270931771582E-4</v>
      </c>
      <c r="N130" s="33">
        <f t="shared" si="28"/>
        <v>145896353</v>
      </c>
      <c r="O130" s="38">
        <f t="shared" si="29"/>
        <v>1.0005304727093176</v>
      </c>
      <c r="P130" s="33">
        <v>0</v>
      </c>
      <c r="Q130" s="33">
        <v>165931000</v>
      </c>
      <c r="R130" s="33">
        <v>165931000</v>
      </c>
      <c r="S130" s="33">
        <v>165931000</v>
      </c>
      <c r="T130" s="38">
        <f t="shared" si="30"/>
        <v>1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200912966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48104422</v>
      </c>
      <c r="K132" s="39">
        <f t="shared" si="26"/>
        <v>0.23942915660306363</v>
      </c>
      <c r="L132" s="34">
        <f>SUM(L127:L131)</f>
        <v>541672</v>
      </c>
      <c r="M132" s="39">
        <f t="shared" si="27"/>
        <v>2.6960529764913231E-3</v>
      </c>
      <c r="N132" s="34">
        <f t="shared" si="28"/>
        <v>191833342</v>
      </c>
      <c r="O132" s="39">
        <f t="shared" si="29"/>
        <v>0.95480817300760967</v>
      </c>
      <c r="P132" s="34">
        <f>SUM(P127:P131)</f>
        <v>418314</v>
      </c>
      <c r="Q132" s="34">
        <f>SUM(Q127:Q131)</f>
        <v>228254833</v>
      </c>
      <c r="R132" s="34">
        <f>SUM(R127:R131)</f>
        <v>230432833</v>
      </c>
      <c r="S132" s="34">
        <f>SUM(S127:S131)</f>
        <v>216724079</v>
      </c>
      <c r="T132" s="39">
        <f t="shared" si="30"/>
        <v>0.94050867742445365</v>
      </c>
      <c r="U132" s="39">
        <f t="shared" si="31"/>
        <v>0.2948933098103339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462800246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77377860</v>
      </c>
      <c r="K133" s="38">
        <f t="shared" si="26"/>
        <v>0.16719494137866123</v>
      </c>
      <c r="L133" s="33">
        <v>3855679</v>
      </c>
      <c r="M133" s="38">
        <f t="shared" si="27"/>
        <v>8.3311947937037174E-3</v>
      </c>
      <c r="N133" s="33">
        <f t="shared" si="28"/>
        <v>87596447</v>
      </c>
      <c r="O133" s="38">
        <f t="shared" si="29"/>
        <v>0.18927484969400815</v>
      </c>
      <c r="P133" s="33">
        <v>1203507</v>
      </c>
      <c r="Q133" s="33">
        <v>8310057</v>
      </c>
      <c r="R133" s="33">
        <v>7149120</v>
      </c>
      <c r="S133" s="33">
        <v>7939772</v>
      </c>
      <c r="T133" s="38">
        <f t="shared" si="30"/>
        <v>1.1105943109081957</v>
      </c>
      <c r="U133" s="38">
        <f t="shared" si="31"/>
        <v>2.2037030112828591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0</v>
      </c>
      <c r="Q134" s="33">
        <v>32255000</v>
      </c>
      <c r="R134" s="33">
        <v>36701000</v>
      </c>
      <c r="S134" s="33">
        <v>14514000</v>
      </c>
      <c r="T134" s="38">
        <f t="shared" si="30"/>
        <v>0.39546606359499742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26024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43779</v>
      </c>
      <c r="K135" s="38">
        <f t="shared" si="26"/>
        <v>1.6822548416845988</v>
      </c>
      <c r="L135" s="33">
        <v>10162</v>
      </c>
      <c r="M135" s="38">
        <f t="shared" si="27"/>
        <v>0.39048570550261297</v>
      </c>
      <c r="N135" s="33">
        <f t="shared" si="28"/>
        <v>75386</v>
      </c>
      <c r="O135" s="38">
        <f t="shared" si="29"/>
        <v>2.8967875806947432</v>
      </c>
      <c r="P135" s="33">
        <v>0</v>
      </c>
      <c r="Q135" s="33">
        <v>5364000</v>
      </c>
      <c r="R135" s="33">
        <v>22753220</v>
      </c>
      <c r="S135" s="33">
        <v>318539</v>
      </c>
      <c r="T135" s="38">
        <f t="shared" si="30"/>
        <v>1.3999732785073937E-2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6162950</v>
      </c>
      <c r="K136" s="38">
        <f t="shared" si="26"/>
        <v>0.25678958333333335</v>
      </c>
      <c r="L136" s="33">
        <v>66041</v>
      </c>
      <c r="M136" s="38">
        <f t="shared" si="27"/>
        <v>2.7517083333333334E-3</v>
      </c>
      <c r="N136" s="33">
        <f t="shared" si="28"/>
        <v>24406506</v>
      </c>
      <c r="O136" s="38">
        <f t="shared" si="29"/>
        <v>1.0169377500000001</v>
      </c>
      <c r="P136" s="33">
        <v>1651</v>
      </c>
      <c r="Q136" s="33">
        <v>21710647</v>
      </c>
      <c r="R136" s="33">
        <v>23809010</v>
      </c>
      <c r="S136" s="33">
        <v>21520167</v>
      </c>
      <c r="T136" s="38">
        <f t="shared" si="30"/>
        <v>0.90386651943948948</v>
      </c>
      <c r="U136" s="38">
        <f t="shared" si="31"/>
        <v>39.000605693519077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520293270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83584589</v>
      </c>
      <c r="K137" s="39">
        <f t="shared" ref="K137:K170" si="34">IF(($E137     =0),0,($J137     /$E137     ))</f>
        <v>0.16064899128908586</v>
      </c>
      <c r="L137" s="34">
        <f>SUM(L133:L136)</f>
        <v>3931882</v>
      </c>
      <c r="M137" s="39">
        <f t="shared" ref="M137:M170" si="35">IF(($E137     =0),0,($L137     /$E137     ))</f>
        <v>7.5570495078669765E-3</v>
      </c>
      <c r="N137" s="34">
        <f t="shared" ref="N137:N170" si="36">$F137     +$H137     +$J137     +$L137</f>
        <v>137179339</v>
      </c>
      <c r="O137" s="39">
        <f t="shared" ref="O137:O170" si="37">IF(($E137     =0),0,($N137     /$E137     ))</f>
        <v>0.2636577232682637</v>
      </c>
      <c r="P137" s="34">
        <f>SUM(P133:P136)</f>
        <v>1205158</v>
      </c>
      <c r="Q137" s="34">
        <f>SUM(Q133:Q136)</f>
        <v>67639704</v>
      </c>
      <c r="R137" s="34">
        <f>SUM(R133:R136)</f>
        <v>90412350</v>
      </c>
      <c r="S137" s="34">
        <f>SUM(S133:S136)</f>
        <v>44292478</v>
      </c>
      <c r="T137" s="39">
        <f t="shared" ref="T137:T170" si="38">IF(($R137     =0),0,($S137     /$R137     ))</f>
        <v>0.48989411291709595</v>
      </c>
      <c r="U137" s="39">
        <f t="shared" ref="U137:U170" si="39">IF(($P137     =0),0,(($L137     /$P137     )-1))</f>
        <v>2.2625448281470146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3089250</v>
      </c>
      <c r="K138" s="38">
        <f t="shared" si="34"/>
        <v>0.24999393071301984</v>
      </c>
      <c r="L138" s="33">
        <v>0</v>
      </c>
      <c r="M138" s="38">
        <f t="shared" si="35"/>
        <v>0</v>
      </c>
      <c r="N138" s="33">
        <f t="shared" si="36"/>
        <v>12357300</v>
      </c>
      <c r="O138" s="38">
        <f t="shared" si="37"/>
        <v>1</v>
      </c>
      <c r="P138" s="33">
        <v>0</v>
      </c>
      <c r="Q138" s="33">
        <v>12239280</v>
      </c>
      <c r="R138" s="33">
        <v>18097280</v>
      </c>
      <c r="S138" s="33">
        <v>13059720</v>
      </c>
      <c r="T138" s="38">
        <f t="shared" si="38"/>
        <v>0.7216399370513138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36363708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7880821</v>
      </c>
      <c r="K139" s="38">
        <f t="shared" si="34"/>
        <v>0.21672215055736341</v>
      </c>
      <c r="L139" s="33">
        <v>0</v>
      </c>
      <c r="M139" s="38">
        <f t="shared" si="35"/>
        <v>0</v>
      </c>
      <c r="N139" s="33">
        <f t="shared" si="36"/>
        <v>31522669</v>
      </c>
      <c r="O139" s="38">
        <f t="shared" si="37"/>
        <v>0.86687168976277118</v>
      </c>
      <c r="P139" s="33">
        <v>0</v>
      </c>
      <c r="Q139" s="33">
        <v>32780115</v>
      </c>
      <c r="R139" s="33">
        <v>32780115</v>
      </c>
      <c r="S139" s="33">
        <v>32780114</v>
      </c>
      <c r="T139" s="38">
        <f t="shared" si="38"/>
        <v>0.99999996949370062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-4</v>
      </c>
      <c r="Q140" s="33">
        <v>0</v>
      </c>
      <c r="R140" s="33">
        <v>0</v>
      </c>
      <c r="S140" s="33">
        <v>-4</v>
      </c>
      <c r="T140" s="38">
        <f t="shared" si="38"/>
        <v>0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1000000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49721008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10970071</v>
      </c>
      <c r="K144" s="39">
        <f t="shared" si="34"/>
        <v>0.22063251412762991</v>
      </c>
      <c r="L144" s="34">
        <f>SUM(L138:L143)</f>
        <v>0</v>
      </c>
      <c r="M144" s="39">
        <f t="shared" si="35"/>
        <v>0</v>
      </c>
      <c r="N144" s="34">
        <f t="shared" si="36"/>
        <v>43879969</v>
      </c>
      <c r="O144" s="39">
        <f t="shared" si="37"/>
        <v>0.882523721160279</v>
      </c>
      <c r="P144" s="34">
        <f>SUM(P138:P143)</f>
        <v>-4</v>
      </c>
      <c r="Q144" s="34">
        <f>SUM(Q138:Q143)</f>
        <v>45519395</v>
      </c>
      <c r="R144" s="34">
        <f>SUM(R138:R143)</f>
        <v>50877395</v>
      </c>
      <c r="S144" s="34">
        <f>SUM(S138:S143)</f>
        <v>45839830</v>
      </c>
      <c r="T144" s="39">
        <f t="shared" si="38"/>
        <v>0.90098618453244317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9944052</v>
      </c>
      <c r="K146" s="38">
        <f t="shared" si="34"/>
        <v>0.29638792517615081</v>
      </c>
      <c r="L146" s="33">
        <v>0</v>
      </c>
      <c r="M146" s="38">
        <f t="shared" si="35"/>
        <v>0</v>
      </c>
      <c r="N146" s="33">
        <f t="shared" si="36"/>
        <v>40868555</v>
      </c>
      <c r="O146" s="38">
        <f t="shared" si="37"/>
        <v>1.2181097023021805</v>
      </c>
      <c r="P146" s="33">
        <v>0</v>
      </c>
      <c r="Q146" s="33">
        <v>34796322</v>
      </c>
      <c r="R146" s="33">
        <v>37400000</v>
      </c>
      <c r="S146" s="33">
        <v>44492247</v>
      </c>
      <c r="T146" s="38">
        <f t="shared" si="38"/>
        <v>1.1896322727272728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120</v>
      </c>
      <c r="Q147" s="33">
        <v>44280000</v>
      </c>
      <c r="R147" s="33">
        <v>54280000</v>
      </c>
      <c r="S147" s="33">
        <v>54280120</v>
      </c>
      <c r="T147" s="38">
        <f t="shared" si="38"/>
        <v>1.0000022107590272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30511000</v>
      </c>
      <c r="K148" s="38">
        <f t="shared" si="34"/>
        <v>0.25000204845833024</v>
      </c>
      <c r="L148" s="33">
        <v>0</v>
      </c>
      <c r="M148" s="38">
        <f t="shared" si="35"/>
        <v>0</v>
      </c>
      <c r="N148" s="33">
        <f t="shared" si="36"/>
        <v>122043000</v>
      </c>
      <c r="O148" s="38">
        <f t="shared" si="37"/>
        <v>1</v>
      </c>
      <c r="P148" s="33">
        <v>0</v>
      </c>
      <c r="Q148" s="33">
        <v>0</v>
      </c>
      <c r="R148" s="33">
        <v>138325000</v>
      </c>
      <c r="S148" s="33">
        <v>138325000</v>
      </c>
      <c r="T148" s="38">
        <f t="shared" si="38"/>
        <v>1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252446000</v>
      </c>
      <c r="K149" s="38">
        <f t="shared" si="34"/>
        <v>0.53346209601413286</v>
      </c>
      <c r="L149" s="33">
        <v>0</v>
      </c>
      <c r="M149" s="38">
        <f t="shared" si="35"/>
        <v>0</v>
      </c>
      <c r="N149" s="33">
        <f t="shared" si="36"/>
        <v>449622000</v>
      </c>
      <c r="O149" s="38">
        <f t="shared" si="37"/>
        <v>0.95012911487631602</v>
      </c>
      <c r="P149" s="33">
        <v>0</v>
      </c>
      <c r="Q149" s="33">
        <v>449897000</v>
      </c>
      <c r="R149" s="33">
        <v>505993000</v>
      </c>
      <c r="S149" s="33">
        <v>496247000</v>
      </c>
      <c r="T149" s="38">
        <f t="shared" si="38"/>
        <v>0.9807388639763791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292901052</v>
      </c>
      <c r="K150" s="39">
        <f t="shared" si="34"/>
        <v>0.43515507302229489</v>
      </c>
      <c r="L150" s="34">
        <f>SUM(L145:L149)</f>
        <v>0</v>
      </c>
      <c r="M150" s="39">
        <f t="shared" si="35"/>
        <v>0</v>
      </c>
      <c r="N150" s="34">
        <f t="shared" si="36"/>
        <v>656813555</v>
      </c>
      <c r="O150" s="39">
        <f t="shared" si="37"/>
        <v>0.97580991442822851</v>
      </c>
      <c r="P150" s="34">
        <f>SUM(P145:P149)</f>
        <v>120</v>
      </c>
      <c r="Q150" s="34">
        <f>SUM(Q145:Q149)</f>
        <v>528973322</v>
      </c>
      <c r="R150" s="34">
        <f>SUM(R145:R149)</f>
        <v>735998000</v>
      </c>
      <c r="S150" s="34">
        <f>SUM(S145:S149)</f>
        <v>733344367</v>
      </c>
      <c r="T150" s="39">
        <f t="shared" si="38"/>
        <v>0.99639451058290918</v>
      </c>
      <c r="U150" s="39">
        <f t="shared" si="39"/>
        <v>-1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1399299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48412</v>
      </c>
      <c r="K152" s="38">
        <f t="shared" si="34"/>
        <v>3.4597323374060872E-2</v>
      </c>
      <c r="L152" s="33">
        <v>55623</v>
      </c>
      <c r="M152" s="38">
        <f t="shared" si="35"/>
        <v>3.9750617988006852E-2</v>
      </c>
      <c r="N152" s="33">
        <f t="shared" si="36"/>
        <v>193635</v>
      </c>
      <c r="O152" s="38">
        <f t="shared" si="37"/>
        <v>0.13838000313013873</v>
      </c>
      <c r="P152" s="33">
        <v>38150</v>
      </c>
      <c r="Q152" s="33">
        <v>1000500</v>
      </c>
      <c r="R152" s="33">
        <v>199200</v>
      </c>
      <c r="S152" s="33">
        <v>172950</v>
      </c>
      <c r="T152" s="38">
        <f t="shared" si="38"/>
        <v>0.86822289156626509</v>
      </c>
      <c r="U152" s="38">
        <f t="shared" si="39"/>
        <v>0.45800786369593705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150854510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51532000</v>
      </c>
      <c r="K153" s="38">
        <f t="shared" si="34"/>
        <v>0.34160065880695245</v>
      </c>
      <c r="L153" s="33">
        <v>0</v>
      </c>
      <c r="M153" s="38">
        <f t="shared" si="35"/>
        <v>0</v>
      </c>
      <c r="N153" s="33">
        <f t="shared" si="36"/>
        <v>206125000</v>
      </c>
      <c r="O153" s="38">
        <f t="shared" si="37"/>
        <v>1.3663827485170976</v>
      </c>
      <c r="P153" s="33">
        <v>0</v>
      </c>
      <c r="Q153" s="33">
        <v>138152250</v>
      </c>
      <c r="R153" s="33">
        <v>182460650</v>
      </c>
      <c r="S153" s="33">
        <v>234792000</v>
      </c>
      <c r="T153" s="38">
        <f t="shared" si="38"/>
        <v>1.2868089640149807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3032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3859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402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152253809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51583444</v>
      </c>
      <c r="K157" s="39">
        <f t="shared" si="34"/>
        <v>0.33879903786183768</v>
      </c>
      <c r="L157" s="34">
        <f>SUM(L151:L156)</f>
        <v>55623</v>
      </c>
      <c r="M157" s="39">
        <f t="shared" si="35"/>
        <v>3.6533076161004285E-4</v>
      </c>
      <c r="N157" s="34">
        <f t="shared" si="36"/>
        <v>206322494</v>
      </c>
      <c r="O157" s="39">
        <f t="shared" si="37"/>
        <v>1.3551220514949482</v>
      </c>
      <c r="P157" s="34">
        <f>SUM(P151:P156)</f>
        <v>38150</v>
      </c>
      <c r="Q157" s="34">
        <f>SUM(Q151:Q156)</f>
        <v>139152750</v>
      </c>
      <c r="R157" s="34">
        <f>SUM(R151:R156)</f>
        <v>182659850</v>
      </c>
      <c r="S157" s="34">
        <f>SUM(S151:S156)</f>
        <v>234965352</v>
      </c>
      <c r="T157" s="39">
        <f t="shared" si="38"/>
        <v>1.2863546750969084</v>
      </c>
      <c r="U157" s="39">
        <f t="shared" si="39"/>
        <v>0.45800786369593705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7498000</v>
      </c>
      <c r="R158" s="33">
        <v>7498000</v>
      </c>
      <c r="S158" s="33">
        <v>45336000</v>
      </c>
      <c r="T158" s="38">
        <f t="shared" si="38"/>
        <v>6.0464123766337687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66376786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414257</v>
      </c>
      <c r="K159" s="38">
        <f t="shared" si="34"/>
        <v>6.2409921444524291E-3</v>
      </c>
      <c r="L159" s="33">
        <v>251017</v>
      </c>
      <c r="M159" s="38">
        <f t="shared" si="35"/>
        <v>3.7816986197554067E-3</v>
      </c>
      <c r="N159" s="33">
        <f t="shared" si="36"/>
        <v>62790231</v>
      </c>
      <c r="O159" s="38">
        <f t="shared" si="37"/>
        <v>0.94596672698193007</v>
      </c>
      <c r="P159" s="33">
        <v>941931</v>
      </c>
      <c r="Q159" s="33">
        <v>54730788</v>
      </c>
      <c r="R159" s="33">
        <v>88296788</v>
      </c>
      <c r="S159" s="33">
        <v>85752382</v>
      </c>
      <c r="T159" s="38">
        <f t="shared" si="38"/>
        <v>0.97118348178191938</v>
      </c>
      <c r="U159" s="38">
        <f t="shared" si="39"/>
        <v>-0.73350808074052132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10034630</v>
      </c>
      <c r="K162" s="38">
        <f t="shared" si="34"/>
        <v>0.22119967210541069</v>
      </c>
      <c r="L162" s="33">
        <v>-828189</v>
      </c>
      <c r="M162" s="38">
        <f t="shared" si="35"/>
        <v>-1.8256291984986787E-2</v>
      </c>
      <c r="N162" s="33">
        <f t="shared" si="36"/>
        <v>45364580</v>
      </c>
      <c r="O162" s="38">
        <f t="shared" si="37"/>
        <v>1.00000002204363</v>
      </c>
      <c r="P162" s="33">
        <v>0</v>
      </c>
      <c r="Q162" s="33">
        <v>42835392</v>
      </c>
      <c r="R162" s="33">
        <v>42835392</v>
      </c>
      <c r="S162" s="33">
        <v>47847899</v>
      </c>
      <c r="T162" s="38">
        <f t="shared" si="38"/>
        <v>1.1170178855839583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119547365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10448887</v>
      </c>
      <c r="K163" s="39">
        <f t="shared" si="34"/>
        <v>8.7403741604844237E-2</v>
      </c>
      <c r="L163" s="34">
        <f>SUM(L158:L162)</f>
        <v>-577172</v>
      </c>
      <c r="M163" s="39">
        <f t="shared" si="35"/>
        <v>-4.8279775969968051E-3</v>
      </c>
      <c r="N163" s="34">
        <f t="shared" si="36"/>
        <v>108154811</v>
      </c>
      <c r="O163" s="39">
        <f t="shared" si="37"/>
        <v>0.90470259214830873</v>
      </c>
      <c r="P163" s="34">
        <f>SUM(P158:P162)</f>
        <v>941931</v>
      </c>
      <c r="Q163" s="34">
        <f>SUM(Q158:Q162)</f>
        <v>105564180</v>
      </c>
      <c r="R163" s="34">
        <f>SUM(R158:R162)</f>
        <v>139130180</v>
      </c>
      <c r="S163" s="34">
        <f>SUM(S158:S162)</f>
        <v>178936281</v>
      </c>
      <c r="T163" s="39">
        <f t="shared" si="38"/>
        <v>1.2861068748707145</v>
      </c>
      <c r="U163" s="39">
        <f t="shared" si="39"/>
        <v>-1.6127540127673896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27346260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6836440</v>
      </c>
      <c r="K166" s="38">
        <f t="shared" si="34"/>
        <v>0.24999542899102106</v>
      </c>
      <c r="L166" s="33">
        <v>0</v>
      </c>
      <c r="M166" s="38">
        <f t="shared" si="35"/>
        <v>0</v>
      </c>
      <c r="N166" s="33">
        <f t="shared" si="36"/>
        <v>27346260</v>
      </c>
      <c r="O166" s="38">
        <f t="shared" si="37"/>
        <v>1</v>
      </c>
      <c r="P166" s="33">
        <v>500</v>
      </c>
      <c r="Q166" s="33">
        <v>26269750</v>
      </c>
      <c r="R166" s="33">
        <v>26269750</v>
      </c>
      <c r="S166" s="33">
        <v>26270250</v>
      </c>
      <c r="T166" s="38">
        <f t="shared" si="38"/>
        <v>1.0000190332987562</v>
      </c>
      <c r="U166" s="38">
        <f t="shared" si="39"/>
        <v>-1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31597260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6836440</v>
      </c>
      <c r="K169" s="39">
        <f t="shared" si="34"/>
        <v>0.21636179845973985</v>
      </c>
      <c r="L169" s="34">
        <f>SUM(L164:L168)</f>
        <v>0</v>
      </c>
      <c r="M169" s="39">
        <f t="shared" si="35"/>
        <v>0</v>
      </c>
      <c r="N169" s="34">
        <f t="shared" si="36"/>
        <v>27346260</v>
      </c>
      <c r="O169" s="39">
        <f t="shared" si="37"/>
        <v>0.86546301799586423</v>
      </c>
      <c r="P169" s="34">
        <f>SUM(P164:P168)</f>
        <v>500</v>
      </c>
      <c r="Q169" s="34">
        <f>SUM(Q164:Q168)</f>
        <v>30353750</v>
      </c>
      <c r="R169" s="34">
        <f>SUM(R164:R168)</f>
        <v>30353750</v>
      </c>
      <c r="S169" s="34">
        <f>SUM(S164:S168)</f>
        <v>26270250</v>
      </c>
      <c r="T169" s="39">
        <f t="shared" si="38"/>
        <v>0.86546967013960385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2780650535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686591612</v>
      </c>
      <c r="K170" s="39">
        <f t="shared" si="34"/>
        <v>0.24691761994464365</v>
      </c>
      <c r="L170" s="34">
        <f>SUM(L105,L107:L111,L113:L120,L122:L125,L127:L131,L133:L136,L138:L143,L145:L149,L151:L156,L158:L162,L164:L168)</f>
        <v>90394908</v>
      </c>
      <c r="M170" s="39">
        <f t="shared" si="35"/>
        <v>3.2508546781481837E-2</v>
      </c>
      <c r="N170" s="34">
        <f t="shared" si="36"/>
        <v>2334467223</v>
      </c>
      <c r="O170" s="39">
        <f t="shared" si="37"/>
        <v>0.83953995427188766</v>
      </c>
      <c r="P170" s="34">
        <f>SUM(P105,P107:P111,P113:P120,P122:P125,P127:P131,P133:P136,P138:P143,P145:P149,P151:P156,P158:P162,P164:P168)</f>
        <v>23069103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2592321022</v>
      </c>
      <c r="S170" s="34">
        <f>SUM(S105,S107:S111,S113:S120,S122:S125,S127:S131,S133:S136,S138:S143,S145:S149,S151:S156,S158:S162,S164:S168)</f>
        <v>2653675973</v>
      </c>
      <c r="T170" s="39">
        <f t="shared" si="38"/>
        <v>1.0236679602870573</v>
      </c>
      <c r="U170" s="39">
        <f t="shared" si="39"/>
        <v>2.9184405219396696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1</v>
      </c>
      <c r="M178" s="38">
        <f t="shared" si="43"/>
        <v>0</v>
      </c>
      <c r="N178" s="33">
        <f t="shared" si="44"/>
        <v>111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1</v>
      </c>
      <c r="M179" s="39">
        <f t="shared" si="43"/>
        <v>9.0909090909090909E-4</v>
      </c>
      <c r="N179" s="34">
        <f t="shared" si="44"/>
        <v>111</v>
      </c>
      <c r="O179" s="39">
        <f t="shared" si="45"/>
        <v>0.10090909090909091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46391032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4974084</v>
      </c>
      <c r="K180" s="38">
        <f t="shared" si="42"/>
        <v>0.10722080940126531</v>
      </c>
      <c r="L180" s="33">
        <v>7398708</v>
      </c>
      <c r="M180" s="38">
        <f t="shared" si="43"/>
        <v>0.15948573853670683</v>
      </c>
      <c r="N180" s="33">
        <f t="shared" si="44"/>
        <v>26231399</v>
      </c>
      <c r="O180" s="38">
        <f t="shared" si="45"/>
        <v>0.56544116112786624</v>
      </c>
      <c r="P180" s="33">
        <v>5384361</v>
      </c>
      <c r="Q180" s="33">
        <v>30130608</v>
      </c>
      <c r="R180" s="33">
        <v>27064609</v>
      </c>
      <c r="S180" s="33">
        <v>26066766</v>
      </c>
      <c r="T180" s="38">
        <f t="shared" si="46"/>
        <v>0.96313107645486395</v>
      </c>
      <c r="U180" s="38">
        <f t="shared" si="47"/>
        <v>0.37411068834351924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127953230</v>
      </c>
      <c r="K181" s="38">
        <f t="shared" si="42"/>
        <v>0.2466420898221022</v>
      </c>
      <c r="L181" s="33">
        <v>2722149</v>
      </c>
      <c r="M181" s="38">
        <f t="shared" si="43"/>
        <v>5.2472025768098675E-3</v>
      </c>
      <c r="N181" s="33">
        <f t="shared" si="44"/>
        <v>507962998</v>
      </c>
      <c r="O181" s="38">
        <f t="shared" si="45"/>
        <v>0.97914726638022598</v>
      </c>
      <c r="P181" s="33">
        <v>7122026</v>
      </c>
      <c r="Q181" s="33">
        <v>474987000</v>
      </c>
      <c r="R181" s="33">
        <v>589496000</v>
      </c>
      <c r="S181" s="33">
        <v>589496000</v>
      </c>
      <c r="T181" s="38">
        <f t="shared" si="46"/>
        <v>1</v>
      </c>
      <c r="U181" s="38">
        <f t="shared" si="47"/>
        <v>-0.61778446189328706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100436000</v>
      </c>
      <c r="K182" s="38">
        <f t="shared" si="42"/>
        <v>0.24999813315345229</v>
      </c>
      <c r="L182" s="33">
        <v>0</v>
      </c>
      <c r="M182" s="38">
        <f t="shared" si="43"/>
        <v>0</v>
      </c>
      <c r="N182" s="33">
        <f t="shared" si="44"/>
        <v>401747000</v>
      </c>
      <c r="O182" s="38">
        <f t="shared" si="45"/>
        <v>1</v>
      </c>
      <c r="P182" s="33">
        <v>0</v>
      </c>
      <c r="Q182" s="33">
        <v>385034004</v>
      </c>
      <c r="R182" s="33">
        <v>469106004</v>
      </c>
      <c r="S182" s="33">
        <v>469106000</v>
      </c>
      <c r="T182" s="38">
        <f t="shared" si="46"/>
        <v>0.99999999147314256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13437144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41728700</v>
      </c>
      <c r="K184" s="38">
        <f t="shared" si="42"/>
        <v>3.105473901299264</v>
      </c>
      <c r="L184" s="33">
        <v>0</v>
      </c>
      <c r="M184" s="38">
        <f t="shared" si="43"/>
        <v>0</v>
      </c>
      <c r="N184" s="33">
        <f t="shared" si="44"/>
        <v>41728700</v>
      </c>
      <c r="O184" s="38">
        <f t="shared" si="45"/>
        <v>3.105473901299264</v>
      </c>
      <c r="P184" s="33">
        <v>0</v>
      </c>
      <c r="Q184" s="33">
        <v>89174808</v>
      </c>
      <c r="R184" s="33">
        <v>89172804</v>
      </c>
      <c r="S184" s="33">
        <v>298</v>
      </c>
      <c r="T184" s="38">
        <f t="shared" si="46"/>
        <v>3.3418260571911587E-6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980356176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275092014</v>
      </c>
      <c r="K185" s="39">
        <f t="shared" si="42"/>
        <v>0.28060415258708993</v>
      </c>
      <c r="L185" s="34">
        <f>SUM(L180:L184)</f>
        <v>10120857</v>
      </c>
      <c r="M185" s="39">
        <f t="shared" si="43"/>
        <v>1.0323653023021299E-2</v>
      </c>
      <c r="N185" s="34">
        <f t="shared" si="44"/>
        <v>977670097</v>
      </c>
      <c r="O185" s="39">
        <f t="shared" si="45"/>
        <v>0.99726009886431322</v>
      </c>
      <c r="P185" s="34">
        <f>SUM(P180:P184)</f>
        <v>12506387</v>
      </c>
      <c r="Q185" s="34">
        <f>SUM(Q180:Q184)</f>
        <v>979326420</v>
      </c>
      <c r="R185" s="34">
        <f>SUM(R180:R184)</f>
        <v>1174839417</v>
      </c>
      <c r="S185" s="34">
        <f>SUM(S180:S184)</f>
        <v>1084669064</v>
      </c>
      <c r="T185" s="39">
        <f t="shared" si="46"/>
        <v>0.92324878473157324</v>
      </c>
      <c r="U185" s="39">
        <f t="shared" si="47"/>
        <v>-0.19074493696700734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12550</v>
      </c>
      <c r="M187" s="38">
        <f t="shared" si="43"/>
        <v>0</v>
      </c>
      <c r="N187" s="33">
        <f t="shared" si="44"/>
        <v>12550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56077000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14104225</v>
      </c>
      <c r="K190" s="38">
        <f t="shared" si="42"/>
        <v>0.25151532713946895</v>
      </c>
      <c r="L190" s="33">
        <v>0</v>
      </c>
      <c r="M190" s="38">
        <f t="shared" si="43"/>
        <v>0</v>
      </c>
      <c r="N190" s="33">
        <f t="shared" si="44"/>
        <v>56242216</v>
      </c>
      <c r="O190" s="38">
        <f t="shared" si="45"/>
        <v>1.0029462346416533</v>
      </c>
      <c r="P190" s="33">
        <v>0</v>
      </c>
      <c r="Q190" s="33">
        <v>54816000</v>
      </c>
      <c r="R190" s="33">
        <v>51091000</v>
      </c>
      <c r="S190" s="33">
        <v>59860783</v>
      </c>
      <c r="T190" s="38">
        <f t="shared" si="46"/>
        <v>1.171650251512008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57641400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14104225</v>
      </c>
      <c r="K191" s="39">
        <f t="shared" si="42"/>
        <v>0.24468914703667849</v>
      </c>
      <c r="L191" s="34">
        <f>SUM(L186:L190)</f>
        <v>12550</v>
      </c>
      <c r="M191" s="39">
        <f t="shared" si="43"/>
        <v>2.1772545427418489E-4</v>
      </c>
      <c r="N191" s="34">
        <f t="shared" si="44"/>
        <v>56254766</v>
      </c>
      <c r="O191" s="39">
        <f t="shared" si="45"/>
        <v>0.97594378346119282</v>
      </c>
      <c r="P191" s="34">
        <f>SUM(P186:P190)</f>
        <v>0</v>
      </c>
      <c r="Q191" s="34">
        <f>SUM(Q186:Q190)</f>
        <v>56320180</v>
      </c>
      <c r="R191" s="34">
        <f>SUM(R186:R190)</f>
        <v>52595180</v>
      </c>
      <c r="S191" s="34">
        <f>SUM(S186:S190)</f>
        <v>59860783</v>
      </c>
      <c r="T191" s="39">
        <f t="shared" si="46"/>
        <v>1.1381419932396848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111553000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116152331</v>
      </c>
      <c r="K192" s="38">
        <f t="shared" si="42"/>
        <v>1.0412300072611225</v>
      </c>
      <c r="L192" s="33">
        <v>653273</v>
      </c>
      <c r="M192" s="38">
        <f t="shared" si="43"/>
        <v>5.8561670237465601E-3</v>
      </c>
      <c r="N192" s="33">
        <f t="shared" si="44"/>
        <v>116805604</v>
      </c>
      <c r="O192" s="38">
        <f t="shared" si="45"/>
        <v>1.0470861742848692</v>
      </c>
      <c r="P192" s="33">
        <v>1</v>
      </c>
      <c r="Q192" s="33">
        <v>119330076</v>
      </c>
      <c r="R192" s="33">
        <v>119330076</v>
      </c>
      <c r="S192" s="33">
        <v>1</v>
      </c>
      <c r="T192" s="38">
        <f t="shared" si="46"/>
        <v>8.3801170125794605E-9</v>
      </c>
      <c r="U192" s="38">
        <f t="shared" si="47"/>
        <v>653272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3986194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5985507</v>
      </c>
      <c r="K193" s="38">
        <f t="shared" si="42"/>
        <v>1.5015593822076898</v>
      </c>
      <c r="L193" s="33">
        <v>1970309</v>
      </c>
      <c r="M193" s="38">
        <f t="shared" si="43"/>
        <v>0.49428326870192468</v>
      </c>
      <c r="N193" s="33">
        <f t="shared" si="44"/>
        <v>9241886</v>
      </c>
      <c r="O193" s="38">
        <f t="shared" si="45"/>
        <v>2.3184737120170267</v>
      </c>
      <c r="P193" s="33">
        <v>120116007</v>
      </c>
      <c r="Q193" s="33">
        <v>45201035</v>
      </c>
      <c r="R193" s="33">
        <v>41195792</v>
      </c>
      <c r="S193" s="33">
        <v>195754853</v>
      </c>
      <c r="T193" s="38">
        <f t="shared" si="46"/>
        <v>4.7518167146780428</v>
      </c>
      <c r="U193" s="38">
        <f t="shared" si="47"/>
        <v>-0.98359661589483238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487390969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121050153</v>
      </c>
      <c r="K195" s="38">
        <f t="shared" si="42"/>
        <v>0.2483635534904628</v>
      </c>
      <c r="L195" s="33">
        <v>1629031</v>
      </c>
      <c r="M195" s="38">
        <f t="shared" si="43"/>
        <v>3.3423495789065391E-3</v>
      </c>
      <c r="N195" s="33">
        <f t="shared" si="44"/>
        <v>481876423</v>
      </c>
      <c r="O195" s="38">
        <f t="shared" si="45"/>
        <v>0.98868558026154152</v>
      </c>
      <c r="P195" s="33">
        <v>1486709</v>
      </c>
      <c r="Q195" s="33">
        <v>477269136</v>
      </c>
      <c r="R195" s="33">
        <v>560312636</v>
      </c>
      <c r="S195" s="33">
        <v>492053839</v>
      </c>
      <c r="T195" s="38">
        <f t="shared" si="46"/>
        <v>0.87817730207319478</v>
      </c>
      <c r="U195" s="38">
        <f t="shared" si="47"/>
        <v>9.5729561064068269E-2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45000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602930163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243187991</v>
      </c>
      <c r="K198" s="39">
        <f t="shared" si="42"/>
        <v>0.40334354776674192</v>
      </c>
      <c r="L198" s="34">
        <f>SUM(L192:L197)</f>
        <v>4252613</v>
      </c>
      <c r="M198" s="39">
        <f t="shared" si="43"/>
        <v>7.0532430801608448E-3</v>
      </c>
      <c r="N198" s="34">
        <f t="shared" si="44"/>
        <v>607923913</v>
      </c>
      <c r="O198" s="39">
        <f t="shared" si="45"/>
        <v>1.008282468362758</v>
      </c>
      <c r="P198" s="34">
        <f>SUM(P192:P197)</f>
        <v>121602717</v>
      </c>
      <c r="Q198" s="34">
        <f>SUM(Q192:Q197)</f>
        <v>641800247</v>
      </c>
      <c r="R198" s="34">
        <f>SUM(R192:R197)</f>
        <v>720838504</v>
      </c>
      <c r="S198" s="34">
        <f>SUM(S192:S197)</f>
        <v>687853693</v>
      </c>
      <c r="T198" s="39">
        <f t="shared" si="46"/>
        <v>0.95424105286140481</v>
      </c>
      <c r="U198" s="39">
        <f t="shared" si="47"/>
        <v>-0.96502863500985758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1936089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8252</v>
      </c>
      <c r="K199" s="38">
        <f t="shared" si="42"/>
        <v>4.2622007562668866E-3</v>
      </c>
      <c r="L199" s="33">
        <v>4478</v>
      </c>
      <c r="M199" s="38">
        <f t="shared" si="43"/>
        <v>2.3129102019586911E-3</v>
      </c>
      <c r="N199" s="33">
        <f t="shared" si="44"/>
        <v>270481</v>
      </c>
      <c r="O199" s="38">
        <f t="shared" si="45"/>
        <v>0.13970483794908189</v>
      </c>
      <c r="P199" s="33">
        <v>32173</v>
      </c>
      <c r="Q199" s="33">
        <v>2060409</v>
      </c>
      <c r="R199" s="33">
        <v>2080957</v>
      </c>
      <c r="S199" s="33">
        <v>104487</v>
      </c>
      <c r="T199" s="38">
        <f t="shared" si="46"/>
        <v>5.021103271235302E-2</v>
      </c>
      <c r="U199" s="38">
        <f t="shared" si="47"/>
        <v>-0.86081496907344668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10580212</v>
      </c>
      <c r="K200" s="38">
        <f t="shared" si="42"/>
        <v>0.21739131864137176</v>
      </c>
      <c r="L200" s="33">
        <v>0</v>
      </c>
      <c r="M200" s="38">
        <f t="shared" si="43"/>
        <v>0</v>
      </c>
      <c r="N200" s="33">
        <f t="shared" si="44"/>
        <v>53432210</v>
      </c>
      <c r="O200" s="38">
        <f t="shared" si="45"/>
        <v>1.0978701173306065</v>
      </c>
      <c r="P200" s="33">
        <v>0</v>
      </c>
      <c r="Q200" s="33">
        <v>49315450</v>
      </c>
      <c r="R200" s="33">
        <v>55859821</v>
      </c>
      <c r="S200" s="33">
        <v>56129182</v>
      </c>
      <c r="T200" s="38">
        <f t="shared" si="46"/>
        <v>1.004822088491834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50605061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10588464</v>
      </c>
      <c r="K204" s="39">
        <f t="shared" si="42"/>
        <v>0.20923725395766246</v>
      </c>
      <c r="L204" s="34">
        <f>SUM(L199:L203)</f>
        <v>4478</v>
      </c>
      <c r="M204" s="39">
        <f t="shared" si="43"/>
        <v>8.8489173049312197E-5</v>
      </c>
      <c r="N204" s="34">
        <f t="shared" si="44"/>
        <v>53702691</v>
      </c>
      <c r="O204" s="39">
        <f t="shared" si="45"/>
        <v>1.0612118617938233</v>
      </c>
      <c r="P204" s="34">
        <f>SUM(P199:P203)</f>
        <v>32173</v>
      </c>
      <c r="Q204" s="34">
        <f>SUM(Q199:Q203)</f>
        <v>51375859</v>
      </c>
      <c r="R204" s="34">
        <f>SUM(R199:R203)</f>
        <v>57940778</v>
      </c>
      <c r="S204" s="34">
        <f>SUM(S199:S203)</f>
        <v>56233669</v>
      </c>
      <c r="T204" s="39">
        <f t="shared" si="46"/>
        <v>0.97053700245447172</v>
      </c>
      <c r="U204" s="39">
        <f t="shared" si="47"/>
        <v>-0.86081496907344668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1691533900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542972694</v>
      </c>
      <c r="K205" s="39">
        <f t="shared" si="42"/>
        <v>0.3209942727130683</v>
      </c>
      <c r="L205" s="34">
        <f>SUM(L173:L178,L180:L184,L186:L190,L192:L197,L199:L203)</f>
        <v>14390499</v>
      </c>
      <c r="M205" s="39">
        <f t="shared" si="43"/>
        <v>8.5073665978553543E-3</v>
      </c>
      <c r="N205" s="34">
        <f t="shared" si="44"/>
        <v>1695551578</v>
      </c>
      <c r="O205" s="39">
        <f t="shared" si="45"/>
        <v>1.0023751684787399</v>
      </c>
      <c r="P205" s="34">
        <f>SUM(P173:P178,P180:P184,P186:P190,P192:P197,P199:P203)</f>
        <v>134141277</v>
      </c>
      <c r="Q205" s="34">
        <f>SUM(Q173:Q178,Q180:Q184,Q186:Q190,Q192:Q197,Q199:Q203)</f>
        <v>1728823806</v>
      </c>
      <c r="R205" s="34">
        <f>SUM(R173:R178,R180:R184,R186:R190,R192:R197,R199:R203)</f>
        <v>2006214979</v>
      </c>
      <c r="S205" s="34">
        <f>SUM(S173:S178,S180:S184,S186:S190,S192:S197,S199:S203)</f>
        <v>1888617209</v>
      </c>
      <c r="T205" s="39">
        <f t="shared" si="46"/>
        <v>0.94138326588578425</v>
      </c>
      <c r="U205" s="39">
        <f t="shared" si="47"/>
        <v>-0.89272132096968182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176224957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51563082</v>
      </c>
      <c r="K209" s="38">
        <f t="shared" si="50"/>
        <v>0.29259806827474499</v>
      </c>
      <c r="L209" s="33">
        <v>625766</v>
      </c>
      <c r="M209" s="38">
        <f t="shared" si="51"/>
        <v>3.5509499372441329E-3</v>
      </c>
      <c r="N209" s="33">
        <f t="shared" si="52"/>
        <v>200866330</v>
      </c>
      <c r="O209" s="38">
        <f t="shared" si="53"/>
        <v>1.1398290765365318</v>
      </c>
      <c r="P209" s="33">
        <v>7660</v>
      </c>
      <c r="Q209" s="33">
        <v>220952149</v>
      </c>
      <c r="R209" s="33">
        <v>153383312</v>
      </c>
      <c r="S209" s="33">
        <v>86304204</v>
      </c>
      <c r="T209" s="38">
        <f t="shared" si="54"/>
        <v>0.5626701032508673</v>
      </c>
      <c r="U209" s="38">
        <f t="shared" si="55"/>
        <v>80.692689295039159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263313825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54714380</v>
      </c>
      <c r="K210" s="38">
        <f t="shared" si="50"/>
        <v>0.20779152025154776</v>
      </c>
      <c r="L210" s="33">
        <v>11630977</v>
      </c>
      <c r="M210" s="38">
        <f t="shared" si="51"/>
        <v>4.4171539416891614E-2</v>
      </c>
      <c r="N210" s="33">
        <f t="shared" si="52"/>
        <v>264917214</v>
      </c>
      <c r="O210" s="38">
        <f t="shared" si="53"/>
        <v>1.0060892700943447</v>
      </c>
      <c r="P210" s="33">
        <v>138919</v>
      </c>
      <c r="Q210" s="33">
        <v>252332916</v>
      </c>
      <c r="R210" s="33">
        <v>295298959</v>
      </c>
      <c r="S210" s="33">
        <v>294186200</v>
      </c>
      <c r="T210" s="38">
        <f t="shared" si="54"/>
        <v>0.9962317544099436</v>
      </c>
      <c r="U210" s="38">
        <f t="shared" si="55"/>
        <v>82.724882845399122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33204700</v>
      </c>
      <c r="K211" s="38">
        <f t="shared" si="50"/>
        <v>5.193909532712853</v>
      </c>
      <c r="L211" s="33">
        <v>108200</v>
      </c>
      <c r="M211" s="38">
        <f t="shared" si="51"/>
        <v>1.6924742926137888E-2</v>
      </c>
      <c r="N211" s="33">
        <f t="shared" si="52"/>
        <v>111792120</v>
      </c>
      <c r="O211" s="38">
        <f t="shared" si="53"/>
        <v>17.48662562077595</v>
      </c>
      <c r="P211" s="33">
        <v>233493</v>
      </c>
      <c r="Q211" s="33">
        <v>6183686</v>
      </c>
      <c r="R211" s="33">
        <v>6183686</v>
      </c>
      <c r="S211" s="33">
        <v>91390353</v>
      </c>
      <c r="T211" s="38">
        <f t="shared" si="54"/>
        <v>14.77926806115317</v>
      </c>
      <c r="U211" s="38">
        <f t="shared" si="55"/>
        <v>-0.53660281036262325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872192</v>
      </c>
      <c r="K213" s="38">
        <f t="shared" si="50"/>
        <v>1.0385289931806051E-2</v>
      </c>
      <c r="L213" s="33">
        <v>-18465</v>
      </c>
      <c r="M213" s="38">
        <f t="shared" si="51"/>
        <v>-2.1986486758741048E-4</v>
      </c>
      <c r="N213" s="33">
        <f t="shared" si="52"/>
        <v>29700412</v>
      </c>
      <c r="O213" s="38">
        <f t="shared" si="53"/>
        <v>0.35364620371901095</v>
      </c>
      <c r="P213" s="33">
        <v>17199</v>
      </c>
      <c r="Q213" s="33">
        <v>77714916</v>
      </c>
      <c r="R213" s="33">
        <v>91763064</v>
      </c>
      <c r="S213" s="33">
        <v>37762993</v>
      </c>
      <c r="T213" s="38">
        <f t="shared" si="54"/>
        <v>0.41152715868336742</v>
      </c>
      <c r="U213" s="38">
        <f t="shared" si="55"/>
        <v>-2.0736089307517878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2598</v>
      </c>
      <c r="Q215" s="33">
        <v>12433</v>
      </c>
      <c r="R215" s="33">
        <v>12433</v>
      </c>
      <c r="S215" s="33">
        <v>2983</v>
      </c>
      <c r="T215" s="38">
        <f t="shared" si="54"/>
        <v>0.23992600337810666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529928123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140354354</v>
      </c>
      <c r="K216" s="39">
        <f t="shared" si="50"/>
        <v>0.26485545474626565</v>
      </c>
      <c r="L216" s="34">
        <f>SUM(L208:L215)</f>
        <v>12346478</v>
      </c>
      <c r="M216" s="39">
        <f t="shared" si="51"/>
        <v>2.3298401168265606E-2</v>
      </c>
      <c r="N216" s="34">
        <f t="shared" si="52"/>
        <v>607276499</v>
      </c>
      <c r="O216" s="39">
        <f t="shared" si="53"/>
        <v>1.1459601267472268</v>
      </c>
      <c r="P216" s="34">
        <f>SUM(P208:P215)</f>
        <v>399869</v>
      </c>
      <c r="Q216" s="34">
        <f>SUM(Q208:Q215)</f>
        <v>557209991</v>
      </c>
      <c r="R216" s="34">
        <f>SUM(R208:R215)</f>
        <v>546655345</v>
      </c>
      <c r="S216" s="34">
        <f>SUM(S208:S215)</f>
        <v>509646733</v>
      </c>
      <c r="T216" s="39">
        <f t="shared" si="54"/>
        <v>0.93229991741871654</v>
      </c>
      <c r="U216" s="39">
        <f t="shared" si="55"/>
        <v>29.876306990539401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0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5355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2672561</v>
      </c>
      <c r="O218" s="38">
        <f t="shared" si="53"/>
        <v>0</v>
      </c>
      <c r="P218" s="33">
        <v>457</v>
      </c>
      <c r="Q218" s="33">
        <v>5747</v>
      </c>
      <c r="R218" s="33">
        <v>5747</v>
      </c>
      <c r="S218" s="33">
        <v>3199</v>
      </c>
      <c r="T218" s="38">
        <f t="shared" si="54"/>
        <v>0.55663824604141288</v>
      </c>
      <c r="U218" s="38">
        <f t="shared" si="55"/>
        <v>-1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28256840</v>
      </c>
      <c r="K219" s="38">
        <f t="shared" si="50"/>
        <v>0.23825448566335122</v>
      </c>
      <c r="L219" s="33">
        <v>228456</v>
      </c>
      <c r="M219" s="38">
        <f t="shared" si="51"/>
        <v>1.9262828673236841E-3</v>
      </c>
      <c r="N219" s="33">
        <f t="shared" si="52"/>
        <v>113797354</v>
      </c>
      <c r="O219" s="38">
        <f t="shared" si="53"/>
        <v>0.95951033615649539</v>
      </c>
      <c r="P219" s="33">
        <v>1104331</v>
      </c>
      <c r="Q219" s="33">
        <v>99209853</v>
      </c>
      <c r="R219" s="33">
        <v>120674064</v>
      </c>
      <c r="S219" s="33">
        <v>109958411</v>
      </c>
      <c r="T219" s="38">
        <f t="shared" si="54"/>
        <v>0.91120168953620395</v>
      </c>
      <c r="U219" s="38">
        <f t="shared" si="55"/>
        <v>-0.7931272417418328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-754643</v>
      </c>
      <c r="K220" s="38">
        <f t="shared" si="50"/>
        <v>-1.0841280231383928E-2</v>
      </c>
      <c r="L220" s="33">
        <v>17194090</v>
      </c>
      <c r="M220" s="38">
        <f t="shared" si="51"/>
        <v>0.24701209447862907</v>
      </c>
      <c r="N220" s="33">
        <f t="shared" si="52"/>
        <v>64236443</v>
      </c>
      <c r="O220" s="38">
        <f t="shared" si="53"/>
        <v>0.92282745567151681</v>
      </c>
      <c r="P220" s="33">
        <v>-740188</v>
      </c>
      <c r="Q220" s="33">
        <v>63188748</v>
      </c>
      <c r="R220" s="33">
        <v>77106948</v>
      </c>
      <c r="S220" s="33">
        <v>70332501</v>
      </c>
      <c r="T220" s="38">
        <f t="shared" si="54"/>
        <v>0.91214219761363136</v>
      </c>
      <c r="U220" s="38">
        <f t="shared" si="55"/>
        <v>-24.229355244883731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129</v>
      </c>
      <c r="T223" s="38">
        <f t="shared" si="54"/>
        <v>0</v>
      </c>
      <c r="U223" s="38">
        <f t="shared" si="55"/>
        <v>-1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188207696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27507552</v>
      </c>
      <c r="K224" s="39">
        <f t="shared" si="50"/>
        <v>0.14615529855909823</v>
      </c>
      <c r="L224" s="34">
        <f>SUM(L217:L223)</f>
        <v>17422546</v>
      </c>
      <c r="M224" s="39">
        <f t="shared" si="51"/>
        <v>9.2570847899864833E-2</v>
      </c>
      <c r="N224" s="34">
        <f t="shared" si="52"/>
        <v>180706358</v>
      </c>
      <c r="O224" s="39">
        <f t="shared" si="53"/>
        <v>0.96014329828467804</v>
      </c>
      <c r="P224" s="34">
        <f>SUM(P217:P223)</f>
        <v>364643</v>
      </c>
      <c r="Q224" s="34">
        <f>SUM(Q217:Q223)</f>
        <v>162404348</v>
      </c>
      <c r="R224" s="34">
        <f>SUM(R217:R223)</f>
        <v>197786759</v>
      </c>
      <c r="S224" s="34">
        <f>SUM(S217:S223)</f>
        <v>180294240</v>
      </c>
      <c r="T224" s="39">
        <f t="shared" si="54"/>
        <v>0.9115586953927487</v>
      </c>
      <c r="U224" s="39">
        <f t="shared" si="55"/>
        <v>46.7797352479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41731149</v>
      </c>
      <c r="K225" s="38">
        <f t="shared" si="50"/>
        <v>22.729383986928106</v>
      </c>
      <c r="L225" s="33">
        <v>0</v>
      </c>
      <c r="M225" s="38">
        <f t="shared" si="51"/>
        <v>0</v>
      </c>
      <c r="N225" s="33">
        <f t="shared" si="52"/>
        <v>165074000</v>
      </c>
      <c r="O225" s="38">
        <f t="shared" si="53"/>
        <v>89.909586056644883</v>
      </c>
      <c r="P225" s="33">
        <v>-512000</v>
      </c>
      <c r="Q225" s="33">
        <v>158754996</v>
      </c>
      <c r="R225" s="33">
        <v>183061996</v>
      </c>
      <c r="S225" s="33">
        <v>183062001</v>
      </c>
      <c r="T225" s="38">
        <f t="shared" si="54"/>
        <v>1.0000000273131513</v>
      </c>
      <c r="U225" s="38">
        <f t="shared" si="55"/>
        <v>-1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-464974</v>
      </c>
      <c r="Q226" s="33">
        <v>6255000</v>
      </c>
      <c r="R226" s="33">
        <v>6255000</v>
      </c>
      <c r="S226" s="33">
        <v>6255000</v>
      </c>
      <c r="T226" s="38">
        <f t="shared" si="54"/>
        <v>1</v>
      </c>
      <c r="U226" s="38">
        <f t="shared" si="55"/>
        <v>-1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-125783</v>
      </c>
      <c r="K228" s="38">
        <f t="shared" si="50"/>
        <v>-0.11880947770604376</v>
      </c>
      <c r="L228" s="33">
        <v>1648417</v>
      </c>
      <c r="M228" s="38">
        <f t="shared" si="51"/>
        <v>1.5570272835897023</v>
      </c>
      <c r="N228" s="33">
        <f t="shared" si="52"/>
        <v>1825857</v>
      </c>
      <c r="O228" s="38">
        <f t="shared" si="53"/>
        <v>1.7246298509013456</v>
      </c>
      <c r="P228" s="33">
        <v>1413862</v>
      </c>
      <c r="Q228" s="33">
        <v>1008283</v>
      </c>
      <c r="R228" s="33">
        <v>1008283</v>
      </c>
      <c r="S228" s="33">
        <v>1489770</v>
      </c>
      <c r="T228" s="38">
        <f t="shared" si="54"/>
        <v>1.4775316057099048</v>
      </c>
      <c r="U228" s="38">
        <f t="shared" si="55"/>
        <v>0.16589667166951227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41605366</v>
      </c>
      <c r="K230" s="39">
        <f t="shared" si="50"/>
        <v>4.6127242661752978</v>
      </c>
      <c r="L230" s="34">
        <f>SUM(L225:L229)</f>
        <v>1648417</v>
      </c>
      <c r="M230" s="39">
        <f t="shared" si="51"/>
        <v>0.18275751009319052</v>
      </c>
      <c r="N230" s="34">
        <f t="shared" si="52"/>
        <v>172829506</v>
      </c>
      <c r="O230" s="39">
        <f t="shared" si="53"/>
        <v>19.16134703002707</v>
      </c>
      <c r="P230" s="34">
        <f>SUM(P225:P229)</f>
        <v>436888</v>
      </c>
      <c r="Q230" s="34">
        <f>SUM(Q225:Q229)</f>
        <v>166018279</v>
      </c>
      <c r="R230" s="34">
        <f>SUM(R225:R229)</f>
        <v>190325279</v>
      </c>
      <c r="S230" s="34">
        <f>SUM(S225:S229)</f>
        <v>190806771</v>
      </c>
      <c r="T230" s="39">
        <f t="shared" si="54"/>
        <v>1.0025298373528195</v>
      </c>
      <c r="U230" s="39">
        <f t="shared" si="55"/>
        <v>2.7730882972294957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727155514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209467272</v>
      </c>
      <c r="K231" s="39">
        <f t="shared" si="50"/>
        <v>0.28806392575880269</v>
      </c>
      <c r="L231" s="34">
        <f>SUM(L208:L215,L217:L223,L225:L229)</f>
        <v>31417441</v>
      </c>
      <c r="M231" s="39">
        <f t="shared" si="51"/>
        <v>4.3205944801513255E-2</v>
      </c>
      <c r="N231" s="34">
        <f t="shared" si="52"/>
        <v>960812363</v>
      </c>
      <c r="O231" s="39">
        <f t="shared" si="53"/>
        <v>1.3213299555616105</v>
      </c>
      <c r="P231" s="34">
        <f>SUM(P208:P215,P217:P223,P225:P229)</f>
        <v>1201400</v>
      </c>
      <c r="Q231" s="34">
        <f>SUM(Q208:Q215,Q217:Q223,Q225:Q229)</f>
        <v>885632618</v>
      </c>
      <c r="R231" s="34">
        <f>SUM(R208:R215,R217:R223,R225:R229)</f>
        <v>934767383</v>
      </c>
      <c r="S231" s="34">
        <f>SUM(S208:S215,S217:S223,S225:S229)</f>
        <v>880747744</v>
      </c>
      <c r="T231" s="39">
        <f t="shared" si="54"/>
        <v>0.94221060770581033</v>
      </c>
      <c r="U231" s="39">
        <f t="shared" si="55"/>
        <v>25.150691693024804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5230515</v>
      </c>
      <c r="K236" s="38">
        <f t="shared" si="58"/>
        <v>0.24772824074427097</v>
      </c>
      <c r="L236" s="33">
        <v>7959568</v>
      </c>
      <c r="M236" s="38">
        <f t="shared" si="59"/>
        <v>0.37698195640857457</v>
      </c>
      <c r="N236" s="33">
        <f t="shared" si="60"/>
        <v>21906043</v>
      </c>
      <c r="O236" s="38">
        <f t="shared" si="61"/>
        <v>1.0375164766869709</v>
      </c>
      <c r="P236" s="33">
        <v>3538582</v>
      </c>
      <c r="Q236" s="33">
        <v>20282347</v>
      </c>
      <c r="R236" s="33">
        <v>20282347</v>
      </c>
      <c r="S236" s="33">
        <v>12648326</v>
      </c>
      <c r="T236" s="38">
        <f t="shared" si="62"/>
        <v>0.62361254345959072</v>
      </c>
      <c r="U236" s="38">
        <f t="shared" si="63"/>
        <v>1.2493665541733949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53473000</v>
      </c>
      <c r="K237" s="38">
        <f t="shared" si="58"/>
        <v>0.50764221158958001</v>
      </c>
      <c r="L237" s="33">
        <v>0</v>
      </c>
      <c r="M237" s="38">
        <f t="shared" si="59"/>
        <v>0</v>
      </c>
      <c r="N237" s="33">
        <f t="shared" si="60"/>
        <v>97363000</v>
      </c>
      <c r="O237" s="38">
        <f t="shared" si="61"/>
        <v>0.92430887825624664</v>
      </c>
      <c r="P237" s="33">
        <v>0</v>
      </c>
      <c r="Q237" s="33">
        <v>99852000</v>
      </c>
      <c r="R237" s="33">
        <v>99852000</v>
      </c>
      <c r="S237" s="33">
        <v>53352000</v>
      </c>
      <c r="T237" s="38">
        <f t="shared" si="62"/>
        <v>0.5343107799543324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1253003</v>
      </c>
      <c r="K238" s="38">
        <f t="shared" si="58"/>
        <v>0.26485958036873103</v>
      </c>
      <c r="L238" s="33">
        <v>0</v>
      </c>
      <c r="M238" s="38">
        <f t="shared" si="59"/>
        <v>0</v>
      </c>
      <c r="N238" s="33">
        <f t="shared" si="60"/>
        <v>5253003</v>
      </c>
      <c r="O238" s="38">
        <f t="shared" si="61"/>
        <v>1.1103789617867517</v>
      </c>
      <c r="P238" s="33">
        <v>520090</v>
      </c>
      <c r="Q238" s="33">
        <v>1827000</v>
      </c>
      <c r="R238" s="33">
        <v>5962866</v>
      </c>
      <c r="S238" s="33">
        <v>5921037</v>
      </c>
      <c r="T238" s="38">
        <f t="shared" si="62"/>
        <v>0.99298508468914104</v>
      </c>
      <c r="U238" s="38">
        <f t="shared" si="63"/>
        <v>-1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59956518</v>
      </c>
      <c r="K240" s="39">
        <f t="shared" si="58"/>
        <v>0.45705273982172828</v>
      </c>
      <c r="L240" s="34">
        <f>SUM(L234:L239)</f>
        <v>7959568</v>
      </c>
      <c r="M240" s="39">
        <f t="shared" si="59"/>
        <v>6.0676344850402318E-2</v>
      </c>
      <c r="N240" s="34">
        <f t="shared" si="60"/>
        <v>124522046</v>
      </c>
      <c r="O240" s="39">
        <f t="shared" si="61"/>
        <v>0.94924028597703547</v>
      </c>
      <c r="P240" s="34">
        <f>SUM(P234:P239)</f>
        <v>4058672</v>
      </c>
      <c r="Q240" s="34">
        <f>SUM(Q234:Q239)</f>
        <v>121961347</v>
      </c>
      <c r="R240" s="34">
        <f>SUM(R234:R239)</f>
        <v>126097213</v>
      </c>
      <c r="S240" s="34">
        <f>SUM(S234:S239)</f>
        <v>71921363</v>
      </c>
      <c r="T240" s="39">
        <f t="shared" si="62"/>
        <v>0.57036441400175908</v>
      </c>
      <c r="U240" s="39">
        <f t="shared" si="63"/>
        <v>0.96112620088541267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53928181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13551138</v>
      </c>
      <c r="K241" s="38">
        <f t="shared" si="58"/>
        <v>0.25128119934176901</v>
      </c>
      <c r="L241" s="33">
        <v>0</v>
      </c>
      <c r="M241" s="38">
        <f t="shared" si="59"/>
        <v>0</v>
      </c>
      <c r="N241" s="33">
        <f t="shared" si="60"/>
        <v>54062967</v>
      </c>
      <c r="O241" s="38">
        <f t="shared" si="61"/>
        <v>1.0024993611410702</v>
      </c>
      <c r="P241" s="33">
        <v>0</v>
      </c>
      <c r="Q241" s="33">
        <v>53488510</v>
      </c>
      <c r="R241" s="33">
        <v>54288510</v>
      </c>
      <c r="S241" s="33">
        <v>57250003</v>
      </c>
      <c r="T241" s="38">
        <f t="shared" si="62"/>
        <v>1.0545510090440868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138758000</v>
      </c>
      <c r="K242" s="38">
        <f t="shared" si="58"/>
        <v>1.0776650771214216</v>
      </c>
      <c r="L242" s="33">
        <v>0</v>
      </c>
      <c r="M242" s="38">
        <f t="shared" si="59"/>
        <v>0</v>
      </c>
      <c r="N242" s="33">
        <f t="shared" si="60"/>
        <v>138758000</v>
      </c>
      <c r="O242" s="38">
        <f t="shared" si="61"/>
        <v>1.0776650771214216</v>
      </c>
      <c r="P242" s="33">
        <v>61786000</v>
      </c>
      <c r="Q242" s="33">
        <v>123571000</v>
      </c>
      <c r="R242" s="33">
        <v>147158000</v>
      </c>
      <c r="S242" s="33">
        <v>178241000</v>
      </c>
      <c r="T242" s="38">
        <f t="shared" si="62"/>
        <v>1.2112219519156282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-1556614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390233</v>
      </c>
      <c r="K243" s="38">
        <f t="shared" si="58"/>
        <v>-0.25069349241366196</v>
      </c>
      <c r="L243" s="33">
        <v>600877</v>
      </c>
      <c r="M243" s="38">
        <f t="shared" si="59"/>
        <v>-0.38601541551084595</v>
      </c>
      <c r="N243" s="33">
        <f t="shared" si="60"/>
        <v>1775264</v>
      </c>
      <c r="O243" s="38">
        <f t="shared" si="61"/>
        <v>-1.1404651377926704</v>
      </c>
      <c r="P243" s="33">
        <v>598133</v>
      </c>
      <c r="Q243" s="33">
        <v>320004</v>
      </c>
      <c r="R243" s="33">
        <v>320004</v>
      </c>
      <c r="S243" s="33">
        <v>2335461</v>
      </c>
      <c r="T243" s="38">
        <f t="shared" si="62"/>
        <v>7.2982243971950354</v>
      </c>
      <c r="U243" s="38">
        <f t="shared" si="63"/>
        <v>4.5876084416007767E-3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9612930</v>
      </c>
      <c r="K245" s="38">
        <f t="shared" si="58"/>
        <v>0.25000128733525817</v>
      </c>
      <c r="L245" s="33">
        <v>0</v>
      </c>
      <c r="M245" s="38">
        <f t="shared" si="59"/>
        <v>0</v>
      </c>
      <c r="N245" s="33">
        <f t="shared" si="60"/>
        <v>32381246</v>
      </c>
      <c r="O245" s="38">
        <f t="shared" si="61"/>
        <v>0.8421317106771482</v>
      </c>
      <c r="P245" s="33">
        <v>0</v>
      </c>
      <c r="Q245" s="33">
        <v>38350745</v>
      </c>
      <c r="R245" s="33">
        <v>76377745</v>
      </c>
      <c r="S245" s="33">
        <v>32062170</v>
      </c>
      <c r="T245" s="38">
        <f t="shared" si="62"/>
        <v>0.41978419237174391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221101156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162312301</v>
      </c>
      <c r="K247" s="39">
        <f t="shared" si="58"/>
        <v>0.73410878503050436</v>
      </c>
      <c r="L247" s="34">
        <f>SUM(L241:L246)</f>
        <v>600877</v>
      </c>
      <c r="M247" s="39">
        <f t="shared" si="59"/>
        <v>2.7176565282182423E-3</v>
      </c>
      <c r="N247" s="34">
        <f t="shared" si="60"/>
        <v>226977477</v>
      </c>
      <c r="O247" s="39">
        <f t="shared" si="61"/>
        <v>1.026577522733531</v>
      </c>
      <c r="P247" s="34">
        <f>SUM(P241:P246)</f>
        <v>62384133</v>
      </c>
      <c r="Q247" s="34">
        <f>SUM(Q241:Q246)</f>
        <v>217852712</v>
      </c>
      <c r="R247" s="34">
        <f>SUM(R241:R246)</f>
        <v>280266712</v>
      </c>
      <c r="S247" s="34">
        <f>SUM(S241:S246)</f>
        <v>269888634</v>
      </c>
      <c r="T247" s="39">
        <f t="shared" si="62"/>
        <v>0.96297070770216908</v>
      </c>
      <c r="U247" s="39">
        <f t="shared" si="63"/>
        <v>-0.99036811171199579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53247000</v>
      </c>
      <c r="K250" s="38">
        <f t="shared" si="58"/>
        <v>0.25</v>
      </c>
      <c r="L250" s="33">
        <v>0</v>
      </c>
      <c r="M250" s="38">
        <f t="shared" si="59"/>
        <v>0</v>
      </c>
      <c r="N250" s="33">
        <f t="shared" si="60"/>
        <v>212445010</v>
      </c>
      <c r="O250" s="38">
        <f t="shared" si="61"/>
        <v>0.99745060754596504</v>
      </c>
      <c r="P250" s="33">
        <v>0</v>
      </c>
      <c r="Q250" s="33">
        <v>205924584</v>
      </c>
      <c r="R250" s="33">
        <v>245256584</v>
      </c>
      <c r="S250" s="33">
        <v>132137839</v>
      </c>
      <c r="T250" s="38">
        <f t="shared" si="62"/>
        <v>0.53877387038873537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46290594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24984708</v>
      </c>
      <c r="K252" s="38">
        <f t="shared" si="58"/>
        <v>0.53973617188839706</v>
      </c>
      <c r="L252" s="33">
        <v>0</v>
      </c>
      <c r="M252" s="38">
        <f t="shared" si="59"/>
        <v>0</v>
      </c>
      <c r="N252" s="33">
        <f t="shared" si="60"/>
        <v>36748395</v>
      </c>
      <c r="O252" s="38">
        <f t="shared" si="61"/>
        <v>0.79386311180193536</v>
      </c>
      <c r="P252" s="33">
        <v>0</v>
      </c>
      <c r="Q252" s="33">
        <v>51007652</v>
      </c>
      <c r="R252" s="33">
        <v>40737419</v>
      </c>
      <c r="S252" s="33">
        <v>31873745</v>
      </c>
      <c r="T252" s="38">
        <f t="shared" si="62"/>
        <v>0.78241935258588668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39816600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36658</v>
      </c>
      <c r="M253" s="38">
        <f t="shared" si="59"/>
        <v>9.2067127780875318E-4</v>
      </c>
      <c r="N253" s="33">
        <f t="shared" si="60"/>
        <v>38328552</v>
      </c>
      <c r="O253" s="38">
        <f t="shared" si="61"/>
        <v>0.96262744684377877</v>
      </c>
      <c r="P253" s="33">
        <v>0</v>
      </c>
      <c r="Q253" s="33">
        <v>43787403</v>
      </c>
      <c r="R253" s="33">
        <v>57763172</v>
      </c>
      <c r="S253" s="33">
        <v>40059604</v>
      </c>
      <c r="T253" s="38">
        <f t="shared" si="62"/>
        <v>0.69351461515998458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299095194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78231708</v>
      </c>
      <c r="K254" s="39">
        <f t="shared" si="58"/>
        <v>0.26156123391270542</v>
      </c>
      <c r="L254" s="34">
        <f>SUM(L248:L253)</f>
        <v>36658</v>
      </c>
      <c r="M254" s="39">
        <f t="shared" si="59"/>
        <v>1.2256298574961388E-4</v>
      </c>
      <c r="N254" s="34">
        <f t="shared" si="60"/>
        <v>287521957</v>
      </c>
      <c r="O254" s="39">
        <f t="shared" si="61"/>
        <v>0.96130584097583327</v>
      </c>
      <c r="P254" s="34">
        <f>SUM(P248:P253)</f>
        <v>0</v>
      </c>
      <c r="Q254" s="34">
        <f>SUM(Q248:Q253)</f>
        <v>300719639</v>
      </c>
      <c r="R254" s="34">
        <f>SUM(R248:R253)</f>
        <v>343757175</v>
      </c>
      <c r="S254" s="34">
        <f>SUM(S248:S253)</f>
        <v>204071188</v>
      </c>
      <c r="T254" s="39">
        <f t="shared" si="62"/>
        <v>0.59364924673935893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3795775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58608</v>
      </c>
      <c r="K255" s="38">
        <f t="shared" si="58"/>
        <v>1.5440325098300083E-2</v>
      </c>
      <c r="L255" s="33">
        <v>610968</v>
      </c>
      <c r="M255" s="38">
        <f t="shared" si="59"/>
        <v>0.1609600147532454</v>
      </c>
      <c r="N255" s="33">
        <f t="shared" si="60"/>
        <v>2239292</v>
      </c>
      <c r="O255" s="38">
        <f t="shared" si="61"/>
        <v>0.58994329221305264</v>
      </c>
      <c r="P255" s="33">
        <v>1847364</v>
      </c>
      <c r="Q255" s="33">
        <v>26540567</v>
      </c>
      <c r="R255" s="33">
        <v>28186567</v>
      </c>
      <c r="S255" s="33">
        <v>2979218</v>
      </c>
      <c r="T255" s="38">
        <f t="shared" si="62"/>
        <v>0.10569637657540913</v>
      </c>
      <c r="U255" s="38">
        <f t="shared" si="63"/>
        <v>-0.6692757897198387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144928710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35885787</v>
      </c>
      <c r="K256" s="38">
        <f t="shared" si="58"/>
        <v>0.24760992490721817</v>
      </c>
      <c r="L256" s="33">
        <v>0</v>
      </c>
      <c r="M256" s="38">
        <f t="shared" si="59"/>
        <v>0</v>
      </c>
      <c r="N256" s="33">
        <f t="shared" si="60"/>
        <v>142971466</v>
      </c>
      <c r="O256" s="38">
        <f t="shared" si="61"/>
        <v>0.98649512577597631</v>
      </c>
      <c r="P256" s="33">
        <v>249686</v>
      </c>
      <c r="Q256" s="33">
        <v>142889572</v>
      </c>
      <c r="R256" s="33">
        <v>159933408</v>
      </c>
      <c r="S256" s="33">
        <v>160944223</v>
      </c>
      <c r="T256" s="38">
        <f t="shared" si="62"/>
        <v>1.0063202242273235</v>
      </c>
      <c r="U256" s="38">
        <f t="shared" si="63"/>
        <v>-1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3930</v>
      </c>
      <c r="M258" s="38">
        <f t="shared" si="59"/>
        <v>0</v>
      </c>
      <c r="N258" s="33">
        <f t="shared" si="60"/>
        <v>3930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148724485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35944395</v>
      </c>
      <c r="K259" s="39">
        <f t="shared" si="58"/>
        <v>0.24168444758776605</v>
      </c>
      <c r="L259" s="34">
        <f>SUM(L255:L258)</f>
        <v>614898</v>
      </c>
      <c r="M259" s="39">
        <f t="shared" si="59"/>
        <v>4.1344772516778254E-3</v>
      </c>
      <c r="N259" s="34">
        <f t="shared" si="60"/>
        <v>145214688</v>
      </c>
      <c r="O259" s="39">
        <f t="shared" si="61"/>
        <v>0.97640067807261188</v>
      </c>
      <c r="P259" s="34">
        <f>SUM(P255:P258)</f>
        <v>2097050</v>
      </c>
      <c r="Q259" s="34">
        <f>SUM(Q255:Q258)</f>
        <v>169430139</v>
      </c>
      <c r="R259" s="34">
        <f>SUM(R255:R258)</f>
        <v>188119975</v>
      </c>
      <c r="S259" s="34">
        <f>SUM(S255:S258)</f>
        <v>163923441</v>
      </c>
      <c r="T259" s="39">
        <f t="shared" si="62"/>
        <v>0.8713771145249195</v>
      </c>
      <c r="U259" s="39">
        <f t="shared" si="63"/>
        <v>-0.70677952361650886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800101578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336444922</v>
      </c>
      <c r="K260" s="39">
        <f t="shared" si="58"/>
        <v>0.42050276021327881</v>
      </c>
      <c r="L260" s="34">
        <f>SUM(L234:L239,L241:L246,L248:L253,L255:L258)</f>
        <v>9212001</v>
      </c>
      <c r="M260" s="39">
        <f t="shared" si="59"/>
        <v>1.1513539347125247E-2</v>
      </c>
      <c r="N260" s="34">
        <f t="shared" si="60"/>
        <v>784236168</v>
      </c>
      <c r="O260" s="39">
        <f t="shared" si="61"/>
        <v>0.98017075526877662</v>
      </c>
      <c r="P260" s="34">
        <f>SUM(P234:P239,P241:P246,P248:P253,P255:P258)</f>
        <v>68539855</v>
      </c>
      <c r="Q260" s="34">
        <f>SUM(Q234:Q239,Q241:Q246,Q248:Q253,Q255:Q258)</f>
        <v>809963837</v>
      </c>
      <c r="R260" s="34">
        <f>SUM(R234:R239,R241:R246,R248:R253,R255:R258)</f>
        <v>938241075</v>
      </c>
      <c r="S260" s="34">
        <f>SUM(S234:S239,S241:S246,S248:S253,S255:S258)</f>
        <v>709804626</v>
      </c>
      <c r="T260" s="39">
        <f t="shared" si="62"/>
        <v>0.75652691500422742</v>
      </c>
      <c r="U260" s="39">
        <f t="shared" si="63"/>
        <v>-0.86559643290753974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23108370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34442822</v>
      </c>
      <c r="R263" s="33">
        <v>31866779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1821060</v>
      </c>
      <c r="K264" s="38">
        <f t="shared" si="66"/>
        <v>0.25000137283435381</v>
      </c>
      <c r="L264" s="33">
        <v>0</v>
      </c>
      <c r="M264" s="38">
        <f t="shared" si="67"/>
        <v>0</v>
      </c>
      <c r="N264" s="33">
        <f t="shared" si="68"/>
        <v>7243491</v>
      </c>
      <c r="O264" s="38">
        <f t="shared" si="69"/>
        <v>0.99441132862908765</v>
      </c>
      <c r="P264" s="33">
        <v>0</v>
      </c>
      <c r="Q264" s="33">
        <v>6990996</v>
      </c>
      <c r="R264" s="33">
        <v>6990996</v>
      </c>
      <c r="S264" s="33">
        <v>6990996</v>
      </c>
      <c r="T264" s="38">
        <f t="shared" si="70"/>
        <v>1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77749000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18132898</v>
      </c>
      <c r="K265" s="38">
        <f t="shared" si="66"/>
        <v>0.23322355271450437</v>
      </c>
      <c r="L265" s="33">
        <v>10121538</v>
      </c>
      <c r="M265" s="38">
        <f t="shared" si="67"/>
        <v>0.13018222742414692</v>
      </c>
      <c r="N265" s="33">
        <f t="shared" si="68"/>
        <v>66669412</v>
      </c>
      <c r="O265" s="38">
        <f t="shared" si="69"/>
        <v>0.85749542759392405</v>
      </c>
      <c r="P265" s="33">
        <v>8972789</v>
      </c>
      <c r="Q265" s="33">
        <v>85695898</v>
      </c>
      <c r="R265" s="33">
        <v>83400452</v>
      </c>
      <c r="S265" s="33">
        <v>85393467</v>
      </c>
      <c r="T265" s="38">
        <f t="shared" si="70"/>
        <v>1.0238969328367669</v>
      </c>
      <c r="U265" s="38">
        <f t="shared" si="71"/>
        <v>0.12802585684339629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15330471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2808701</v>
      </c>
      <c r="K266" s="38">
        <f t="shared" si="66"/>
        <v>0.18321035276737421</v>
      </c>
      <c r="L266" s="33">
        <v>60900</v>
      </c>
      <c r="M266" s="38">
        <f t="shared" si="67"/>
        <v>3.9724806889494787E-3</v>
      </c>
      <c r="N266" s="33">
        <f t="shared" si="68"/>
        <v>15219429</v>
      </c>
      <c r="O266" s="38">
        <f t="shared" si="69"/>
        <v>0.99275677831424747</v>
      </c>
      <c r="P266" s="33">
        <v>236816</v>
      </c>
      <c r="Q266" s="33">
        <v>16101349</v>
      </c>
      <c r="R266" s="33">
        <v>16912550</v>
      </c>
      <c r="S266" s="33">
        <v>16598300</v>
      </c>
      <c r="T266" s="38">
        <f t="shared" si="70"/>
        <v>0.98141912366851836</v>
      </c>
      <c r="U266" s="38">
        <f t="shared" si="71"/>
        <v>-0.74283832173501785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123472041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22762659</v>
      </c>
      <c r="K267" s="39">
        <f t="shared" si="66"/>
        <v>0.18435476416883723</v>
      </c>
      <c r="L267" s="34">
        <f>SUM(L263:L266)</f>
        <v>10182438</v>
      </c>
      <c r="M267" s="39">
        <f t="shared" si="67"/>
        <v>8.2467560409080792E-2</v>
      </c>
      <c r="N267" s="34">
        <f t="shared" si="68"/>
        <v>89132332</v>
      </c>
      <c r="O267" s="39">
        <f t="shared" si="69"/>
        <v>0.72188271351244615</v>
      </c>
      <c r="P267" s="34">
        <f>SUM(P263:P266)</f>
        <v>9209605</v>
      </c>
      <c r="Q267" s="34">
        <f>SUM(Q263:Q266)</f>
        <v>143231065</v>
      </c>
      <c r="R267" s="34">
        <f>SUM(R263:R266)</f>
        <v>139170777</v>
      </c>
      <c r="S267" s="34">
        <f>SUM(S263:S266)</f>
        <v>108982763</v>
      </c>
      <c r="T267" s="39">
        <f t="shared" si="70"/>
        <v>0.78308654553247192</v>
      </c>
      <c r="U267" s="39">
        <f t="shared" si="71"/>
        <v>0.10563243483298135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-13398</v>
      </c>
      <c r="Q268" s="33">
        <v>0</v>
      </c>
      <c r="R268" s="33">
        <v>42000</v>
      </c>
      <c r="S268" s="33">
        <v>-13398</v>
      </c>
      <c r="T268" s="38">
        <f t="shared" si="70"/>
        <v>-0.31900000000000001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884906</v>
      </c>
      <c r="K269" s="38">
        <f t="shared" si="66"/>
        <v>0.49113749536561163</v>
      </c>
      <c r="L269" s="33">
        <v>250717</v>
      </c>
      <c r="M269" s="38">
        <f t="shared" si="67"/>
        <v>0.13915209008140983</v>
      </c>
      <c r="N269" s="33">
        <f t="shared" si="68"/>
        <v>1836219</v>
      </c>
      <c r="O269" s="38">
        <f t="shared" si="69"/>
        <v>1.0191319762808118</v>
      </c>
      <c r="P269" s="33">
        <v>-4240201</v>
      </c>
      <c r="Q269" s="33">
        <v>1817556</v>
      </c>
      <c r="R269" s="33">
        <v>1678997</v>
      </c>
      <c r="S269" s="33">
        <v>-2760284</v>
      </c>
      <c r="T269" s="38">
        <f t="shared" si="70"/>
        <v>-1.6440077022174548</v>
      </c>
      <c r="U269" s="38">
        <f t="shared" si="71"/>
        <v>-1.0591285648958622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39000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939420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3134486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2395526</v>
      </c>
      <c r="K272" s="38">
        <f t="shared" si="66"/>
        <v>0.76424842860998576</v>
      </c>
      <c r="L272" s="33">
        <v>-100113</v>
      </c>
      <c r="M272" s="38">
        <f t="shared" si="67"/>
        <v>-3.1939207895648601E-2</v>
      </c>
      <c r="N272" s="33">
        <f t="shared" si="68"/>
        <v>2186866</v>
      </c>
      <c r="O272" s="38">
        <f t="shared" si="69"/>
        <v>0.69767930052965621</v>
      </c>
      <c r="P272" s="33">
        <v>140975</v>
      </c>
      <c r="Q272" s="33">
        <v>2576600</v>
      </c>
      <c r="R272" s="33">
        <v>2576600</v>
      </c>
      <c r="S272" s="33">
        <v>28034929</v>
      </c>
      <c r="T272" s="38">
        <f t="shared" si="70"/>
        <v>10.880590312815338</v>
      </c>
      <c r="U272" s="38">
        <f t="shared" si="71"/>
        <v>-1.7101471892179463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22206000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7489000</v>
      </c>
      <c r="M273" s="38">
        <f t="shared" si="67"/>
        <v>0.33725119337116094</v>
      </c>
      <c r="N273" s="33">
        <f t="shared" si="68"/>
        <v>23356047</v>
      </c>
      <c r="O273" s="38">
        <f t="shared" si="69"/>
        <v>1.0517899216427993</v>
      </c>
      <c r="P273" s="33">
        <v>0</v>
      </c>
      <c r="Q273" s="33">
        <v>20307000</v>
      </c>
      <c r="R273" s="33">
        <v>21806000</v>
      </c>
      <c r="S273" s="33">
        <v>15229810</v>
      </c>
      <c r="T273" s="38">
        <f t="shared" si="70"/>
        <v>0.69842291112537835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3333000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1380225</v>
      </c>
      <c r="K274" s="38">
        <f t="shared" si="66"/>
        <v>0.41410891089108909</v>
      </c>
      <c r="L274" s="33">
        <v>3016</v>
      </c>
      <c r="M274" s="38">
        <f t="shared" si="67"/>
        <v>9.0489048904890488E-4</v>
      </c>
      <c r="N274" s="33">
        <f t="shared" si="68"/>
        <v>3305241</v>
      </c>
      <c r="O274" s="38">
        <f t="shared" si="69"/>
        <v>0.99167146714671472</v>
      </c>
      <c r="P274" s="33">
        <v>64227</v>
      </c>
      <c r="Q274" s="33">
        <v>12105000</v>
      </c>
      <c r="R274" s="33">
        <v>13340811</v>
      </c>
      <c r="S274" s="33">
        <v>12614596</v>
      </c>
      <c r="T274" s="38">
        <f t="shared" si="70"/>
        <v>0.94556440384321461</v>
      </c>
      <c r="U274" s="38">
        <f t="shared" si="71"/>
        <v>-0.95304155573201299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31414654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4660657</v>
      </c>
      <c r="K275" s="39">
        <f t="shared" si="66"/>
        <v>0.14835932937539276</v>
      </c>
      <c r="L275" s="34">
        <f>SUM(L268:L274)</f>
        <v>7642620</v>
      </c>
      <c r="M275" s="39">
        <f t="shared" si="67"/>
        <v>0.24328200463388838</v>
      </c>
      <c r="N275" s="34">
        <f t="shared" si="68"/>
        <v>30684373</v>
      </c>
      <c r="O275" s="39">
        <f t="shared" si="69"/>
        <v>0.97675349217597618</v>
      </c>
      <c r="P275" s="34">
        <f>SUM(P268:P274)</f>
        <v>-4048397</v>
      </c>
      <c r="Q275" s="34">
        <f>SUM(Q268:Q274)</f>
        <v>38872156</v>
      </c>
      <c r="R275" s="34">
        <f>SUM(R268:R274)</f>
        <v>41549408</v>
      </c>
      <c r="S275" s="34">
        <f>SUM(S268:S274)</f>
        <v>53105653</v>
      </c>
      <c r="T275" s="39">
        <f t="shared" si="70"/>
        <v>1.2781326029964133</v>
      </c>
      <c r="U275" s="39">
        <f t="shared" si="71"/>
        <v>-2.8878138680569121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1058531</v>
      </c>
      <c r="R276" s="33">
        <v>1058531</v>
      </c>
      <c r="S276" s="33">
        <v>-151878</v>
      </c>
      <c r="T276" s="38">
        <f t="shared" si="70"/>
        <v>-0.14347997366161216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56679400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66692</v>
      </c>
      <c r="K277" s="38">
        <f t="shared" si="66"/>
        <v>1.1766532461529233E-3</v>
      </c>
      <c r="L277" s="33">
        <v>101332</v>
      </c>
      <c r="M277" s="38">
        <f t="shared" si="67"/>
        <v>1.7878100332748758E-3</v>
      </c>
      <c r="N277" s="33">
        <f t="shared" si="68"/>
        <v>37744657</v>
      </c>
      <c r="O277" s="38">
        <f t="shared" si="69"/>
        <v>0.66593254339319052</v>
      </c>
      <c r="P277" s="33">
        <v>916364</v>
      </c>
      <c r="Q277" s="33">
        <v>62604535</v>
      </c>
      <c r="R277" s="33">
        <v>62604535</v>
      </c>
      <c r="S277" s="33">
        <v>56413918</v>
      </c>
      <c r="T277" s="38">
        <f t="shared" si="70"/>
        <v>0.90111551822883118</v>
      </c>
      <c r="U277" s="38">
        <f t="shared" si="71"/>
        <v>-0.88941948832559992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464061</v>
      </c>
      <c r="K278" s="38">
        <f t="shared" si="66"/>
        <v>9.508573803060702E-2</v>
      </c>
      <c r="L278" s="33">
        <v>782</v>
      </c>
      <c r="M278" s="38">
        <f t="shared" si="67"/>
        <v>1.6023119189058054E-4</v>
      </c>
      <c r="N278" s="33">
        <f t="shared" si="68"/>
        <v>5726907</v>
      </c>
      <c r="O278" s="38">
        <f t="shared" si="69"/>
        <v>1.1734387908651009</v>
      </c>
      <c r="P278" s="33">
        <v>11829373</v>
      </c>
      <c r="Q278" s="33">
        <v>5255494</v>
      </c>
      <c r="R278" s="33">
        <v>12140494</v>
      </c>
      <c r="S278" s="33">
        <v>16726856</v>
      </c>
      <c r="T278" s="38">
        <f t="shared" si="70"/>
        <v>1.377773919249085</v>
      </c>
      <c r="U278" s="38">
        <f t="shared" si="71"/>
        <v>-0.99993389336865102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915</v>
      </c>
      <c r="K279" s="38">
        <f t="shared" si="66"/>
        <v>5.062501141137552E-4</v>
      </c>
      <c r="L279" s="33">
        <v>0</v>
      </c>
      <c r="M279" s="38">
        <f t="shared" si="67"/>
        <v>0</v>
      </c>
      <c r="N279" s="33">
        <f t="shared" si="68"/>
        <v>1680020</v>
      </c>
      <c r="O279" s="38">
        <f t="shared" si="69"/>
        <v>0.92951947181791372</v>
      </c>
      <c r="P279" s="33">
        <v>11964071</v>
      </c>
      <c r="Q279" s="33">
        <v>10349646</v>
      </c>
      <c r="R279" s="33">
        <v>10349646</v>
      </c>
      <c r="S279" s="33">
        <v>16872009</v>
      </c>
      <c r="T279" s="38">
        <f t="shared" si="70"/>
        <v>1.6302015547198425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6727000</v>
      </c>
      <c r="K281" s="38">
        <f t="shared" si="66"/>
        <v>0.24210030344773578</v>
      </c>
      <c r="L281" s="33">
        <v>0</v>
      </c>
      <c r="M281" s="38">
        <f t="shared" si="67"/>
        <v>0</v>
      </c>
      <c r="N281" s="33">
        <f t="shared" si="68"/>
        <v>27023000</v>
      </c>
      <c r="O281" s="38">
        <f t="shared" si="69"/>
        <v>0.97253998811775888</v>
      </c>
      <c r="P281" s="33">
        <v>0</v>
      </c>
      <c r="Q281" s="33">
        <v>25864811</v>
      </c>
      <c r="R281" s="33">
        <v>26891960</v>
      </c>
      <c r="S281" s="33">
        <v>22709713</v>
      </c>
      <c r="T281" s="38">
        <f t="shared" si="70"/>
        <v>0.84447965116711465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2151000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27228</v>
      </c>
      <c r="K282" s="38">
        <f t="shared" si="66"/>
        <v>1.2658298465829847E-2</v>
      </c>
      <c r="L282" s="33">
        <v>101449</v>
      </c>
      <c r="M282" s="38">
        <f t="shared" si="67"/>
        <v>4.7163644816364481E-2</v>
      </c>
      <c r="N282" s="33">
        <f t="shared" si="68"/>
        <v>3529630</v>
      </c>
      <c r="O282" s="38">
        <f t="shared" si="69"/>
        <v>1.6409251510925151</v>
      </c>
      <c r="P282" s="33">
        <v>2402402</v>
      </c>
      <c r="Q282" s="33">
        <v>979000</v>
      </c>
      <c r="R282" s="33">
        <v>979000</v>
      </c>
      <c r="S282" s="33">
        <v>3136312</v>
      </c>
      <c r="T282" s="38">
        <f t="shared" si="70"/>
        <v>3.2035873340143004</v>
      </c>
      <c r="U282" s="38">
        <f t="shared" si="71"/>
        <v>-0.95777184667678428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0</v>
      </c>
      <c r="Q283" s="33">
        <v>3132028</v>
      </c>
      <c r="R283" s="33">
        <v>3132028</v>
      </c>
      <c r="S283" s="33">
        <v>5822</v>
      </c>
      <c r="T283" s="38">
        <f t="shared" si="70"/>
        <v>1.8588594993403636E-3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913097</v>
      </c>
      <c r="K284" s="38">
        <f t="shared" si="66"/>
        <v>0.25009504245412217</v>
      </c>
      <c r="L284" s="33">
        <v>0</v>
      </c>
      <c r="M284" s="38">
        <f t="shared" si="67"/>
        <v>0</v>
      </c>
      <c r="N284" s="33">
        <f t="shared" si="68"/>
        <v>3652585</v>
      </c>
      <c r="O284" s="38">
        <f t="shared" si="69"/>
        <v>1.000434127636264</v>
      </c>
      <c r="P284" s="33">
        <v>0</v>
      </c>
      <c r="Q284" s="33">
        <v>3484000</v>
      </c>
      <c r="R284" s="33">
        <v>4059000</v>
      </c>
      <c r="S284" s="33">
        <v>3585455</v>
      </c>
      <c r="T284" s="38">
        <f t="shared" si="70"/>
        <v>0.88333456516383346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105670094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8198993</v>
      </c>
      <c r="K285" s="39">
        <f t="shared" si="66"/>
        <v>7.7590477018029333E-2</v>
      </c>
      <c r="L285" s="34">
        <f>SUM(L276:L284)</f>
        <v>203563</v>
      </c>
      <c r="M285" s="39">
        <f t="shared" si="67"/>
        <v>1.926401238935209E-3</v>
      </c>
      <c r="N285" s="34">
        <f t="shared" si="68"/>
        <v>82449799</v>
      </c>
      <c r="O285" s="39">
        <f t="shared" si="69"/>
        <v>0.78025670157916205</v>
      </c>
      <c r="P285" s="34">
        <f>SUM(P276:P284)</f>
        <v>27112210</v>
      </c>
      <c r="Q285" s="34">
        <f>SUM(Q276:Q284)</f>
        <v>114466045</v>
      </c>
      <c r="R285" s="34">
        <f>SUM(R276:R284)</f>
        <v>122953194</v>
      </c>
      <c r="S285" s="34">
        <f>SUM(S276:S284)</f>
        <v>119298207</v>
      </c>
      <c r="T285" s="39">
        <f t="shared" si="70"/>
        <v>0.97027334645735186</v>
      </c>
      <c r="U285" s="39">
        <f t="shared" si="71"/>
        <v>-0.99249183301545685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4328000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4328000</v>
      </c>
      <c r="R286" s="33">
        <v>4328000</v>
      </c>
      <c r="S286" s="33">
        <v>39527000</v>
      </c>
      <c r="T286" s="38">
        <f t="shared" si="70"/>
        <v>9.1328558225508321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11169000</v>
      </c>
      <c r="K288" s="38">
        <f t="shared" si="66"/>
        <v>3.6110572259941804</v>
      </c>
      <c r="L288" s="33">
        <v>0</v>
      </c>
      <c r="M288" s="38">
        <f t="shared" si="67"/>
        <v>0</v>
      </c>
      <c r="N288" s="33">
        <f t="shared" si="68"/>
        <v>11169000</v>
      </c>
      <c r="O288" s="38">
        <f t="shared" si="69"/>
        <v>3.6110572259941804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52473</v>
      </c>
      <c r="K289" s="38">
        <f t="shared" si="66"/>
        <v>2.824281294606238E-2</v>
      </c>
      <c r="L289" s="33">
        <v>45869</v>
      </c>
      <c r="M289" s="38">
        <f t="shared" si="67"/>
        <v>2.468830802551665E-2</v>
      </c>
      <c r="N289" s="33">
        <f t="shared" si="68"/>
        <v>10807788</v>
      </c>
      <c r="O289" s="38">
        <f t="shared" si="69"/>
        <v>5.8171313788938619</v>
      </c>
      <c r="P289" s="33">
        <v>49233</v>
      </c>
      <c r="Q289" s="33">
        <v>1614000</v>
      </c>
      <c r="R289" s="33">
        <v>1683600</v>
      </c>
      <c r="S289" s="33">
        <v>27796932</v>
      </c>
      <c r="T289" s="38">
        <f t="shared" si="70"/>
        <v>16.510413399857448</v>
      </c>
      <c r="U289" s="38">
        <f t="shared" si="71"/>
        <v>-6.8328153880527265E-2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571353</v>
      </c>
      <c r="K290" s="38">
        <f t="shared" si="66"/>
        <v>2.3771707925941337E-2</v>
      </c>
      <c r="L290" s="33">
        <v>561549</v>
      </c>
      <c r="M290" s="38">
        <f t="shared" si="67"/>
        <v>2.3363802787601414E-2</v>
      </c>
      <c r="N290" s="33">
        <f t="shared" si="68"/>
        <v>2038491</v>
      </c>
      <c r="O290" s="38">
        <f t="shared" si="69"/>
        <v>8.4813438735177868E-2</v>
      </c>
      <c r="P290" s="33">
        <v>522424</v>
      </c>
      <c r="Q290" s="33">
        <v>0</v>
      </c>
      <c r="R290" s="33">
        <v>0</v>
      </c>
      <c r="S290" s="33">
        <v>522425</v>
      </c>
      <c r="T290" s="38">
        <f t="shared" si="70"/>
        <v>0</v>
      </c>
      <c r="U290" s="38">
        <f t="shared" si="71"/>
        <v>7.4891276051636257E-2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1000000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500000</v>
      </c>
      <c r="R291" s="33">
        <v>500000</v>
      </c>
      <c r="S291" s="33">
        <v>8260</v>
      </c>
      <c r="T291" s="38">
        <f t="shared" si="70"/>
        <v>1.652E-2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34313924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11792826</v>
      </c>
      <c r="K292" s="39">
        <f t="shared" si="66"/>
        <v>0.34367465522159457</v>
      </c>
      <c r="L292" s="34">
        <f>SUM(L286:L291)</f>
        <v>607418</v>
      </c>
      <c r="M292" s="39">
        <f t="shared" si="67"/>
        <v>1.7701793592595241E-2</v>
      </c>
      <c r="N292" s="34">
        <f t="shared" si="68"/>
        <v>24015279</v>
      </c>
      <c r="O292" s="39">
        <f t="shared" si="69"/>
        <v>0.69986979629610413</v>
      </c>
      <c r="P292" s="34">
        <f>SUM(P286:P291)</f>
        <v>571657</v>
      </c>
      <c r="Q292" s="34">
        <f>SUM(Q286:Q291)</f>
        <v>9413000</v>
      </c>
      <c r="R292" s="34">
        <f>SUM(R286:R291)</f>
        <v>9482600</v>
      </c>
      <c r="S292" s="34">
        <f>SUM(S286:S291)</f>
        <v>67854617</v>
      </c>
      <c r="T292" s="39">
        <f t="shared" si="70"/>
        <v>7.1556974880307092</v>
      </c>
      <c r="U292" s="39">
        <f t="shared" si="71"/>
        <v>6.2556742942008858E-2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313725607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68519346</v>
      </c>
      <c r="K293" s="38">
        <f t="shared" si="66"/>
        <v>0.21840533405996407</v>
      </c>
      <c r="L293" s="33">
        <v>21236851</v>
      </c>
      <c r="M293" s="38">
        <f t="shared" si="67"/>
        <v>6.7692437359759411E-2</v>
      </c>
      <c r="N293" s="33">
        <f t="shared" si="68"/>
        <v>277973225</v>
      </c>
      <c r="O293" s="38">
        <f t="shared" si="69"/>
        <v>0.88603932480398384</v>
      </c>
      <c r="P293" s="33">
        <v>102527224</v>
      </c>
      <c r="Q293" s="33">
        <v>303395000</v>
      </c>
      <c r="R293" s="33">
        <v>345790000</v>
      </c>
      <c r="S293" s="33">
        <v>305957002</v>
      </c>
      <c r="T293" s="38">
        <f t="shared" si="70"/>
        <v>0.88480581277654069</v>
      </c>
      <c r="U293" s="38">
        <f t="shared" si="71"/>
        <v>-0.79286622448687383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13590667</v>
      </c>
      <c r="K295" s="38">
        <f t="shared" si="66"/>
        <v>0.25908204815372593</v>
      </c>
      <c r="L295" s="33">
        <v>0</v>
      </c>
      <c r="M295" s="38">
        <f t="shared" si="67"/>
        <v>0</v>
      </c>
      <c r="N295" s="33">
        <f t="shared" si="68"/>
        <v>35157667</v>
      </c>
      <c r="O295" s="38">
        <f t="shared" si="69"/>
        <v>0.67021878872219154</v>
      </c>
      <c r="P295" s="33">
        <v>353995</v>
      </c>
      <c r="Q295" s="33">
        <v>50683000</v>
      </c>
      <c r="R295" s="33">
        <v>57940000</v>
      </c>
      <c r="S295" s="33">
        <v>39696000</v>
      </c>
      <c r="T295" s="38">
        <f t="shared" si="70"/>
        <v>0.68512254055919919</v>
      </c>
      <c r="U295" s="38">
        <f t="shared" si="71"/>
        <v>-1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47891000</v>
      </c>
      <c r="M296" s="38">
        <f t="shared" si="67"/>
        <v>15.017560363750391</v>
      </c>
      <c r="N296" s="33">
        <f t="shared" si="68"/>
        <v>47891000</v>
      </c>
      <c r="O296" s="38">
        <f t="shared" si="69"/>
        <v>15.017560363750391</v>
      </c>
      <c r="P296" s="33">
        <v>0</v>
      </c>
      <c r="Q296" s="33">
        <v>4189000</v>
      </c>
      <c r="R296" s="33">
        <v>4189000</v>
      </c>
      <c r="S296" s="33">
        <v>68680000</v>
      </c>
      <c r="T296" s="38">
        <f t="shared" si="70"/>
        <v>16.395321079016473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520490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500000</v>
      </c>
      <c r="S297" s="33">
        <v>303700</v>
      </c>
      <c r="T297" s="38">
        <f t="shared" si="70"/>
        <v>0.60740000000000005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369892097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82110013</v>
      </c>
      <c r="K298" s="39">
        <f t="shared" si="66"/>
        <v>0.22198369109789334</v>
      </c>
      <c r="L298" s="34">
        <f>SUM(L293:L297)</f>
        <v>69127851</v>
      </c>
      <c r="M298" s="39">
        <f t="shared" si="67"/>
        <v>0.18688653139837155</v>
      </c>
      <c r="N298" s="34">
        <f t="shared" si="68"/>
        <v>361021892</v>
      </c>
      <c r="O298" s="39">
        <f t="shared" si="69"/>
        <v>0.97601947954027257</v>
      </c>
      <c r="P298" s="34">
        <f>SUM(P293:P297)</f>
        <v>102881219</v>
      </c>
      <c r="Q298" s="34">
        <f>SUM(Q293:Q297)</f>
        <v>358267000</v>
      </c>
      <c r="R298" s="34">
        <f>SUM(R293:R297)</f>
        <v>408419000</v>
      </c>
      <c r="S298" s="34">
        <f>SUM(S293:S297)</f>
        <v>414636702</v>
      </c>
      <c r="T298" s="39">
        <f t="shared" si="70"/>
        <v>1.015223831408431</v>
      </c>
      <c r="U298" s="39">
        <f t="shared" si="71"/>
        <v>-0.32808094935189291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664762810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129525148</v>
      </c>
      <c r="K299" s="39">
        <f t="shared" si="66"/>
        <v>0.19484415501523017</v>
      </c>
      <c r="L299" s="34">
        <f>SUM(L263:L266,L268:L274,L276:L284,L286:L291,L293:L297)</f>
        <v>87763890</v>
      </c>
      <c r="M299" s="39">
        <f t="shared" si="67"/>
        <v>0.13202286391442386</v>
      </c>
      <c r="N299" s="34">
        <f t="shared" si="68"/>
        <v>587303675</v>
      </c>
      <c r="O299" s="39">
        <f t="shared" si="69"/>
        <v>0.88347853725451342</v>
      </c>
      <c r="P299" s="34">
        <f>SUM(P263:P266,P268:P274,P276:P284,P286:P291,P293:P297)</f>
        <v>135726294</v>
      </c>
      <c r="Q299" s="34">
        <f>SUM(Q263:Q266,Q268:Q274,Q276:Q284,Q286:Q291,Q293:Q297)</f>
        <v>664249266</v>
      </c>
      <c r="R299" s="34">
        <f>SUM(R263:R266,R268:R274,R276:R284,R286:R291,R293:R297)</f>
        <v>721574979</v>
      </c>
      <c r="S299" s="34">
        <f>SUM(S263:S266,S268:S274,S276:S284,S286:S291,S293:S297)</f>
        <v>763877942</v>
      </c>
      <c r="T299" s="39">
        <f t="shared" si="70"/>
        <v>1.0586258728907505</v>
      </c>
      <c r="U299" s="39">
        <f t="shared" si="71"/>
        <v>-0.35337591992307693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17336278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13928763</v>
      </c>
      <c r="K302" s="38">
        <f t="shared" ref="K302:K339" si="74">IF(($E302     =0),0,($J302     /$E302     ))</f>
        <v>0.80344598765663544</v>
      </c>
      <c r="L302" s="33">
        <v>1333167</v>
      </c>
      <c r="M302" s="38">
        <f t="shared" ref="M302:M339" si="75">IF(($E302     =0),0,($L302     /$E302     ))</f>
        <v>7.6900416571538593E-2</v>
      </c>
      <c r="N302" s="33">
        <f t="shared" ref="N302:N339" si="76">$F302     +$H302     +$J302     +$L302</f>
        <v>16503723</v>
      </c>
      <c r="O302" s="38">
        <f t="shared" ref="O302:O339" si="77">IF(($E302     =0),0,($N302     /$E302     ))</f>
        <v>0.95197613928433777</v>
      </c>
      <c r="P302" s="33">
        <v>163263</v>
      </c>
      <c r="Q302" s="33">
        <v>1347825</v>
      </c>
      <c r="R302" s="33">
        <v>2932294</v>
      </c>
      <c r="S302" s="33">
        <v>1306540</v>
      </c>
      <c r="T302" s="38">
        <f t="shared" ref="T302:T339" si="78">IF(($R302     =0),0,($S302     /$R302     ))</f>
        <v>0.44556923691826261</v>
      </c>
      <c r="U302" s="38">
        <f t="shared" ref="U302:U339" si="79">IF(($P302     =0),0,(($L302     /$P302     )-1))</f>
        <v>7.1657632164054323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17336278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13928763</v>
      </c>
      <c r="K303" s="39">
        <f t="shared" si="74"/>
        <v>0.80344598765663544</v>
      </c>
      <c r="L303" s="34">
        <f>L302</f>
        <v>1333167</v>
      </c>
      <c r="M303" s="39">
        <f t="shared" si="75"/>
        <v>7.6900416571538593E-2</v>
      </c>
      <c r="N303" s="34">
        <f t="shared" si="76"/>
        <v>16503723</v>
      </c>
      <c r="O303" s="39">
        <f t="shared" si="77"/>
        <v>0.95197613928433777</v>
      </c>
      <c r="P303" s="34">
        <f>P302</f>
        <v>163263</v>
      </c>
      <c r="Q303" s="34">
        <f>Q302</f>
        <v>1347825</v>
      </c>
      <c r="R303" s="34">
        <f>R302</f>
        <v>2932294</v>
      </c>
      <c r="S303" s="34">
        <f>S302</f>
        <v>1306540</v>
      </c>
      <c r="T303" s="39">
        <f t="shared" si="78"/>
        <v>0.44556923691826261</v>
      </c>
      <c r="U303" s="39">
        <f t="shared" si="79"/>
        <v>7.1657632164054323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52000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0</v>
      </c>
      <c r="Q305" s="33">
        <v>9074230</v>
      </c>
      <c r="R305" s="33">
        <v>10390516</v>
      </c>
      <c r="S305" s="33">
        <v>10390516</v>
      </c>
      <c r="T305" s="38">
        <f t="shared" si="78"/>
        <v>1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12902405</v>
      </c>
      <c r="K306" s="38">
        <f t="shared" si="74"/>
        <v>0.25303298621325332</v>
      </c>
      <c r="L306" s="33">
        <v>0</v>
      </c>
      <c r="M306" s="38">
        <f t="shared" si="75"/>
        <v>0</v>
      </c>
      <c r="N306" s="33">
        <f t="shared" si="76"/>
        <v>51144405</v>
      </c>
      <c r="O306" s="38">
        <f t="shared" si="77"/>
        <v>1.0030084720833088</v>
      </c>
      <c r="P306" s="33">
        <v>131000</v>
      </c>
      <c r="Q306" s="33">
        <v>35131000</v>
      </c>
      <c r="R306" s="33">
        <v>41696650</v>
      </c>
      <c r="S306" s="33">
        <v>55486000</v>
      </c>
      <c r="T306" s="38">
        <f t="shared" si="78"/>
        <v>1.3307064236575361</v>
      </c>
      <c r="U306" s="38">
        <f t="shared" si="79"/>
        <v>-1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3002434</v>
      </c>
      <c r="K307" s="38">
        <f t="shared" si="74"/>
        <v>0.58333670099086843</v>
      </c>
      <c r="L307" s="33">
        <v>0</v>
      </c>
      <c r="M307" s="38">
        <f t="shared" si="75"/>
        <v>0</v>
      </c>
      <c r="N307" s="33">
        <f t="shared" si="76"/>
        <v>5147000</v>
      </c>
      <c r="O307" s="38">
        <f t="shared" si="77"/>
        <v>1</v>
      </c>
      <c r="P307" s="33">
        <v>0</v>
      </c>
      <c r="Q307" s="33">
        <v>5791000</v>
      </c>
      <c r="R307" s="33">
        <v>5791000</v>
      </c>
      <c r="S307" s="33">
        <v>5791000</v>
      </c>
      <c r="T307" s="38">
        <f t="shared" si="78"/>
        <v>1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17190</v>
      </c>
      <c r="K308" s="38">
        <f t="shared" si="74"/>
        <v>5.8330505598914152E-2</v>
      </c>
      <c r="L308" s="33">
        <v>233961</v>
      </c>
      <c r="M308" s="38">
        <f t="shared" si="75"/>
        <v>0.79389548693586698</v>
      </c>
      <c r="N308" s="33">
        <f t="shared" si="76"/>
        <v>351771</v>
      </c>
      <c r="O308" s="38">
        <f t="shared" si="77"/>
        <v>1.1936579572446555</v>
      </c>
      <c r="P308" s="33">
        <v>252237</v>
      </c>
      <c r="Q308" s="33">
        <v>290200</v>
      </c>
      <c r="R308" s="33">
        <v>290200</v>
      </c>
      <c r="S308" s="33">
        <v>350708</v>
      </c>
      <c r="T308" s="38">
        <f t="shared" si="78"/>
        <v>1.2085044796691937</v>
      </c>
      <c r="U308" s="38">
        <f t="shared" si="79"/>
        <v>-7.2455666694418386E-2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3388100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133863</v>
      </c>
      <c r="K309" s="38">
        <f t="shared" si="74"/>
        <v>3.9509754729789556E-2</v>
      </c>
      <c r="L309" s="33">
        <v>99835</v>
      </c>
      <c r="M309" s="38">
        <f t="shared" si="75"/>
        <v>2.9466367580649921E-2</v>
      </c>
      <c r="N309" s="33">
        <f t="shared" si="76"/>
        <v>640310</v>
      </c>
      <c r="O309" s="38">
        <f t="shared" si="77"/>
        <v>0.18898792833741626</v>
      </c>
      <c r="P309" s="33">
        <v>-168573</v>
      </c>
      <c r="Q309" s="33">
        <v>1470000</v>
      </c>
      <c r="R309" s="33">
        <v>1622150</v>
      </c>
      <c r="S309" s="33">
        <v>539523</v>
      </c>
      <c r="T309" s="38">
        <f t="shared" si="78"/>
        <v>0.3325974786548716</v>
      </c>
      <c r="U309" s="38">
        <f t="shared" si="79"/>
        <v>-1.5922360045796182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69400262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16055892</v>
      </c>
      <c r="K310" s="39">
        <f t="shared" si="74"/>
        <v>0.23135203725887951</v>
      </c>
      <c r="L310" s="34">
        <f>SUM(L304:L309)</f>
        <v>333796</v>
      </c>
      <c r="M310" s="39">
        <f t="shared" si="75"/>
        <v>4.8097224762638502E-3</v>
      </c>
      <c r="N310" s="34">
        <f t="shared" si="76"/>
        <v>66810948</v>
      </c>
      <c r="O310" s="39">
        <f t="shared" si="77"/>
        <v>0.96269014085278237</v>
      </c>
      <c r="P310" s="34">
        <f>SUM(P304:P309)</f>
        <v>214664</v>
      </c>
      <c r="Q310" s="34">
        <f>SUM(Q304:Q309)</f>
        <v>51756430</v>
      </c>
      <c r="R310" s="34">
        <f>SUM(R304:R309)</f>
        <v>59790516</v>
      </c>
      <c r="S310" s="34">
        <f>SUM(S304:S309)</f>
        <v>72557747</v>
      </c>
      <c r="T310" s="39">
        <f t="shared" si="78"/>
        <v>1.2135327114420622</v>
      </c>
      <c r="U310" s="39">
        <f t="shared" si="79"/>
        <v>0.55496962695188756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17022</v>
      </c>
      <c r="K311" s="38">
        <f t="shared" si="74"/>
        <v>0</v>
      </c>
      <c r="L311" s="33">
        <v>8000</v>
      </c>
      <c r="M311" s="38">
        <f t="shared" si="75"/>
        <v>0</v>
      </c>
      <c r="N311" s="33">
        <f t="shared" si="76"/>
        <v>26522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13000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1923043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333227</v>
      </c>
      <c r="K312" s="38">
        <f t="shared" si="74"/>
        <v>0.17328109667854541</v>
      </c>
      <c r="L312" s="33">
        <v>494817</v>
      </c>
      <c r="M312" s="38">
        <f t="shared" si="75"/>
        <v>0.25730937893744443</v>
      </c>
      <c r="N312" s="33">
        <f t="shared" si="76"/>
        <v>1685730</v>
      </c>
      <c r="O312" s="38">
        <f t="shared" si="77"/>
        <v>0.87659506313691371</v>
      </c>
      <c r="P312" s="33">
        <v>430683</v>
      </c>
      <c r="Q312" s="33">
        <v>392424</v>
      </c>
      <c r="R312" s="33">
        <v>592847</v>
      </c>
      <c r="S312" s="33">
        <v>1573044</v>
      </c>
      <c r="T312" s="38">
        <f t="shared" si="78"/>
        <v>2.6533726239653737</v>
      </c>
      <c r="U312" s="38">
        <f t="shared" si="79"/>
        <v>0.14891230905329444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32825</v>
      </c>
      <c r="K313" s="38">
        <f t="shared" si="74"/>
        <v>3.092587306118565E-2</v>
      </c>
      <c r="L313" s="33">
        <v>90906</v>
      </c>
      <c r="M313" s="38">
        <f t="shared" si="75"/>
        <v>8.5646532109676848E-2</v>
      </c>
      <c r="N313" s="33">
        <f t="shared" si="76"/>
        <v>306216</v>
      </c>
      <c r="O313" s="38">
        <f t="shared" si="77"/>
        <v>0.28849953222556057</v>
      </c>
      <c r="P313" s="33">
        <v>93842</v>
      </c>
      <c r="Q313" s="33">
        <v>706104</v>
      </c>
      <c r="R313" s="33">
        <v>1022904</v>
      </c>
      <c r="S313" s="33">
        <v>559616</v>
      </c>
      <c r="T313" s="38">
        <f t="shared" si="78"/>
        <v>0.54708555250541591</v>
      </c>
      <c r="U313" s="38">
        <f t="shared" si="79"/>
        <v>-3.1286630719720376E-2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71550</v>
      </c>
      <c r="K314" s="38">
        <f t="shared" si="74"/>
        <v>0.63713268032056991</v>
      </c>
      <c r="L314" s="33">
        <v>139952</v>
      </c>
      <c r="M314" s="38">
        <f t="shared" si="75"/>
        <v>1.246233303650935</v>
      </c>
      <c r="N314" s="33">
        <f t="shared" si="76"/>
        <v>500335</v>
      </c>
      <c r="O314" s="38">
        <f t="shared" si="77"/>
        <v>4.4553428317008015</v>
      </c>
      <c r="P314" s="33">
        <v>98783</v>
      </c>
      <c r="Q314" s="33">
        <v>107800</v>
      </c>
      <c r="R314" s="33">
        <v>107800</v>
      </c>
      <c r="S314" s="33">
        <v>442532</v>
      </c>
      <c r="T314" s="38">
        <f t="shared" si="78"/>
        <v>4.1051205936920221</v>
      </c>
      <c r="U314" s="38">
        <f t="shared" si="79"/>
        <v>0.4167619934604132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2049208</v>
      </c>
      <c r="K315" s="38">
        <f t="shared" si="74"/>
        <v>0.23846644748754725</v>
      </c>
      <c r="L315" s="33">
        <v>248743</v>
      </c>
      <c r="M315" s="38">
        <f t="shared" si="75"/>
        <v>2.8946236569150113E-2</v>
      </c>
      <c r="N315" s="33">
        <f t="shared" si="76"/>
        <v>8716292</v>
      </c>
      <c r="O315" s="38">
        <f t="shared" si="77"/>
        <v>1.0143153786751409</v>
      </c>
      <c r="P315" s="33">
        <v>502052</v>
      </c>
      <c r="Q315" s="33">
        <v>10963785</v>
      </c>
      <c r="R315" s="33">
        <v>8777920</v>
      </c>
      <c r="S315" s="33">
        <v>10485473</v>
      </c>
      <c r="T315" s="38">
        <f t="shared" si="78"/>
        <v>1.1945282025810215</v>
      </c>
      <c r="U315" s="38">
        <f t="shared" si="79"/>
        <v>-0.5045473377259726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54000292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14728568</v>
      </c>
      <c r="K316" s="38">
        <f t="shared" si="74"/>
        <v>0.27274978439005476</v>
      </c>
      <c r="L316" s="33">
        <v>29946843</v>
      </c>
      <c r="M316" s="38">
        <f t="shared" si="75"/>
        <v>0.55456816789064767</v>
      </c>
      <c r="N316" s="33">
        <f t="shared" si="76"/>
        <v>55090136</v>
      </c>
      <c r="O316" s="38">
        <f t="shared" si="77"/>
        <v>1.0201821871629879</v>
      </c>
      <c r="P316" s="33">
        <v>24389712</v>
      </c>
      <c r="Q316" s="33">
        <v>69610861</v>
      </c>
      <c r="R316" s="33">
        <v>48120861</v>
      </c>
      <c r="S316" s="33">
        <v>52965454</v>
      </c>
      <c r="T316" s="38">
        <f t="shared" si="78"/>
        <v>1.1006755261507062</v>
      </c>
      <c r="U316" s="38">
        <f t="shared" si="79"/>
        <v>0.22784733989478845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65690320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17232400</v>
      </c>
      <c r="K317" s="39">
        <f t="shared" si="74"/>
        <v>0.26232784373709855</v>
      </c>
      <c r="L317" s="34">
        <f>SUM(L311:L316)</f>
        <v>30929261</v>
      </c>
      <c r="M317" s="39">
        <f t="shared" si="75"/>
        <v>0.4708343786420891</v>
      </c>
      <c r="N317" s="34">
        <f t="shared" si="76"/>
        <v>66325231</v>
      </c>
      <c r="O317" s="39">
        <f t="shared" si="77"/>
        <v>1.0096652139919551</v>
      </c>
      <c r="P317" s="34">
        <f>SUM(P311:P316)</f>
        <v>25515072</v>
      </c>
      <c r="Q317" s="34">
        <f>SUM(Q311:Q316)</f>
        <v>81780974</v>
      </c>
      <c r="R317" s="34">
        <f>SUM(R311:R316)</f>
        <v>58622332</v>
      </c>
      <c r="S317" s="34">
        <f>SUM(S311:S316)</f>
        <v>66039119</v>
      </c>
      <c r="T317" s="39">
        <f t="shared" si="78"/>
        <v>1.1265181159971596</v>
      </c>
      <c r="U317" s="39">
        <f t="shared" si="79"/>
        <v>0.21219571710399254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1752680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234100</v>
      </c>
      <c r="K318" s="38">
        <f t="shared" si="74"/>
        <v>0.13356688043453455</v>
      </c>
      <c r="L318" s="33">
        <v>327808</v>
      </c>
      <c r="M318" s="38">
        <f t="shared" si="75"/>
        <v>0.18703243033525802</v>
      </c>
      <c r="N318" s="33">
        <f t="shared" si="76"/>
        <v>853774</v>
      </c>
      <c r="O318" s="38">
        <f t="shared" si="77"/>
        <v>0.48712486021407214</v>
      </c>
      <c r="P318" s="33">
        <v>-169572</v>
      </c>
      <c r="Q318" s="33">
        <v>1097500</v>
      </c>
      <c r="R318" s="33">
        <v>1526777</v>
      </c>
      <c r="S318" s="33">
        <v>577483</v>
      </c>
      <c r="T318" s="38">
        <f t="shared" si="78"/>
        <v>0.37823663835648558</v>
      </c>
      <c r="U318" s="38">
        <f t="shared" si="79"/>
        <v>-2.9331493406930389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32134405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8396176</v>
      </c>
      <c r="K319" s="38">
        <f t="shared" si="74"/>
        <v>0.261283070279347</v>
      </c>
      <c r="L319" s="33">
        <v>312956</v>
      </c>
      <c r="M319" s="38">
        <f t="shared" si="75"/>
        <v>9.7389698051045283E-3</v>
      </c>
      <c r="N319" s="33">
        <f t="shared" si="76"/>
        <v>32136206</v>
      </c>
      <c r="O319" s="38">
        <f t="shared" si="77"/>
        <v>1.0000560458486785</v>
      </c>
      <c r="P319" s="33">
        <v>21184969</v>
      </c>
      <c r="Q319" s="33">
        <v>17820920</v>
      </c>
      <c r="R319" s="33">
        <v>39281001</v>
      </c>
      <c r="S319" s="33">
        <v>38912643</v>
      </c>
      <c r="T319" s="38">
        <f t="shared" si="78"/>
        <v>0.99062248948289278</v>
      </c>
      <c r="U319" s="38">
        <f t="shared" si="79"/>
        <v>-0.98522745065145012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8322000</v>
      </c>
      <c r="K320" s="38">
        <f t="shared" si="74"/>
        <v>0.24975990396158462</v>
      </c>
      <c r="L320" s="33">
        <v>0</v>
      </c>
      <c r="M320" s="38">
        <f t="shared" si="75"/>
        <v>0</v>
      </c>
      <c r="N320" s="33">
        <f t="shared" si="76"/>
        <v>33325530</v>
      </c>
      <c r="O320" s="38">
        <f t="shared" si="77"/>
        <v>1.0001659663865545</v>
      </c>
      <c r="P320" s="33">
        <v>8039000</v>
      </c>
      <c r="Q320" s="33">
        <v>32185000</v>
      </c>
      <c r="R320" s="33">
        <v>36490000</v>
      </c>
      <c r="S320" s="33">
        <v>36460000</v>
      </c>
      <c r="T320" s="38">
        <f t="shared" si="78"/>
        <v>0.99917785694710881</v>
      </c>
      <c r="U320" s="38">
        <f t="shared" si="79"/>
        <v>-1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19133651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6423655</v>
      </c>
      <c r="K321" s="38">
        <f t="shared" si="74"/>
        <v>0.3357255235814639</v>
      </c>
      <c r="L321" s="33">
        <v>-3705843</v>
      </c>
      <c r="M321" s="38">
        <f t="shared" si="75"/>
        <v>-0.19368195855563583</v>
      </c>
      <c r="N321" s="33">
        <f t="shared" si="76"/>
        <v>17363661</v>
      </c>
      <c r="O321" s="38">
        <f t="shared" si="77"/>
        <v>0.90749334771497614</v>
      </c>
      <c r="P321" s="33">
        <v>-16238857</v>
      </c>
      <c r="Q321" s="33">
        <v>36018000</v>
      </c>
      <c r="R321" s="33">
        <v>25067258</v>
      </c>
      <c r="S321" s="33">
        <v>23633875</v>
      </c>
      <c r="T321" s="38">
        <f t="shared" si="78"/>
        <v>0.94281851648872006</v>
      </c>
      <c r="U321" s="38">
        <f t="shared" si="79"/>
        <v>-0.77179163533492534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24995896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2943185</v>
      </c>
      <c r="K322" s="38">
        <f t="shared" si="74"/>
        <v>0.1177467293030824</v>
      </c>
      <c r="L322" s="33">
        <v>13229232</v>
      </c>
      <c r="M322" s="38">
        <f t="shared" si="75"/>
        <v>0.52925616269166742</v>
      </c>
      <c r="N322" s="33">
        <f t="shared" si="76"/>
        <v>23237790</v>
      </c>
      <c r="O322" s="38">
        <f t="shared" si="77"/>
        <v>0.92966421367731722</v>
      </c>
      <c r="P322" s="33">
        <v>2880512</v>
      </c>
      <c r="Q322" s="33">
        <v>19980797</v>
      </c>
      <c r="R322" s="33">
        <v>20530001</v>
      </c>
      <c r="S322" s="33">
        <v>11343147</v>
      </c>
      <c r="T322" s="38">
        <f t="shared" si="78"/>
        <v>0.55251565745174591</v>
      </c>
      <c r="U322" s="38">
        <f t="shared" si="79"/>
        <v>3.5926668592250266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111336632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26319116</v>
      </c>
      <c r="K323" s="39">
        <f t="shared" si="74"/>
        <v>0.23639224150412597</v>
      </c>
      <c r="L323" s="34">
        <f>SUM(L318:L322)</f>
        <v>10164153</v>
      </c>
      <c r="M323" s="39">
        <f t="shared" si="75"/>
        <v>9.1292082555542012E-2</v>
      </c>
      <c r="N323" s="34">
        <f t="shared" si="76"/>
        <v>106916961</v>
      </c>
      <c r="O323" s="39">
        <f t="shared" si="77"/>
        <v>0.96030353244384115</v>
      </c>
      <c r="P323" s="34">
        <f>SUM(P318:P322)</f>
        <v>15696052</v>
      </c>
      <c r="Q323" s="34">
        <f>SUM(Q318:Q322)</f>
        <v>107102217</v>
      </c>
      <c r="R323" s="34">
        <f>SUM(R318:R322)</f>
        <v>122895037</v>
      </c>
      <c r="S323" s="34">
        <f>SUM(S318:S322)</f>
        <v>110927148</v>
      </c>
      <c r="T323" s="39">
        <f t="shared" si="78"/>
        <v>0.90261698688450698</v>
      </c>
      <c r="U323" s="39">
        <f t="shared" si="79"/>
        <v>-0.35243888080900854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7365374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13500000</v>
      </c>
      <c r="K324" s="38">
        <f t="shared" si="74"/>
        <v>1.8329008139980401</v>
      </c>
      <c r="L324" s="33">
        <v>813240</v>
      </c>
      <c r="M324" s="38">
        <f t="shared" si="75"/>
        <v>0.11041394503524193</v>
      </c>
      <c r="N324" s="33">
        <f t="shared" si="76"/>
        <v>27043240</v>
      </c>
      <c r="O324" s="38">
        <f t="shared" si="77"/>
        <v>3.6716723414181005</v>
      </c>
      <c r="P324" s="33">
        <v>4348</v>
      </c>
      <c r="Q324" s="33">
        <v>8919750</v>
      </c>
      <c r="R324" s="33">
        <v>13355550</v>
      </c>
      <c r="S324" s="33">
        <v>29582514</v>
      </c>
      <c r="T324" s="38">
        <f t="shared" si="78"/>
        <v>2.2149978098992555</v>
      </c>
      <c r="U324" s="38">
        <f t="shared" si="79"/>
        <v>186.03771849126034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52523198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12488877</v>
      </c>
      <c r="K325" s="38">
        <f t="shared" si="74"/>
        <v>0.23777830512148174</v>
      </c>
      <c r="L325" s="33">
        <v>1460168</v>
      </c>
      <c r="M325" s="38">
        <f t="shared" si="75"/>
        <v>2.7800439721892028E-2</v>
      </c>
      <c r="N325" s="33">
        <f t="shared" si="76"/>
        <v>50981362</v>
      </c>
      <c r="O325" s="38">
        <f t="shared" si="77"/>
        <v>0.97064466638151015</v>
      </c>
      <c r="P325" s="33">
        <v>325931</v>
      </c>
      <c r="Q325" s="33">
        <v>48384918</v>
      </c>
      <c r="R325" s="33">
        <v>54620918</v>
      </c>
      <c r="S325" s="33">
        <v>54375904</v>
      </c>
      <c r="T325" s="38">
        <f t="shared" si="78"/>
        <v>0.99551428264167952</v>
      </c>
      <c r="U325" s="38">
        <f t="shared" si="79"/>
        <v>3.4799911637739278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40120426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70882851</v>
      </c>
      <c r="K326" s="38">
        <f t="shared" si="74"/>
        <v>1.7667522024815987</v>
      </c>
      <c r="L326" s="33">
        <v>597257</v>
      </c>
      <c r="M326" s="38">
        <f t="shared" si="75"/>
        <v>1.4886606637726129E-2</v>
      </c>
      <c r="N326" s="33">
        <f t="shared" si="76"/>
        <v>116118351</v>
      </c>
      <c r="O326" s="38">
        <f t="shared" si="77"/>
        <v>2.8942452156415288</v>
      </c>
      <c r="P326" s="33">
        <v>1719723</v>
      </c>
      <c r="Q326" s="33">
        <v>6374107</v>
      </c>
      <c r="R326" s="33">
        <v>44555575</v>
      </c>
      <c r="S326" s="33">
        <v>119003386</v>
      </c>
      <c r="T326" s="38">
        <f t="shared" si="78"/>
        <v>2.6708977720520943</v>
      </c>
      <c r="U326" s="38">
        <f t="shared" si="79"/>
        <v>-0.65270162694806078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358635</v>
      </c>
      <c r="M327" s="38">
        <f t="shared" si="75"/>
        <v>9.6928378378378373</v>
      </c>
      <c r="N327" s="33">
        <f t="shared" si="76"/>
        <v>1413130</v>
      </c>
      <c r="O327" s="38">
        <f t="shared" si="77"/>
        <v>38.192702702702704</v>
      </c>
      <c r="P327" s="33">
        <v>-6980</v>
      </c>
      <c r="Q327" s="33">
        <v>184500</v>
      </c>
      <c r="R327" s="33">
        <v>184500</v>
      </c>
      <c r="S327" s="33">
        <v>1778</v>
      </c>
      <c r="T327" s="38">
        <f t="shared" si="78"/>
        <v>9.6368563685636857E-3</v>
      </c>
      <c r="U327" s="38">
        <f t="shared" si="79"/>
        <v>-52.380372492836678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75189200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26061866</v>
      </c>
      <c r="K328" s="38">
        <f t="shared" si="74"/>
        <v>0.34661714714347275</v>
      </c>
      <c r="L328" s="33">
        <v>-27441346</v>
      </c>
      <c r="M328" s="38">
        <f t="shared" si="75"/>
        <v>-0.364963930990089</v>
      </c>
      <c r="N328" s="33">
        <f t="shared" si="76"/>
        <v>71442482</v>
      </c>
      <c r="O328" s="38">
        <f t="shared" si="77"/>
        <v>0.95016946582753903</v>
      </c>
      <c r="P328" s="33">
        <v>5860497</v>
      </c>
      <c r="Q328" s="33">
        <v>69140566</v>
      </c>
      <c r="R328" s="33">
        <v>69239084</v>
      </c>
      <c r="S328" s="33">
        <v>107905608</v>
      </c>
      <c r="T328" s="38">
        <f t="shared" si="78"/>
        <v>1.5584493867654285</v>
      </c>
      <c r="U328" s="38">
        <f t="shared" si="79"/>
        <v>-5.6824264221959329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51679745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258590</v>
      </c>
      <c r="K329" s="38">
        <f t="shared" si="74"/>
        <v>5.003701159903169E-3</v>
      </c>
      <c r="L329" s="33">
        <v>13129317</v>
      </c>
      <c r="M329" s="38">
        <f t="shared" si="75"/>
        <v>0.25405150509159824</v>
      </c>
      <c r="N329" s="33">
        <f t="shared" si="76"/>
        <v>51131521</v>
      </c>
      <c r="O329" s="38">
        <f t="shared" si="77"/>
        <v>0.98939189812178829</v>
      </c>
      <c r="P329" s="33">
        <v>432449</v>
      </c>
      <c r="Q329" s="33">
        <v>47692570</v>
      </c>
      <c r="R329" s="33">
        <v>48168475</v>
      </c>
      <c r="S329" s="33">
        <v>47933970</v>
      </c>
      <c r="T329" s="38">
        <f t="shared" si="78"/>
        <v>0.99513156685986015</v>
      </c>
      <c r="U329" s="38">
        <f t="shared" si="79"/>
        <v>29.360382380350053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4364837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1171024</v>
      </c>
      <c r="K330" s="38">
        <f t="shared" si="74"/>
        <v>0.26828584893319041</v>
      </c>
      <c r="L330" s="33">
        <v>226480</v>
      </c>
      <c r="M330" s="38">
        <f t="shared" si="75"/>
        <v>5.1887390067487056E-2</v>
      </c>
      <c r="N330" s="33">
        <f t="shared" si="76"/>
        <v>4424504</v>
      </c>
      <c r="O330" s="38">
        <f t="shared" si="77"/>
        <v>1.013669926276743</v>
      </c>
      <c r="P330" s="33">
        <v>506013</v>
      </c>
      <c r="Q330" s="33">
        <v>10642395</v>
      </c>
      <c r="R330" s="33">
        <v>4328675</v>
      </c>
      <c r="S330" s="33">
        <v>5090767</v>
      </c>
      <c r="T330" s="38">
        <f t="shared" si="78"/>
        <v>1.1760566455093071</v>
      </c>
      <c r="U330" s="38">
        <f t="shared" si="79"/>
        <v>-0.55242256621865449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240604114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66095774</v>
      </c>
      <c r="K331" s="38">
        <f t="shared" si="74"/>
        <v>0.27470758043646754</v>
      </c>
      <c r="L331" s="33">
        <v>13163637</v>
      </c>
      <c r="M331" s="38">
        <f t="shared" si="75"/>
        <v>5.4710772734334875E-2</v>
      </c>
      <c r="N331" s="33">
        <f t="shared" si="76"/>
        <v>223795263</v>
      </c>
      <c r="O331" s="38">
        <f t="shared" si="77"/>
        <v>0.93013897094045528</v>
      </c>
      <c r="P331" s="33">
        <v>163493494</v>
      </c>
      <c r="Q331" s="33">
        <v>217030175</v>
      </c>
      <c r="R331" s="33">
        <v>89364143</v>
      </c>
      <c r="S331" s="33">
        <v>364738945</v>
      </c>
      <c r="T331" s="38">
        <f t="shared" si="78"/>
        <v>4.081490995778922</v>
      </c>
      <c r="U331" s="38">
        <f t="shared" si="79"/>
        <v>-0.91948525486891852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471883894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190458982</v>
      </c>
      <c r="K332" s="39">
        <f t="shared" si="74"/>
        <v>0.40361407630496499</v>
      </c>
      <c r="L332" s="34">
        <f>SUM(L324:L331)</f>
        <v>2307388</v>
      </c>
      <c r="M332" s="39">
        <f t="shared" si="75"/>
        <v>4.8897367113784141E-3</v>
      </c>
      <c r="N332" s="34">
        <f t="shared" si="76"/>
        <v>546349853</v>
      </c>
      <c r="O332" s="39">
        <f t="shared" si="77"/>
        <v>1.1578056804795291</v>
      </c>
      <c r="P332" s="34">
        <f>SUM(P324:P331)</f>
        <v>172335475</v>
      </c>
      <c r="Q332" s="34">
        <f>SUM(Q324:Q331)</f>
        <v>408368981</v>
      </c>
      <c r="R332" s="34">
        <f>SUM(R324:R331)</f>
        <v>323816920</v>
      </c>
      <c r="S332" s="34">
        <f>SUM(S324:S331)</f>
        <v>728632872</v>
      </c>
      <c r="T332" s="39">
        <f t="shared" si="78"/>
        <v>2.2501383559574344</v>
      </c>
      <c r="U332" s="39">
        <f t="shared" si="79"/>
        <v>-0.98661106774446761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5688</v>
      </c>
      <c r="K334" s="38">
        <f t="shared" si="74"/>
        <v>0.25168141592920357</v>
      </c>
      <c r="L334" s="33">
        <v>13799</v>
      </c>
      <c r="M334" s="38">
        <f t="shared" si="75"/>
        <v>0.61057522123893804</v>
      </c>
      <c r="N334" s="33">
        <f t="shared" si="76"/>
        <v>35544</v>
      </c>
      <c r="O334" s="38">
        <f t="shared" si="77"/>
        <v>1.5727433628318583</v>
      </c>
      <c r="P334" s="33">
        <v>-373347</v>
      </c>
      <c r="Q334" s="33">
        <v>23366150</v>
      </c>
      <c r="R334" s="33">
        <v>26306150</v>
      </c>
      <c r="S334" s="33">
        <v>25891838</v>
      </c>
      <c r="T334" s="38">
        <f t="shared" si="78"/>
        <v>0.98425037491233036</v>
      </c>
      <c r="U334" s="38">
        <f t="shared" si="79"/>
        <v>-1.0369602541335541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11182197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17488048</v>
      </c>
      <c r="K335" s="38">
        <f t="shared" si="74"/>
        <v>1.5639187898406726</v>
      </c>
      <c r="L335" s="33">
        <v>84829</v>
      </c>
      <c r="M335" s="38">
        <f t="shared" si="75"/>
        <v>7.5860763318693096E-3</v>
      </c>
      <c r="N335" s="33">
        <f t="shared" si="76"/>
        <v>69489048</v>
      </c>
      <c r="O335" s="38">
        <f t="shared" si="77"/>
        <v>6.2142571804091808</v>
      </c>
      <c r="P335" s="33">
        <v>5359869</v>
      </c>
      <c r="Q335" s="33">
        <v>14034043</v>
      </c>
      <c r="R335" s="33">
        <v>17683442</v>
      </c>
      <c r="S335" s="33">
        <v>78844013</v>
      </c>
      <c r="T335" s="38">
        <f t="shared" si="78"/>
        <v>4.4586349761545288</v>
      </c>
      <c r="U335" s="38">
        <f t="shared" si="79"/>
        <v>-0.9841733072207548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46617584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10750768</v>
      </c>
      <c r="K336" s="38">
        <f t="shared" si="74"/>
        <v>0.23061615548330433</v>
      </c>
      <c r="L336" s="33">
        <v>1463489</v>
      </c>
      <c r="M336" s="38">
        <f t="shared" si="75"/>
        <v>3.1393497354989482E-2</v>
      </c>
      <c r="N336" s="33">
        <f t="shared" si="76"/>
        <v>38637169</v>
      </c>
      <c r="O336" s="38">
        <f t="shared" si="77"/>
        <v>0.82881105550214695</v>
      </c>
      <c r="P336" s="33">
        <v>23891599</v>
      </c>
      <c r="Q336" s="33">
        <v>40815443</v>
      </c>
      <c r="R336" s="33">
        <v>45514576</v>
      </c>
      <c r="S336" s="33">
        <v>51585416</v>
      </c>
      <c r="T336" s="38">
        <f t="shared" si="78"/>
        <v>1.1333823256971569</v>
      </c>
      <c r="U336" s="38">
        <f t="shared" si="79"/>
        <v>-0.93874461897673744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57822381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28244504</v>
      </c>
      <c r="K337" s="39">
        <f t="shared" si="74"/>
        <v>0.48847009603426744</v>
      </c>
      <c r="L337" s="34">
        <f>SUM(L333:L336)</f>
        <v>1562117</v>
      </c>
      <c r="M337" s="39">
        <f t="shared" si="75"/>
        <v>2.7015784770260499E-2</v>
      </c>
      <c r="N337" s="34">
        <f t="shared" si="76"/>
        <v>108161761</v>
      </c>
      <c r="O337" s="39">
        <f t="shared" si="77"/>
        <v>1.8705864256956144</v>
      </c>
      <c r="P337" s="34">
        <f>SUM(P333:P336)</f>
        <v>28878121</v>
      </c>
      <c r="Q337" s="34">
        <f>SUM(Q333:Q336)</f>
        <v>78215636</v>
      </c>
      <c r="R337" s="34">
        <f>SUM(R333:R336)</f>
        <v>89504168</v>
      </c>
      <c r="S337" s="34">
        <f>SUM(S333:S336)</f>
        <v>156321267</v>
      </c>
      <c r="T337" s="39">
        <f t="shared" si="78"/>
        <v>1.7465249998190029</v>
      </c>
      <c r="U337" s="39">
        <f t="shared" si="79"/>
        <v>-0.94590655673199786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793469767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292239657</v>
      </c>
      <c r="K338" s="39">
        <f t="shared" si="74"/>
        <v>0.36830597604861232</v>
      </c>
      <c r="L338" s="34">
        <f>SUM(L302,L304:L309,L311:L316,L318:L322,L324:L331,L333:L336)</f>
        <v>46629882</v>
      </c>
      <c r="M338" s="39">
        <f t="shared" si="75"/>
        <v>5.8767055708122524E-2</v>
      </c>
      <c r="N338" s="34">
        <f t="shared" si="76"/>
        <v>911068477</v>
      </c>
      <c r="O338" s="39">
        <f t="shared" si="77"/>
        <v>1.1482081799343464</v>
      </c>
      <c r="P338" s="34">
        <f>SUM(P302,P304:P309,P311:P316,P318:P322,P324:P331,P333:P336)</f>
        <v>242802647</v>
      </c>
      <c r="Q338" s="34">
        <f>SUM(Q302,Q304:Q309,Q311:Q316,Q318:Q322,Q324:Q331,Q333:Q336)</f>
        <v>728572063</v>
      </c>
      <c r="R338" s="34">
        <f>SUM(R302,R304:R309,R311:R316,R318:R322,R324:R331,R333:R336)</f>
        <v>657561267</v>
      </c>
      <c r="S338" s="34">
        <f>SUM(S302,S304:S309,S311:S316,S318:S322,S324:S331,S333:S336)</f>
        <v>1135784693</v>
      </c>
      <c r="T338" s="39">
        <f t="shared" si="78"/>
        <v>1.727268240998751</v>
      </c>
      <c r="U338" s="39">
        <f t="shared" si="79"/>
        <v>-0.80795150886472833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9866469950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2993080853</v>
      </c>
      <c r="K339" s="41">
        <f t="shared" si="74"/>
        <v>0.30335883737222552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490598201</v>
      </c>
      <c r="M339" s="41">
        <f t="shared" si="75"/>
        <v>4.9723782009795714E-2</v>
      </c>
      <c r="N339" s="36">
        <f t="shared" si="76"/>
        <v>9723680761</v>
      </c>
      <c r="O339" s="41">
        <f t="shared" si="77"/>
        <v>0.98552783419768075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778329732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10599763623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10577066555</v>
      </c>
      <c r="T339" s="41">
        <f t="shared" si="78"/>
        <v>0.99785871941986037</v>
      </c>
      <c r="U339" s="41">
        <f t="shared" si="79"/>
        <v>-0.36967819571872662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1957846</v>
      </c>
      <c r="E8" s="33">
        <v>6957846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324003</v>
      </c>
      <c r="K8" s="38">
        <f>IF(($E8       =0),0,($J8       /$E8       ))</f>
        <v>4.6566566721942391E-2</v>
      </c>
      <c r="L8" s="33">
        <v>4273</v>
      </c>
      <c r="M8" s="38">
        <f>IF(($E8       =0),0,($L8       /$E8       ))</f>
        <v>6.1412684327879629E-4</v>
      </c>
      <c r="N8" s="33">
        <f>$F8       +$H8       +$J8       +$L8</f>
        <v>329127</v>
      </c>
      <c r="O8" s="38">
        <f>IF(($E8       =0),0,($N8       /$E8       ))</f>
        <v>4.7303001532370798E-2</v>
      </c>
      <c r="P8" s="33">
        <v>8828</v>
      </c>
      <c r="Q8" s="33">
        <v>2538881</v>
      </c>
      <c r="R8" s="33">
        <v>2538881</v>
      </c>
      <c r="S8" s="33">
        <v>11901</v>
      </c>
      <c r="T8" s="38">
        <f>IF(($R8       =0),0,($S8       /$R8       ))</f>
        <v>4.6874981537141759E-3</v>
      </c>
      <c r="U8" s="38">
        <f>IF(($P8       =0),0,(($L8       /$P8       )-1))</f>
        <v>-0.51597190756683275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159541530</v>
      </c>
      <c r="E9" s="33">
        <v>212804470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17427074</v>
      </c>
      <c r="K9" s="38">
        <f>IF(($E9       =0),0,($J9       /$E9       ))</f>
        <v>8.1892424534127498E-2</v>
      </c>
      <c r="L9" s="33">
        <v>23539263</v>
      </c>
      <c r="M9" s="38">
        <f>IF(($E9       =0),0,($L9       /$E9       ))</f>
        <v>0.11061451387745755</v>
      </c>
      <c r="N9" s="33">
        <f>$F9       +$H9       +$J9       +$L9</f>
        <v>-22329051</v>
      </c>
      <c r="O9" s="38">
        <f>IF(($E9       =0),0,($N9       /$E9       ))</f>
        <v>-0.10492754686966867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219762316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17751077</v>
      </c>
      <c r="K10" s="39">
        <f t="shared" ref="K10:K54" si="2">IF(($E10      =0),0,($J10      /$E10      ))</f>
        <v>8.0773980376144194E-2</v>
      </c>
      <c r="L10" s="34">
        <f>SUM(L8:L9)</f>
        <v>23543536</v>
      </c>
      <c r="M10" s="39">
        <f t="shared" ref="M10:M54" si="3">IF(($E10      =0),0,($L10      /$E10      ))</f>
        <v>0.10713181599342082</v>
      </c>
      <c r="N10" s="34">
        <f t="shared" ref="N10:N54" si="4">$F10      +$H10      +$J10      +$L10</f>
        <v>-21999924</v>
      </c>
      <c r="O10" s="39">
        <f t="shared" ref="O10:O54" si="5">IF(($E10      =0),0,($N10      /$E10      ))</f>
        <v>-0.1001078092023748</v>
      </c>
      <c r="P10" s="34">
        <f>SUM(P8:P9)</f>
        <v>8828</v>
      </c>
      <c r="Q10" s="34">
        <f>SUM(Q8:Q9)</f>
        <v>2538881</v>
      </c>
      <c r="R10" s="34">
        <f>SUM(R8:R9)</f>
        <v>2538881</v>
      </c>
      <c r="S10" s="34">
        <f>SUM(S8:S9)</f>
        <v>11901</v>
      </c>
      <c r="T10" s="39">
        <f t="shared" ref="T10:T54" si="6">IF(($R10      =0),0,($S10      /$R10      ))</f>
        <v>4.6874981537141759E-3</v>
      </c>
      <c r="U10" s="39">
        <f t="shared" ref="U10:U54" si="7">IF(($P10      =0),0,(($L10      /$P10      )-1))</f>
        <v>2665.9161758042592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818967</v>
      </c>
      <c r="K11" s="38">
        <f t="shared" si="2"/>
        <v>0.13704065268115195</v>
      </c>
      <c r="L11" s="33">
        <v>563553</v>
      </c>
      <c r="M11" s="38">
        <f t="shared" si="3"/>
        <v>9.430132220275203E-2</v>
      </c>
      <c r="N11" s="33">
        <f t="shared" si="4"/>
        <v>3053917</v>
      </c>
      <c r="O11" s="38">
        <f t="shared" si="5"/>
        <v>0.51102276271701486</v>
      </c>
      <c r="P11" s="33">
        <v>437976</v>
      </c>
      <c r="Q11" s="33">
        <v>5751769</v>
      </c>
      <c r="R11" s="33">
        <v>5751769</v>
      </c>
      <c r="S11" s="33">
        <v>3925533</v>
      </c>
      <c r="T11" s="38">
        <f t="shared" si="6"/>
        <v>0.68249142133489715</v>
      </c>
      <c r="U11" s="38">
        <f t="shared" si="7"/>
        <v>0.28672119020220288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6246000</v>
      </c>
      <c r="E12" s="33">
        <v>8633400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1278807</v>
      </c>
      <c r="K12" s="38">
        <f t="shared" si="2"/>
        <v>0.14812321912572105</v>
      </c>
      <c r="L12" s="33">
        <v>907377</v>
      </c>
      <c r="M12" s="38">
        <f t="shared" si="3"/>
        <v>0.10510077142261449</v>
      </c>
      <c r="N12" s="33">
        <f t="shared" si="4"/>
        <v>4659072</v>
      </c>
      <c r="O12" s="38">
        <f t="shared" si="5"/>
        <v>0.53965668218778229</v>
      </c>
      <c r="P12" s="33">
        <v>382748</v>
      </c>
      <c r="Q12" s="33">
        <v>3300500</v>
      </c>
      <c r="R12" s="33">
        <v>2997500</v>
      </c>
      <c r="S12" s="33">
        <v>2590516</v>
      </c>
      <c r="T12" s="38">
        <f t="shared" si="6"/>
        <v>0.86422552126772312</v>
      </c>
      <c r="U12" s="38">
        <f t="shared" si="7"/>
        <v>1.3706903759131333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-814372</v>
      </c>
      <c r="K13" s="38">
        <f t="shared" si="2"/>
        <v>-0.10562542153047989</v>
      </c>
      <c r="L13" s="33">
        <v>1401763</v>
      </c>
      <c r="M13" s="38">
        <f t="shared" si="3"/>
        <v>0.18181102464332036</v>
      </c>
      <c r="N13" s="33">
        <f t="shared" si="4"/>
        <v>1710786</v>
      </c>
      <c r="O13" s="38">
        <f t="shared" si="5"/>
        <v>0.22189182879377431</v>
      </c>
      <c r="P13" s="33">
        <v>2490308</v>
      </c>
      <c r="Q13" s="33">
        <v>7710000</v>
      </c>
      <c r="R13" s="33">
        <v>7710000</v>
      </c>
      <c r="S13" s="33">
        <v>2709980</v>
      </c>
      <c r="T13" s="38">
        <f t="shared" si="6"/>
        <v>0.35148897535667961</v>
      </c>
      <c r="U13" s="38">
        <f t="shared" si="7"/>
        <v>-0.43711259812039316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36322</v>
      </c>
      <c r="E14" s="33">
        <v>812710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53805</v>
      </c>
      <c r="K14" s="38">
        <f t="shared" si="2"/>
        <v>6.620442716344084E-2</v>
      </c>
      <c r="L14" s="33">
        <v>1318911</v>
      </c>
      <c r="M14" s="38">
        <f t="shared" si="3"/>
        <v>1.6228556311599462</v>
      </c>
      <c r="N14" s="33">
        <f t="shared" si="4"/>
        <v>2156214</v>
      </c>
      <c r="O14" s="38">
        <f t="shared" si="5"/>
        <v>2.6531161176803533</v>
      </c>
      <c r="P14" s="33">
        <v>190976</v>
      </c>
      <c r="Q14" s="33">
        <v>661481</v>
      </c>
      <c r="R14" s="33">
        <v>661481</v>
      </c>
      <c r="S14" s="33">
        <v>308518</v>
      </c>
      <c r="T14" s="38">
        <f t="shared" si="6"/>
        <v>0.46640493075386896</v>
      </c>
      <c r="U14" s="38">
        <f t="shared" si="7"/>
        <v>5.9061609835790883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1237000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5495976</v>
      </c>
      <c r="K15" s="38">
        <f t="shared" si="2"/>
        <v>4.4429878738884394</v>
      </c>
      <c r="L15" s="33">
        <v>1330765</v>
      </c>
      <c r="M15" s="38">
        <f t="shared" si="3"/>
        <v>1.0758003233629749</v>
      </c>
      <c r="N15" s="33">
        <f t="shared" si="4"/>
        <v>10752408</v>
      </c>
      <c r="O15" s="38">
        <f t="shared" si="5"/>
        <v>8.6923265966046888</v>
      </c>
      <c r="P15" s="33">
        <v>101388</v>
      </c>
      <c r="Q15" s="33">
        <v>5086367</v>
      </c>
      <c r="R15" s="33">
        <v>7777167</v>
      </c>
      <c r="S15" s="33">
        <v>23407304</v>
      </c>
      <c r="T15" s="38">
        <f t="shared" si="6"/>
        <v>3.0097468654074162</v>
      </c>
      <c r="U15" s="38">
        <f t="shared" si="7"/>
        <v>12.125468497258058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19418779</v>
      </c>
      <c r="E16" s="33">
        <v>6374604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3274119</v>
      </c>
      <c r="K16" s="38">
        <f t="shared" si="2"/>
        <v>0.51361919893376906</v>
      </c>
      <c r="L16" s="33">
        <v>201050</v>
      </c>
      <c r="M16" s="38">
        <f t="shared" si="3"/>
        <v>3.1539214043727268E-2</v>
      </c>
      <c r="N16" s="33">
        <f t="shared" si="4"/>
        <v>7320572</v>
      </c>
      <c r="O16" s="38">
        <f t="shared" si="5"/>
        <v>1.1483963552873244</v>
      </c>
      <c r="P16" s="33">
        <v>3536104</v>
      </c>
      <c r="Q16" s="33">
        <v>15251521</v>
      </c>
      <c r="R16" s="33">
        <v>18341011</v>
      </c>
      <c r="S16" s="33">
        <v>16887507</v>
      </c>
      <c r="T16" s="38">
        <f t="shared" si="6"/>
        <v>0.92075115161317989</v>
      </c>
      <c r="U16" s="38">
        <f t="shared" si="7"/>
        <v>-0.94314364057165734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391433</v>
      </c>
      <c r="K17" s="38">
        <f t="shared" si="2"/>
        <v>0.10853415820472907</v>
      </c>
      <c r="L17" s="33">
        <v>694776</v>
      </c>
      <c r="M17" s="38">
        <f t="shared" si="3"/>
        <v>0.19264325772443522</v>
      </c>
      <c r="N17" s="33">
        <f t="shared" si="4"/>
        <v>2628074</v>
      </c>
      <c r="O17" s="38">
        <f t="shared" si="5"/>
        <v>0.72869635235081143</v>
      </c>
      <c r="P17" s="33">
        <v>693598</v>
      </c>
      <c r="Q17" s="33">
        <v>4097398</v>
      </c>
      <c r="R17" s="33">
        <v>3402398</v>
      </c>
      <c r="S17" s="33">
        <v>2748038</v>
      </c>
      <c r="T17" s="38">
        <f t="shared" si="6"/>
        <v>0.80767682087751047</v>
      </c>
      <c r="U17" s="38">
        <f t="shared" si="7"/>
        <v>1.6983901337661589E-3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3100681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8.8067105258489986E-2</v>
      </c>
      <c r="L18" s="33">
        <v>1212937</v>
      </c>
      <c r="M18" s="38">
        <f t="shared" si="3"/>
        <v>0.39118406569395564</v>
      </c>
      <c r="N18" s="33">
        <f t="shared" si="4"/>
        <v>2695702</v>
      </c>
      <c r="O18" s="38">
        <f t="shared" si="5"/>
        <v>0.86939030490398717</v>
      </c>
      <c r="P18" s="33">
        <v>1206333</v>
      </c>
      <c r="Q18" s="33">
        <v>2258000</v>
      </c>
      <c r="R18" s="33">
        <v>2258000</v>
      </c>
      <c r="S18" s="33">
        <v>2221138</v>
      </c>
      <c r="T18" s="38">
        <f t="shared" si="6"/>
        <v>0.98367493356953051</v>
      </c>
      <c r="U18" s="38">
        <f t="shared" si="7"/>
        <v>5.4744419658585564E-3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37451025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10771803</v>
      </c>
      <c r="K19" s="39">
        <f t="shared" si="2"/>
        <v>0.28762371657384544</v>
      </c>
      <c r="L19" s="34">
        <f>SUM(L11:L18)</f>
        <v>7631132</v>
      </c>
      <c r="M19" s="39">
        <f t="shared" si="3"/>
        <v>0.20376296776923997</v>
      </c>
      <c r="N19" s="34">
        <f t="shared" si="4"/>
        <v>34976745</v>
      </c>
      <c r="O19" s="39">
        <f t="shared" si="5"/>
        <v>0.93393291638880382</v>
      </c>
      <c r="P19" s="34">
        <f>SUM(P11:P18)</f>
        <v>9039431</v>
      </c>
      <c r="Q19" s="34">
        <f>SUM(Q11:Q18)</f>
        <v>44117036</v>
      </c>
      <c r="R19" s="34">
        <f>SUM(R11:R18)</f>
        <v>48899326</v>
      </c>
      <c r="S19" s="34">
        <f>SUM(S11:S18)</f>
        <v>54798534</v>
      </c>
      <c r="T19" s="39">
        <f t="shared" si="6"/>
        <v>1.1206398632161105</v>
      </c>
      <c r="U19" s="39">
        <f t="shared" si="7"/>
        <v>-0.15579509373986045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600000</v>
      </c>
      <c r="E20" s="33">
        <v>1300000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3447332</v>
      </c>
      <c r="K20" s="38">
        <f t="shared" si="2"/>
        <v>2.6517938461538462</v>
      </c>
      <c r="L20" s="33">
        <v>2424179</v>
      </c>
      <c r="M20" s="38">
        <f t="shared" si="3"/>
        <v>1.8647530769230769</v>
      </c>
      <c r="N20" s="33">
        <f t="shared" si="4"/>
        <v>10007683</v>
      </c>
      <c r="O20" s="38">
        <f t="shared" si="5"/>
        <v>7.6982176923076926</v>
      </c>
      <c r="P20" s="33">
        <v>377023</v>
      </c>
      <c r="Q20" s="33">
        <v>2100000</v>
      </c>
      <c r="R20" s="33">
        <v>600000</v>
      </c>
      <c r="S20" s="33">
        <v>7180927</v>
      </c>
      <c r="T20" s="38">
        <f t="shared" si="6"/>
        <v>11.968211666666667</v>
      </c>
      <c r="U20" s="38">
        <f t="shared" si="7"/>
        <v>5.429790755471152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1125691</v>
      </c>
      <c r="K21" s="38">
        <f t="shared" si="2"/>
        <v>6.6976274014104581E-2</v>
      </c>
      <c r="L21" s="33">
        <v>630562</v>
      </c>
      <c r="M21" s="38">
        <f t="shared" si="3"/>
        <v>3.7517127963963302E-2</v>
      </c>
      <c r="N21" s="33">
        <f t="shared" si="4"/>
        <v>4101130</v>
      </c>
      <c r="O21" s="38">
        <f t="shared" si="5"/>
        <v>0.24400870811569489</v>
      </c>
      <c r="P21" s="33">
        <v>742744</v>
      </c>
      <c r="Q21" s="33">
        <v>19761504</v>
      </c>
      <c r="R21" s="33">
        <v>19761504</v>
      </c>
      <c r="S21" s="33">
        <v>4402733</v>
      </c>
      <c r="T21" s="38">
        <f t="shared" si="6"/>
        <v>0.2227934169383059</v>
      </c>
      <c r="U21" s="38">
        <f t="shared" si="7"/>
        <v>-0.15103723490193122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370804</v>
      </c>
      <c r="K22" s="38">
        <f t="shared" si="2"/>
        <v>0.22330864197530864</v>
      </c>
      <c r="L22" s="33">
        <v>1411497</v>
      </c>
      <c r="M22" s="38">
        <f t="shared" si="3"/>
        <v>0.85004336043360429</v>
      </c>
      <c r="N22" s="33">
        <f t="shared" si="4"/>
        <v>2267294</v>
      </c>
      <c r="O22" s="38">
        <f t="shared" si="5"/>
        <v>1.3654284853959651</v>
      </c>
      <c r="P22" s="33">
        <v>319722</v>
      </c>
      <c r="Q22" s="33">
        <v>1584400</v>
      </c>
      <c r="R22" s="33">
        <v>1584400</v>
      </c>
      <c r="S22" s="33">
        <v>1191168</v>
      </c>
      <c r="T22" s="38">
        <f t="shared" si="6"/>
        <v>0.75181014895228482</v>
      </c>
      <c r="U22" s="38">
        <f t="shared" si="7"/>
        <v>3.414763450747837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5501447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46384</v>
      </c>
      <c r="K23" s="38">
        <f t="shared" si="2"/>
        <v>8.4312363638148289E-3</v>
      </c>
      <c r="L23" s="33">
        <v>103148</v>
      </c>
      <c r="M23" s="38">
        <f t="shared" si="3"/>
        <v>1.8749249061201536E-2</v>
      </c>
      <c r="N23" s="33">
        <f t="shared" si="4"/>
        <v>686963</v>
      </c>
      <c r="O23" s="38">
        <f t="shared" si="5"/>
        <v>0.12486951160303826</v>
      </c>
      <c r="P23" s="33">
        <v>1002265</v>
      </c>
      <c r="Q23" s="33">
        <v>4930000</v>
      </c>
      <c r="R23" s="33">
        <v>4830000</v>
      </c>
      <c r="S23" s="33">
        <v>4053276</v>
      </c>
      <c r="T23" s="38">
        <f t="shared" si="6"/>
        <v>0.8391875776397516</v>
      </c>
      <c r="U23" s="38">
        <f t="shared" si="7"/>
        <v>-0.89708510224341864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630888</v>
      </c>
      <c r="K24" s="38">
        <f t="shared" si="2"/>
        <v>0.17458687377286672</v>
      </c>
      <c r="L24" s="33">
        <v>360989</v>
      </c>
      <c r="M24" s="38">
        <f t="shared" si="3"/>
        <v>9.9897194076275633E-2</v>
      </c>
      <c r="N24" s="33">
        <f t="shared" si="4"/>
        <v>2377827</v>
      </c>
      <c r="O24" s="38">
        <f t="shared" si="5"/>
        <v>0.65802072999124139</v>
      </c>
      <c r="P24" s="33">
        <v>520608</v>
      </c>
      <c r="Q24" s="33">
        <v>4277910</v>
      </c>
      <c r="R24" s="33">
        <v>3477964</v>
      </c>
      <c r="S24" s="33">
        <v>2101421</v>
      </c>
      <c r="T24" s="38">
        <f t="shared" si="6"/>
        <v>0.60421010683261811</v>
      </c>
      <c r="U24" s="38">
        <f t="shared" si="7"/>
        <v>-0.3066011279119798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1516819</v>
      </c>
      <c r="K25" s="38">
        <f t="shared" si="2"/>
        <v>2.9595098544902467E-2</v>
      </c>
      <c r="L25" s="33">
        <v>1026487</v>
      </c>
      <c r="M25" s="38">
        <f t="shared" si="3"/>
        <v>2.002808767562992E-2</v>
      </c>
      <c r="N25" s="33">
        <f t="shared" si="4"/>
        <v>5120279</v>
      </c>
      <c r="O25" s="38">
        <f t="shared" si="5"/>
        <v>9.9903259111597795E-2</v>
      </c>
      <c r="P25" s="33">
        <v>19367591</v>
      </c>
      <c r="Q25" s="33">
        <v>44035170</v>
      </c>
      <c r="R25" s="33">
        <v>44035170</v>
      </c>
      <c r="S25" s="33">
        <v>36774157</v>
      </c>
      <c r="T25" s="38">
        <f t="shared" si="6"/>
        <v>0.83510877782463422</v>
      </c>
      <c r="U25" s="38">
        <f t="shared" si="7"/>
        <v>-0.94699975851410745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3003000</v>
      </c>
      <c r="E26" s="33">
        <v>4509964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84645198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7137918</v>
      </c>
      <c r="K27" s="39">
        <f t="shared" si="2"/>
        <v>8.4327500775649433E-2</v>
      </c>
      <c r="L27" s="34">
        <f>SUM(L20:L26)</f>
        <v>5956862</v>
      </c>
      <c r="M27" s="39">
        <f t="shared" si="3"/>
        <v>7.0374482436676447E-2</v>
      </c>
      <c r="N27" s="34">
        <f t="shared" si="4"/>
        <v>24561176</v>
      </c>
      <c r="O27" s="39">
        <f t="shared" si="5"/>
        <v>0.29016620647517416</v>
      </c>
      <c r="P27" s="34">
        <f>SUM(P20:P26)</f>
        <v>22329953</v>
      </c>
      <c r="Q27" s="34">
        <f>SUM(Q20:Q26)</f>
        <v>79652984</v>
      </c>
      <c r="R27" s="34">
        <f>SUM(R20:R26)</f>
        <v>74289038</v>
      </c>
      <c r="S27" s="34">
        <f>SUM(S20:S26)</f>
        <v>55703682</v>
      </c>
      <c r="T27" s="39">
        <f t="shared" si="6"/>
        <v>0.74982370884921135</v>
      </c>
      <c r="U27" s="39">
        <f t="shared" si="7"/>
        <v>-0.73323445866634829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8674</v>
      </c>
      <c r="K28" s="38">
        <f t="shared" si="2"/>
        <v>8.6158516174339381E-3</v>
      </c>
      <c r="L28" s="33">
        <v>3161</v>
      </c>
      <c r="M28" s="38">
        <f t="shared" si="3"/>
        <v>3.1398094261826932E-3</v>
      </c>
      <c r="N28" s="33">
        <f t="shared" si="4"/>
        <v>29858</v>
      </c>
      <c r="O28" s="38">
        <f t="shared" si="5"/>
        <v>2.9657839242949336E-2</v>
      </c>
      <c r="P28" s="33">
        <v>11822</v>
      </c>
      <c r="Q28" s="33">
        <v>161211</v>
      </c>
      <c r="R28" s="33">
        <v>161211</v>
      </c>
      <c r="S28" s="33">
        <v>14149</v>
      </c>
      <c r="T28" s="38">
        <f t="shared" si="6"/>
        <v>8.7766963792793293E-2</v>
      </c>
      <c r="U28" s="38">
        <f t="shared" si="7"/>
        <v>-0.73261715445779063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1000000</v>
      </c>
      <c r="E29" s="33">
        <v>200000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437196</v>
      </c>
      <c r="K29" s="38">
        <f t="shared" si="2"/>
        <v>2.1859799999999998</v>
      </c>
      <c r="L29" s="33">
        <v>621063</v>
      </c>
      <c r="M29" s="38">
        <f t="shared" si="3"/>
        <v>3.105315</v>
      </c>
      <c r="N29" s="33">
        <f t="shared" si="4"/>
        <v>1058259</v>
      </c>
      <c r="O29" s="38">
        <f t="shared" si="5"/>
        <v>5.2912949999999999</v>
      </c>
      <c r="P29" s="33">
        <v>0</v>
      </c>
      <c r="Q29" s="33">
        <v>1060000</v>
      </c>
      <c r="R29" s="33">
        <v>1000000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100</v>
      </c>
      <c r="M30" s="38">
        <f t="shared" si="3"/>
        <v>0</v>
      </c>
      <c r="N30" s="33">
        <f t="shared" si="4"/>
        <v>100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26022856</v>
      </c>
      <c r="E31" s="33">
        <v>43988388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1201589</v>
      </c>
      <c r="K31" s="38">
        <f t="shared" si="2"/>
        <v>2.7316049862977476E-2</v>
      </c>
      <c r="L31" s="33">
        <v>1267637</v>
      </c>
      <c r="M31" s="38">
        <f t="shared" si="3"/>
        <v>2.8817537028181163E-2</v>
      </c>
      <c r="N31" s="33">
        <f t="shared" si="4"/>
        <v>6078582</v>
      </c>
      <c r="O31" s="38">
        <f t="shared" si="5"/>
        <v>0.13818605946642101</v>
      </c>
      <c r="P31" s="33">
        <v>133820</v>
      </c>
      <c r="Q31" s="33">
        <v>6118293</v>
      </c>
      <c r="R31" s="33">
        <v>68470560</v>
      </c>
      <c r="S31" s="33">
        <v>1881508</v>
      </c>
      <c r="T31" s="38">
        <f t="shared" si="6"/>
        <v>2.7479080060101743E-2</v>
      </c>
      <c r="U31" s="38">
        <f t="shared" si="7"/>
        <v>8.4727021371992226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294964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22344</v>
      </c>
      <c r="K33" s="38">
        <f t="shared" si="2"/>
        <v>0.14887266137199509</v>
      </c>
      <c r="L33" s="33">
        <v>47369</v>
      </c>
      <c r="M33" s="38">
        <f t="shared" si="3"/>
        <v>0.31560817653643197</v>
      </c>
      <c r="N33" s="33">
        <f t="shared" si="4"/>
        <v>203777</v>
      </c>
      <c r="O33" s="38">
        <f t="shared" si="5"/>
        <v>1.3577168061403977</v>
      </c>
      <c r="P33" s="33">
        <v>67032</v>
      </c>
      <c r="Q33" s="33">
        <v>150088</v>
      </c>
      <c r="R33" s="33">
        <v>150088</v>
      </c>
      <c r="S33" s="33">
        <v>173692</v>
      </c>
      <c r="T33" s="38">
        <f t="shared" si="6"/>
        <v>1.1572677362613932</v>
      </c>
      <c r="U33" s="38">
        <f t="shared" si="7"/>
        <v>-0.29333751044277356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45640189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1669803</v>
      </c>
      <c r="K35" s="39">
        <f t="shared" si="2"/>
        <v>3.6586242007017107E-2</v>
      </c>
      <c r="L35" s="34">
        <f>SUM(L28:L34)</f>
        <v>1939330</v>
      </c>
      <c r="M35" s="39">
        <f t="shared" si="3"/>
        <v>4.2491717113616684E-2</v>
      </c>
      <c r="N35" s="34">
        <f t="shared" si="4"/>
        <v>7370576</v>
      </c>
      <c r="O35" s="39">
        <f t="shared" si="5"/>
        <v>0.16149310862845023</v>
      </c>
      <c r="P35" s="34">
        <f>SUM(P28:P34)</f>
        <v>212674</v>
      </c>
      <c r="Q35" s="34">
        <f>SUM(Q28:Q34)</f>
        <v>7758939</v>
      </c>
      <c r="R35" s="34">
        <f>SUM(R28:R34)</f>
        <v>70051206</v>
      </c>
      <c r="S35" s="34">
        <f>SUM(S28:S34)</f>
        <v>2069349</v>
      </c>
      <c r="T35" s="39">
        <f t="shared" si="6"/>
        <v>2.954051925958277E-2</v>
      </c>
      <c r="U35" s="39">
        <f t="shared" si="7"/>
        <v>8.1187921419637572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17391</v>
      </c>
      <c r="M36" s="38">
        <f t="shared" si="3"/>
        <v>0</v>
      </c>
      <c r="N36" s="33">
        <f t="shared" si="4"/>
        <v>18161</v>
      </c>
      <c r="O36" s="38">
        <f t="shared" si="5"/>
        <v>0</v>
      </c>
      <c r="P36" s="33">
        <v>0</v>
      </c>
      <c r="Q36" s="33">
        <v>7832461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2568355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894171</v>
      </c>
      <c r="K37" s="38">
        <f t="shared" si="2"/>
        <v>0.34814930179044562</v>
      </c>
      <c r="L37" s="33">
        <v>414530</v>
      </c>
      <c r="M37" s="38">
        <f t="shared" si="3"/>
        <v>0.16139902778237433</v>
      </c>
      <c r="N37" s="33">
        <f t="shared" si="4"/>
        <v>2570326</v>
      </c>
      <c r="O37" s="38">
        <f t="shared" si="5"/>
        <v>1.0007674172768173</v>
      </c>
      <c r="P37" s="33">
        <v>0</v>
      </c>
      <c r="Q37" s="33">
        <v>2618786</v>
      </c>
      <c r="R37" s="33">
        <v>2618786</v>
      </c>
      <c r="S37" s="33">
        <v>8676</v>
      </c>
      <c r="T37" s="38">
        <f t="shared" si="6"/>
        <v>3.3129854825862059E-3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692250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65</v>
      </c>
      <c r="K38" s="38">
        <f t="shared" si="2"/>
        <v>9.3896713615023475E-5</v>
      </c>
      <c r="L38" s="33">
        <v>987931</v>
      </c>
      <c r="M38" s="38">
        <f t="shared" si="3"/>
        <v>1.4271303719754425</v>
      </c>
      <c r="N38" s="33">
        <f t="shared" si="4"/>
        <v>988330</v>
      </c>
      <c r="O38" s="38">
        <f t="shared" si="5"/>
        <v>1.4277067533405561</v>
      </c>
      <c r="P38" s="33">
        <v>404</v>
      </c>
      <c r="Q38" s="33">
        <v>0</v>
      </c>
      <c r="R38" s="33">
        <v>2092</v>
      </c>
      <c r="S38" s="33">
        <v>491</v>
      </c>
      <c r="T38" s="38">
        <f t="shared" si="6"/>
        <v>0.23470363288718929</v>
      </c>
      <c r="U38" s="38">
        <f t="shared" si="7"/>
        <v>2444.3737623762377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5449210</v>
      </c>
      <c r="K39" s="38">
        <f t="shared" si="2"/>
        <v>0.24076392877656519</v>
      </c>
      <c r="L39" s="33">
        <v>3328582</v>
      </c>
      <c r="M39" s="38">
        <f t="shared" si="3"/>
        <v>0.14706764458975832</v>
      </c>
      <c r="N39" s="33">
        <f t="shared" si="4"/>
        <v>20106693</v>
      </c>
      <c r="O39" s="38">
        <f t="shared" si="5"/>
        <v>0.8883794901250387</v>
      </c>
      <c r="P39" s="33">
        <v>849056</v>
      </c>
      <c r="Q39" s="33">
        <v>32803000</v>
      </c>
      <c r="R39" s="33">
        <v>38923000</v>
      </c>
      <c r="S39" s="33">
        <v>79434738</v>
      </c>
      <c r="T39" s="38">
        <f t="shared" si="6"/>
        <v>2.0408174601135576</v>
      </c>
      <c r="U39" s="38">
        <f t="shared" si="7"/>
        <v>2.9203326989032528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25893605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6343446</v>
      </c>
      <c r="K40" s="39">
        <f t="shared" si="2"/>
        <v>0.24498118357795293</v>
      </c>
      <c r="L40" s="34">
        <f>SUM(L36:L39)</f>
        <v>4748434</v>
      </c>
      <c r="M40" s="39">
        <f t="shared" si="3"/>
        <v>0.18338249926960731</v>
      </c>
      <c r="N40" s="34">
        <f t="shared" si="4"/>
        <v>23683510</v>
      </c>
      <c r="O40" s="39">
        <f t="shared" si="5"/>
        <v>0.91464707212456509</v>
      </c>
      <c r="P40" s="34">
        <f>SUM(P36:P39)</f>
        <v>849460</v>
      </c>
      <c r="Q40" s="34">
        <f>SUM(Q36:Q39)</f>
        <v>43254247</v>
      </c>
      <c r="R40" s="34">
        <f>SUM(R36:R39)</f>
        <v>41543878</v>
      </c>
      <c r="S40" s="34">
        <f>SUM(S36:S39)</f>
        <v>79443905</v>
      </c>
      <c r="T40" s="39">
        <f t="shared" si="6"/>
        <v>1.9122890982878391</v>
      </c>
      <c r="U40" s="39">
        <f t="shared" si="7"/>
        <v>4.5899441998446076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80012539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10038573</v>
      </c>
      <c r="K42" s="38">
        <f t="shared" si="2"/>
        <v>0.12546249782174768</v>
      </c>
      <c r="L42" s="33">
        <v>245825</v>
      </c>
      <c r="M42" s="38">
        <f t="shared" si="3"/>
        <v>3.0723309505276417E-3</v>
      </c>
      <c r="N42" s="33">
        <f t="shared" si="4"/>
        <v>17578316</v>
      </c>
      <c r="O42" s="38">
        <f t="shared" si="5"/>
        <v>0.21969451563085632</v>
      </c>
      <c r="P42" s="33">
        <v>0</v>
      </c>
      <c r="Q42" s="33">
        <v>79953887</v>
      </c>
      <c r="R42" s="33">
        <v>79953887</v>
      </c>
      <c r="S42" s="33">
        <v>5408285</v>
      </c>
      <c r="T42" s="38">
        <f t="shared" si="6"/>
        <v>6.7642552512800283E-2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5402000</v>
      </c>
      <c r="E43" s="33">
        <v>5379500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26759070</v>
      </c>
      <c r="K43" s="38">
        <f t="shared" si="2"/>
        <v>4.9742671251975095</v>
      </c>
      <c r="L43" s="33">
        <v>25742792</v>
      </c>
      <c r="M43" s="38">
        <f t="shared" si="3"/>
        <v>4.7853503113672273</v>
      </c>
      <c r="N43" s="33">
        <f t="shared" si="4"/>
        <v>107250337</v>
      </c>
      <c r="O43" s="38">
        <f t="shared" si="5"/>
        <v>19.936859745329492</v>
      </c>
      <c r="P43" s="33">
        <v>0</v>
      </c>
      <c r="Q43" s="33">
        <v>10495648</v>
      </c>
      <c r="R43" s="33">
        <v>10306998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535333</v>
      </c>
      <c r="K44" s="38">
        <f t="shared" si="2"/>
        <v>0.23064756570443773</v>
      </c>
      <c r="L44" s="33">
        <v>823976</v>
      </c>
      <c r="M44" s="38">
        <f t="shared" si="3"/>
        <v>0.35500904782421372</v>
      </c>
      <c r="N44" s="33">
        <f t="shared" si="4"/>
        <v>2321000</v>
      </c>
      <c r="O44" s="38">
        <f t="shared" si="5"/>
        <v>1</v>
      </c>
      <c r="P44" s="33">
        <v>380154</v>
      </c>
      <c r="Q44" s="33">
        <v>0</v>
      </c>
      <c r="R44" s="33">
        <v>8229224</v>
      </c>
      <c r="S44" s="33">
        <v>1817143</v>
      </c>
      <c r="T44" s="38">
        <f t="shared" si="6"/>
        <v>0.22081583877167518</v>
      </c>
      <c r="U44" s="38">
        <f t="shared" si="7"/>
        <v>1.1674794951519649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50985781</v>
      </c>
      <c r="E45" s="33">
        <v>33472547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5154077</v>
      </c>
      <c r="K45" s="38">
        <f t="shared" si="2"/>
        <v>0.15397922960568253</v>
      </c>
      <c r="L45" s="33">
        <v>2309940</v>
      </c>
      <c r="M45" s="38">
        <f t="shared" si="3"/>
        <v>6.900998600435157E-2</v>
      </c>
      <c r="N45" s="33">
        <f t="shared" si="4"/>
        <v>26760979</v>
      </c>
      <c r="O45" s="38">
        <f t="shared" si="5"/>
        <v>0.79949037042206561</v>
      </c>
      <c r="P45" s="33">
        <v>4854460</v>
      </c>
      <c r="Q45" s="33">
        <v>47166929</v>
      </c>
      <c r="R45" s="33">
        <v>46966929</v>
      </c>
      <c r="S45" s="33">
        <v>22651255</v>
      </c>
      <c r="T45" s="38">
        <f t="shared" si="6"/>
        <v>0.48228094708938707</v>
      </c>
      <c r="U45" s="38">
        <f t="shared" si="7"/>
        <v>-0.52416128673426088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40534917</v>
      </c>
      <c r="E46" s="33">
        <v>8367068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47281808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129552654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42487053</v>
      </c>
      <c r="K47" s="39">
        <f t="shared" si="2"/>
        <v>0.32795200783767808</v>
      </c>
      <c r="L47" s="34">
        <f>SUM(L41:L46)</f>
        <v>29122533</v>
      </c>
      <c r="M47" s="39">
        <f t="shared" si="3"/>
        <v>0.22479302508152399</v>
      </c>
      <c r="N47" s="34">
        <f t="shared" si="4"/>
        <v>153910632</v>
      </c>
      <c r="O47" s="39">
        <f t="shared" si="5"/>
        <v>1.188016047899721</v>
      </c>
      <c r="P47" s="34">
        <f>SUM(P41:P46)</f>
        <v>5234614</v>
      </c>
      <c r="Q47" s="34">
        <f>SUM(Q41:Q46)</f>
        <v>200496641</v>
      </c>
      <c r="R47" s="34">
        <f>SUM(R41:R46)</f>
        <v>192738846</v>
      </c>
      <c r="S47" s="34">
        <f>SUM(S41:S46)</f>
        <v>29876683</v>
      </c>
      <c r="T47" s="39">
        <f t="shared" si="6"/>
        <v>0.15501121657644459</v>
      </c>
      <c r="U47" s="39">
        <f t="shared" si="7"/>
        <v>4.5634537713764569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21228</v>
      </c>
      <c r="K48" s="38">
        <f t="shared" si="2"/>
        <v>2.1236494597839135</v>
      </c>
      <c r="L48" s="33">
        <v>35078</v>
      </c>
      <c r="M48" s="38">
        <f t="shared" si="3"/>
        <v>3.5092036814725889</v>
      </c>
      <c r="N48" s="33">
        <f t="shared" si="4"/>
        <v>112498</v>
      </c>
      <c r="O48" s="38">
        <f t="shared" si="5"/>
        <v>11.254301720688275</v>
      </c>
      <c r="P48" s="33">
        <v>37702</v>
      </c>
      <c r="Q48" s="33">
        <v>0</v>
      </c>
      <c r="R48" s="33">
        <v>116844</v>
      </c>
      <c r="S48" s="33">
        <v>150531</v>
      </c>
      <c r="T48" s="38">
        <f t="shared" si="6"/>
        <v>1.2883074869056177</v>
      </c>
      <c r="U48" s="38">
        <f t="shared" si="7"/>
        <v>-6.9598429791522975E-2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1935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863175</v>
      </c>
      <c r="K52" s="38">
        <f t="shared" si="2"/>
        <v>0.36887820512820513</v>
      </c>
      <c r="L52" s="33">
        <v>919675</v>
      </c>
      <c r="M52" s="38">
        <f t="shared" si="3"/>
        <v>0.3930235042735043</v>
      </c>
      <c r="N52" s="33">
        <f t="shared" si="4"/>
        <v>1520175</v>
      </c>
      <c r="O52" s="38">
        <f t="shared" si="5"/>
        <v>0.6496474358974359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884403</v>
      </c>
      <c r="K53" s="39">
        <f t="shared" si="2"/>
        <v>0.37634234271037059</v>
      </c>
      <c r="L53" s="34">
        <f>SUM(L48:L52)</f>
        <v>954753</v>
      </c>
      <c r="M53" s="39">
        <f t="shared" si="3"/>
        <v>0.40627856387840661</v>
      </c>
      <c r="N53" s="34">
        <f t="shared" si="4"/>
        <v>1632742</v>
      </c>
      <c r="O53" s="39">
        <f t="shared" si="5"/>
        <v>0.69478501240002111</v>
      </c>
      <c r="P53" s="34">
        <f>SUM(P48:P52)</f>
        <v>37702</v>
      </c>
      <c r="Q53" s="34">
        <f>SUM(Q48:Q52)</f>
        <v>2309000</v>
      </c>
      <c r="R53" s="34">
        <f>SUM(R48:R52)</f>
        <v>2425844</v>
      </c>
      <c r="S53" s="34">
        <f>SUM(S48:S52)</f>
        <v>152466</v>
      </c>
      <c r="T53" s="39">
        <f t="shared" si="6"/>
        <v>6.2850702683272294E-2</v>
      </c>
      <c r="U53" s="39">
        <f t="shared" si="7"/>
        <v>24.323669831839158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545294983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87045503</v>
      </c>
      <c r="K54" s="39">
        <f t="shared" si="2"/>
        <v>0.1596301189515987</v>
      </c>
      <c r="L54" s="34">
        <f>SUM(L8:L9,L11:L18,L20:L26,L28:L34,L36:L39,L41:L46,L48:L52)</f>
        <v>73896580</v>
      </c>
      <c r="M54" s="39">
        <f t="shared" si="3"/>
        <v>0.13551670619349895</v>
      </c>
      <c r="N54" s="34">
        <f t="shared" si="4"/>
        <v>224135457</v>
      </c>
      <c r="O54" s="39">
        <f t="shared" si="5"/>
        <v>0.411035245119796</v>
      </c>
      <c r="P54" s="34">
        <f>SUM(P8:P9,P11:P18,P20:P26,P28:P34,P36:P39,P41:P46,P48:P52)</f>
        <v>37712662</v>
      </c>
      <c r="Q54" s="34">
        <f>SUM(Q8:Q9,Q11:Q18,Q20:Q26,Q28:Q34,Q36:Q39,Q41:Q46,Q48:Q52)</f>
        <v>380127728</v>
      </c>
      <c r="R54" s="34">
        <f>SUM(R8:R9,R11:R18,R20:R26,R28:R34,R36:R39,R41:R46,R48:R52)</f>
        <v>432487019</v>
      </c>
      <c r="S54" s="34">
        <f>SUM(S8:S9,S11:S18,S20:S26,S28:S34,S36:S39,S41:S46,S48:S52)</f>
        <v>222056520</v>
      </c>
      <c r="T54" s="39">
        <f t="shared" si="6"/>
        <v>0.51344089011836913</v>
      </c>
      <c r="U54" s="39">
        <f t="shared" si="7"/>
        <v>0.95946337598761922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3000000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12300000</v>
      </c>
      <c r="R57" s="33">
        <v>12300000</v>
      </c>
      <c r="S57" s="33">
        <v>4837</v>
      </c>
      <c r="T57" s="38">
        <f t="shared" ref="T57:T85" si="14">IF(($R57      =0),0,($S57      /$R57      ))</f>
        <v>3.9325203252032521E-4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3000000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12300000</v>
      </c>
      <c r="R58" s="34">
        <f>R57</f>
        <v>12300000</v>
      </c>
      <c r="S58" s="34">
        <f>S57</f>
        <v>4837</v>
      </c>
      <c r="T58" s="39">
        <f t="shared" si="14"/>
        <v>3.9325203252032521E-4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223</v>
      </c>
      <c r="K65" s="38">
        <f t="shared" si="10"/>
        <v>9.3060561559978782E-5</v>
      </c>
      <c r="L65" s="33">
        <v>2742</v>
      </c>
      <c r="M65" s="38">
        <f t="shared" si="11"/>
        <v>1.1442693264460172E-3</v>
      </c>
      <c r="N65" s="33">
        <f t="shared" si="12"/>
        <v>2965</v>
      </c>
      <c r="O65" s="38">
        <f t="shared" si="13"/>
        <v>1.2373298880059959E-3</v>
      </c>
      <c r="P65" s="33">
        <v>0</v>
      </c>
      <c r="Q65" s="33">
        <v>2990595</v>
      </c>
      <c r="R65" s="33">
        <v>3371549</v>
      </c>
      <c r="S65" s="33">
        <v>2204826</v>
      </c>
      <c r="T65" s="38">
        <f t="shared" si="14"/>
        <v>0.65395045422741893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103830</v>
      </c>
      <c r="K66" s="38">
        <f t="shared" si="10"/>
        <v>0.42036437246963565</v>
      </c>
      <c r="L66" s="33">
        <v>13804</v>
      </c>
      <c r="M66" s="38">
        <f t="shared" si="11"/>
        <v>5.5886639676113362E-2</v>
      </c>
      <c r="N66" s="33">
        <f t="shared" si="12"/>
        <v>244911</v>
      </c>
      <c r="O66" s="38">
        <f t="shared" si="13"/>
        <v>0.99154251012145744</v>
      </c>
      <c r="P66" s="33">
        <v>23013</v>
      </c>
      <c r="Q66" s="33">
        <v>250000</v>
      </c>
      <c r="R66" s="33">
        <v>240000</v>
      </c>
      <c r="S66" s="33">
        <v>84042</v>
      </c>
      <c r="T66" s="38">
        <f t="shared" si="14"/>
        <v>0.35017500000000001</v>
      </c>
      <c r="U66" s="38">
        <f t="shared" si="15"/>
        <v>-0.40016512406031368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5314368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1693613</v>
      </c>
      <c r="K68" s="38">
        <f t="shared" si="10"/>
        <v>0.31868568379156281</v>
      </c>
      <c r="L68" s="33">
        <v>541155</v>
      </c>
      <c r="M68" s="38">
        <f t="shared" si="11"/>
        <v>0.10182866523357058</v>
      </c>
      <c r="N68" s="33">
        <f t="shared" si="12"/>
        <v>3408050</v>
      </c>
      <c r="O68" s="38">
        <f t="shared" si="13"/>
        <v>0.64128980153425585</v>
      </c>
      <c r="P68" s="33">
        <v>447426</v>
      </c>
      <c r="Q68" s="33">
        <v>24190491</v>
      </c>
      <c r="R68" s="33">
        <v>24190491</v>
      </c>
      <c r="S68" s="33">
        <v>3239521</v>
      </c>
      <c r="T68" s="38">
        <f t="shared" si="14"/>
        <v>0.13391712470821696</v>
      </c>
      <c r="U68" s="38">
        <f t="shared" si="15"/>
        <v>0.20948492041141997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7957657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1797666</v>
      </c>
      <c r="K70" s="39">
        <f t="shared" si="10"/>
        <v>0.22590393127022187</v>
      </c>
      <c r="L70" s="34">
        <f>SUM(L64:L69)</f>
        <v>557701</v>
      </c>
      <c r="M70" s="39">
        <f t="shared" si="11"/>
        <v>7.008356856798427E-2</v>
      </c>
      <c r="N70" s="34">
        <f t="shared" si="12"/>
        <v>3655926</v>
      </c>
      <c r="O70" s="39">
        <f t="shared" si="13"/>
        <v>0.45942241541700024</v>
      </c>
      <c r="P70" s="34">
        <f>SUM(P64:P69)</f>
        <v>470439</v>
      </c>
      <c r="Q70" s="34">
        <f>SUM(Q64:Q69)</f>
        <v>27431086</v>
      </c>
      <c r="R70" s="34">
        <f>SUM(R64:R69)</f>
        <v>27802040</v>
      </c>
      <c r="S70" s="34">
        <f>SUM(S64:S69)</f>
        <v>5528389</v>
      </c>
      <c r="T70" s="39">
        <f t="shared" si="14"/>
        <v>0.19884832192170071</v>
      </c>
      <c r="U70" s="39">
        <f t="shared" si="15"/>
        <v>0.185490573698184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44237453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18717912</v>
      </c>
      <c r="K71" s="38">
        <f t="shared" si="10"/>
        <v>0.42312363688750343</v>
      </c>
      <c r="L71" s="33">
        <v>0</v>
      </c>
      <c r="M71" s="38">
        <f t="shared" si="11"/>
        <v>0</v>
      </c>
      <c r="N71" s="33">
        <f t="shared" si="12"/>
        <v>37713985</v>
      </c>
      <c r="O71" s="38">
        <f t="shared" si="13"/>
        <v>0.85253518099244996</v>
      </c>
      <c r="P71" s="33">
        <v>0</v>
      </c>
      <c r="Q71" s="33">
        <v>34341768</v>
      </c>
      <c r="R71" s="33">
        <v>39604835</v>
      </c>
      <c r="S71" s="33">
        <v>26724305</v>
      </c>
      <c r="T71" s="38">
        <f t="shared" si="14"/>
        <v>0.67477379971410056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1553000</v>
      </c>
      <c r="K72" s="38">
        <f t="shared" si="10"/>
        <v>0.30003863987635238</v>
      </c>
      <c r="L72" s="33">
        <v>0</v>
      </c>
      <c r="M72" s="38">
        <f t="shared" si="11"/>
        <v>0</v>
      </c>
      <c r="N72" s="33">
        <f t="shared" si="12"/>
        <v>5176000</v>
      </c>
      <c r="O72" s="38">
        <f t="shared" si="13"/>
        <v>1</v>
      </c>
      <c r="P72" s="33">
        <v>0</v>
      </c>
      <c r="Q72" s="33">
        <v>2583000</v>
      </c>
      <c r="R72" s="33">
        <v>2583000</v>
      </c>
      <c r="S72" s="33">
        <v>2583000</v>
      </c>
      <c r="T72" s="38">
        <f t="shared" si="14"/>
        <v>1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7189909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11048</v>
      </c>
      <c r="K73" s="38">
        <f t="shared" si="10"/>
        <v>1.5365980292657391E-3</v>
      </c>
      <c r="L73" s="33">
        <v>7346</v>
      </c>
      <c r="M73" s="38">
        <f t="shared" si="11"/>
        <v>1.02170973234849E-3</v>
      </c>
      <c r="N73" s="33">
        <f t="shared" si="12"/>
        <v>46362</v>
      </c>
      <c r="O73" s="38">
        <f t="shared" si="13"/>
        <v>6.4482040036946226E-3</v>
      </c>
      <c r="P73" s="33">
        <v>31810</v>
      </c>
      <c r="Q73" s="33">
        <v>8024724</v>
      </c>
      <c r="R73" s="33">
        <v>8024724</v>
      </c>
      <c r="S73" s="33">
        <v>41717</v>
      </c>
      <c r="T73" s="38">
        <f t="shared" si="14"/>
        <v>5.1985588538621388E-3</v>
      </c>
      <c r="U73" s="38">
        <f t="shared" si="15"/>
        <v>-0.76906633134234514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4305</v>
      </c>
      <c r="K75" s="38">
        <f t="shared" si="10"/>
        <v>2.7294341417023301E-2</v>
      </c>
      <c r="L75" s="33">
        <v>12608</v>
      </c>
      <c r="M75" s="38">
        <f t="shared" si="11"/>
        <v>7.9936598510064988E-2</v>
      </c>
      <c r="N75" s="33">
        <f t="shared" si="12"/>
        <v>21087</v>
      </c>
      <c r="O75" s="38">
        <f t="shared" si="13"/>
        <v>0.1336947218259629</v>
      </c>
      <c r="P75" s="33">
        <v>11522</v>
      </c>
      <c r="Q75" s="33">
        <v>151805</v>
      </c>
      <c r="R75" s="33">
        <v>151805</v>
      </c>
      <c r="S75" s="33">
        <v>44564</v>
      </c>
      <c r="T75" s="38">
        <f t="shared" si="14"/>
        <v>0.29356081815486973</v>
      </c>
      <c r="U75" s="38">
        <f t="shared" si="15"/>
        <v>9.4254469710119748E-2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2100</v>
      </c>
      <c r="K76" s="38">
        <f t="shared" si="10"/>
        <v>1.1464377721766103E-3</v>
      </c>
      <c r="L76" s="33">
        <v>300</v>
      </c>
      <c r="M76" s="38">
        <f t="shared" si="11"/>
        <v>1.6377682459665861E-4</v>
      </c>
      <c r="N76" s="33">
        <f t="shared" si="12"/>
        <v>4300</v>
      </c>
      <c r="O76" s="38">
        <f t="shared" si="13"/>
        <v>2.3474678192187738E-3</v>
      </c>
      <c r="P76" s="33">
        <v>11650</v>
      </c>
      <c r="Q76" s="33">
        <v>3596417</v>
      </c>
      <c r="R76" s="33">
        <v>3596417</v>
      </c>
      <c r="S76" s="33">
        <v>13600</v>
      </c>
      <c r="T76" s="38">
        <f t="shared" si="14"/>
        <v>3.7815414619606124E-3</v>
      </c>
      <c r="U76" s="38">
        <f t="shared" si="15"/>
        <v>-0.97424892703862664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25554000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6.7347577678641316E-2</v>
      </c>
      <c r="P77" s="33">
        <v>0</v>
      </c>
      <c r="Q77" s="33">
        <v>7648000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84146848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20288365</v>
      </c>
      <c r="K78" s="39">
        <f t="shared" si="10"/>
        <v>0.24110665440492793</v>
      </c>
      <c r="L78" s="34">
        <f>SUM(L71:L77)</f>
        <v>20254</v>
      </c>
      <c r="M78" s="39">
        <f t="shared" si="11"/>
        <v>2.4069826121116266E-4</v>
      </c>
      <c r="N78" s="34">
        <f t="shared" si="12"/>
        <v>44682734</v>
      </c>
      <c r="O78" s="39">
        <f t="shared" si="13"/>
        <v>0.53100900463912803</v>
      </c>
      <c r="P78" s="34">
        <f>SUM(P71:P77)</f>
        <v>54982</v>
      </c>
      <c r="Q78" s="34">
        <f>SUM(Q71:Q77)</f>
        <v>56345714</v>
      </c>
      <c r="R78" s="34">
        <f>SUM(R71:R77)</f>
        <v>63534781</v>
      </c>
      <c r="S78" s="34">
        <f>SUM(S71:S77)</f>
        <v>29407186</v>
      </c>
      <c r="T78" s="39">
        <f t="shared" si="14"/>
        <v>0.46285177248033638</v>
      </c>
      <c r="U78" s="39">
        <f t="shared" si="15"/>
        <v>-0.63162489542031941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21481</v>
      </c>
      <c r="K79" s="38">
        <f t="shared" si="10"/>
        <v>1.0145928309222918E-2</v>
      </c>
      <c r="L79" s="33">
        <v>0</v>
      </c>
      <c r="M79" s="38">
        <f t="shared" si="11"/>
        <v>0</v>
      </c>
      <c r="N79" s="33">
        <f t="shared" si="12"/>
        <v>129435</v>
      </c>
      <c r="O79" s="38">
        <f t="shared" si="13"/>
        <v>6.1134874107549392E-2</v>
      </c>
      <c r="P79" s="33">
        <v>0</v>
      </c>
      <c r="Q79" s="33">
        <v>1912173</v>
      </c>
      <c r="R79" s="33">
        <v>1912173</v>
      </c>
      <c r="S79" s="33">
        <v>94797</v>
      </c>
      <c r="T79" s="38">
        <f t="shared" si="14"/>
        <v>4.9575535267990918E-2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3000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89</v>
      </c>
      <c r="K81" s="38">
        <f t="shared" si="10"/>
        <v>2.9666666666666668E-2</v>
      </c>
      <c r="L81" s="33">
        <v>0</v>
      </c>
      <c r="M81" s="38">
        <f t="shared" si="11"/>
        <v>0</v>
      </c>
      <c r="N81" s="33">
        <f t="shared" si="12"/>
        <v>2644</v>
      </c>
      <c r="O81" s="38">
        <f t="shared" si="13"/>
        <v>0.8813333333333333</v>
      </c>
      <c r="P81" s="33">
        <v>1739</v>
      </c>
      <c r="Q81" s="33">
        <v>5840</v>
      </c>
      <c r="R81" s="33">
        <v>5840</v>
      </c>
      <c r="S81" s="33">
        <v>1827</v>
      </c>
      <c r="T81" s="38">
        <f t="shared" si="14"/>
        <v>0.31284246575342467</v>
      </c>
      <c r="U81" s="38">
        <f t="shared" si="15"/>
        <v>-1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4377454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21570</v>
      </c>
      <c r="K84" s="39">
        <f t="shared" si="10"/>
        <v>4.9275217969166549E-3</v>
      </c>
      <c r="L84" s="34">
        <f>SUM(L79:L83)</f>
        <v>0</v>
      </c>
      <c r="M84" s="39">
        <f t="shared" si="11"/>
        <v>0</v>
      </c>
      <c r="N84" s="34">
        <f t="shared" si="12"/>
        <v>132079</v>
      </c>
      <c r="O84" s="39">
        <f t="shared" si="13"/>
        <v>3.0172561493507413E-2</v>
      </c>
      <c r="P84" s="34">
        <f>SUM(P79:P83)</f>
        <v>1739</v>
      </c>
      <c r="Q84" s="34">
        <f>SUM(Q79:Q83)</f>
        <v>4003213</v>
      </c>
      <c r="R84" s="34">
        <f>SUM(R79:R83)</f>
        <v>4003213</v>
      </c>
      <c r="S84" s="34">
        <f>SUM(S79:S83)</f>
        <v>96624</v>
      </c>
      <c r="T84" s="39">
        <f t="shared" si="14"/>
        <v>2.4136612266197177E-2</v>
      </c>
      <c r="U84" s="39">
        <f t="shared" si="15"/>
        <v>-1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99481959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22107601</v>
      </c>
      <c r="K85" s="39">
        <f t="shared" si="10"/>
        <v>0.22222723820708035</v>
      </c>
      <c r="L85" s="34">
        <f>SUM(L57,L59:L62,L64:L69,L71:L77,L79:L83)</f>
        <v>577955</v>
      </c>
      <c r="M85" s="39">
        <f t="shared" si="11"/>
        <v>5.8096463500482533E-3</v>
      </c>
      <c r="N85" s="34">
        <f t="shared" si="12"/>
        <v>48470739</v>
      </c>
      <c r="O85" s="39">
        <f t="shared" si="13"/>
        <v>0.48723144866899937</v>
      </c>
      <c r="P85" s="34">
        <f>SUM(P57,P59:P62,P64:P69,P71:P77,P79:P83)</f>
        <v>527160</v>
      </c>
      <c r="Q85" s="34">
        <f>SUM(Q57,Q59:Q62,Q64:Q69,Q71:Q77,Q79:Q83)</f>
        <v>100080013</v>
      </c>
      <c r="R85" s="34">
        <f>SUM(R57,R59:R62,R64:R69,R71:R77,R79:R83)</f>
        <v>107640034</v>
      </c>
      <c r="S85" s="34">
        <f>SUM(S57,S59:S62,S64:S69,S71:S77,S79:S83)</f>
        <v>35037036</v>
      </c>
      <c r="T85" s="39">
        <f t="shared" si="14"/>
        <v>0.32550190387342315</v>
      </c>
      <c r="U85" s="39">
        <f t="shared" si="15"/>
        <v>9.6355945064117154E-2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442119888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84757005</v>
      </c>
      <c r="K88" s="38">
        <f t="shared" ref="K88:K99" si="18">IF(($E88      =0),0,($J88      /$E88      ))</f>
        <v>0.19170593158206897</v>
      </c>
      <c r="L88" s="33">
        <v>217261374</v>
      </c>
      <c r="M88" s="38">
        <f t="shared" ref="M88:M99" si="19">IF(($E88      =0),0,($L88      /$E88      ))</f>
        <v>0.49140828064264774</v>
      </c>
      <c r="N88" s="33">
        <f t="shared" ref="N88:N99" si="20">$F88      +$H88      +$J88      +$L88</f>
        <v>437431970</v>
      </c>
      <c r="O88" s="38">
        <f t="shared" ref="O88:O99" si="21">IF(($E88      =0),0,($N88      /$E88      ))</f>
        <v>0.98939672670866141</v>
      </c>
      <c r="P88" s="33">
        <v>160574306</v>
      </c>
      <c r="Q88" s="33">
        <v>441587833</v>
      </c>
      <c r="R88" s="33">
        <v>397642205</v>
      </c>
      <c r="S88" s="33">
        <v>367438438</v>
      </c>
      <c r="T88" s="38">
        <f t="shared" ref="T88:T99" si="22">IF(($R88      =0),0,($S88      /$R88      ))</f>
        <v>0.92404285405267783</v>
      </c>
      <c r="U88" s="38">
        <f t="shared" ref="U88:U99" si="23">IF(($P88      =0),0,(($L88      /$P88      )-1))</f>
        <v>0.35302701541802084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939340647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32273795</v>
      </c>
      <c r="K89" s="38">
        <f t="shared" si="18"/>
        <v>3.4357924468693839E-2</v>
      </c>
      <c r="L89" s="33">
        <v>58852002</v>
      </c>
      <c r="M89" s="38">
        <f t="shared" si="19"/>
        <v>6.2652459667275534E-2</v>
      </c>
      <c r="N89" s="33">
        <f t="shared" si="20"/>
        <v>384346062</v>
      </c>
      <c r="O89" s="38">
        <f t="shared" si="21"/>
        <v>0.40916579435532507</v>
      </c>
      <c r="P89" s="33">
        <v>210721643</v>
      </c>
      <c r="Q89" s="33">
        <v>1638096388</v>
      </c>
      <c r="R89" s="33">
        <v>486659339</v>
      </c>
      <c r="S89" s="33">
        <v>903726214</v>
      </c>
      <c r="T89" s="38">
        <f t="shared" si="22"/>
        <v>1.8569996331663945</v>
      </c>
      <c r="U89" s="38">
        <f t="shared" si="23"/>
        <v>-0.72071211498668886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734612421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153739971</v>
      </c>
      <c r="K90" s="38">
        <f t="shared" si="18"/>
        <v>0.20928038596287224</v>
      </c>
      <c r="L90" s="33">
        <v>104999970</v>
      </c>
      <c r="M90" s="38">
        <f t="shared" si="19"/>
        <v>0.14293247295909797</v>
      </c>
      <c r="N90" s="33">
        <f t="shared" si="20"/>
        <v>460446832</v>
      </c>
      <c r="O90" s="38">
        <f t="shared" si="21"/>
        <v>0.62678879207243898</v>
      </c>
      <c r="P90" s="33">
        <v>159029656</v>
      </c>
      <c r="Q90" s="33">
        <v>594756987</v>
      </c>
      <c r="R90" s="33">
        <v>569084495</v>
      </c>
      <c r="S90" s="33">
        <v>501106113</v>
      </c>
      <c r="T90" s="38">
        <f t="shared" si="22"/>
        <v>0.88054782269195364</v>
      </c>
      <c r="U90" s="38">
        <f t="shared" si="23"/>
        <v>-0.33974597794514505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2116072956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270770771</v>
      </c>
      <c r="K91" s="39">
        <f t="shared" si="18"/>
        <v>0.12795909055604412</v>
      </c>
      <c r="L91" s="34">
        <f>SUM(L88:L90)</f>
        <v>381113346</v>
      </c>
      <c r="M91" s="39">
        <f t="shared" si="19"/>
        <v>0.18010406726260339</v>
      </c>
      <c r="N91" s="34">
        <f t="shared" si="20"/>
        <v>1282224864</v>
      </c>
      <c r="O91" s="39">
        <f t="shared" si="21"/>
        <v>0.60594548990587827</v>
      </c>
      <c r="P91" s="34">
        <f>SUM(P88:P90)</f>
        <v>530325605</v>
      </c>
      <c r="Q91" s="34">
        <f>SUM(Q88:Q90)</f>
        <v>2674441208</v>
      </c>
      <c r="R91" s="34">
        <f>SUM(R88:R90)</f>
        <v>1453386039</v>
      </c>
      <c r="S91" s="34">
        <f>SUM(S88:S90)</f>
        <v>1772270765</v>
      </c>
      <c r="T91" s="39">
        <f t="shared" si="22"/>
        <v>1.2194081389548836</v>
      </c>
      <c r="U91" s="39">
        <f t="shared" si="23"/>
        <v>-0.28135971107787638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23347406</v>
      </c>
      <c r="K95" s="38">
        <f t="shared" si="18"/>
        <v>0.32571763217960026</v>
      </c>
      <c r="L95" s="33">
        <v>14474728</v>
      </c>
      <c r="M95" s="38">
        <f t="shared" si="19"/>
        <v>0.20193567245131047</v>
      </c>
      <c r="N95" s="33">
        <f t="shared" si="20"/>
        <v>65963367</v>
      </c>
      <c r="O95" s="38">
        <f t="shared" si="21"/>
        <v>0.92024920069638494</v>
      </c>
      <c r="P95" s="33">
        <v>13452628</v>
      </c>
      <c r="Q95" s="33">
        <v>75630400</v>
      </c>
      <c r="R95" s="33">
        <v>68266568</v>
      </c>
      <c r="S95" s="33">
        <v>57927387</v>
      </c>
      <c r="T95" s="38">
        <f t="shared" si="22"/>
        <v>0.84854693442330364</v>
      </c>
      <c r="U95" s="38">
        <f t="shared" si="23"/>
        <v>7.5977719743681282E-2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23347406</v>
      </c>
      <c r="K96" s="39">
        <f t="shared" si="18"/>
        <v>0.32571763217960026</v>
      </c>
      <c r="L96" s="34">
        <f>SUM(L92:L95)</f>
        <v>14474728</v>
      </c>
      <c r="M96" s="39">
        <f t="shared" si="19"/>
        <v>0.20193567245131047</v>
      </c>
      <c r="N96" s="34">
        <f t="shared" si="20"/>
        <v>65963367</v>
      </c>
      <c r="O96" s="39">
        <f t="shared" si="21"/>
        <v>0.92024920069638494</v>
      </c>
      <c r="P96" s="34">
        <f>SUM(P92:P95)</f>
        <v>13452628</v>
      </c>
      <c r="Q96" s="34">
        <f>SUM(Q92:Q95)</f>
        <v>75630400</v>
      </c>
      <c r="R96" s="34">
        <f>SUM(R92:R95)</f>
        <v>68266568</v>
      </c>
      <c r="S96" s="34">
        <f>SUM(S92:S95)</f>
        <v>57927387</v>
      </c>
      <c r="T96" s="39">
        <f t="shared" si="22"/>
        <v>0.84854693442330364</v>
      </c>
      <c r="U96" s="39">
        <f t="shared" si="23"/>
        <v>7.5977719743681282E-2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20759858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5485747</v>
      </c>
      <c r="K97" s="38">
        <f t="shared" si="18"/>
        <v>0.26424780940216452</v>
      </c>
      <c r="L97" s="33">
        <v>5275522</v>
      </c>
      <c r="M97" s="38">
        <f t="shared" si="19"/>
        <v>0.25412129504932068</v>
      </c>
      <c r="N97" s="33">
        <f t="shared" si="20"/>
        <v>21222203</v>
      </c>
      <c r="O97" s="38">
        <f t="shared" si="21"/>
        <v>1.0222711060933076</v>
      </c>
      <c r="P97" s="33">
        <v>-55302</v>
      </c>
      <c r="Q97" s="33">
        <v>30510938</v>
      </c>
      <c r="R97" s="33">
        <v>30622336</v>
      </c>
      <c r="S97" s="33">
        <v>26654087</v>
      </c>
      <c r="T97" s="38">
        <f t="shared" si="22"/>
        <v>0.87041324998850511</v>
      </c>
      <c r="U97" s="38">
        <f t="shared" si="23"/>
        <v>-96.394777765722765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13800254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1752828</v>
      </c>
      <c r="K98" s="38">
        <f t="shared" si="18"/>
        <v>0.12701418394183178</v>
      </c>
      <c r="L98" s="33">
        <v>349492</v>
      </c>
      <c r="M98" s="38">
        <f t="shared" si="19"/>
        <v>2.5325041118808393E-2</v>
      </c>
      <c r="N98" s="33">
        <f t="shared" si="20"/>
        <v>3377355</v>
      </c>
      <c r="O98" s="38">
        <f t="shared" si="21"/>
        <v>0.24473136508936719</v>
      </c>
      <c r="P98" s="33">
        <v>682471</v>
      </c>
      <c r="Q98" s="33">
        <v>2235557</v>
      </c>
      <c r="R98" s="33">
        <v>2773148</v>
      </c>
      <c r="S98" s="33">
        <v>52124234</v>
      </c>
      <c r="T98" s="38">
        <f t="shared" si="22"/>
        <v>18.79605199578241</v>
      </c>
      <c r="U98" s="38">
        <f t="shared" si="23"/>
        <v>-0.48790205005047838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5218227</v>
      </c>
      <c r="K99" s="38">
        <f t="shared" si="18"/>
        <v>0.23644454171265761</v>
      </c>
      <c r="L99" s="33">
        <v>0</v>
      </c>
      <c r="M99" s="38">
        <f t="shared" si="19"/>
        <v>0</v>
      </c>
      <c r="N99" s="33">
        <f t="shared" si="20"/>
        <v>20656072</v>
      </c>
      <c r="O99" s="38">
        <f t="shared" si="21"/>
        <v>0.93595305026470854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56629672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12456802</v>
      </c>
      <c r="K101" s="39">
        <f>IF(($E101     =0),0,($J101     /$E101     ))</f>
        <v>0.21996952410390086</v>
      </c>
      <c r="L101" s="34">
        <f>SUM(L97:L100)</f>
        <v>5625014</v>
      </c>
      <c r="M101" s="39">
        <f>IF(($E101     =0),0,($L101     /$E101     ))</f>
        <v>9.9329800109031183E-2</v>
      </c>
      <c r="N101" s="34">
        <f>$F101     +$H101     +$J101     +$L101</f>
        <v>45255630</v>
      </c>
      <c r="O101" s="39">
        <f>IF(($E101     =0),0,($N101     /$E101     ))</f>
        <v>0.79915048775136821</v>
      </c>
      <c r="P101" s="34">
        <f>SUM(P97:P100)</f>
        <v>627169</v>
      </c>
      <c r="Q101" s="34">
        <f>SUM(Q97:Q100)</f>
        <v>32746495</v>
      </c>
      <c r="R101" s="34">
        <f>SUM(R97:R100)</f>
        <v>33395484</v>
      </c>
      <c r="S101" s="34">
        <f>SUM(S97:S100)</f>
        <v>78778321</v>
      </c>
      <c r="T101" s="39">
        <f>IF(($R101     =0),0,($S101     /$R101     ))</f>
        <v>2.3589513180883976</v>
      </c>
      <c r="U101" s="39">
        <f>IF(($P101     =0),0,(($L101     /$P101     )-1))</f>
        <v>7.9688967407508979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2244382524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306574979</v>
      </c>
      <c r="K102" s="39">
        <f>IF(($E102     =0),0,($J102     /$E102     ))</f>
        <v>0.13659658089549445</v>
      </c>
      <c r="L102" s="34">
        <f>SUM(L88:L90,L92:L95,L97:L100)</f>
        <v>401213088</v>
      </c>
      <c r="M102" s="39">
        <f>IF(($E102     =0),0,($L102     /$E102     ))</f>
        <v>0.17876323831150986</v>
      </c>
      <c r="N102" s="34">
        <f>$F102     +$H102     +$J102     +$L102</f>
        <v>1393443861</v>
      </c>
      <c r="O102" s="39">
        <f>IF(($E102     =0),0,($N102     /$E102     ))</f>
        <v>0.62085845264762007</v>
      </c>
      <c r="P102" s="34">
        <f>SUM(P88:P90,P92:P95,P97:P100)</f>
        <v>544405402</v>
      </c>
      <c r="Q102" s="34">
        <f>SUM(Q88:Q90,Q92:Q95,Q97:Q100)</f>
        <v>2782818103</v>
      </c>
      <c r="R102" s="34">
        <f>SUM(R88:R90,R92:R95,R97:R100)</f>
        <v>1555048091</v>
      </c>
      <c r="S102" s="34">
        <f>SUM(S88:S90,S92:S95,S97:S100)</f>
        <v>1908976473</v>
      </c>
      <c r="T102" s="39">
        <f>IF(($R102     =0),0,($S102     /$R102     ))</f>
        <v>1.2275996376243261</v>
      </c>
      <c r="U102" s="39">
        <f>IF(($P102     =0),0,(($L102     /$P102     )-1))</f>
        <v>-0.26302515271514515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449052250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74437067</v>
      </c>
      <c r="K105" s="38">
        <f t="shared" ref="K105:K136" si="26">IF(($E105     =0),0,($J105     /$E105     ))</f>
        <v>0.16576482358122022</v>
      </c>
      <c r="L105" s="33">
        <v>58589796</v>
      </c>
      <c r="M105" s="38">
        <f t="shared" ref="M105:M136" si="27">IF(($E105     =0),0,($L105     /$E105     ))</f>
        <v>0.13047434012411696</v>
      </c>
      <c r="N105" s="33">
        <f t="shared" ref="N105:N136" si="28">$F105     +$H105     +$J105     +$L105</f>
        <v>258109369</v>
      </c>
      <c r="O105" s="38">
        <f t="shared" ref="O105:O136" si="29">IF(($E105     =0),0,($N105     /$E105     ))</f>
        <v>0.57478694071792313</v>
      </c>
      <c r="P105" s="33">
        <v>49663395</v>
      </c>
      <c r="Q105" s="33">
        <v>378323090</v>
      </c>
      <c r="R105" s="33">
        <v>351105090</v>
      </c>
      <c r="S105" s="33">
        <v>215939879</v>
      </c>
      <c r="T105" s="38">
        <f t="shared" ref="T105:T136" si="30">IF(($R105     =0),0,($S105     /$R105     ))</f>
        <v>0.61502918969360432</v>
      </c>
      <c r="U105" s="38">
        <f t="shared" ref="U105:U136" si="31">IF(($P105     =0),0,(($L105     /$P105     )-1))</f>
        <v>0.17973803442152914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449052250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74437067</v>
      </c>
      <c r="K106" s="39">
        <f t="shared" si="26"/>
        <v>0.16576482358122022</v>
      </c>
      <c r="L106" s="34">
        <f>L105</f>
        <v>58589796</v>
      </c>
      <c r="M106" s="39">
        <f t="shared" si="27"/>
        <v>0.13047434012411696</v>
      </c>
      <c r="N106" s="34">
        <f t="shared" si="28"/>
        <v>258109369</v>
      </c>
      <c r="O106" s="39">
        <f t="shared" si="29"/>
        <v>0.57478694071792313</v>
      </c>
      <c r="P106" s="34">
        <f>P105</f>
        <v>49663395</v>
      </c>
      <c r="Q106" s="34">
        <f>Q105</f>
        <v>378323090</v>
      </c>
      <c r="R106" s="34">
        <f>R105</f>
        <v>351105090</v>
      </c>
      <c r="S106" s="34">
        <f>S105</f>
        <v>215939879</v>
      </c>
      <c r="T106" s="39">
        <f t="shared" si="30"/>
        <v>0.61502918969360432</v>
      </c>
      <c r="U106" s="39">
        <f t="shared" si="31"/>
        <v>0.17973803442152914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12095616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5629220</v>
      </c>
      <c r="K107" s="38">
        <f t="shared" si="26"/>
        <v>0.46539341196016804</v>
      </c>
      <c r="L107" s="33">
        <v>3389234</v>
      </c>
      <c r="M107" s="38">
        <f t="shared" si="27"/>
        <v>0.28020350513772924</v>
      </c>
      <c r="N107" s="33">
        <f t="shared" si="28"/>
        <v>12384525</v>
      </c>
      <c r="O107" s="38">
        <f t="shared" si="29"/>
        <v>1.0238854308866949</v>
      </c>
      <c r="P107" s="33">
        <v>3494552</v>
      </c>
      <c r="Q107" s="33">
        <v>21701761</v>
      </c>
      <c r="R107" s="33">
        <v>12009141</v>
      </c>
      <c r="S107" s="33">
        <v>11199260</v>
      </c>
      <c r="T107" s="38">
        <f t="shared" si="30"/>
        <v>0.93256128810545236</v>
      </c>
      <c r="U107" s="38">
        <f t="shared" si="31"/>
        <v>-3.0137768732587222E-2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33059165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406084</v>
      </c>
      <c r="K109" s="38">
        <f t="shared" si="26"/>
        <v>2.7037680066325821E-2</v>
      </c>
      <c r="L109" s="33">
        <v>408459</v>
      </c>
      <c r="M109" s="38">
        <f t="shared" si="27"/>
        <v>2.7195811118417321E-2</v>
      </c>
      <c r="N109" s="33">
        <f t="shared" si="28"/>
        <v>14195925</v>
      </c>
      <c r="O109" s="38">
        <f t="shared" si="29"/>
        <v>0.94518591817347253</v>
      </c>
      <c r="P109" s="33">
        <v>1062428</v>
      </c>
      <c r="Q109" s="33">
        <v>15414900</v>
      </c>
      <c r="R109" s="33">
        <v>18004902</v>
      </c>
      <c r="S109" s="33">
        <v>14715220</v>
      </c>
      <c r="T109" s="38">
        <f t="shared" si="30"/>
        <v>0.8172896470083536</v>
      </c>
      <c r="U109" s="38">
        <f t="shared" si="31"/>
        <v>-0.61554194731313561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34098320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10192814</v>
      </c>
      <c r="K110" s="38">
        <f t="shared" si="26"/>
        <v>0.29892422852504169</v>
      </c>
      <c r="L110" s="33">
        <v>3433600</v>
      </c>
      <c r="M110" s="38">
        <f t="shared" si="27"/>
        <v>0.10069704313878221</v>
      </c>
      <c r="N110" s="33">
        <f t="shared" si="28"/>
        <v>28862337</v>
      </c>
      <c r="O110" s="38">
        <f t="shared" si="29"/>
        <v>0.84644454624157439</v>
      </c>
      <c r="P110" s="33">
        <v>3805101</v>
      </c>
      <c r="Q110" s="33">
        <v>31143400</v>
      </c>
      <c r="R110" s="33">
        <v>34322260</v>
      </c>
      <c r="S110" s="33">
        <v>13772789</v>
      </c>
      <c r="T110" s="38">
        <f t="shared" si="30"/>
        <v>0.40127861626827604</v>
      </c>
      <c r="U110" s="38">
        <f t="shared" si="31"/>
        <v>-9.7632362452402699E-2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90361314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16228118</v>
      </c>
      <c r="K112" s="39">
        <f t="shared" si="26"/>
        <v>0.17959143444948134</v>
      </c>
      <c r="L112" s="34">
        <f>SUM(L107:L111)</f>
        <v>7231293</v>
      </c>
      <c r="M112" s="39">
        <f t="shared" si="27"/>
        <v>8.0026425910539545E-2</v>
      </c>
      <c r="N112" s="34">
        <f t="shared" si="28"/>
        <v>55442787</v>
      </c>
      <c r="O112" s="39">
        <f t="shared" si="29"/>
        <v>0.61356773762718853</v>
      </c>
      <c r="P112" s="34">
        <f>SUM(P107:P111)</f>
        <v>8362081</v>
      </c>
      <c r="Q112" s="34">
        <f>SUM(Q107:Q111)</f>
        <v>77547226</v>
      </c>
      <c r="R112" s="34">
        <f>SUM(R107:R111)</f>
        <v>97395468</v>
      </c>
      <c r="S112" s="34">
        <f>SUM(S107:S111)</f>
        <v>39687269</v>
      </c>
      <c r="T112" s="39">
        <f t="shared" si="30"/>
        <v>0.4074857877370639</v>
      </c>
      <c r="U112" s="39">
        <f t="shared" si="31"/>
        <v>-0.13522806105322349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25612</v>
      </c>
      <c r="K113" s="38">
        <f t="shared" si="26"/>
        <v>0</v>
      </c>
      <c r="L113" s="33">
        <v>4187</v>
      </c>
      <c r="M113" s="38">
        <f t="shared" si="27"/>
        <v>0</v>
      </c>
      <c r="N113" s="33">
        <f t="shared" si="28"/>
        <v>29799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6495411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1061312</v>
      </c>
      <c r="K114" s="38">
        <f t="shared" si="26"/>
        <v>0.16339412548336049</v>
      </c>
      <c r="L114" s="33">
        <v>2588871</v>
      </c>
      <c r="M114" s="38">
        <f t="shared" si="27"/>
        <v>0.39856923603448652</v>
      </c>
      <c r="N114" s="33">
        <f t="shared" si="28"/>
        <v>5262632</v>
      </c>
      <c r="O114" s="38">
        <f t="shared" si="29"/>
        <v>0.81020769894314615</v>
      </c>
      <c r="P114" s="33">
        <v>1295393</v>
      </c>
      <c r="Q114" s="33">
        <v>6216348</v>
      </c>
      <c r="R114" s="33">
        <v>8722565</v>
      </c>
      <c r="S114" s="33">
        <v>7711115</v>
      </c>
      <c r="T114" s="38">
        <f t="shared" si="30"/>
        <v>0.88404213668800402</v>
      </c>
      <c r="U114" s="38">
        <f t="shared" si="31"/>
        <v>0.99852168415299447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22793058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3140628</v>
      </c>
      <c r="K115" s="38">
        <f t="shared" si="26"/>
        <v>0.13778879516737069</v>
      </c>
      <c r="L115" s="33">
        <v>5008319</v>
      </c>
      <c r="M115" s="38">
        <f t="shared" si="27"/>
        <v>0.21973001604260384</v>
      </c>
      <c r="N115" s="33">
        <f t="shared" si="28"/>
        <v>18111440</v>
      </c>
      <c r="O115" s="38">
        <f t="shared" si="29"/>
        <v>0.79460333931497917</v>
      </c>
      <c r="P115" s="33">
        <v>1252823</v>
      </c>
      <c r="Q115" s="33">
        <v>25000269</v>
      </c>
      <c r="R115" s="33">
        <v>25962111</v>
      </c>
      <c r="S115" s="33">
        <v>2856655</v>
      </c>
      <c r="T115" s="38">
        <f t="shared" si="30"/>
        <v>0.11003169195293865</v>
      </c>
      <c r="U115" s="38">
        <f t="shared" si="31"/>
        <v>2.997626959275173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120000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17987</v>
      </c>
      <c r="K116" s="38">
        <f t="shared" si="26"/>
        <v>0.14989166666666667</v>
      </c>
      <c r="L116" s="33">
        <v>83983</v>
      </c>
      <c r="M116" s="38">
        <f t="shared" si="27"/>
        <v>0.69985833333333336</v>
      </c>
      <c r="N116" s="33">
        <f t="shared" si="28"/>
        <v>182756</v>
      </c>
      <c r="O116" s="38">
        <f t="shared" si="29"/>
        <v>1.5229666666666666</v>
      </c>
      <c r="P116" s="33">
        <v>19574</v>
      </c>
      <c r="Q116" s="33">
        <v>45000</v>
      </c>
      <c r="R116" s="33">
        <v>45000</v>
      </c>
      <c r="S116" s="33">
        <v>80133</v>
      </c>
      <c r="T116" s="38">
        <f t="shared" si="30"/>
        <v>1.7807333333333333</v>
      </c>
      <c r="U116" s="38">
        <f t="shared" si="31"/>
        <v>3.2905384693981814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7030996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10642068</v>
      </c>
      <c r="M117" s="38">
        <f t="shared" si="27"/>
        <v>1.5135932377148273</v>
      </c>
      <c r="N117" s="33">
        <f t="shared" si="28"/>
        <v>10642068</v>
      </c>
      <c r="O117" s="38">
        <f t="shared" si="29"/>
        <v>1.5135932377148273</v>
      </c>
      <c r="P117" s="33">
        <v>-220409</v>
      </c>
      <c r="Q117" s="33">
        <v>0</v>
      </c>
      <c r="R117" s="33">
        <v>12009320</v>
      </c>
      <c r="S117" s="33">
        <v>33804136</v>
      </c>
      <c r="T117" s="38">
        <f t="shared" si="30"/>
        <v>2.8148251524649188</v>
      </c>
      <c r="U117" s="38">
        <f t="shared" si="31"/>
        <v>-49.283273369054804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2231476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642696</v>
      </c>
      <c r="K119" s="38">
        <f t="shared" si="26"/>
        <v>0.28801385271452618</v>
      </c>
      <c r="L119" s="33">
        <v>559566</v>
      </c>
      <c r="M119" s="38">
        <f t="shared" si="27"/>
        <v>0.25076048319587574</v>
      </c>
      <c r="N119" s="33">
        <f t="shared" si="28"/>
        <v>1934825</v>
      </c>
      <c r="O119" s="38">
        <f t="shared" si="29"/>
        <v>0.86706063609915585</v>
      </c>
      <c r="P119" s="33">
        <v>393503</v>
      </c>
      <c r="Q119" s="33">
        <v>814937</v>
      </c>
      <c r="R119" s="33">
        <v>1297847</v>
      </c>
      <c r="S119" s="33">
        <v>1310172</v>
      </c>
      <c r="T119" s="38">
        <f t="shared" si="30"/>
        <v>1.0094964968906197</v>
      </c>
      <c r="U119" s="38">
        <f t="shared" si="31"/>
        <v>0.42201203040383417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38670941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4888235</v>
      </c>
      <c r="K121" s="39">
        <f t="shared" si="26"/>
        <v>0.12640589738946359</v>
      </c>
      <c r="L121" s="34">
        <f>SUM(L113:L120)</f>
        <v>18886994</v>
      </c>
      <c r="M121" s="39">
        <f t="shared" si="27"/>
        <v>0.4884027518233911</v>
      </c>
      <c r="N121" s="34">
        <f t="shared" si="28"/>
        <v>36163520</v>
      </c>
      <c r="O121" s="39">
        <f t="shared" si="29"/>
        <v>0.93516007277919611</v>
      </c>
      <c r="P121" s="34">
        <f>SUM(P113:P120)</f>
        <v>2740884</v>
      </c>
      <c r="Q121" s="34">
        <f>SUM(Q113:Q120)</f>
        <v>32106554</v>
      </c>
      <c r="R121" s="34">
        <f>SUM(R113:R120)</f>
        <v>48066843</v>
      </c>
      <c r="S121" s="34">
        <f>SUM(S113:S120)</f>
        <v>45762211</v>
      </c>
      <c r="T121" s="39">
        <f t="shared" si="30"/>
        <v>0.95205360168963038</v>
      </c>
      <c r="U121" s="39">
        <f t="shared" si="31"/>
        <v>5.8908403274272096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8804439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1826106</v>
      </c>
      <c r="K123" s="38">
        <f t="shared" si="26"/>
        <v>0.2074074225512835</v>
      </c>
      <c r="L123" s="33">
        <v>1297801</v>
      </c>
      <c r="M123" s="38">
        <f t="shared" si="27"/>
        <v>0.14740303158440873</v>
      </c>
      <c r="N123" s="33">
        <f t="shared" si="28"/>
        <v>5491052</v>
      </c>
      <c r="O123" s="38">
        <f t="shared" si="29"/>
        <v>0.62366858354064358</v>
      </c>
      <c r="P123" s="33">
        <v>890920</v>
      </c>
      <c r="Q123" s="33">
        <v>6018052</v>
      </c>
      <c r="R123" s="33">
        <v>6429150</v>
      </c>
      <c r="S123" s="33">
        <v>3764660</v>
      </c>
      <c r="T123" s="38">
        <f t="shared" si="30"/>
        <v>0.58556107728082252</v>
      </c>
      <c r="U123" s="38">
        <f t="shared" si="31"/>
        <v>0.45669757105015041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6272572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1755488</v>
      </c>
      <c r="K124" s="38">
        <f t="shared" si="26"/>
        <v>0.27986733352761833</v>
      </c>
      <c r="L124" s="33">
        <v>1560681</v>
      </c>
      <c r="M124" s="38">
        <f t="shared" si="27"/>
        <v>0.24881037634960587</v>
      </c>
      <c r="N124" s="33">
        <f t="shared" si="28"/>
        <v>6410083</v>
      </c>
      <c r="O124" s="38">
        <f t="shared" si="29"/>
        <v>1.0219225861416976</v>
      </c>
      <c r="P124" s="33">
        <v>1417731</v>
      </c>
      <c r="Q124" s="33">
        <v>6072504</v>
      </c>
      <c r="R124" s="33">
        <v>4980787</v>
      </c>
      <c r="S124" s="33">
        <v>5551331</v>
      </c>
      <c r="T124" s="38">
        <f t="shared" si="30"/>
        <v>1.1145489658561991</v>
      </c>
      <c r="U124" s="38">
        <f t="shared" si="31"/>
        <v>0.10083012926993917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15077011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3581594</v>
      </c>
      <c r="K126" s="39">
        <f t="shared" si="26"/>
        <v>0.23755331875794214</v>
      </c>
      <c r="L126" s="34">
        <f>SUM(L122:L125)</f>
        <v>2858482</v>
      </c>
      <c r="M126" s="39">
        <f t="shared" si="27"/>
        <v>0.18959208824613843</v>
      </c>
      <c r="N126" s="34">
        <f t="shared" si="28"/>
        <v>11901135</v>
      </c>
      <c r="O126" s="39">
        <f t="shared" si="29"/>
        <v>0.78935639166145066</v>
      </c>
      <c r="P126" s="34">
        <f>SUM(P122:P125)</f>
        <v>2308651</v>
      </c>
      <c r="Q126" s="34">
        <f>SUM(Q122:Q125)</f>
        <v>12090556</v>
      </c>
      <c r="R126" s="34">
        <f>SUM(R122:R125)</f>
        <v>11409937</v>
      </c>
      <c r="S126" s="34">
        <f>SUM(S122:S125)</f>
        <v>9315991</v>
      </c>
      <c r="T126" s="39">
        <f t="shared" si="30"/>
        <v>0.81648049415172053</v>
      </c>
      <c r="U126" s="39">
        <f t="shared" si="31"/>
        <v>0.23816115991546583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9329190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846413</v>
      </c>
      <c r="K127" s="38">
        <f t="shared" si="26"/>
        <v>9.0727383620657312E-2</v>
      </c>
      <c r="L127" s="33">
        <v>217510</v>
      </c>
      <c r="M127" s="38">
        <f t="shared" si="27"/>
        <v>2.3314993048699835E-2</v>
      </c>
      <c r="N127" s="33">
        <f t="shared" si="28"/>
        <v>2248146</v>
      </c>
      <c r="O127" s="38">
        <f t="shared" si="29"/>
        <v>0.24097976351644676</v>
      </c>
      <c r="P127" s="33">
        <v>1387579</v>
      </c>
      <c r="Q127" s="33">
        <v>9056200</v>
      </c>
      <c r="R127" s="33">
        <v>5863879</v>
      </c>
      <c r="S127" s="33">
        <v>2685752</v>
      </c>
      <c r="T127" s="38">
        <f t="shared" si="30"/>
        <v>0.4580162721638697</v>
      </c>
      <c r="U127" s="38">
        <f t="shared" si="31"/>
        <v>-0.84324496118779546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660380</v>
      </c>
      <c r="K129" s="38">
        <f t="shared" si="26"/>
        <v>0</v>
      </c>
      <c r="L129" s="33">
        <v>1001270</v>
      </c>
      <c r="M129" s="38">
        <f t="shared" si="27"/>
        <v>0</v>
      </c>
      <c r="N129" s="33">
        <f t="shared" si="28"/>
        <v>2138525</v>
      </c>
      <c r="O129" s="38">
        <f t="shared" si="29"/>
        <v>0</v>
      </c>
      <c r="P129" s="33">
        <v>415475</v>
      </c>
      <c r="Q129" s="33">
        <v>0</v>
      </c>
      <c r="R129" s="33">
        <v>0</v>
      </c>
      <c r="S129" s="33">
        <v>2229439</v>
      </c>
      <c r="T129" s="38">
        <f t="shared" si="30"/>
        <v>0</v>
      </c>
      <c r="U129" s="38">
        <f t="shared" si="31"/>
        <v>1.4099404296287381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98264</v>
      </c>
      <c r="M130" s="38">
        <f t="shared" si="27"/>
        <v>0</v>
      </c>
      <c r="N130" s="33">
        <f t="shared" si="28"/>
        <v>98264</v>
      </c>
      <c r="O130" s="38">
        <f t="shared" si="29"/>
        <v>0</v>
      </c>
      <c r="P130" s="33">
        <v>0</v>
      </c>
      <c r="Q130" s="33">
        <v>1447000</v>
      </c>
      <c r="R130" s="33">
        <v>1447000</v>
      </c>
      <c r="S130" s="33">
        <v>1447000</v>
      </c>
      <c r="T130" s="38">
        <f t="shared" si="30"/>
        <v>1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9329190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1506793</v>
      </c>
      <c r="K132" s="39">
        <f t="shared" si="26"/>
        <v>0.16151380773679172</v>
      </c>
      <c r="L132" s="34">
        <f>SUM(L127:L131)</f>
        <v>1317044</v>
      </c>
      <c r="M132" s="39">
        <f t="shared" si="27"/>
        <v>0.14117452854963827</v>
      </c>
      <c r="N132" s="34">
        <f t="shared" si="28"/>
        <v>4484935</v>
      </c>
      <c r="O132" s="39">
        <f t="shared" si="29"/>
        <v>0.48074216518261498</v>
      </c>
      <c r="P132" s="34">
        <f>SUM(P127:P131)</f>
        <v>1803054</v>
      </c>
      <c r="Q132" s="34">
        <f>SUM(Q127:Q131)</f>
        <v>10503200</v>
      </c>
      <c r="R132" s="34">
        <f>SUM(R127:R131)</f>
        <v>7310879</v>
      </c>
      <c r="S132" s="34">
        <f>SUM(S127:S131)</f>
        <v>6362191</v>
      </c>
      <c r="T132" s="39">
        <f t="shared" si="30"/>
        <v>0.87023612345382817</v>
      </c>
      <c r="U132" s="39">
        <f t="shared" si="31"/>
        <v>-0.2695482220721066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8040000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3563399</v>
      </c>
      <c r="K133" s="38">
        <f t="shared" si="26"/>
        <v>0.44320883084577112</v>
      </c>
      <c r="L133" s="33">
        <v>1876265</v>
      </c>
      <c r="M133" s="38">
        <f t="shared" si="27"/>
        <v>0.23336629353233831</v>
      </c>
      <c r="N133" s="33">
        <f t="shared" si="28"/>
        <v>7638730</v>
      </c>
      <c r="O133" s="38">
        <f t="shared" si="29"/>
        <v>0.95009079601990054</v>
      </c>
      <c r="P133" s="33">
        <v>4352395</v>
      </c>
      <c r="Q133" s="33">
        <v>0</v>
      </c>
      <c r="R133" s="33">
        <v>35266268</v>
      </c>
      <c r="S133" s="33">
        <v>37667552</v>
      </c>
      <c r="T133" s="38">
        <f t="shared" si="30"/>
        <v>1.0680901080885565</v>
      </c>
      <c r="U133" s="38">
        <f t="shared" si="31"/>
        <v>-0.56891205876304884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3101568</v>
      </c>
      <c r="K134" s="38">
        <f t="shared" si="26"/>
        <v>24.849719179893121</v>
      </c>
      <c r="L134" s="33">
        <v>1336059</v>
      </c>
      <c r="M134" s="38">
        <f t="shared" si="27"/>
        <v>10.70448591092274</v>
      </c>
      <c r="N134" s="33">
        <f t="shared" si="28"/>
        <v>6866862</v>
      </c>
      <c r="O134" s="38">
        <f t="shared" si="29"/>
        <v>55.017201733793755</v>
      </c>
      <c r="P134" s="33">
        <v>110576</v>
      </c>
      <c r="Q134" s="33">
        <v>120020</v>
      </c>
      <c r="R134" s="33">
        <v>120020</v>
      </c>
      <c r="S134" s="33">
        <v>153447</v>
      </c>
      <c r="T134" s="38">
        <f t="shared" si="30"/>
        <v>1.2785119146808865</v>
      </c>
      <c r="U134" s="38">
        <f t="shared" si="31"/>
        <v>11.082721386195919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8164813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6664967</v>
      </c>
      <c r="K137" s="39">
        <f t="shared" ref="K137:K170" si="34">IF(($E137     =0),0,($J137     /$E137     ))</f>
        <v>0.8163036924421907</v>
      </c>
      <c r="L137" s="34">
        <f>SUM(L133:L136)</f>
        <v>3212324</v>
      </c>
      <c r="M137" s="39">
        <f t="shared" ref="M137:M170" si="35">IF(($E137     =0),0,($L137     /$E137     ))</f>
        <v>0.39343509765624762</v>
      </c>
      <c r="N137" s="34">
        <f t="shared" ref="N137:N170" si="36">$F137     +$H137     +$J137     +$L137</f>
        <v>14505592</v>
      </c>
      <c r="O137" s="39">
        <f t="shared" ref="O137:O170" si="37">IF(($E137     =0),0,($N137     /$E137     ))</f>
        <v>1.776598190307604</v>
      </c>
      <c r="P137" s="34">
        <f>SUM(P133:P136)</f>
        <v>4462971</v>
      </c>
      <c r="Q137" s="34">
        <f>SUM(Q133:Q136)</f>
        <v>2343020</v>
      </c>
      <c r="R137" s="34">
        <f>SUM(R133:R136)</f>
        <v>37609288</v>
      </c>
      <c r="S137" s="34">
        <f>SUM(S133:S136)</f>
        <v>37820999</v>
      </c>
      <c r="T137" s="39">
        <f t="shared" ref="T137:T170" si="38">IF(($R137     =0),0,($S137     /$R137     ))</f>
        <v>1.0056292211647293</v>
      </c>
      <c r="U137" s="39">
        <f t="shared" ref="U137:U170" si="39">IF(($P137     =0),0,(($L137     /$P137     )-1))</f>
        <v>-0.28022745386425318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1435984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208985</v>
      </c>
      <c r="K138" s="38">
        <f t="shared" si="34"/>
        <v>0.14553435135767528</v>
      </c>
      <c r="L138" s="33">
        <v>102298</v>
      </c>
      <c r="M138" s="38">
        <f t="shared" si="35"/>
        <v>7.1238955308694243E-2</v>
      </c>
      <c r="N138" s="33">
        <f t="shared" si="36"/>
        <v>662938</v>
      </c>
      <c r="O138" s="38">
        <f t="shared" si="37"/>
        <v>0.46166113271457065</v>
      </c>
      <c r="P138" s="33">
        <v>100428</v>
      </c>
      <c r="Q138" s="33">
        <v>823547</v>
      </c>
      <c r="R138" s="33">
        <v>823547</v>
      </c>
      <c r="S138" s="33">
        <v>4654499</v>
      </c>
      <c r="T138" s="38">
        <f t="shared" si="38"/>
        <v>5.651770937177842</v>
      </c>
      <c r="U138" s="38">
        <f t="shared" si="39"/>
        <v>1.8620305094196876E-2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19454976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5395716</v>
      </c>
      <c r="K139" s="38">
        <f t="shared" si="34"/>
        <v>0.27734375</v>
      </c>
      <c r="L139" s="33">
        <v>373398</v>
      </c>
      <c r="M139" s="38">
        <f t="shared" si="35"/>
        <v>1.919293038449392E-2</v>
      </c>
      <c r="N139" s="33">
        <f t="shared" si="36"/>
        <v>21811600</v>
      </c>
      <c r="O139" s="38">
        <f t="shared" si="37"/>
        <v>1.1211321977472499</v>
      </c>
      <c r="P139" s="33">
        <v>292250</v>
      </c>
      <c r="Q139" s="33">
        <v>4325990</v>
      </c>
      <c r="R139" s="33">
        <v>4325990</v>
      </c>
      <c r="S139" s="33">
        <v>30881613</v>
      </c>
      <c r="T139" s="38">
        <f t="shared" si="38"/>
        <v>7.1386232977884827</v>
      </c>
      <c r="U139" s="38">
        <f t="shared" si="39"/>
        <v>0.27766638152266898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7192546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1507724</v>
      </c>
      <c r="K140" s="38">
        <f t="shared" si="34"/>
        <v>0.20962312927856144</v>
      </c>
      <c r="L140" s="33">
        <v>685765</v>
      </c>
      <c r="M140" s="38">
        <f t="shared" si="35"/>
        <v>9.5343846254163686E-2</v>
      </c>
      <c r="N140" s="33">
        <f t="shared" si="36"/>
        <v>5808178</v>
      </c>
      <c r="O140" s="38">
        <f t="shared" si="37"/>
        <v>0.80752740406526424</v>
      </c>
      <c r="P140" s="33">
        <v>579384</v>
      </c>
      <c r="Q140" s="33">
        <v>2310000</v>
      </c>
      <c r="R140" s="33">
        <v>2310000</v>
      </c>
      <c r="S140" s="33">
        <v>2794606</v>
      </c>
      <c r="T140" s="38">
        <f t="shared" si="38"/>
        <v>1.2097861471861471</v>
      </c>
      <c r="U140" s="38">
        <f t="shared" si="39"/>
        <v>0.18361052428096047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3898516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397608</v>
      </c>
      <c r="K141" s="38">
        <f t="shared" si="34"/>
        <v>0.10198957757259429</v>
      </c>
      <c r="L141" s="33">
        <v>372420</v>
      </c>
      <c r="M141" s="38">
        <f t="shared" si="35"/>
        <v>9.5528657571239933E-2</v>
      </c>
      <c r="N141" s="33">
        <f t="shared" si="36"/>
        <v>3451351</v>
      </c>
      <c r="O141" s="38">
        <f t="shared" si="37"/>
        <v>0.88529866236280674</v>
      </c>
      <c r="P141" s="33">
        <v>429867</v>
      </c>
      <c r="Q141" s="33">
        <v>2991835</v>
      </c>
      <c r="R141" s="33">
        <v>3090835</v>
      </c>
      <c r="S141" s="33">
        <v>3104127</v>
      </c>
      <c r="T141" s="38">
        <f t="shared" si="38"/>
        <v>1.004300456025637</v>
      </c>
      <c r="U141" s="38">
        <f t="shared" si="39"/>
        <v>-0.13363900927496175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2000000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35923789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7510033</v>
      </c>
      <c r="K144" s="39">
        <f t="shared" si="34"/>
        <v>0.20905459053887662</v>
      </c>
      <c r="L144" s="34">
        <f>SUM(L138:L143)</f>
        <v>1533881</v>
      </c>
      <c r="M144" s="39">
        <f t="shared" si="35"/>
        <v>4.269819645138212E-2</v>
      </c>
      <c r="N144" s="34">
        <f t="shared" si="36"/>
        <v>31734067</v>
      </c>
      <c r="O144" s="39">
        <f t="shared" si="37"/>
        <v>0.88337193495931066</v>
      </c>
      <c r="P144" s="34">
        <f>SUM(P138:P143)</f>
        <v>1401929</v>
      </c>
      <c r="Q144" s="34">
        <f>SUM(Q138:Q143)</f>
        <v>14071372</v>
      </c>
      <c r="R144" s="34">
        <f>SUM(R138:R143)</f>
        <v>12550372</v>
      </c>
      <c r="S144" s="34">
        <f>SUM(S138:S143)</f>
        <v>41434845</v>
      </c>
      <c r="T144" s="39">
        <f t="shared" si="38"/>
        <v>3.3014834141968064</v>
      </c>
      <c r="U144" s="39">
        <f t="shared" si="39"/>
        <v>9.4121742256562113E-2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4354107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806812</v>
      </c>
      <c r="K145" s="38">
        <f t="shared" si="34"/>
        <v>0.1852990751031153</v>
      </c>
      <c r="L145" s="33">
        <v>1721592</v>
      </c>
      <c r="M145" s="38">
        <f t="shared" si="35"/>
        <v>0.39539496847459193</v>
      </c>
      <c r="N145" s="33">
        <f t="shared" si="36"/>
        <v>4612124</v>
      </c>
      <c r="O145" s="38">
        <f t="shared" si="37"/>
        <v>1.059258304860216</v>
      </c>
      <c r="P145" s="33">
        <v>1155073</v>
      </c>
      <c r="Q145" s="33">
        <v>8839939</v>
      </c>
      <c r="R145" s="33">
        <v>3850133</v>
      </c>
      <c r="S145" s="33">
        <v>3559108</v>
      </c>
      <c r="T145" s="38">
        <f t="shared" si="38"/>
        <v>0.92441170214119872</v>
      </c>
      <c r="U145" s="38">
        <f t="shared" si="39"/>
        <v>0.49046164181830942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31225400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15034371</v>
      </c>
      <c r="K146" s="38">
        <f t="shared" si="34"/>
        <v>0.4814788921839272</v>
      </c>
      <c r="L146" s="33">
        <v>91620</v>
      </c>
      <c r="M146" s="38">
        <f t="shared" si="35"/>
        <v>2.9341497626931921E-3</v>
      </c>
      <c r="N146" s="33">
        <f t="shared" si="36"/>
        <v>15342781</v>
      </c>
      <c r="O146" s="38">
        <f t="shared" si="37"/>
        <v>0.49135578727574347</v>
      </c>
      <c r="P146" s="33">
        <v>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3656024</v>
      </c>
      <c r="K147" s="38">
        <f t="shared" si="34"/>
        <v>0.17319289136907229</v>
      </c>
      <c r="L147" s="33">
        <v>2997398</v>
      </c>
      <c r="M147" s="38">
        <f t="shared" si="35"/>
        <v>0.14199251049880268</v>
      </c>
      <c r="N147" s="33">
        <f t="shared" si="36"/>
        <v>13417971</v>
      </c>
      <c r="O147" s="38">
        <f t="shared" si="37"/>
        <v>0.63563510354318309</v>
      </c>
      <c r="P147" s="33">
        <v>364536</v>
      </c>
      <c r="Q147" s="33">
        <v>3522850</v>
      </c>
      <c r="R147" s="33">
        <v>3522850</v>
      </c>
      <c r="S147" s="33">
        <v>1583008</v>
      </c>
      <c r="T147" s="38">
        <f t="shared" si="38"/>
        <v>0.44935435797720596</v>
      </c>
      <c r="U147" s="38">
        <f t="shared" si="39"/>
        <v>7.222502029977834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511553</v>
      </c>
      <c r="K148" s="38">
        <f t="shared" si="34"/>
        <v>0.22352517073980696</v>
      </c>
      <c r="L148" s="33">
        <v>359973</v>
      </c>
      <c r="M148" s="38">
        <f t="shared" si="35"/>
        <v>0.15729167121827167</v>
      </c>
      <c r="N148" s="33">
        <f t="shared" si="36"/>
        <v>1700303</v>
      </c>
      <c r="O148" s="38">
        <f t="shared" si="37"/>
        <v>0.74295433392904742</v>
      </c>
      <c r="P148" s="33">
        <v>548113</v>
      </c>
      <c r="Q148" s="33">
        <v>2188668</v>
      </c>
      <c r="R148" s="33">
        <v>2188668</v>
      </c>
      <c r="S148" s="33">
        <v>2353679</v>
      </c>
      <c r="T148" s="38">
        <f t="shared" si="38"/>
        <v>1.0753933442623551</v>
      </c>
      <c r="U148" s="38">
        <f t="shared" si="39"/>
        <v>-0.34325038814988884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2645000</v>
      </c>
      <c r="R149" s="33">
        <v>2645000</v>
      </c>
      <c r="S149" s="33">
        <v>802513</v>
      </c>
      <c r="T149" s="38">
        <f t="shared" si="38"/>
        <v>0.30340756143667297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61659627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20008760</v>
      </c>
      <c r="K150" s="39">
        <f t="shared" si="34"/>
        <v>0.32450342263666304</v>
      </c>
      <c r="L150" s="34">
        <f>SUM(L145:L149)</f>
        <v>5170583</v>
      </c>
      <c r="M150" s="39">
        <f t="shared" si="35"/>
        <v>8.3856864719600077E-2</v>
      </c>
      <c r="N150" s="34">
        <f t="shared" si="36"/>
        <v>35073179</v>
      </c>
      <c r="O150" s="39">
        <f t="shared" si="37"/>
        <v>0.56881918860780656</v>
      </c>
      <c r="P150" s="34">
        <f>SUM(P145:P149)</f>
        <v>2067722</v>
      </c>
      <c r="Q150" s="34">
        <f>SUM(Q145:Q149)</f>
        <v>17196457</v>
      </c>
      <c r="R150" s="34">
        <f>SUM(R145:R149)</f>
        <v>12206651</v>
      </c>
      <c r="S150" s="34">
        <f>SUM(S145:S149)</f>
        <v>8376758</v>
      </c>
      <c r="T150" s="39">
        <f t="shared" si="38"/>
        <v>0.68624539195885914</v>
      </c>
      <c r="U150" s="39">
        <f t="shared" si="39"/>
        <v>1.5006180714815627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200000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168579</v>
      </c>
      <c r="K151" s="38">
        <f t="shared" si="34"/>
        <v>0.84289499999999995</v>
      </c>
      <c r="L151" s="33">
        <v>98086</v>
      </c>
      <c r="M151" s="38">
        <f t="shared" si="35"/>
        <v>0.49042999999999998</v>
      </c>
      <c r="N151" s="33">
        <f t="shared" si="36"/>
        <v>380235</v>
      </c>
      <c r="O151" s="38">
        <f t="shared" si="37"/>
        <v>1.9011750000000001</v>
      </c>
      <c r="P151" s="33">
        <v>0</v>
      </c>
      <c r="Q151" s="33">
        <v>280800</v>
      </c>
      <c r="R151" s="33">
        <v>160000</v>
      </c>
      <c r="S151" s="33">
        <v>14469</v>
      </c>
      <c r="T151" s="38">
        <f t="shared" si="38"/>
        <v>9.0431250000000005E-2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13153897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174452</v>
      </c>
      <c r="K152" s="38">
        <f t="shared" si="34"/>
        <v>1.3262381482841168E-2</v>
      </c>
      <c r="L152" s="33">
        <v>3271224</v>
      </c>
      <c r="M152" s="38">
        <f t="shared" si="35"/>
        <v>0.24868858255466042</v>
      </c>
      <c r="N152" s="33">
        <f t="shared" si="36"/>
        <v>7778804</v>
      </c>
      <c r="O152" s="38">
        <f t="shared" si="37"/>
        <v>0.59136877839320168</v>
      </c>
      <c r="P152" s="33">
        <v>3158159</v>
      </c>
      <c r="Q152" s="33">
        <v>13042700</v>
      </c>
      <c r="R152" s="33">
        <v>10310400</v>
      </c>
      <c r="S152" s="33">
        <v>11776488</v>
      </c>
      <c r="T152" s="38">
        <f t="shared" si="38"/>
        <v>1.1421950651769088</v>
      </c>
      <c r="U152" s="38">
        <f t="shared" si="39"/>
        <v>3.5800920726283936E-2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17313110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2375006</v>
      </c>
      <c r="K153" s="38">
        <f t="shared" si="34"/>
        <v>0.13717962861669566</v>
      </c>
      <c r="L153" s="33">
        <v>721313</v>
      </c>
      <c r="M153" s="38">
        <f t="shared" si="35"/>
        <v>4.1662820833460887E-2</v>
      </c>
      <c r="N153" s="33">
        <f t="shared" si="36"/>
        <v>4014850</v>
      </c>
      <c r="O153" s="38">
        <f t="shared" si="37"/>
        <v>0.23189652234636066</v>
      </c>
      <c r="P153" s="33">
        <v>1048296</v>
      </c>
      <c r="Q153" s="33">
        <v>14693130</v>
      </c>
      <c r="R153" s="33">
        <v>19778220</v>
      </c>
      <c r="S153" s="33">
        <v>3892408</v>
      </c>
      <c r="T153" s="38">
        <f t="shared" si="38"/>
        <v>0.19680274564647374</v>
      </c>
      <c r="U153" s="38">
        <f t="shared" si="39"/>
        <v>-0.31191858024832686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-288783</v>
      </c>
      <c r="K154" s="38">
        <f t="shared" si="34"/>
        <v>-5.765742922173861E-2</v>
      </c>
      <c r="L154" s="33">
        <v>4892</v>
      </c>
      <c r="M154" s="38">
        <f t="shared" si="35"/>
        <v>9.7672004152857088E-4</v>
      </c>
      <c r="N154" s="33">
        <f t="shared" si="36"/>
        <v>1261665</v>
      </c>
      <c r="O154" s="38">
        <f t="shared" si="37"/>
        <v>0.2518997324601685</v>
      </c>
      <c r="P154" s="33">
        <v>1154296</v>
      </c>
      <c r="Q154" s="33">
        <v>4733000</v>
      </c>
      <c r="R154" s="33">
        <v>8233000</v>
      </c>
      <c r="S154" s="33">
        <v>3189020</v>
      </c>
      <c r="T154" s="38">
        <f t="shared" si="38"/>
        <v>0.38734604639863962</v>
      </c>
      <c r="U154" s="38">
        <f t="shared" si="39"/>
        <v>-0.99576191895319743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25372</v>
      </c>
      <c r="K155" s="38">
        <f t="shared" si="34"/>
        <v>0</v>
      </c>
      <c r="L155" s="33">
        <v>21386</v>
      </c>
      <c r="M155" s="38">
        <f t="shared" si="35"/>
        <v>0</v>
      </c>
      <c r="N155" s="33">
        <f t="shared" si="36"/>
        <v>71129</v>
      </c>
      <c r="O155" s="38">
        <f t="shared" si="37"/>
        <v>0</v>
      </c>
      <c r="P155" s="33">
        <v>1069</v>
      </c>
      <c r="Q155" s="33">
        <v>0</v>
      </c>
      <c r="R155" s="33">
        <v>0</v>
      </c>
      <c r="S155" s="33">
        <v>17980</v>
      </c>
      <c r="T155" s="38">
        <f t="shared" si="38"/>
        <v>0</v>
      </c>
      <c r="U155" s="38">
        <f t="shared" si="39"/>
        <v>19.005612722170252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35675607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2454626</v>
      </c>
      <c r="K157" s="39">
        <f t="shared" si="34"/>
        <v>6.8804043053843481E-2</v>
      </c>
      <c r="L157" s="34">
        <f>SUM(L151:L156)</f>
        <v>4116901</v>
      </c>
      <c r="M157" s="39">
        <f t="shared" si="35"/>
        <v>0.11539820471730165</v>
      </c>
      <c r="N157" s="34">
        <f t="shared" si="36"/>
        <v>13506683</v>
      </c>
      <c r="O157" s="39">
        <f t="shared" si="37"/>
        <v>0.3785971462237489</v>
      </c>
      <c r="P157" s="34">
        <f>SUM(P151:P156)</f>
        <v>5361820</v>
      </c>
      <c r="Q157" s="34">
        <f>SUM(Q151:Q156)</f>
        <v>32749630</v>
      </c>
      <c r="R157" s="34">
        <f>SUM(R151:R156)</f>
        <v>38481620</v>
      </c>
      <c r="S157" s="34">
        <f>SUM(S151:S156)</f>
        <v>18890365</v>
      </c>
      <c r="T157" s="39">
        <f t="shared" si="38"/>
        <v>0.49089318485032596</v>
      </c>
      <c r="U157" s="39">
        <f t="shared" si="39"/>
        <v>-0.23218216948722636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915000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-310239</v>
      </c>
      <c r="K158" s="38">
        <f t="shared" si="34"/>
        <v>-0.3390590163934426</v>
      </c>
      <c r="L158" s="33">
        <v>222178</v>
      </c>
      <c r="M158" s="38">
        <f t="shared" si="35"/>
        <v>0.24281748633879782</v>
      </c>
      <c r="N158" s="33">
        <f t="shared" si="36"/>
        <v>894486</v>
      </c>
      <c r="O158" s="38">
        <f t="shared" si="37"/>
        <v>0.97758032786885241</v>
      </c>
      <c r="P158" s="33">
        <v>-456793</v>
      </c>
      <c r="Q158" s="33">
        <v>4122720</v>
      </c>
      <c r="R158" s="33">
        <v>4122720</v>
      </c>
      <c r="S158" s="33">
        <v>777140</v>
      </c>
      <c r="T158" s="38">
        <f t="shared" si="38"/>
        <v>0.1885017658245042</v>
      </c>
      <c r="U158" s="38">
        <f t="shared" si="39"/>
        <v>-1.4863866127545737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28031379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14352607</v>
      </c>
      <c r="K159" s="38">
        <f t="shared" si="34"/>
        <v>0.51201929808733282</v>
      </c>
      <c r="L159" s="33">
        <v>2729664</v>
      </c>
      <c r="M159" s="38">
        <f t="shared" si="35"/>
        <v>9.7378869587543299E-2</v>
      </c>
      <c r="N159" s="33">
        <f t="shared" si="36"/>
        <v>25492206</v>
      </c>
      <c r="O159" s="38">
        <f t="shared" si="37"/>
        <v>0.90941676469074173</v>
      </c>
      <c r="P159" s="33">
        <v>1984600</v>
      </c>
      <c r="Q159" s="33">
        <v>26075940</v>
      </c>
      <c r="R159" s="33">
        <v>26050932</v>
      </c>
      <c r="S159" s="33">
        <v>23146810</v>
      </c>
      <c r="T159" s="38">
        <f t="shared" si="38"/>
        <v>0.88852137804513098</v>
      </c>
      <c r="U159" s="38">
        <f t="shared" si="39"/>
        <v>0.37542275521515678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739068</v>
      </c>
      <c r="K160" s="38">
        <f t="shared" si="34"/>
        <v>0.3064129353233831</v>
      </c>
      <c r="L160" s="33">
        <v>752046</v>
      </c>
      <c r="M160" s="38">
        <f t="shared" si="35"/>
        <v>0.31179353233830848</v>
      </c>
      <c r="N160" s="33">
        <f t="shared" si="36"/>
        <v>2823784</v>
      </c>
      <c r="O160" s="38">
        <f t="shared" si="37"/>
        <v>1.1707230514096185</v>
      </c>
      <c r="P160" s="33">
        <v>-79107</v>
      </c>
      <c r="Q160" s="33">
        <v>1760000</v>
      </c>
      <c r="R160" s="33">
        <v>1760000</v>
      </c>
      <c r="S160" s="33">
        <v>1969274</v>
      </c>
      <c r="T160" s="38">
        <f t="shared" si="38"/>
        <v>1.1189056818181817</v>
      </c>
      <c r="U160" s="38">
        <f t="shared" si="39"/>
        <v>-10.506693465812129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31358379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14781436</v>
      </c>
      <c r="K163" s="39">
        <f t="shared" si="34"/>
        <v>0.47137117642464876</v>
      </c>
      <c r="L163" s="34">
        <f>SUM(L158:L162)</f>
        <v>3703888</v>
      </c>
      <c r="M163" s="39">
        <f t="shared" si="35"/>
        <v>0.11811477882833166</v>
      </c>
      <c r="N163" s="34">
        <f t="shared" si="36"/>
        <v>29210476</v>
      </c>
      <c r="O163" s="39">
        <f t="shared" si="37"/>
        <v>0.93150465462516419</v>
      </c>
      <c r="P163" s="34">
        <f>SUM(P158:P162)</f>
        <v>1448700</v>
      </c>
      <c r="Q163" s="34">
        <f>SUM(Q158:Q162)</f>
        <v>31958660</v>
      </c>
      <c r="R163" s="34">
        <f>SUM(R158:R162)</f>
        <v>31933652</v>
      </c>
      <c r="S163" s="34">
        <f>SUM(S158:S162)</f>
        <v>25893224</v>
      </c>
      <c r="T163" s="39">
        <f t="shared" si="38"/>
        <v>0.81084443457954636</v>
      </c>
      <c r="U163" s="39">
        <f t="shared" si="39"/>
        <v>1.5566977289984125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539</v>
      </c>
      <c r="Q164" s="33">
        <v>5000</v>
      </c>
      <c r="R164" s="33">
        <v>5000</v>
      </c>
      <c r="S164" s="33">
        <v>1078</v>
      </c>
      <c r="T164" s="38">
        <f t="shared" si="38"/>
        <v>0.21560000000000001</v>
      </c>
      <c r="U164" s="38">
        <f t="shared" si="39"/>
        <v>-1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107753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62197</v>
      </c>
      <c r="K165" s="38">
        <f t="shared" si="34"/>
        <v>0.57721826770484352</v>
      </c>
      <c r="L165" s="33">
        <v>20682</v>
      </c>
      <c r="M165" s="38">
        <f t="shared" si="35"/>
        <v>0.19193897153675535</v>
      </c>
      <c r="N165" s="33">
        <f t="shared" si="36"/>
        <v>102306</v>
      </c>
      <c r="O165" s="38">
        <f t="shared" si="37"/>
        <v>0.94944920327044258</v>
      </c>
      <c r="P165" s="33">
        <v>32732</v>
      </c>
      <c r="Q165" s="33">
        <v>66655</v>
      </c>
      <c r="R165" s="33">
        <v>46655</v>
      </c>
      <c r="S165" s="33">
        <v>91979</v>
      </c>
      <c r="T165" s="38">
        <f t="shared" si="38"/>
        <v>1.9714714392883936</v>
      </c>
      <c r="U165" s="38">
        <f t="shared" si="39"/>
        <v>-0.36814126848344131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76296680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19188749</v>
      </c>
      <c r="K166" s="38">
        <f t="shared" si="34"/>
        <v>0.25150175603971237</v>
      </c>
      <c r="L166" s="33">
        <v>261760</v>
      </c>
      <c r="M166" s="38">
        <f t="shared" si="35"/>
        <v>3.4308176974410945E-3</v>
      </c>
      <c r="N166" s="33">
        <f t="shared" si="36"/>
        <v>76244668</v>
      </c>
      <c r="O166" s="38">
        <f t="shared" si="37"/>
        <v>0.99931829274878015</v>
      </c>
      <c r="P166" s="33">
        <v>-222588</v>
      </c>
      <c r="Q166" s="33">
        <v>72289152</v>
      </c>
      <c r="R166" s="33">
        <v>72352152</v>
      </c>
      <c r="S166" s="33">
        <v>71482977</v>
      </c>
      <c r="T166" s="38">
        <f t="shared" si="38"/>
        <v>0.98798688116422573</v>
      </c>
      <c r="U166" s="38">
        <f t="shared" si="39"/>
        <v>-2.1759843297931605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365393</v>
      </c>
      <c r="K167" s="38">
        <f t="shared" si="34"/>
        <v>0.15729358588032716</v>
      </c>
      <c r="L167" s="33">
        <v>0</v>
      </c>
      <c r="M167" s="38">
        <f t="shared" si="35"/>
        <v>0</v>
      </c>
      <c r="N167" s="33">
        <f t="shared" si="36"/>
        <v>2327188</v>
      </c>
      <c r="O167" s="38">
        <f t="shared" si="37"/>
        <v>1.0018028411536806</v>
      </c>
      <c r="P167" s="33">
        <v>282973</v>
      </c>
      <c r="Q167" s="33">
        <v>2513000</v>
      </c>
      <c r="R167" s="33">
        <v>2513000</v>
      </c>
      <c r="S167" s="33">
        <v>3133453</v>
      </c>
      <c r="T167" s="38">
        <f t="shared" si="38"/>
        <v>1.2468973338639078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78727972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19616339</v>
      </c>
      <c r="K169" s="39">
        <f t="shared" si="34"/>
        <v>0.24916606514391099</v>
      </c>
      <c r="L169" s="34">
        <f>SUM(L164:L168)</f>
        <v>282442</v>
      </c>
      <c r="M169" s="39">
        <f t="shared" si="35"/>
        <v>3.5875685963306665E-3</v>
      </c>
      <c r="N169" s="34">
        <f t="shared" si="36"/>
        <v>78674162</v>
      </c>
      <c r="O169" s="39">
        <f t="shared" si="37"/>
        <v>0.99931650722566556</v>
      </c>
      <c r="P169" s="34">
        <f>SUM(P164:P168)</f>
        <v>93656</v>
      </c>
      <c r="Q169" s="34">
        <f>SUM(Q164:Q168)</f>
        <v>74873807</v>
      </c>
      <c r="R169" s="34">
        <f>SUM(R164:R168)</f>
        <v>74916807</v>
      </c>
      <c r="S169" s="34">
        <f>SUM(S164:S168)</f>
        <v>74709487</v>
      </c>
      <c r="T169" s="39">
        <f t="shared" si="38"/>
        <v>0.9972326636932084</v>
      </c>
      <c r="U169" s="39">
        <f t="shared" si="39"/>
        <v>2.015738447082942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854000893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171677968</v>
      </c>
      <c r="K170" s="39">
        <f t="shared" si="34"/>
        <v>0.20102785536548615</v>
      </c>
      <c r="L170" s="34">
        <f>SUM(L105,L107:L111,L113:L120,L122:L125,L127:L131,L133:L136,L138:L143,L145:L149,L151:L156,L158:L162,L164:L168)</f>
        <v>106903628</v>
      </c>
      <c r="M170" s="39">
        <f t="shared" si="35"/>
        <v>0.12517976137526124</v>
      </c>
      <c r="N170" s="34">
        <f t="shared" si="36"/>
        <v>568805905</v>
      </c>
      <c r="O170" s="39">
        <f t="shared" si="37"/>
        <v>0.66604837262154948</v>
      </c>
      <c r="P170" s="34">
        <f>SUM(P105,P107:P111,P113:P120,P122:P125,P127:P131,P133:P136,P138:P143,P145:P149,P151:P156,P158:P162,P164:P168)</f>
        <v>79714863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722986607</v>
      </c>
      <c r="S170" s="34">
        <f>SUM(S105,S107:S111,S113:S120,S122:S125,S127:S131,S133:S136,S138:S143,S145:S149,S151:S156,S158:S162,S164:S168)</f>
        <v>524193219</v>
      </c>
      <c r="T170" s="39">
        <f t="shared" si="38"/>
        <v>0.72503862993412271</v>
      </c>
      <c r="U170" s="39">
        <f t="shared" si="39"/>
        <v>0.34107522708782678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8890000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-2008330</v>
      </c>
      <c r="K173" s="38">
        <f t="shared" ref="K173:K205" si="42">IF(($E173     =0),0,($J173     /$E173     ))</f>
        <v>-0.22590888638920134</v>
      </c>
      <c r="L173" s="33">
        <v>101255</v>
      </c>
      <c r="M173" s="38">
        <f t="shared" ref="M173:M205" si="43">IF(($E173     =0),0,($L173     /$E173     ))</f>
        <v>1.1389763779527559E-2</v>
      </c>
      <c r="N173" s="33">
        <f t="shared" ref="N173:N205" si="44">$F173     +$H173     +$J173     +$L173</f>
        <v>2201267</v>
      </c>
      <c r="O173" s="38">
        <f t="shared" ref="O173:O205" si="45">IF(($E173     =0),0,($N173     /$E173     ))</f>
        <v>0.24761158605174352</v>
      </c>
      <c r="P173" s="33">
        <v>364094</v>
      </c>
      <c r="Q173" s="33">
        <v>15816080</v>
      </c>
      <c r="R173" s="33">
        <v>8163928</v>
      </c>
      <c r="S173" s="33">
        <v>3727675</v>
      </c>
      <c r="T173" s="38">
        <f t="shared" ref="T173:T205" si="46">IF(($R173     =0),0,($S173     /$R173     ))</f>
        <v>0.45660312045868118</v>
      </c>
      <c r="U173" s="38">
        <f t="shared" ref="U173:U205" si="47">IF(($P173     =0),0,(($L173     /$P173     )-1))</f>
        <v>-0.72189874043516233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5784474</v>
      </c>
      <c r="K174" s="38">
        <f t="shared" si="42"/>
        <v>0.30728588765488207</v>
      </c>
      <c r="L174" s="33">
        <v>2311268</v>
      </c>
      <c r="M174" s="38">
        <f t="shared" si="43"/>
        <v>0.12278040129289611</v>
      </c>
      <c r="N174" s="33">
        <f t="shared" si="44"/>
        <v>17644744</v>
      </c>
      <c r="O174" s="38">
        <f t="shared" si="45"/>
        <v>0.93733342434993294</v>
      </c>
      <c r="P174" s="33">
        <v>5285309</v>
      </c>
      <c r="Q174" s="33">
        <v>18568265</v>
      </c>
      <c r="R174" s="33">
        <v>18117811</v>
      </c>
      <c r="S174" s="33">
        <v>19519011</v>
      </c>
      <c r="T174" s="38">
        <f t="shared" si="46"/>
        <v>1.0773382612281361</v>
      </c>
      <c r="U174" s="38">
        <f t="shared" si="47"/>
        <v>-0.5626995507736634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34162</v>
      </c>
      <c r="K175" s="38">
        <f t="shared" si="42"/>
        <v>1.2346918557973015E-3</v>
      </c>
      <c r="L175" s="33">
        <v>11560580</v>
      </c>
      <c r="M175" s="38">
        <f t="shared" si="43"/>
        <v>0.41782547784945751</v>
      </c>
      <c r="N175" s="33">
        <f t="shared" si="44"/>
        <v>18335310</v>
      </c>
      <c r="O175" s="38">
        <f t="shared" si="45"/>
        <v>0.66267952492590654</v>
      </c>
      <c r="P175" s="33">
        <v>15934206</v>
      </c>
      <c r="Q175" s="33">
        <v>63362341</v>
      </c>
      <c r="R175" s="33">
        <v>27779892</v>
      </c>
      <c r="S175" s="33">
        <v>52975717</v>
      </c>
      <c r="T175" s="38">
        <f t="shared" si="46"/>
        <v>1.9069806678874057</v>
      </c>
      <c r="U175" s="38">
        <f t="shared" si="47"/>
        <v>-0.2744803223957315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4876279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2916728</v>
      </c>
      <c r="K176" s="38">
        <f t="shared" si="42"/>
        <v>0.5981462504503946</v>
      </c>
      <c r="L176" s="33">
        <v>296254</v>
      </c>
      <c r="M176" s="38">
        <f t="shared" si="43"/>
        <v>6.0754111895566273E-2</v>
      </c>
      <c r="N176" s="33">
        <f t="shared" si="44"/>
        <v>4701451</v>
      </c>
      <c r="O176" s="38">
        <f t="shared" si="45"/>
        <v>0.96414725244392296</v>
      </c>
      <c r="P176" s="33">
        <v>481293</v>
      </c>
      <c r="Q176" s="33">
        <v>3389770</v>
      </c>
      <c r="R176" s="33">
        <v>3389770</v>
      </c>
      <c r="S176" s="33">
        <v>1103590</v>
      </c>
      <c r="T176" s="38">
        <f t="shared" si="46"/>
        <v>0.32556486133277479</v>
      </c>
      <c r="U176" s="38">
        <f t="shared" si="47"/>
        <v>-0.38446227142302092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16057438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4869219</v>
      </c>
      <c r="K177" s="38">
        <f t="shared" si="42"/>
        <v>0.30323760241204106</v>
      </c>
      <c r="L177" s="33">
        <v>7107290</v>
      </c>
      <c r="M177" s="38">
        <f t="shared" si="43"/>
        <v>0.44261668642282787</v>
      </c>
      <c r="N177" s="33">
        <f t="shared" si="44"/>
        <v>17645388</v>
      </c>
      <c r="O177" s="38">
        <f t="shared" si="45"/>
        <v>1.098891865564108</v>
      </c>
      <c r="P177" s="33">
        <v>3259001</v>
      </c>
      <c r="Q177" s="33">
        <v>14643030</v>
      </c>
      <c r="R177" s="33">
        <v>17132548</v>
      </c>
      <c r="S177" s="33">
        <v>13352454</v>
      </c>
      <c r="T177" s="38">
        <f t="shared" si="46"/>
        <v>0.7793618322271737</v>
      </c>
      <c r="U177" s="38">
        <f t="shared" si="47"/>
        <v>1.1808186005466093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3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76316564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11596256</v>
      </c>
      <c r="K179" s="39">
        <f t="shared" si="42"/>
        <v>0.15194939856044881</v>
      </c>
      <c r="L179" s="34">
        <f>SUM(L173:L178)</f>
        <v>21376647</v>
      </c>
      <c r="M179" s="39">
        <f t="shared" si="43"/>
        <v>0.28010494550042897</v>
      </c>
      <c r="N179" s="34">
        <f t="shared" si="44"/>
        <v>60528163</v>
      </c>
      <c r="O179" s="39">
        <f t="shared" si="45"/>
        <v>0.79311960375993862</v>
      </c>
      <c r="P179" s="34">
        <f>SUM(P173:P178)</f>
        <v>25323903</v>
      </c>
      <c r="Q179" s="34">
        <f>SUM(Q173:Q178)</f>
        <v>115779486</v>
      </c>
      <c r="R179" s="34">
        <f>SUM(R173:R178)</f>
        <v>74583949</v>
      </c>
      <c r="S179" s="34">
        <f>SUM(S173:S178)</f>
        <v>90678447</v>
      </c>
      <c r="T179" s="39">
        <f t="shared" si="46"/>
        <v>1.2157903706600464</v>
      </c>
      <c r="U179" s="39">
        <f t="shared" si="47"/>
        <v>-0.15587075973241571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3091000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24260300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4435069</v>
      </c>
      <c r="K181" s="38">
        <f t="shared" si="42"/>
        <v>0.18281179540236517</v>
      </c>
      <c r="L181" s="33">
        <v>2501020</v>
      </c>
      <c r="M181" s="38">
        <f t="shared" si="43"/>
        <v>0.10309105823093696</v>
      </c>
      <c r="N181" s="33">
        <f t="shared" si="44"/>
        <v>17918603</v>
      </c>
      <c r="O181" s="38">
        <f t="shared" si="45"/>
        <v>0.73859775023392127</v>
      </c>
      <c r="P181" s="33">
        <v>3049546</v>
      </c>
      <c r="Q181" s="33">
        <v>41884004</v>
      </c>
      <c r="R181" s="33">
        <v>30218000</v>
      </c>
      <c r="S181" s="33">
        <v>18683924</v>
      </c>
      <c r="T181" s="38">
        <f t="shared" si="46"/>
        <v>0.61830445429876235</v>
      </c>
      <c r="U181" s="38">
        <f t="shared" si="47"/>
        <v>-0.17987136445884078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91312389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4998360</v>
      </c>
      <c r="K182" s="38">
        <f t="shared" si="42"/>
        <v>5.4739121982669843E-2</v>
      </c>
      <c r="L182" s="33">
        <v>2024049</v>
      </c>
      <c r="M182" s="38">
        <f t="shared" si="43"/>
        <v>2.2166203536740234E-2</v>
      </c>
      <c r="N182" s="33">
        <f t="shared" si="44"/>
        <v>11853312</v>
      </c>
      <c r="O182" s="38">
        <f t="shared" si="45"/>
        <v>0.12981055615574794</v>
      </c>
      <c r="P182" s="33">
        <v>5720050</v>
      </c>
      <c r="Q182" s="33">
        <v>77006208</v>
      </c>
      <c r="R182" s="33">
        <v>89955712</v>
      </c>
      <c r="S182" s="33">
        <v>14010605</v>
      </c>
      <c r="T182" s="38">
        <f t="shared" si="46"/>
        <v>0.15575003174895663</v>
      </c>
      <c r="U182" s="38">
        <f t="shared" si="47"/>
        <v>-0.6461483728289088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9760334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1784411</v>
      </c>
      <c r="K183" s="38">
        <f t="shared" si="42"/>
        <v>0.18282273946772723</v>
      </c>
      <c r="L183" s="33">
        <v>2145195</v>
      </c>
      <c r="M183" s="38">
        <f t="shared" si="43"/>
        <v>0.21978704827109399</v>
      </c>
      <c r="N183" s="33">
        <f t="shared" si="44"/>
        <v>7536525</v>
      </c>
      <c r="O183" s="38">
        <f t="shared" si="45"/>
        <v>0.77215851424756576</v>
      </c>
      <c r="P183" s="33">
        <v>257960</v>
      </c>
      <c r="Q183" s="33">
        <v>7932768</v>
      </c>
      <c r="R183" s="33">
        <v>7932768</v>
      </c>
      <c r="S183" s="33">
        <v>3693835</v>
      </c>
      <c r="T183" s="38">
        <f t="shared" si="46"/>
        <v>0.46564263571051112</v>
      </c>
      <c r="U183" s="38">
        <f t="shared" si="47"/>
        <v>7.315998604434796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1118045</v>
      </c>
      <c r="K184" s="38">
        <f t="shared" si="42"/>
        <v>0.48631796433231839</v>
      </c>
      <c r="L184" s="33">
        <v>-259636</v>
      </c>
      <c r="M184" s="38">
        <f t="shared" si="43"/>
        <v>-0.1129343192692475</v>
      </c>
      <c r="N184" s="33">
        <f t="shared" si="44"/>
        <v>2031306</v>
      </c>
      <c r="O184" s="38">
        <f t="shared" si="45"/>
        <v>0.88356067855589382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127632023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12335885</v>
      </c>
      <c r="K185" s="39">
        <f t="shared" si="42"/>
        <v>9.665195857625794E-2</v>
      </c>
      <c r="L185" s="34">
        <f>SUM(L180:L184)</f>
        <v>6410628</v>
      </c>
      <c r="M185" s="39">
        <f t="shared" si="43"/>
        <v>5.0227426074724212E-2</v>
      </c>
      <c r="N185" s="34">
        <f t="shared" si="44"/>
        <v>39339746</v>
      </c>
      <c r="O185" s="39">
        <f t="shared" si="45"/>
        <v>0.30822786535319591</v>
      </c>
      <c r="P185" s="34">
        <f>SUM(P180:P184)</f>
        <v>9027556</v>
      </c>
      <c r="Q185" s="34">
        <f>SUM(Q180:Q184)</f>
        <v>126822980</v>
      </c>
      <c r="R185" s="34">
        <f>SUM(R180:R184)</f>
        <v>131197480</v>
      </c>
      <c r="S185" s="34">
        <f>SUM(S180:S184)</f>
        <v>36388364</v>
      </c>
      <c r="T185" s="39">
        <f t="shared" si="46"/>
        <v>0.27735566262400774</v>
      </c>
      <c r="U185" s="39">
        <f t="shared" si="47"/>
        <v>-0.28988222282974485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6821343</v>
      </c>
      <c r="K186" s="38">
        <f t="shared" si="42"/>
        <v>0.98860043478260873</v>
      </c>
      <c r="L186" s="33">
        <v>60584</v>
      </c>
      <c r="M186" s="38">
        <f t="shared" si="43"/>
        <v>8.7802898550724644E-3</v>
      </c>
      <c r="N186" s="33">
        <f t="shared" si="44"/>
        <v>6881927</v>
      </c>
      <c r="O186" s="38">
        <f t="shared" si="45"/>
        <v>0.99738072463768113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80849300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47058570</v>
      </c>
      <c r="K188" s="38">
        <f t="shared" si="42"/>
        <v>0.5820529058383932</v>
      </c>
      <c r="L188" s="33">
        <v>37509935</v>
      </c>
      <c r="M188" s="38">
        <f t="shared" si="43"/>
        <v>0.4639487911459963</v>
      </c>
      <c r="N188" s="33">
        <f t="shared" si="44"/>
        <v>168887418</v>
      </c>
      <c r="O188" s="38">
        <f t="shared" si="45"/>
        <v>2.0889162676733131</v>
      </c>
      <c r="P188" s="33">
        <v>25428466</v>
      </c>
      <c r="Q188" s="33">
        <v>87293975</v>
      </c>
      <c r="R188" s="33">
        <v>83507975</v>
      </c>
      <c r="S188" s="33">
        <v>114797332</v>
      </c>
      <c r="T188" s="38">
        <f t="shared" si="46"/>
        <v>1.3746870523444019</v>
      </c>
      <c r="U188" s="38">
        <f t="shared" si="47"/>
        <v>0.47511591930083386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21173101</v>
      </c>
      <c r="K189" s="38">
        <f t="shared" si="42"/>
        <v>3.6779256896837742</v>
      </c>
      <c r="L189" s="33">
        <v>-47711287</v>
      </c>
      <c r="M189" s="38">
        <f t="shared" si="43"/>
        <v>-8.2878066913852386</v>
      </c>
      <c r="N189" s="33">
        <f t="shared" si="44"/>
        <v>-13272625</v>
      </c>
      <c r="O189" s="38">
        <f t="shared" si="45"/>
        <v>-2.3055540356152413</v>
      </c>
      <c r="P189" s="33">
        <v>30878170</v>
      </c>
      <c r="Q189" s="33">
        <v>8430450</v>
      </c>
      <c r="R189" s="33">
        <v>8428108</v>
      </c>
      <c r="S189" s="33">
        <v>112813595</v>
      </c>
      <c r="T189" s="38">
        <f t="shared" si="46"/>
        <v>13.385399783676242</v>
      </c>
      <c r="U189" s="38">
        <f t="shared" si="47"/>
        <v>-2.5451461987546544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6460000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1562378</v>
      </c>
      <c r="K190" s="38">
        <f t="shared" si="42"/>
        <v>0.24185417956656347</v>
      </c>
      <c r="L190" s="33">
        <v>2991830</v>
      </c>
      <c r="M190" s="38">
        <f t="shared" si="43"/>
        <v>0.46313157894736839</v>
      </c>
      <c r="N190" s="33">
        <f t="shared" si="44"/>
        <v>8766423</v>
      </c>
      <c r="O190" s="38">
        <f t="shared" si="45"/>
        <v>1.3570314241486068</v>
      </c>
      <c r="P190" s="33">
        <v>0</v>
      </c>
      <c r="Q190" s="33">
        <v>3212000</v>
      </c>
      <c r="R190" s="33">
        <v>5775000</v>
      </c>
      <c r="S190" s="33">
        <v>1799236</v>
      </c>
      <c r="T190" s="38">
        <f t="shared" si="46"/>
        <v>0.31155601731601734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99966105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76615392</v>
      </c>
      <c r="K191" s="39">
        <f t="shared" si="42"/>
        <v>0.76641369592223285</v>
      </c>
      <c r="L191" s="34">
        <f>SUM(L186:L190)</f>
        <v>-7148938</v>
      </c>
      <c r="M191" s="39">
        <f t="shared" si="43"/>
        <v>-7.151361954134354E-2</v>
      </c>
      <c r="N191" s="34">
        <f t="shared" si="44"/>
        <v>171263143</v>
      </c>
      <c r="O191" s="39">
        <f t="shared" si="45"/>
        <v>1.7132121232491753</v>
      </c>
      <c r="P191" s="34">
        <f>SUM(P186:P190)</f>
        <v>56306636</v>
      </c>
      <c r="Q191" s="34">
        <f>SUM(Q186:Q190)</f>
        <v>98936425</v>
      </c>
      <c r="R191" s="34">
        <f>SUM(R186:R190)</f>
        <v>97711083</v>
      </c>
      <c r="S191" s="34">
        <f>SUM(S186:S190)</f>
        <v>229410163</v>
      </c>
      <c r="T191" s="39">
        <f t="shared" si="46"/>
        <v>2.3478417796269846</v>
      </c>
      <c r="U191" s="39">
        <f t="shared" si="47"/>
        <v>-1.1269643954577575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942000</v>
      </c>
      <c r="K192" s="38">
        <f t="shared" si="42"/>
        <v>0.31358147326035518</v>
      </c>
      <c r="L192" s="33">
        <v>314000</v>
      </c>
      <c r="M192" s="38">
        <f t="shared" si="43"/>
        <v>0.10452715775345173</v>
      </c>
      <c r="N192" s="33">
        <f t="shared" si="44"/>
        <v>1256000</v>
      </c>
      <c r="O192" s="38">
        <f t="shared" si="45"/>
        <v>0.41810863101380691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660216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68047</v>
      </c>
      <c r="K193" s="38">
        <f t="shared" si="42"/>
        <v>0.10306778387679184</v>
      </c>
      <c r="L193" s="33">
        <v>37825</v>
      </c>
      <c r="M193" s="38">
        <f t="shared" si="43"/>
        <v>5.7291855998642865E-2</v>
      </c>
      <c r="N193" s="33">
        <f t="shared" si="44"/>
        <v>172965</v>
      </c>
      <c r="O193" s="38">
        <f t="shared" si="45"/>
        <v>0.26198244210985494</v>
      </c>
      <c r="P193" s="33">
        <v>16566</v>
      </c>
      <c r="Q193" s="33">
        <v>671893</v>
      </c>
      <c r="R193" s="33">
        <v>671893</v>
      </c>
      <c r="S193" s="33">
        <v>82820</v>
      </c>
      <c r="T193" s="38">
        <f t="shared" si="46"/>
        <v>0.12326367442435031</v>
      </c>
      <c r="U193" s="38">
        <f t="shared" si="47"/>
        <v>1.2832910781117954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2833471</v>
      </c>
      <c r="K195" s="38">
        <f t="shared" si="42"/>
        <v>0.19276733108976668</v>
      </c>
      <c r="L195" s="33">
        <v>3181333</v>
      </c>
      <c r="M195" s="38">
        <f t="shared" si="43"/>
        <v>0.2164331562658664</v>
      </c>
      <c r="N195" s="33">
        <f t="shared" si="44"/>
        <v>12526995</v>
      </c>
      <c r="O195" s="38">
        <f t="shared" si="45"/>
        <v>0.85223931803955355</v>
      </c>
      <c r="P195" s="33">
        <v>2245365</v>
      </c>
      <c r="Q195" s="33">
        <v>14087870</v>
      </c>
      <c r="R195" s="33">
        <v>14147175</v>
      </c>
      <c r="S195" s="33">
        <v>10579420</v>
      </c>
      <c r="T195" s="38">
        <f t="shared" si="46"/>
        <v>0.74781148886615167</v>
      </c>
      <c r="U195" s="38">
        <f t="shared" si="47"/>
        <v>0.41684447740122432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53225</v>
      </c>
      <c r="K196" s="38">
        <f t="shared" si="42"/>
        <v>0.10135469668809603</v>
      </c>
      <c r="L196" s="33">
        <v>68309</v>
      </c>
      <c r="M196" s="38">
        <f t="shared" si="43"/>
        <v>0.13007868437890374</v>
      </c>
      <c r="N196" s="33">
        <f t="shared" si="44"/>
        <v>532864</v>
      </c>
      <c r="O196" s="38">
        <f t="shared" si="45"/>
        <v>1.0147161878065873</v>
      </c>
      <c r="P196" s="33">
        <v>507218</v>
      </c>
      <c r="Q196" s="33">
        <v>461856</v>
      </c>
      <c r="R196" s="33">
        <v>461856</v>
      </c>
      <c r="S196" s="33">
        <v>670591</v>
      </c>
      <c r="T196" s="38">
        <f t="shared" si="46"/>
        <v>1.4519482262869812</v>
      </c>
      <c r="U196" s="38">
        <f t="shared" si="47"/>
        <v>-0.86532615167442795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1026772</v>
      </c>
      <c r="K197" s="38">
        <f t="shared" si="42"/>
        <v>0.47121248279027078</v>
      </c>
      <c r="L197" s="33">
        <v>591863</v>
      </c>
      <c r="M197" s="38">
        <f t="shared" si="43"/>
        <v>0.27162138595686097</v>
      </c>
      <c r="N197" s="33">
        <f t="shared" si="44"/>
        <v>2178999</v>
      </c>
      <c r="O197" s="38">
        <f t="shared" si="45"/>
        <v>0.99999954107388711</v>
      </c>
      <c r="P197" s="33">
        <v>936208</v>
      </c>
      <c r="Q197" s="33">
        <v>999996</v>
      </c>
      <c r="R197" s="33">
        <v>999996</v>
      </c>
      <c r="S197" s="33">
        <v>936208</v>
      </c>
      <c r="T197" s="38">
        <f t="shared" si="46"/>
        <v>0.93621174484697933</v>
      </c>
      <c r="U197" s="38">
        <f t="shared" si="47"/>
        <v>-0.3678082221044896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21067273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4923515</v>
      </c>
      <c r="K198" s="39">
        <f t="shared" si="42"/>
        <v>0.23370442866525726</v>
      </c>
      <c r="L198" s="34">
        <f>SUM(L192:L197)</f>
        <v>4193330</v>
      </c>
      <c r="M198" s="39">
        <f t="shared" si="43"/>
        <v>0.1990447458482168</v>
      </c>
      <c r="N198" s="34">
        <f t="shared" si="44"/>
        <v>16667823</v>
      </c>
      <c r="O198" s="39">
        <f t="shared" si="45"/>
        <v>0.7911713585332093</v>
      </c>
      <c r="P198" s="34">
        <f>SUM(P192:P197)</f>
        <v>3705357</v>
      </c>
      <c r="Q198" s="34">
        <f>SUM(Q192:Q197)</f>
        <v>17221611</v>
      </c>
      <c r="R198" s="34">
        <f>SUM(R192:R197)</f>
        <v>17280916</v>
      </c>
      <c r="S198" s="34">
        <f>SUM(S192:S197)</f>
        <v>12269039</v>
      </c>
      <c r="T198" s="39">
        <f t="shared" si="46"/>
        <v>0.70997619570629245</v>
      </c>
      <c r="U198" s="39">
        <f t="shared" si="47"/>
        <v>0.13169392314964523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41930157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9453003</v>
      </c>
      <c r="K200" s="38">
        <f t="shared" si="42"/>
        <v>0.22544640126198431</v>
      </c>
      <c r="L200" s="33">
        <v>926553</v>
      </c>
      <c r="M200" s="38">
        <f t="shared" si="43"/>
        <v>2.2097532332158928E-2</v>
      </c>
      <c r="N200" s="33">
        <f t="shared" si="44"/>
        <v>41532221</v>
      </c>
      <c r="O200" s="38">
        <f t="shared" si="45"/>
        <v>0.9905095513951927</v>
      </c>
      <c r="P200" s="33">
        <v>663141</v>
      </c>
      <c r="Q200" s="33">
        <v>42292212</v>
      </c>
      <c r="R200" s="33">
        <v>46065824</v>
      </c>
      <c r="S200" s="33">
        <v>45248019</v>
      </c>
      <c r="T200" s="38">
        <f t="shared" si="46"/>
        <v>0.98224703415703585</v>
      </c>
      <c r="U200" s="38">
        <f t="shared" si="47"/>
        <v>0.39721869104760521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1644319</v>
      </c>
      <c r="K202" s="38">
        <f t="shared" si="42"/>
        <v>0</v>
      </c>
      <c r="L202" s="33">
        <v>1483731</v>
      </c>
      <c r="M202" s="38">
        <f t="shared" si="43"/>
        <v>0</v>
      </c>
      <c r="N202" s="33">
        <f t="shared" si="44"/>
        <v>6091629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41930157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11097322</v>
      </c>
      <c r="K204" s="39">
        <f t="shared" si="42"/>
        <v>0.26466206649309709</v>
      </c>
      <c r="L204" s="34">
        <f>SUM(L199:L203)</f>
        <v>2410284</v>
      </c>
      <c r="M204" s="39">
        <f t="shared" si="43"/>
        <v>5.7483304915838973E-2</v>
      </c>
      <c r="N204" s="34">
        <f t="shared" si="44"/>
        <v>47623850</v>
      </c>
      <c r="O204" s="39">
        <f t="shared" si="45"/>
        <v>1.1357899279986001</v>
      </c>
      <c r="P204" s="34">
        <f>SUM(P199:P203)</f>
        <v>663141</v>
      </c>
      <c r="Q204" s="34">
        <f>SUM(Q199:Q203)</f>
        <v>42292212</v>
      </c>
      <c r="R204" s="34">
        <f>SUM(R199:R203)</f>
        <v>46065824</v>
      </c>
      <c r="S204" s="34">
        <f>SUM(S199:S203)</f>
        <v>45248019</v>
      </c>
      <c r="T204" s="39">
        <f t="shared" si="46"/>
        <v>0.98224703415703585</v>
      </c>
      <c r="U204" s="39">
        <f t="shared" si="47"/>
        <v>2.6346478350757985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366912122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116568370</v>
      </c>
      <c r="K205" s="39">
        <f t="shared" si="42"/>
        <v>0.31770105976493196</v>
      </c>
      <c r="L205" s="34">
        <f>SUM(L173:L178,L180:L184,L186:L190,L192:L197,L199:L203)</f>
        <v>27241951</v>
      </c>
      <c r="M205" s="39">
        <f t="shared" si="43"/>
        <v>7.4246527619493588E-2</v>
      </c>
      <c r="N205" s="34">
        <f t="shared" si="44"/>
        <v>335422725</v>
      </c>
      <c r="O205" s="39">
        <f t="shared" si="45"/>
        <v>0.9141772781221984</v>
      </c>
      <c r="P205" s="34">
        <f>SUM(P173:P178,P180:P184,P186:P190,P192:P197,P199:P203)</f>
        <v>95026593</v>
      </c>
      <c r="Q205" s="34">
        <f>SUM(Q173:Q178,Q180:Q184,Q186:Q190,Q192:Q197,Q199:Q203)</f>
        <v>401052714</v>
      </c>
      <c r="R205" s="34">
        <f>SUM(R173:R178,R180:R184,R186:R190,R192:R197,R199:R203)</f>
        <v>366839252</v>
      </c>
      <c r="S205" s="34">
        <f>SUM(S173:S178,S180:S184,S186:S190,S192:S197,S199:S203)</f>
        <v>413994032</v>
      </c>
      <c r="T205" s="39">
        <f t="shared" si="46"/>
        <v>1.1285434416925482</v>
      </c>
      <c r="U205" s="39">
        <f t="shared" si="47"/>
        <v>-0.71332286952558643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11109830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3710853</v>
      </c>
      <c r="K209" s="38">
        <f t="shared" si="50"/>
        <v>0.33401528196201025</v>
      </c>
      <c r="L209" s="33">
        <v>2148640</v>
      </c>
      <c r="M209" s="38">
        <f t="shared" si="51"/>
        <v>0.19339989900835566</v>
      </c>
      <c r="N209" s="33">
        <f t="shared" si="52"/>
        <v>11656030</v>
      </c>
      <c r="O209" s="38">
        <f t="shared" si="53"/>
        <v>1.0491636685709862</v>
      </c>
      <c r="P209" s="33">
        <v>9621886</v>
      </c>
      <c r="Q209" s="33">
        <v>16283000</v>
      </c>
      <c r="R209" s="33">
        <v>9532310</v>
      </c>
      <c r="S209" s="33">
        <v>12634379</v>
      </c>
      <c r="T209" s="38">
        <f t="shared" si="54"/>
        <v>1.3254267853227601</v>
      </c>
      <c r="U209" s="38">
        <f t="shared" si="55"/>
        <v>-0.77669242807491168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2292591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110212</v>
      </c>
      <c r="K210" s="38">
        <f t="shared" si="50"/>
        <v>4.8073119016867817E-2</v>
      </c>
      <c r="L210" s="33">
        <v>691456</v>
      </c>
      <c r="M210" s="38">
        <f t="shared" si="51"/>
        <v>0.30160460369948239</v>
      </c>
      <c r="N210" s="33">
        <f t="shared" si="52"/>
        <v>2368686</v>
      </c>
      <c r="O210" s="38">
        <f t="shared" si="53"/>
        <v>1.0331917031864821</v>
      </c>
      <c r="P210" s="33">
        <v>36020</v>
      </c>
      <c r="Q210" s="33">
        <v>2137104</v>
      </c>
      <c r="R210" s="33">
        <v>2157853</v>
      </c>
      <c r="S210" s="33">
        <v>2211402</v>
      </c>
      <c r="T210" s="38">
        <f t="shared" si="54"/>
        <v>1.0248158702191483</v>
      </c>
      <c r="U210" s="38">
        <f t="shared" si="55"/>
        <v>18.196446418656301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152869</v>
      </c>
      <c r="K211" s="38">
        <f t="shared" si="50"/>
        <v>0</v>
      </c>
      <c r="L211" s="33">
        <v>-984566</v>
      </c>
      <c r="M211" s="38">
        <f t="shared" si="51"/>
        <v>0</v>
      </c>
      <c r="N211" s="33">
        <f t="shared" si="52"/>
        <v>9452137</v>
      </c>
      <c r="O211" s="38">
        <f t="shared" si="53"/>
        <v>0</v>
      </c>
      <c r="P211" s="33">
        <v>4931559</v>
      </c>
      <c r="Q211" s="33">
        <v>0</v>
      </c>
      <c r="R211" s="33">
        <v>0</v>
      </c>
      <c r="S211" s="33">
        <v>20349023</v>
      </c>
      <c r="T211" s="38">
        <f t="shared" si="54"/>
        <v>0</v>
      </c>
      <c r="U211" s="38">
        <f t="shared" si="55"/>
        <v>-1.199645994299166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5289273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436581</v>
      </c>
      <c r="K212" s="38">
        <f t="shared" si="50"/>
        <v>8.2540833116384799E-2</v>
      </c>
      <c r="L212" s="33">
        <v>3105355</v>
      </c>
      <c r="M212" s="38">
        <f t="shared" si="51"/>
        <v>0.5871043147139503</v>
      </c>
      <c r="N212" s="33">
        <f t="shared" si="52"/>
        <v>5029716</v>
      </c>
      <c r="O212" s="38">
        <f t="shared" si="53"/>
        <v>0.95092766056885325</v>
      </c>
      <c r="P212" s="33">
        <v>431749</v>
      </c>
      <c r="Q212" s="33">
        <v>6505600</v>
      </c>
      <c r="R212" s="33">
        <v>1940294</v>
      </c>
      <c r="S212" s="33">
        <v>1981385</v>
      </c>
      <c r="T212" s="38">
        <f t="shared" si="54"/>
        <v>1.0211777184282382</v>
      </c>
      <c r="U212" s="38">
        <f t="shared" si="55"/>
        <v>6.1925007353809738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0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20368694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4410515</v>
      </c>
      <c r="K216" s="39">
        <f t="shared" si="50"/>
        <v>0.21653401047705856</v>
      </c>
      <c r="L216" s="34">
        <f>SUM(L208:L215)</f>
        <v>4960885</v>
      </c>
      <c r="M216" s="39">
        <f t="shared" si="51"/>
        <v>0.24355439774391033</v>
      </c>
      <c r="N216" s="34">
        <f t="shared" si="52"/>
        <v>30183569</v>
      </c>
      <c r="O216" s="39">
        <f t="shared" si="53"/>
        <v>1.4818607908783941</v>
      </c>
      <c r="P216" s="34">
        <f>SUM(P208:P215)</f>
        <v>15021214</v>
      </c>
      <c r="Q216" s="34">
        <f>SUM(Q208:Q215)</f>
        <v>25925700</v>
      </c>
      <c r="R216" s="34">
        <f>SUM(R208:R215)</f>
        <v>14630453</v>
      </c>
      <c r="S216" s="34">
        <f>SUM(S208:S215)</f>
        <v>38399310</v>
      </c>
      <c r="T216" s="39">
        <f t="shared" si="54"/>
        <v>2.624615246021432</v>
      </c>
      <c r="U216" s="39">
        <f t="shared" si="55"/>
        <v>-0.6697414070527189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1720000</v>
      </c>
      <c r="M217" s="38">
        <f t="shared" si="51"/>
        <v>0.53416215423870095</v>
      </c>
      <c r="N217" s="33">
        <f t="shared" si="52"/>
        <v>1720000</v>
      </c>
      <c r="O217" s="38">
        <f t="shared" si="53"/>
        <v>0.53416215423870095</v>
      </c>
      <c r="P217" s="33">
        <v>-1200</v>
      </c>
      <c r="Q217" s="33">
        <v>0</v>
      </c>
      <c r="R217" s="33">
        <v>0</v>
      </c>
      <c r="S217" s="33">
        <v>17100</v>
      </c>
      <c r="T217" s="38">
        <f t="shared" si="54"/>
        <v>0</v>
      </c>
      <c r="U217" s="38">
        <f t="shared" si="55"/>
        <v>-1434.3333333333333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22360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47827</v>
      </c>
      <c r="K218" s="38">
        <f t="shared" si="50"/>
        <v>2.1389534883720929</v>
      </c>
      <c r="L218" s="33">
        <v>4348</v>
      </c>
      <c r="M218" s="38">
        <f t="shared" si="51"/>
        <v>0.19445438282647584</v>
      </c>
      <c r="N218" s="33">
        <f t="shared" si="52"/>
        <v>56523</v>
      </c>
      <c r="O218" s="38">
        <f t="shared" si="53"/>
        <v>2.5278622540250448</v>
      </c>
      <c r="P218" s="33">
        <v>43478</v>
      </c>
      <c r="Q218" s="33">
        <v>448008</v>
      </c>
      <c r="R218" s="33">
        <v>448008</v>
      </c>
      <c r="S218" s="33">
        <v>213043</v>
      </c>
      <c r="T218" s="38">
        <f t="shared" si="54"/>
        <v>0.47553391903716002</v>
      </c>
      <c r="U218" s="38">
        <f t="shared" si="55"/>
        <v>-0.89999539997239986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276536</v>
      </c>
      <c r="K219" s="38">
        <f t="shared" si="50"/>
        <v>0.24391461541921833</v>
      </c>
      <c r="L219" s="33">
        <v>413463</v>
      </c>
      <c r="M219" s="38">
        <f t="shared" si="51"/>
        <v>0.36468911329836357</v>
      </c>
      <c r="N219" s="33">
        <f t="shared" si="52"/>
        <v>1120817</v>
      </c>
      <c r="O219" s="38">
        <f t="shared" si="53"/>
        <v>0.9886005710298913</v>
      </c>
      <c r="P219" s="33">
        <v>10794</v>
      </c>
      <c r="Q219" s="33">
        <v>1015295</v>
      </c>
      <c r="R219" s="33">
        <v>1500295</v>
      </c>
      <c r="S219" s="33">
        <v>984712</v>
      </c>
      <c r="T219" s="38">
        <f t="shared" si="54"/>
        <v>0.65634558536821097</v>
      </c>
      <c r="U219" s="38">
        <f t="shared" si="55"/>
        <v>37.304891606448024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1705</v>
      </c>
      <c r="K220" s="38">
        <f t="shared" si="50"/>
        <v>4.2073832790445166E-2</v>
      </c>
      <c r="L220" s="33">
        <v>59512</v>
      </c>
      <c r="M220" s="38">
        <f t="shared" si="51"/>
        <v>1.4685618398973448</v>
      </c>
      <c r="N220" s="33">
        <f t="shared" si="52"/>
        <v>63484</v>
      </c>
      <c r="O220" s="38">
        <f t="shared" si="53"/>
        <v>1.5665778304214786</v>
      </c>
      <c r="P220" s="33">
        <v>1315</v>
      </c>
      <c r="Q220" s="33">
        <v>24768</v>
      </c>
      <c r="R220" s="33">
        <v>24768</v>
      </c>
      <c r="S220" s="33">
        <v>3822</v>
      </c>
      <c r="T220" s="38">
        <f t="shared" si="54"/>
        <v>0.15431201550387597</v>
      </c>
      <c r="U220" s="38">
        <f t="shared" si="55"/>
        <v>44.256273764258552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23971199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2461537</v>
      </c>
      <c r="K221" s="38">
        <f t="shared" si="50"/>
        <v>0.10268727067010708</v>
      </c>
      <c r="L221" s="33">
        <v>551559</v>
      </c>
      <c r="M221" s="38">
        <f t="shared" si="51"/>
        <v>2.3009237043170015E-2</v>
      </c>
      <c r="N221" s="33">
        <f t="shared" si="52"/>
        <v>4015278</v>
      </c>
      <c r="O221" s="38">
        <f t="shared" si="53"/>
        <v>0.16750426209385688</v>
      </c>
      <c r="P221" s="33">
        <v>532620</v>
      </c>
      <c r="Q221" s="33">
        <v>17978892</v>
      </c>
      <c r="R221" s="33">
        <v>19121768</v>
      </c>
      <c r="S221" s="33">
        <v>1948697</v>
      </c>
      <c r="T221" s="38">
        <f t="shared" si="54"/>
        <v>0.10190987569768653</v>
      </c>
      <c r="U221" s="38">
        <f t="shared" si="55"/>
        <v>3.5558184071195154E-2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1280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1280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905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28387820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2788885</v>
      </c>
      <c r="K224" s="39">
        <f t="shared" si="50"/>
        <v>9.8242309553886145E-2</v>
      </c>
      <c r="L224" s="34">
        <f>SUM(L217:L223)</f>
        <v>2748882</v>
      </c>
      <c r="M224" s="39">
        <f t="shared" si="51"/>
        <v>9.6833148864548246E-2</v>
      </c>
      <c r="N224" s="34">
        <f t="shared" si="52"/>
        <v>6977382</v>
      </c>
      <c r="O224" s="39">
        <f t="shared" si="53"/>
        <v>0.24578787663159762</v>
      </c>
      <c r="P224" s="34">
        <f>SUM(P217:P223)</f>
        <v>587007</v>
      </c>
      <c r="Q224" s="34">
        <f>SUM(Q217:Q223)</f>
        <v>19466963</v>
      </c>
      <c r="R224" s="34">
        <f>SUM(R217:R223)</f>
        <v>21094839</v>
      </c>
      <c r="S224" s="34">
        <f>SUM(S217:S223)</f>
        <v>3168279</v>
      </c>
      <c r="T224" s="39">
        <f t="shared" si="54"/>
        <v>0.15019213941381587</v>
      </c>
      <c r="U224" s="39">
        <f t="shared" si="55"/>
        <v>3.6828777169607863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277202</v>
      </c>
      <c r="K225" s="38">
        <f t="shared" si="50"/>
        <v>0.19380499666506795</v>
      </c>
      <c r="L225" s="33">
        <v>625848</v>
      </c>
      <c r="M225" s="38">
        <f t="shared" si="51"/>
        <v>0.4375598644773106</v>
      </c>
      <c r="N225" s="33">
        <f t="shared" si="52"/>
        <v>1489430</v>
      </c>
      <c r="O225" s="38">
        <f t="shared" si="53"/>
        <v>1.0413307847088122</v>
      </c>
      <c r="P225" s="33">
        <v>530505</v>
      </c>
      <c r="Q225" s="33">
        <v>3102216</v>
      </c>
      <c r="R225" s="33">
        <v>3102216</v>
      </c>
      <c r="S225" s="33">
        <v>1353170</v>
      </c>
      <c r="T225" s="38">
        <f t="shared" si="54"/>
        <v>0.43619464279727782</v>
      </c>
      <c r="U225" s="38">
        <f t="shared" si="55"/>
        <v>0.17972120903667266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1108</v>
      </c>
      <c r="S226" s="33">
        <v>568</v>
      </c>
      <c r="T226" s="38">
        <f t="shared" si="54"/>
        <v>0.5126353790613718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23945303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2713318</v>
      </c>
      <c r="K227" s="38">
        <f t="shared" si="50"/>
        <v>0.11331316208443885</v>
      </c>
      <c r="L227" s="33">
        <v>2911705</v>
      </c>
      <c r="M227" s="38">
        <f t="shared" si="51"/>
        <v>0.12159816896031761</v>
      </c>
      <c r="N227" s="33">
        <f t="shared" si="52"/>
        <v>8418522</v>
      </c>
      <c r="O227" s="38">
        <f t="shared" si="53"/>
        <v>0.35157299951476911</v>
      </c>
      <c r="P227" s="33">
        <v>793665</v>
      </c>
      <c r="Q227" s="33">
        <v>17932878</v>
      </c>
      <c r="R227" s="33">
        <v>11007427</v>
      </c>
      <c r="S227" s="33">
        <v>898838</v>
      </c>
      <c r="T227" s="38">
        <f t="shared" si="54"/>
        <v>8.1657411854741346E-2</v>
      </c>
      <c r="U227" s="38">
        <f t="shared" si="55"/>
        <v>2.6686826305809128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15693127</v>
      </c>
      <c r="K228" s="38">
        <f t="shared" si="50"/>
        <v>0.2892892307945848</v>
      </c>
      <c r="L228" s="33">
        <v>2529401</v>
      </c>
      <c r="M228" s="38">
        <f t="shared" si="51"/>
        <v>4.6627320970578624E-2</v>
      </c>
      <c r="N228" s="33">
        <f t="shared" si="52"/>
        <v>32848795</v>
      </c>
      <c r="O228" s="38">
        <f t="shared" si="53"/>
        <v>0.60553914067470449</v>
      </c>
      <c r="P228" s="33">
        <v>5051843</v>
      </c>
      <c r="Q228" s="33">
        <v>7663988</v>
      </c>
      <c r="R228" s="33">
        <v>51663988</v>
      </c>
      <c r="S228" s="33">
        <v>35519090</v>
      </c>
      <c r="T228" s="38">
        <f t="shared" si="54"/>
        <v>0.68750190171149772</v>
      </c>
      <c r="U228" s="38">
        <f t="shared" si="55"/>
        <v>-0.49931124146177941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79623526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18683647</v>
      </c>
      <c r="K230" s="39">
        <f t="shared" si="50"/>
        <v>0.23464983201070497</v>
      </c>
      <c r="L230" s="34">
        <f>SUM(L225:L229)</f>
        <v>6066954</v>
      </c>
      <c r="M230" s="39">
        <f t="shared" si="51"/>
        <v>7.6195495286154491E-2</v>
      </c>
      <c r="N230" s="34">
        <f t="shared" si="52"/>
        <v>42756747</v>
      </c>
      <c r="O230" s="39">
        <f t="shared" si="53"/>
        <v>0.53698635501271319</v>
      </c>
      <c r="P230" s="34">
        <f>SUM(P225:P229)</f>
        <v>6376013</v>
      </c>
      <c r="Q230" s="34">
        <f>SUM(Q225:Q229)</f>
        <v>28699082</v>
      </c>
      <c r="R230" s="34">
        <f>SUM(R225:R229)</f>
        <v>65774739</v>
      </c>
      <c r="S230" s="34">
        <f>SUM(S225:S229)</f>
        <v>37771666</v>
      </c>
      <c r="T230" s="39">
        <f t="shared" si="54"/>
        <v>0.57425793814248349</v>
      </c>
      <c r="U230" s="39">
        <f t="shared" si="55"/>
        <v>-4.8472140819035392E-2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128380040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25883047</v>
      </c>
      <c r="K231" s="39">
        <f t="shared" si="50"/>
        <v>0.20161270396862316</v>
      </c>
      <c r="L231" s="34">
        <f>SUM(L208:L215,L217:L223,L225:L229)</f>
        <v>13776721</v>
      </c>
      <c r="M231" s="39">
        <f t="shared" si="51"/>
        <v>0.10731201672783401</v>
      </c>
      <c r="N231" s="34">
        <f t="shared" si="52"/>
        <v>79917698</v>
      </c>
      <c r="O231" s="39">
        <f t="shared" si="53"/>
        <v>0.62250874824466484</v>
      </c>
      <c r="P231" s="34">
        <f>SUM(P208:P215,P217:P223,P225:P229)</f>
        <v>21984234</v>
      </c>
      <c r="Q231" s="34">
        <f>SUM(Q208:Q215,Q217:Q223,Q225:Q229)</f>
        <v>74091745</v>
      </c>
      <c r="R231" s="34">
        <f>SUM(R208:R215,R217:R223,R225:R229)</f>
        <v>101500031</v>
      </c>
      <c r="S231" s="34">
        <f>SUM(S208:S215,S217:S223,S225:S229)</f>
        <v>79339255</v>
      </c>
      <c r="T231" s="39">
        <f t="shared" si="54"/>
        <v>0.7816672982099877</v>
      </c>
      <c r="U231" s="39">
        <f t="shared" si="55"/>
        <v>-0.37333631910941267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20362864</v>
      </c>
      <c r="M235" s="38">
        <f t="shared" si="59"/>
        <v>1.6375820143511142</v>
      </c>
      <c r="N235" s="33">
        <f t="shared" si="60"/>
        <v>20362864</v>
      </c>
      <c r="O235" s="38">
        <f t="shared" si="61"/>
        <v>1.6375820143511142</v>
      </c>
      <c r="P235" s="33">
        <v>-278931</v>
      </c>
      <c r="Q235" s="33">
        <v>13000000</v>
      </c>
      <c r="R235" s="33">
        <v>13000000</v>
      </c>
      <c r="S235" s="33">
        <v>0</v>
      </c>
      <c r="T235" s="38">
        <f t="shared" si="62"/>
        <v>0</v>
      </c>
      <c r="U235" s="38">
        <f t="shared" si="63"/>
        <v>-74.003230189545079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22809313</v>
      </c>
      <c r="K236" s="38">
        <f t="shared" si="58"/>
        <v>0.20333736680288156</v>
      </c>
      <c r="L236" s="33">
        <v>96859829</v>
      </c>
      <c r="M236" s="38">
        <f t="shared" si="59"/>
        <v>0.86347285329625589</v>
      </c>
      <c r="N236" s="33">
        <f t="shared" si="60"/>
        <v>119669142</v>
      </c>
      <c r="O236" s="38">
        <f t="shared" si="61"/>
        <v>1.0668102200991374</v>
      </c>
      <c r="P236" s="33">
        <v>0</v>
      </c>
      <c r="Q236" s="33">
        <v>85226346</v>
      </c>
      <c r="R236" s="33">
        <v>80569346</v>
      </c>
      <c r="S236" s="33">
        <v>2676204</v>
      </c>
      <c r="T236" s="38">
        <f t="shared" si="62"/>
        <v>3.3216156427532624E-2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3564</v>
      </c>
      <c r="K237" s="38">
        <f t="shared" si="58"/>
        <v>7.9899950197042822E-5</v>
      </c>
      <c r="L237" s="33">
        <v>44191</v>
      </c>
      <c r="M237" s="38">
        <f t="shared" si="59"/>
        <v>9.9070109403970818E-4</v>
      </c>
      <c r="N237" s="33">
        <f t="shared" si="60"/>
        <v>48276</v>
      </c>
      <c r="O237" s="38">
        <f t="shared" si="61"/>
        <v>1.0822811435781256E-3</v>
      </c>
      <c r="P237" s="33">
        <v>3596123</v>
      </c>
      <c r="Q237" s="33">
        <v>50430167</v>
      </c>
      <c r="R237" s="33">
        <v>50430167</v>
      </c>
      <c r="S237" s="33">
        <v>3597581</v>
      </c>
      <c r="T237" s="38">
        <f t="shared" si="62"/>
        <v>7.1337875997912123E-2</v>
      </c>
      <c r="U237" s="38">
        <f t="shared" si="63"/>
        <v>-0.98771148817768473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22812877</v>
      </c>
      <c r="K240" s="39">
        <f t="shared" si="58"/>
        <v>0.13307043230857621</v>
      </c>
      <c r="L240" s="34">
        <f>SUM(L234:L239)</f>
        <v>117266884</v>
      </c>
      <c r="M240" s="39">
        <f t="shared" si="59"/>
        <v>0.68403274823073201</v>
      </c>
      <c r="N240" s="34">
        <f t="shared" si="60"/>
        <v>140080282</v>
      </c>
      <c r="O240" s="39">
        <f t="shared" si="61"/>
        <v>0.81710621959901275</v>
      </c>
      <c r="P240" s="34">
        <f>SUM(P234:P239)</f>
        <v>3317192</v>
      </c>
      <c r="Q240" s="34">
        <f>SUM(Q234:Q239)</f>
        <v>151168691</v>
      </c>
      <c r="R240" s="34">
        <f>SUM(R234:R239)</f>
        <v>146511691</v>
      </c>
      <c r="S240" s="34">
        <f>SUM(S234:S239)</f>
        <v>6273785</v>
      </c>
      <c r="T240" s="39">
        <f t="shared" si="62"/>
        <v>4.2821053781981123E-2</v>
      </c>
      <c r="U240" s="39">
        <f t="shared" si="63"/>
        <v>34.351250093452535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1636851</v>
      </c>
      <c r="K243" s="38">
        <f t="shared" si="58"/>
        <v>0.33221441775392058</v>
      </c>
      <c r="L243" s="33">
        <v>751</v>
      </c>
      <c r="M243" s="38">
        <f t="shared" si="59"/>
        <v>1.5242256487193662E-4</v>
      </c>
      <c r="N243" s="33">
        <f t="shared" si="60"/>
        <v>2156577</v>
      </c>
      <c r="O243" s="38">
        <f t="shared" si="61"/>
        <v>0.43769773326741207</v>
      </c>
      <c r="P243" s="33">
        <v>714522</v>
      </c>
      <c r="Q243" s="33">
        <v>2350116</v>
      </c>
      <c r="R243" s="33">
        <v>2350116</v>
      </c>
      <c r="S243" s="33">
        <v>3383743</v>
      </c>
      <c r="T243" s="38">
        <f t="shared" si="62"/>
        <v>1.4398195663533204</v>
      </c>
      <c r="U243" s="38">
        <f t="shared" si="63"/>
        <v>-0.99894894768810483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113615</v>
      </c>
      <c r="Q244" s="33">
        <v>20505000</v>
      </c>
      <c r="R244" s="33">
        <v>20505000</v>
      </c>
      <c r="S244" s="33">
        <v>116666</v>
      </c>
      <c r="T244" s="38">
        <f t="shared" si="62"/>
        <v>5.6896366739819558E-3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43059666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7811485</v>
      </c>
      <c r="K245" s="38">
        <f t="shared" si="58"/>
        <v>0.18141071972086362</v>
      </c>
      <c r="L245" s="33">
        <v>822604</v>
      </c>
      <c r="M245" s="38">
        <f t="shared" si="59"/>
        <v>1.9103817479680405E-2</v>
      </c>
      <c r="N245" s="33">
        <f t="shared" si="60"/>
        <v>30880192</v>
      </c>
      <c r="O245" s="38">
        <f t="shared" si="61"/>
        <v>0.71714889753208955</v>
      </c>
      <c r="P245" s="33">
        <v>602090</v>
      </c>
      <c r="Q245" s="33">
        <v>53755200</v>
      </c>
      <c r="R245" s="33">
        <v>53755200</v>
      </c>
      <c r="S245" s="33">
        <v>24600307</v>
      </c>
      <c r="T245" s="38">
        <f t="shared" si="62"/>
        <v>0.45763585662410333</v>
      </c>
      <c r="U245" s="38">
        <f t="shared" si="63"/>
        <v>0.3662475709611519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58497083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9448336</v>
      </c>
      <c r="K247" s="39">
        <f t="shared" si="58"/>
        <v>0.16151807090962125</v>
      </c>
      <c r="L247" s="34">
        <f>SUM(L241:L246)</f>
        <v>823355</v>
      </c>
      <c r="M247" s="39">
        <f t="shared" si="59"/>
        <v>1.4075146276951963E-2</v>
      </c>
      <c r="N247" s="34">
        <f t="shared" si="60"/>
        <v>33036769</v>
      </c>
      <c r="O247" s="39">
        <f t="shared" si="61"/>
        <v>0.56475925474779654</v>
      </c>
      <c r="P247" s="34">
        <f>SUM(P241:P246)</f>
        <v>1430227</v>
      </c>
      <c r="Q247" s="34">
        <f>SUM(Q241:Q246)</f>
        <v>76610316</v>
      </c>
      <c r="R247" s="34">
        <f>SUM(R241:R246)</f>
        <v>76610316</v>
      </c>
      <c r="S247" s="34">
        <f>SUM(S241:S246)</f>
        <v>28100716</v>
      </c>
      <c r="T247" s="39">
        <f t="shared" si="62"/>
        <v>0.3668006799502041</v>
      </c>
      <c r="U247" s="39">
        <f t="shared" si="63"/>
        <v>-0.42431865710827721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6818325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248560</v>
      </c>
      <c r="K248" s="38">
        <f t="shared" si="58"/>
        <v>3.6454701117943189E-2</v>
      </c>
      <c r="L248" s="33">
        <v>1213975</v>
      </c>
      <c r="M248" s="38">
        <f t="shared" si="59"/>
        <v>0.17804592770218491</v>
      </c>
      <c r="N248" s="33">
        <f t="shared" si="60"/>
        <v>2263816</v>
      </c>
      <c r="O248" s="38">
        <f t="shared" si="61"/>
        <v>0.33201937425980721</v>
      </c>
      <c r="P248" s="33">
        <v>1327263</v>
      </c>
      <c r="Q248" s="33">
        <v>7613179</v>
      </c>
      <c r="R248" s="33">
        <v>7613179</v>
      </c>
      <c r="S248" s="33">
        <v>5662141</v>
      </c>
      <c r="T248" s="38">
        <f t="shared" si="62"/>
        <v>0.74372886805892779</v>
      </c>
      <c r="U248" s="38">
        <f t="shared" si="63"/>
        <v>-8.5354598146712424E-2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74399</v>
      </c>
      <c r="K251" s="38">
        <f t="shared" si="58"/>
        <v>1.6604599446595186E-2</v>
      </c>
      <c r="L251" s="33">
        <v>72104</v>
      </c>
      <c r="M251" s="38">
        <f t="shared" si="59"/>
        <v>1.609239423241306E-2</v>
      </c>
      <c r="N251" s="33">
        <f t="shared" si="60"/>
        <v>689240</v>
      </c>
      <c r="O251" s="38">
        <f t="shared" si="61"/>
        <v>0.15382671974853515</v>
      </c>
      <c r="P251" s="33">
        <v>433534</v>
      </c>
      <c r="Q251" s="33">
        <v>5480770</v>
      </c>
      <c r="R251" s="33">
        <v>4312441</v>
      </c>
      <c r="S251" s="33">
        <v>2830305</v>
      </c>
      <c r="T251" s="38">
        <f t="shared" si="62"/>
        <v>0.65631158779911425</v>
      </c>
      <c r="U251" s="38">
        <f t="shared" si="63"/>
        <v>-0.83368317133142966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13007951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322959</v>
      </c>
      <c r="K254" s="39">
        <f t="shared" si="58"/>
        <v>2.4827814926424614E-2</v>
      </c>
      <c r="L254" s="34">
        <f>SUM(L248:L253)</f>
        <v>1286079</v>
      </c>
      <c r="M254" s="39">
        <f t="shared" si="59"/>
        <v>9.886868423781732E-2</v>
      </c>
      <c r="N254" s="34">
        <f t="shared" si="60"/>
        <v>2953056</v>
      </c>
      <c r="O254" s="39">
        <f t="shared" si="61"/>
        <v>0.2270193053463993</v>
      </c>
      <c r="P254" s="34">
        <f>SUM(P248:P253)</f>
        <v>1760797</v>
      </c>
      <c r="Q254" s="34">
        <f>SUM(Q248:Q253)</f>
        <v>14890949</v>
      </c>
      <c r="R254" s="34">
        <f>SUM(R248:R253)</f>
        <v>13722620</v>
      </c>
      <c r="S254" s="34">
        <f>SUM(S248:S253)</f>
        <v>8492446</v>
      </c>
      <c r="T254" s="39">
        <f t="shared" si="62"/>
        <v>0.61886476489183551</v>
      </c>
      <c r="U254" s="39">
        <f t="shared" si="63"/>
        <v>-0.26960404862116416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2198852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652740</v>
      </c>
      <c r="K255" s="38">
        <f t="shared" si="58"/>
        <v>0.29685490428641853</v>
      </c>
      <c r="L255" s="33">
        <v>2913874</v>
      </c>
      <c r="M255" s="38">
        <f t="shared" si="59"/>
        <v>1.3251796846718196</v>
      </c>
      <c r="N255" s="33">
        <f t="shared" si="60"/>
        <v>4500447</v>
      </c>
      <c r="O255" s="38">
        <f t="shared" si="61"/>
        <v>2.0467257459801753</v>
      </c>
      <c r="P255" s="33">
        <v>484391</v>
      </c>
      <c r="Q255" s="33">
        <v>2092000</v>
      </c>
      <c r="R255" s="33">
        <v>2557186</v>
      </c>
      <c r="S255" s="33">
        <v>2485032</v>
      </c>
      <c r="T255" s="38">
        <f t="shared" si="62"/>
        <v>0.97178382800468954</v>
      </c>
      <c r="U255" s="38">
        <f t="shared" si="63"/>
        <v>5.0155411640596128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26593780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-219918</v>
      </c>
      <c r="K256" s="38">
        <f t="shared" si="58"/>
        <v>-8.2695276865492606E-3</v>
      </c>
      <c r="L256" s="33">
        <v>255797</v>
      </c>
      <c r="M256" s="38">
        <f t="shared" si="59"/>
        <v>9.6186777509628188E-3</v>
      </c>
      <c r="N256" s="33">
        <f t="shared" si="60"/>
        <v>6059844</v>
      </c>
      <c r="O256" s="38">
        <f t="shared" si="61"/>
        <v>0.22786696738861492</v>
      </c>
      <c r="P256" s="33">
        <v>11104</v>
      </c>
      <c r="Q256" s="33">
        <v>24850000</v>
      </c>
      <c r="R256" s="33">
        <v>26878618</v>
      </c>
      <c r="S256" s="33">
        <v>8654821</v>
      </c>
      <c r="T256" s="38">
        <f t="shared" si="62"/>
        <v>0.32199650294520349</v>
      </c>
      <c r="U256" s="38">
        <f t="shared" si="63"/>
        <v>22.03647334293948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3754186</v>
      </c>
      <c r="K257" s="38">
        <f t="shared" si="58"/>
        <v>0.33579481216457963</v>
      </c>
      <c r="L257" s="33">
        <v>9098130</v>
      </c>
      <c r="M257" s="38">
        <f t="shared" si="59"/>
        <v>0.81378622540250445</v>
      </c>
      <c r="N257" s="33">
        <f t="shared" si="60"/>
        <v>19368279</v>
      </c>
      <c r="O257" s="38">
        <f t="shared" si="61"/>
        <v>1.7324042039355994</v>
      </c>
      <c r="P257" s="33">
        <v>4559973</v>
      </c>
      <c r="Q257" s="33">
        <v>11992000</v>
      </c>
      <c r="R257" s="33">
        <v>11992000</v>
      </c>
      <c r="S257" s="33">
        <v>8411719</v>
      </c>
      <c r="T257" s="38">
        <f t="shared" si="62"/>
        <v>0.70144421280853908</v>
      </c>
      <c r="U257" s="38">
        <f t="shared" si="63"/>
        <v>0.99521576114595423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39972632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4187008</v>
      </c>
      <c r="K259" s="39">
        <f t="shared" si="58"/>
        <v>0.10474686780695351</v>
      </c>
      <c r="L259" s="34">
        <f>SUM(L255:L258)</f>
        <v>12267801</v>
      </c>
      <c r="M259" s="39">
        <f t="shared" si="59"/>
        <v>0.30690500940743659</v>
      </c>
      <c r="N259" s="34">
        <f t="shared" si="60"/>
        <v>29928570</v>
      </c>
      <c r="O259" s="39">
        <f t="shared" si="61"/>
        <v>0.74872652869093037</v>
      </c>
      <c r="P259" s="34">
        <f>SUM(P255:P258)</f>
        <v>5055468</v>
      </c>
      <c r="Q259" s="34">
        <f>SUM(Q255:Q258)</f>
        <v>38934000</v>
      </c>
      <c r="R259" s="34">
        <f>SUM(R255:R258)</f>
        <v>41427804</v>
      </c>
      <c r="S259" s="34">
        <f>SUM(S255:S258)</f>
        <v>19551572</v>
      </c>
      <c r="T259" s="39">
        <f t="shared" si="62"/>
        <v>0.47194323889337703</v>
      </c>
      <c r="U259" s="39">
        <f t="shared" si="63"/>
        <v>1.426640026205289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282912271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36771180</v>
      </c>
      <c r="K260" s="39">
        <f t="shared" si="58"/>
        <v>0.12997378964873532</v>
      </c>
      <c r="L260" s="34">
        <f>SUM(L234:L239,L241:L246,L248:L253,L255:L258)</f>
        <v>131644119</v>
      </c>
      <c r="M260" s="39">
        <f t="shared" si="59"/>
        <v>0.46531781224858926</v>
      </c>
      <c r="N260" s="34">
        <f t="shared" si="60"/>
        <v>205998677</v>
      </c>
      <c r="O260" s="39">
        <f t="shared" si="61"/>
        <v>0.72813623909582914</v>
      </c>
      <c r="P260" s="34">
        <f>SUM(P234:P239,P241:P246,P248:P253,P255:P258)</f>
        <v>11563684</v>
      </c>
      <c r="Q260" s="34">
        <f>SUM(Q234:Q239,Q241:Q246,Q248:Q253,Q255:Q258)</f>
        <v>281603956</v>
      </c>
      <c r="R260" s="34">
        <f>SUM(R234:R239,R241:R246,R248:R253,R255:R258)</f>
        <v>278272431</v>
      </c>
      <c r="S260" s="34">
        <f>SUM(S234:S239,S241:S246,S248:S253,S255:S258)</f>
        <v>62418519</v>
      </c>
      <c r="T260" s="39">
        <f t="shared" si="62"/>
        <v>0.22430723293605753</v>
      </c>
      <c r="U260" s="39">
        <f t="shared" si="63"/>
        <v>10.384271569510201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339952</v>
      </c>
      <c r="K264" s="38">
        <f t="shared" si="66"/>
        <v>0.25000147080453006</v>
      </c>
      <c r="L264" s="33">
        <v>0</v>
      </c>
      <c r="M264" s="38">
        <f t="shared" si="67"/>
        <v>0</v>
      </c>
      <c r="N264" s="33">
        <f t="shared" si="68"/>
        <v>1352201</v>
      </c>
      <c r="O264" s="38">
        <f t="shared" si="69"/>
        <v>0.99441167818796883</v>
      </c>
      <c r="P264" s="33">
        <v>0</v>
      </c>
      <c r="Q264" s="33">
        <v>1299996</v>
      </c>
      <c r="R264" s="33">
        <v>6299996</v>
      </c>
      <c r="S264" s="33">
        <v>1299996</v>
      </c>
      <c r="T264" s="38">
        <f t="shared" si="70"/>
        <v>0.20634870244362061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5285347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422788</v>
      </c>
      <c r="K265" s="38">
        <f t="shared" si="66"/>
        <v>7.99924773151129E-2</v>
      </c>
      <c r="L265" s="33">
        <v>1303276</v>
      </c>
      <c r="M265" s="38">
        <f t="shared" si="67"/>
        <v>0.24658286390657036</v>
      </c>
      <c r="N265" s="33">
        <f t="shared" si="68"/>
        <v>2667743</v>
      </c>
      <c r="O265" s="38">
        <f t="shared" si="69"/>
        <v>0.50474320796723471</v>
      </c>
      <c r="P265" s="33">
        <v>495470</v>
      </c>
      <c r="Q265" s="33">
        <v>1691463</v>
      </c>
      <c r="R265" s="33">
        <v>2764899</v>
      </c>
      <c r="S265" s="33">
        <v>1801730</v>
      </c>
      <c r="T265" s="38">
        <f t="shared" si="70"/>
        <v>0.65164405643750456</v>
      </c>
      <c r="U265" s="38">
        <f t="shared" si="71"/>
        <v>1.6303832724483822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6645147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762740</v>
      </c>
      <c r="K267" s="39">
        <f t="shared" si="66"/>
        <v>0.1147815089718858</v>
      </c>
      <c r="L267" s="34">
        <f>SUM(L263:L266)</f>
        <v>1303276</v>
      </c>
      <c r="M267" s="39">
        <f t="shared" si="67"/>
        <v>0.19612448001526528</v>
      </c>
      <c r="N267" s="34">
        <f t="shared" si="68"/>
        <v>4019944</v>
      </c>
      <c r="O267" s="39">
        <f t="shared" si="69"/>
        <v>0.60494433005018544</v>
      </c>
      <c r="P267" s="34">
        <f>SUM(P263:P266)</f>
        <v>495470</v>
      </c>
      <c r="Q267" s="34">
        <f>SUM(Q263:Q266)</f>
        <v>2991459</v>
      </c>
      <c r="R267" s="34">
        <f>SUM(R263:R266)</f>
        <v>9064895</v>
      </c>
      <c r="S267" s="34">
        <f>SUM(S263:S266)</f>
        <v>3101726</v>
      </c>
      <c r="T267" s="39">
        <f t="shared" si="70"/>
        <v>0.3421689936838761</v>
      </c>
      <c r="U267" s="39">
        <f t="shared" si="71"/>
        <v>1.6303832724483822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44097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-827</v>
      </c>
      <c r="K268" s="38">
        <f t="shared" si="66"/>
        <v>-1.8754110256933579E-2</v>
      </c>
      <c r="L268" s="33">
        <v>1788</v>
      </c>
      <c r="M268" s="38">
        <f t="shared" si="67"/>
        <v>4.0546975984760869E-2</v>
      </c>
      <c r="N268" s="33">
        <f t="shared" si="68"/>
        <v>1022</v>
      </c>
      <c r="O268" s="38">
        <f t="shared" si="69"/>
        <v>2.3176179785472935E-2</v>
      </c>
      <c r="P268" s="33">
        <v>-542</v>
      </c>
      <c r="Q268" s="33">
        <v>11650</v>
      </c>
      <c r="R268" s="33">
        <v>11650</v>
      </c>
      <c r="S268" s="33">
        <v>7402</v>
      </c>
      <c r="T268" s="38">
        <f t="shared" si="70"/>
        <v>0.63536480686695274</v>
      </c>
      <c r="U268" s="38">
        <f t="shared" si="71"/>
        <v>-4.2988929889298895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1026674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354154</v>
      </c>
      <c r="K269" s="38">
        <f t="shared" si="66"/>
        <v>0.34495273085711725</v>
      </c>
      <c r="L269" s="33">
        <v>346429</v>
      </c>
      <c r="M269" s="38">
        <f t="shared" si="67"/>
        <v>0.33742843395274447</v>
      </c>
      <c r="N269" s="33">
        <f t="shared" si="68"/>
        <v>1300297</v>
      </c>
      <c r="O269" s="38">
        <f t="shared" si="69"/>
        <v>1.2665140054194417</v>
      </c>
      <c r="P269" s="33">
        <v>316565</v>
      </c>
      <c r="Q269" s="33">
        <v>2654342</v>
      </c>
      <c r="R269" s="33">
        <v>1324804</v>
      </c>
      <c r="S269" s="33">
        <v>1324869</v>
      </c>
      <c r="T269" s="38">
        <f t="shared" si="70"/>
        <v>1.0000490638615223</v>
      </c>
      <c r="U269" s="38">
        <f t="shared" si="71"/>
        <v>9.4337655773695683E-2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1082094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1576</v>
      </c>
      <c r="K270" s="38">
        <f t="shared" si="66"/>
        <v>1.456435392858661E-3</v>
      </c>
      <c r="L270" s="33">
        <v>0</v>
      </c>
      <c r="M270" s="38">
        <f t="shared" si="67"/>
        <v>0</v>
      </c>
      <c r="N270" s="33">
        <f t="shared" si="68"/>
        <v>5123</v>
      </c>
      <c r="O270" s="38">
        <f t="shared" si="69"/>
        <v>4.734339160923173E-3</v>
      </c>
      <c r="P270" s="33">
        <v>7191</v>
      </c>
      <c r="Q270" s="33">
        <v>8994</v>
      </c>
      <c r="R270" s="33">
        <v>8994</v>
      </c>
      <c r="S270" s="33">
        <v>12295</v>
      </c>
      <c r="T270" s="38">
        <f t="shared" si="70"/>
        <v>1.3670224594173894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876060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-8709</v>
      </c>
      <c r="K271" s="38">
        <f t="shared" si="66"/>
        <v>-9.9410999246626938E-3</v>
      </c>
      <c r="L271" s="33">
        <v>102835</v>
      </c>
      <c r="M271" s="38">
        <f t="shared" si="67"/>
        <v>0.11738351254480286</v>
      </c>
      <c r="N271" s="33">
        <f t="shared" si="68"/>
        <v>84373</v>
      </c>
      <c r="O271" s="38">
        <f t="shared" si="69"/>
        <v>9.6309613496792457E-2</v>
      </c>
      <c r="P271" s="33">
        <v>57129</v>
      </c>
      <c r="Q271" s="33">
        <v>1001000</v>
      </c>
      <c r="R271" s="33">
        <v>1001000</v>
      </c>
      <c r="S271" s="33">
        <v>190268</v>
      </c>
      <c r="T271" s="38">
        <f t="shared" si="70"/>
        <v>0.19007792207792207</v>
      </c>
      <c r="U271" s="38">
        <f t="shared" si="71"/>
        <v>0.80004901188538224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-3679</v>
      </c>
      <c r="K272" s="38">
        <f t="shared" si="66"/>
        <v>0</v>
      </c>
      <c r="L272" s="33">
        <v>3679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1000000</v>
      </c>
      <c r="R272" s="33">
        <v>901000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148385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15493</v>
      </c>
      <c r="K273" s="38">
        <f t="shared" si="66"/>
        <v>0.10441082319641473</v>
      </c>
      <c r="L273" s="33">
        <v>15556</v>
      </c>
      <c r="M273" s="38">
        <f t="shared" si="67"/>
        <v>0.10483539441318193</v>
      </c>
      <c r="N273" s="33">
        <f t="shared" si="68"/>
        <v>66230</v>
      </c>
      <c r="O273" s="38">
        <f t="shared" si="69"/>
        <v>0.44633891565859085</v>
      </c>
      <c r="P273" s="33">
        <v>18408</v>
      </c>
      <c r="Q273" s="33">
        <v>179995</v>
      </c>
      <c r="R273" s="33">
        <v>179995</v>
      </c>
      <c r="S273" s="33">
        <v>73005</v>
      </c>
      <c r="T273" s="38">
        <f t="shared" si="70"/>
        <v>0.40559459984999585</v>
      </c>
      <c r="U273" s="38">
        <f t="shared" si="71"/>
        <v>-0.15493263798348544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4056696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358008</v>
      </c>
      <c r="K275" s="39">
        <f t="shared" si="66"/>
        <v>8.8251128504576143E-2</v>
      </c>
      <c r="L275" s="34">
        <f>SUM(L268:L274)</f>
        <v>470287</v>
      </c>
      <c r="M275" s="39">
        <f t="shared" si="67"/>
        <v>0.11592857833074009</v>
      </c>
      <c r="N275" s="34">
        <f t="shared" si="68"/>
        <v>1457045</v>
      </c>
      <c r="O275" s="39">
        <f t="shared" si="69"/>
        <v>0.35917036918714146</v>
      </c>
      <c r="P275" s="34">
        <f>SUM(P268:P274)</f>
        <v>398751</v>
      </c>
      <c r="Q275" s="34">
        <f>SUM(Q268:Q274)</f>
        <v>5775568</v>
      </c>
      <c r="R275" s="34">
        <f>SUM(R268:R274)</f>
        <v>4347030</v>
      </c>
      <c r="S275" s="34">
        <f>SUM(S268:S274)</f>
        <v>1607839</v>
      </c>
      <c r="T275" s="39">
        <f t="shared" si="70"/>
        <v>0.36987069332394762</v>
      </c>
      <c r="U275" s="39">
        <f t="shared" si="71"/>
        <v>0.1794001770528475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37976285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93562</v>
      </c>
      <c r="K276" s="38">
        <f t="shared" si="66"/>
        <v>2.4636954351906722E-3</v>
      </c>
      <c r="L276" s="33">
        <v>124925</v>
      </c>
      <c r="M276" s="38">
        <f t="shared" si="67"/>
        <v>3.2895529407365675E-3</v>
      </c>
      <c r="N276" s="33">
        <f t="shared" si="68"/>
        <v>473917</v>
      </c>
      <c r="O276" s="38">
        <f t="shared" si="69"/>
        <v>1.2479288060956989E-2</v>
      </c>
      <c r="P276" s="33">
        <v>157457</v>
      </c>
      <c r="Q276" s="33">
        <v>18792795</v>
      </c>
      <c r="R276" s="33">
        <v>18927184</v>
      </c>
      <c r="S276" s="33">
        <v>603053</v>
      </c>
      <c r="T276" s="38">
        <f t="shared" si="70"/>
        <v>3.1861739178950237E-2</v>
      </c>
      <c r="U276" s="38">
        <f t="shared" si="71"/>
        <v>-0.20660878843112718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24880600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1738460</v>
      </c>
      <c r="K277" s="38">
        <f t="shared" si="66"/>
        <v>6.9872109193508197E-2</v>
      </c>
      <c r="L277" s="33">
        <v>1731054</v>
      </c>
      <c r="M277" s="38">
        <f t="shared" si="67"/>
        <v>6.9574447561553981E-2</v>
      </c>
      <c r="N277" s="33">
        <f t="shared" si="68"/>
        <v>6183531</v>
      </c>
      <c r="O277" s="38">
        <f t="shared" si="69"/>
        <v>0.24852821073446782</v>
      </c>
      <c r="P277" s="33">
        <v>2135311</v>
      </c>
      <c r="Q277" s="33">
        <v>37336563</v>
      </c>
      <c r="R277" s="33">
        <v>26658913</v>
      </c>
      <c r="S277" s="33">
        <v>5618394</v>
      </c>
      <c r="T277" s="38">
        <f t="shared" si="70"/>
        <v>0.21075105350319423</v>
      </c>
      <c r="U277" s="38">
        <f t="shared" si="71"/>
        <v>-0.18931996322783895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43374</v>
      </c>
      <c r="Q278" s="33">
        <v>567407</v>
      </c>
      <c r="R278" s="33">
        <v>567407</v>
      </c>
      <c r="S278" s="33">
        <v>56316</v>
      </c>
      <c r="T278" s="38">
        <f t="shared" si="70"/>
        <v>9.925150729546868E-2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1286276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4124</v>
      </c>
      <c r="K279" s="38">
        <f t="shared" si="66"/>
        <v>3.2061548221377061E-3</v>
      </c>
      <c r="L279" s="33">
        <v>2695</v>
      </c>
      <c r="M279" s="38">
        <f t="shared" si="67"/>
        <v>2.0951957433707853E-3</v>
      </c>
      <c r="N279" s="33">
        <f t="shared" si="68"/>
        <v>61901</v>
      </c>
      <c r="O279" s="38">
        <f t="shared" si="69"/>
        <v>4.8124197295137283E-2</v>
      </c>
      <c r="P279" s="33">
        <v>590173</v>
      </c>
      <c r="Q279" s="33">
        <v>1062161</v>
      </c>
      <c r="R279" s="33">
        <v>797161</v>
      </c>
      <c r="S279" s="33">
        <v>751532</v>
      </c>
      <c r="T279" s="38">
        <f t="shared" si="70"/>
        <v>0.94276062175645825</v>
      </c>
      <c r="U279" s="38">
        <f t="shared" si="71"/>
        <v>-0.99543354236808534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1148595</v>
      </c>
      <c r="K281" s="38">
        <f t="shared" si="66"/>
        <v>0.92954419279183331</v>
      </c>
      <c r="L281" s="33">
        <v>539837</v>
      </c>
      <c r="M281" s="38">
        <f t="shared" si="67"/>
        <v>0.43688362599886377</v>
      </c>
      <c r="N281" s="33">
        <f t="shared" si="68"/>
        <v>4515941</v>
      </c>
      <c r="O281" s="38">
        <f t="shared" si="69"/>
        <v>3.65469702683761</v>
      </c>
      <c r="P281" s="33">
        <v>60291</v>
      </c>
      <c r="Q281" s="33">
        <v>1179542</v>
      </c>
      <c r="R281" s="33">
        <v>1179542</v>
      </c>
      <c r="S281" s="33">
        <v>928958</v>
      </c>
      <c r="T281" s="38">
        <f t="shared" si="70"/>
        <v>0.78755822175047607</v>
      </c>
      <c r="U281" s="38">
        <f t="shared" si="71"/>
        <v>7.9538571262709201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2297200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100</v>
      </c>
      <c r="K282" s="38">
        <f t="shared" si="66"/>
        <v>4.3531255441406932E-5</v>
      </c>
      <c r="L282" s="33">
        <v>2150</v>
      </c>
      <c r="M282" s="38">
        <f t="shared" si="67"/>
        <v>9.3592199199024899E-4</v>
      </c>
      <c r="N282" s="33">
        <f t="shared" si="68"/>
        <v>-77095</v>
      </c>
      <c r="O282" s="38">
        <f t="shared" si="69"/>
        <v>-3.356042138255267E-2</v>
      </c>
      <c r="P282" s="33">
        <v>-1481618</v>
      </c>
      <c r="Q282" s="33">
        <v>1020800</v>
      </c>
      <c r="R282" s="33">
        <v>1020800</v>
      </c>
      <c r="S282" s="33">
        <v>73275</v>
      </c>
      <c r="T282" s="38">
        <f t="shared" si="70"/>
        <v>7.1781935736677113E-2</v>
      </c>
      <c r="U282" s="38">
        <f t="shared" si="71"/>
        <v>-1.0014511162796349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68775398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2984841</v>
      </c>
      <c r="K285" s="39">
        <f t="shared" si="66"/>
        <v>4.3399836086735553E-2</v>
      </c>
      <c r="L285" s="34">
        <f>SUM(L276:L284)</f>
        <v>2400661</v>
      </c>
      <c r="M285" s="39">
        <f t="shared" si="67"/>
        <v>3.4905810359687046E-2</v>
      </c>
      <c r="N285" s="34">
        <f t="shared" si="68"/>
        <v>11166718</v>
      </c>
      <c r="O285" s="39">
        <f t="shared" si="69"/>
        <v>0.16236500732427606</v>
      </c>
      <c r="P285" s="34">
        <f>SUM(P276:P284)</f>
        <v>1504988</v>
      </c>
      <c r="Q285" s="34">
        <f>SUM(Q276:Q284)</f>
        <v>61990268</v>
      </c>
      <c r="R285" s="34">
        <f>SUM(R276:R284)</f>
        <v>51182007</v>
      </c>
      <c r="S285" s="34">
        <f>SUM(S276:S284)</f>
        <v>8031528</v>
      </c>
      <c r="T285" s="39">
        <f t="shared" si="70"/>
        <v>0.15692092730947421</v>
      </c>
      <c r="U285" s="39">
        <f t="shared" si="71"/>
        <v>0.59513630673467155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685120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432141</v>
      </c>
      <c r="K286" s="38">
        <f t="shared" si="66"/>
        <v>0.63075227697337688</v>
      </c>
      <c r="L286" s="33">
        <v>283623</v>
      </c>
      <c r="M286" s="38">
        <f t="shared" si="67"/>
        <v>0.4139756539000467</v>
      </c>
      <c r="N286" s="33">
        <f t="shared" si="68"/>
        <v>716408</v>
      </c>
      <c r="O286" s="38">
        <f t="shared" si="69"/>
        <v>1.0456679121905652</v>
      </c>
      <c r="P286" s="33">
        <v>1070</v>
      </c>
      <c r="Q286" s="33">
        <v>959357</v>
      </c>
      <c r="R286" s="33">
        <v>747750</v>
      </c>
      <c r="S286" s="33">
        <v>80766</v>
      </c>
      <c r="T286" s="38">
        <f t="shared" si="70"/>
        <v>0.10801203610832498</v>
      </c>
      <c r="U286" s="38">
        <f t="shared" si="71"/>
        <v>264.06822429906543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1527239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59194</v>
      </c>
      <c r="K287" s="38">
        <f t="shared" si="66"/>
        <v>3.8758832114685393E-2</v>
      </c>
      <c r="L287" s="33">
        <v>13167</v>
      </c>
      <c r="M287" s="38">
        <f t="shared" si="67"/>
        <v>8.6214403901419493E-3</v>
      </c>
      <c r="N287" s="33">
        <f t="shared" si="68"/>
        <v>165746</v>
      </c>
      <c r="O287" s="38">
        <f t="shared" si="69"/>
        <v>0.10852656329493943</v>
      </c>
      <c r="P287" s="33">
        <v>60502</v>
      </c>
      <c r="Q287" s="33">
        <v>1595654</v>
      </c>
      <c r="R287" s="33">
        <v>1595654</v>
      </c>
      <c r="S287" s="33">
        <v>827059</v>
      </c>
      <c r="T287" s="38">
        <f t="shared" si="70"/>
        <v>0.51831976105095467</v>
      </c>
      <c r="U287" s="38">
        <f t="shared" si="71"/>
        <v>-0.78237083071633995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439132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56940</v>
      </c>
      <c r="K288" s="38">
        <f t="shared" si="66"/>
        <v>0.12966488436278842</v>
      </c>
      <c r="L288" s="33">
        <v>136182</v>
      </c>
      <c r="M288" s="38">
        <f t="shared" si="67"/>
        <v>0.31011632037747194</v>
      </c>
      <c r="N288" s="33">
        <f t="shared" si="68"/>
        <v>666600</v>
      </c>
      <c r="O288" s="38">
        <f t="shared" si="69"/>
        <v>1.5179945893262163</v>
      </c>
      <c r="P288" s="33">
        <v>26548</v>
      </c>
      <c r="Q288" s="33">
        <v>1272815</v>
      </c>
      <c r="R288" s="33">
        <v>1112074</v>
      </c>
      <c r="S288" s="33">
        <v>212278</v>
      </c>
      <c r="T288" s="38">
        <f t="shared" si="70"/>
        <v>0.1908847792503017</v>
      </c>
      <c r="U288" s="38">
        <f t="shared" si="71"/>
        <v>4.1296519511827636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1362083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227818</v>
      </c>
      <c r="K289" s="38">
        <f t="shared" si="66"/>
        <v>0.16725706142724048</v>
      </c>
      <c r="L289" s="33">
        <v>292264</v>
      </c>
      <c r="M289" s="38">
        <f t="shared" si="67"/>
        <v>0.2145713587204304</v>
      </c>
      <c r="N289" s="33">
        <f t="shared" si="68"/>
        <v>955940</v>
      </c>
      <c r="O289" s="38">
        <f t="shared" si="69"/>
        <v>0.70182213565546303</v>
      </c>
      <c r="P289" s="33">
        <v>207705</v>
      </c>
      <c r="Q289" s="33">
        <v>795518</v>
      </c>
      <c r="R289" s="33">
        <v>1173257</v>
      </c>
      <c r="S289" s="33">
        <v>1043100</v>
      </c>
      <c r="T289" s="38">
        <f t="shared" si="70"/>
        <v>0.8890635214620497</v>
      </c>
      <c r="U289" s="38">
        <f t="shared" si="71"/>
        <v>0.40711104691750322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5184</v>
      </c>
      <c r="Q290" s="33">
        <v>10186834</v>
      </c>
      <c r="R290" s="33">
        <v>62924</v>
      </c>
      <c r="S290" s="33">
        <v>57890</v>
      </c>
      <c r="T290" s="38">
        <f t="shared" si="70"/>
        <v>0.91999872862500798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4076498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776093</v>
      </c>
      <c r="K292" s="39">
        <f t="shared" si="66"/>
        <v>0.19038228400946106</v>
      </c>
      <c r="L292" s="34">
        <f>SUM(L286:L291)</f>
        <v>725236</v>
      </c>
      <c r="M292" s="39">
        <f t="shared" si="67"/>
        <v>0.1779066247548754</v>
      </c>
      <c r="N292" s="34">
        <f t="shared" si="68"/>
        <v>2504694</v>
      </c>
      <c r="O292" s="39">
        <f t="shared" si="69"/>
        <v>0.61442296794945073</v>
      </c>
      <c r="P292" s="34">
        <f>SUM(P286:P291)</f>
        <v>301009</v>
      </c>
      <c r="Q292" s="34">
        <f>SUM(Q286:Q291)</f>
        <v>14810178</v>
      </c>
      <c r="R292" s="34">
        <f>SUM(R286:R291)</f>
        <v>4691659</v>
      </c>
      <c r="S292" s="34">
        <f>SUM(S286:S291)</f>
        <v>2221093</v>
      </c>
      <c r="T292" s="39">
        <f t="shared" si="70"/>
        <v>0.47341313595041756</v>
      </c>
      <c r="U292" s="39">
        <f t="shared" si="71"/>
        <v>1.4093498865482426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794357</v>
      </c>
      <c r="K293" s="38">
        <f t="shared" si="66"/>
        <v>4.3838686534216333E-2</v>
      </c>
      <c r="L293" s="33">
        <v>708995</v>
      </c>
      <c r="M293" s="38">
        <f t="shared" si="67"/>
        <v>3.9127759381898455E-2</v>
      </c>
      <c r="N293" s="33">
        <f t="shared" si="68"/>
        <v>2609810</v>
      </c>
      <c r="O293" s="38">
        <f t="shared" si="69"/>
        <v>0.14402924944812362</v>
      </c>
      <c r="P293" s="33">
        <v>554009</v>
      </c>
      <c r="Q293" s="33">
        <v>17255000</v>
      </c>
      <c r="R293" s="33">
        <v>17255000</v>
      </c>
      <c r="S293" s="33">
        <v>3453860</v>
      </c>
      <c r="T293" s="38">
        <f t="shared" si="70"/>
        <v>0.200165749058244</v>
      </c>
      <c r="U293" s="38">
        <f t="shared" si="71"/>
        <v>0.27975357801046563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300000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6890000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41600</v>
      </c>
      <c r="K295" s="38">
        <f t="shared" si="66"/>
        <v>6.0377358490566035E-3</v>
      </c>
      <c r="L295" s="33">
        <v>168261</v>
      </c>
      <c r="M295" s="38">
        <f t="shared" si="67"/>
        <v>2.4421044992743106E-2</v>
      </c>
      <c r="N295" s="33">
        <f t="shared" si="68"/>
        <v>250461</v>
      </c>
      <c r="O295" s="38">
        <f t="shared" si="69"/>
        <v>3.6351378809869377E-2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35600</v>
      </c>
      <c r="Q296" s="33">
        <v>20096790</v>
      </c>
      <c r="R296" s="33">
        <v>20096790</v>
      </c>
      <c r="S296" s="33">
        <v>18132246</v>
      </c>
      <c r="T296" s="38">
        <f t="shared" si="70"/>
        <v>0.90224588105861681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43106790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835957</v>
      </c>
      <c r="K298" s="39">
        <f t="shared" si="66"/>
        <v>1.939269892283791E-2</v>
      </c>
      <c r="L298" s="34">
        <f>SUM(L293:L297)</f>
        <v>877256</v>
      </c>
      <c r="M298" s="39">
        <f t="shared" si="67"/>
        <v>2.0350761446166602E-2</v>
      </c>
      <c r="N298" s="34">
        <f t="shared" si="68"/>
        <v>2896608</v>
      </c>
      <c r="O298" s="39">
        <f t="shared" si="69"/>
        <v>6.7196096021067672E-2</v>
      </c>
      <c r="P298" s="34">
        <f>SUM(P293:P297)</f>
        <v>589609</v>
      </c>
      <c r="Q298" s="34">
        <f>SUM(Q293:Q297)</f>
        <v>37976790</v>
      </c>
      <c r="R298" s="34">
        <f>SUM(R293:R297)</f>
        <v>38276790</v>
      </c>
      <c r="S298" s="34">
        <f>SUM(S293:S297)</f>
        <v>21586106</v>
      </c>
      <c r="T298" s="39">
        <f t="shared" si="70"/>
        <v>0.56394765600772689</v>
      </c>
      <c r="U298" s="39">
        <f t="shared" si="71"/>
        <v>0.48786059914282176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126660529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5717639</v>
      </c>
      <c r="K299" s="39">
        <f t="shared" si="66"/>
        <v>4.514144260363858E-2</v>
      </c>
      <c r="L299" s="34">
        <f>SUM(L263:L266,L268:L274,L276:L284,L286:L291,L293:L297)</f>
        <v>5776716</v>
      </c>
      <c r="M299" s="39">
        <f t="shared" si="67"/>
        <v>4.5607862572561969E-2</v>
      </c>
      <c r="N299" s="34">
        <f t="shared" si="68"/>
        <v>22045009</v>
      </c>
      <c r="O299" s="39">
        <f t="shared" si="69"/>
        <v>0.17404797827743163</v>
      </c>
      <c r="P299" s="34">
        <f>SUM(P263:P266,P268:P274,P276:P284,P286:P291,P293:P297)</f>
        <v>3289827</v>
      </c>
      <c r="Q299" s="34">
        <f>SUM(Q263:Q266,Q268:Q274,Q276:Q284,Q286:Q291,Q293:Q297)</f>
        <v>123544263</v>
      </c>
      <c r="R299" s="34">
        <f>SUM(R263:R266,R268:R274,R276:R284,R286:R291,R293:R297)</f>
        <v>107562381</v>
      </c>
      <c r="S299" s="34">
        <f>SUM(S263:S266,S268:S274,S276:S284,S286:S291,S293:S297)</f>
        <v>36548292</v>
      </c>
      <c r="T299" s="39">
        <f t="shared" si="70"/>
        <v>0.33978693721924952</v>
      </c>
      <c r="U299" s="39">
        <f t="shared" si="71"/>
        <v>0.75593306274159699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847972281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184418987</v>
      </c>
      <c r="K302" s="38">
        <f t="shared" ref="K302:K339" si="74">IF(($E302     =0),0,($J302     /$E302     ))</f>
        <v>0.21748232947251256</v>
      </c>
      <c r="L302" s="33">
        <v>128765998</v>
      </c>
      <c r="M302" s="38">
        <f t="shared" ref="M302:M339" si="75">IF(($E302     =0),0,($L302     /$E302     ))</f>
        <v>0.15185165940583381</v>
      </c>
      <c r="N302" s="33">
        <f t="shared" ref="N302:N339" si="76">$F302     +$H302     +$J302     +$L302</f>
        <v>625652694</v>
      </c>
      <c r="O302" s="38">
        <f t="shared" ref="O302:O339" si="77">IF(($E302     =0),0,($N302     /$E302     ))</f>
        <v>0.73782210576762941</v>
      </c>
      <c r="P302" s="33">
        <v>171274725</v>
      </c>
      <c r="Q302" s="33">
        <v>1370043917</v>
      </c>
      <c r="R302" s="33">
        <v>1292407866</v>
      </c>
      <c r="S302" s="33">
        <v>933835247</v>
      </c>
      <c r="T302" s="38">
        <f t="shared" ref="T302:T339" si="78">IF(($R302     =0),0,($S302     /$R302     ))</f>
        <v>0.72255459871984407</v>
      </c>
      <c r="U302" s="38">
        <f t="shared" ref="U302:U339" si="79">IF(($P302     =0),0,(($L302     /$P302     )-1))</f>
        <v>-0.24819030945751042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847972281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184418987</v>
      </c>
      <c r="K303" s="39">
        <f t="shared" si="74"/>
        <v>0.21748232947251256</v>
      </c>
      <c r="L303" s="34">
        <f>L302</f>
        <v>128765998</v>
      </c>
      <c r="M303" s="39">
        <f t="shared" si="75"/>
        <v>0.15185165940583381</v>
      </c>
      <c r="N303" s="34">
        <f t="shared" si="76"/>
        <v>625652694</v>
      </c>
      <c r="O303" s="39">
        <f t="shared" si="77"/>
        <v>0.73782210576762941</v>
      </c>
      <c r="P303" s="34">
        <f>P302</f>
        <v>171274725</v>
      </c>
      <c r="Q303" s="34">
        <f>Q302</f>
        <v>1370043917</v>
      </c>
      <c r="R303" s="34">
        <f>R302</f>
        <v>1292407866</v>
      </c>
      <c r="S303" s="34">
        <f>S302</f>
        <v>933835247</v>
      </c>
      <c r="T303" s="39">
        <f t="shared" si="78"/>
        <v>0.72255459871984407</v>
      </c>
      <c r="U303" s="39">
        <f t="shared" si="79"/>
        <v>-0.24819030945751042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13684502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2825016</v>
      </c>
      <c r="K304" s="38">
        <f t="shared" si="74"/>
        <v>0.2064390797706778</v>
      </c>
      <c r="L304" s="33">
        <v>4530200</v>
      </c>
      <c r="M304" s="38">
        <f t="shared" si="75"/>
        <v>0.33104602564273072</v>
      </c>
      <c r="N304" s="33">
        <f t="shared" si="76"/>
        <v>12332283</v>
      </c>
      <c r="O304" s="38">
        <f t="shared" si="77"/>
        <v>0.90118610088989715</v>
      </c>
      <c r="P304" s="33">
        <v>3959189</v>
      </c>
      <c r="Q304" s="33">
        <v>9217177</v>
      </c>
      <c r="R304" s="33">
        <v>9410452</v>
      </c>
      <c r="S304" s="33">
        <v>8366684</v>
      </c>
      <c r="T304" s="38">
        <f t="shared" si="78"/>
        <v>0.88908418001600775</v>
      </c>
      <c r="U304" s="38">
        <f t="shared" si="79"/>
        <v>0.14422423380141747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4978726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1191745</v>
      </c>
      <c r="K305" s="38">
        <f t="shared" si="74"/>
        <v>0.23936746067166581</v>
      </c>
      <c r="L305" s="33">
        <v>981192</v>
      </c>
      <c r="M305" s="38">
        <f t="shared" si="75"/>
        <v>0.19707692289151885</v>
      </c>
      <c r="N305" s="33">
        <f t="shared" si="76"/>
        <v>4048461</v>
      </c>
      <c r="O305" s="38">
        <f t="shared" si="77"/>
        <v>0.81315199912588076</v>
      </c>
      <c r="P305" s="33">
        <v>667547</v>
      </c>
      <c r="Q305" s="33">
        <v>3913090</v>
      </c>
      <c r="R305" s="33">
        <v>3758007</v>
      </c>
      <c r="S305" s="33">
        <v>3719929</v>
      </c>
      <c r="T305" s="38">
        <f t="shared" si="78"/>
        <v>0.98986750157729886</v>
      </c>
      <c r="U305" s="38">
        <f t="shared" si="79"/>
        <v>0.46984706694809497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7698000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2284760</v>
      </c>
      <c r="K306" s="38">
        <f t="shared" si="74"/>
        <v>0.29679916861522471</v>
      </c>
      <c r="L306" s="33">
        <v>1408198</v>
      </c>
      <c r="M306" s="38">
        <f t="shared" si="75"/>
        <v>0.18293037152507144</v>
      </c>
      <c r="N306" s="33">
        <f t="shared" si="76"/>
        <v>6412964</v>
      </c>
      <c r="O306" s="38">
        <f t="shared" si="77"/>
        <v>0.83306884905170175</v>
      </c>
      <c r="P306" s="33">
        <v>2542844</v>
      </c>
      <c r="Q306" s="33">
        <v>6987000</v>
      </c>
      <c r="R306" s="33">
        <v>6873000</v>
      </c>
      <c r="S306" s="33">
        <v>6154540</v>
      </c>
      <c r="T306" s="38">
        <f t="shared" si="78"/>
        <v>0.89546631747417427</v>
      </c>
      <c r="U306" s="38">
        <f t="shared" si="79"/>
        <v>-0.44621140738480225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11597221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2084362</v>
      </c>
      <c r="K307" s="38">
        <f t="shared" si="74"/>
        <v>0.1797294369056173</v>
      </c>
      <c r="L307" s="33">
        <v>1419361</v>
      </c>
      <c r="M307" s="38">
        <f t="shared" si="75"/>
        <v>0.12238802726963641</v>
      </c>
      <c r="N307" s="33">
        <f t="shared" si="76"/>
        <v>8218709</v>
      </c>
      <c r="O307" s="38">
        <f t="shared" si="77"/>
        <v>0.70867917408834413</v>
      </c>
      <c r="P307" s="33">
        <v>1468634</v>
      </c>
      <c r="Q307" s="33">
        <v>7974960</v>
      </c>
      <c r="R307" s="33">
        <v>10804330</v>
      </c>
      <c r="S307" s="33">
        <v>8530557</v>
      </c>
      <c r="T307" s="38">
        <f t="shared" si="78"/>
        <v>0.78954983788906852</v>
      </c>
      <c r="U307" s="38">
        <f t="shared" si="79"/>
        <v>-3.3550224221964076E-2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2491799</v>
      </c>
      <c r="K308" s="38">
        <f t="shared" si="74"/>
        <v>0.23440577294295165</v>
      </c>
      <c r="L308" s="33">
        <v>1974638</v>
      </c>
      <c r="M308" s="38">
        <f t="shared" si="75"/>
        <v>0.18575597256140008</v>
      </c>
      <c r="N308" s="33">
        <f t="shared" si="76"/>
        <v>10443558</v>
      </c>
      <c r="O308" s="38">
        <f t="shared" si="77"/>
        <v>0.98243489353055613</v>
      </c>
      <c r="P308" s="33">
        <v>2009963</v>
      </c>
      <c r="Q308" s="33">
        <v>9249442</v>
      </c>
      <c r="R308" s="33">
        <v>10299442</v>
      </c>
      <c r="S308" s="33">
        <v>10190723</v>
      </c>
      <c r="T308" s="38">
        <f t="shared" si="78"/>
        <v>0.98944418542286072</v>
      </c>
      <c r="U308" s="38">
        <f t="shared" si="79"/>
        <v>-1.7574950384658838E-2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237324340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84313019</v>
      </c>
      <c r="K309" s="38">
        <f t="shared" si="74"/>
        <v>0.35526494669699704</v>
      </c>
      <c r="L309" s="33">
        <v>23035009</v>
      </c>
      <c r="M309" s="38">
        <f t="shared" si="75"/>
        <v>9.7061300159941452E-2</v>
      </c>
      <c r="N309" s="33">
        <f t="shared" si="76"/>
        <v>211641624</v>
      </c>
      <c r="O309" s="38">
        <f t="shared" si="77"/>
        <v>0.89178220826401544</v>
      </c>
      <c r="P309" s="33">
        <v>37524848</v>
      </c>
      <c r="Q309" s="33">
        <v>154612000</v>
      </c>
      <c r="R309" s="33">
        <v>171612000</v>
      </c>
      <c r="S309" s="33">
        <v>148001313</v>
      </c>
      <c r="T309" s="38">
        <f t="shared" si="78"/>
        <v>0.86241820502062794</v>
      </c>
      <c r="U309" s="38">
        <f t="shared" si="79"/>
        <v>-0.38613984525666833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285913069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95190701</v>
      </c>
      <c r="K310" s="39">
        <f t="shared" si="74"/>
        <v>0.33293581623580837</v>
      </c>
      <c r="L310" s="34">
        <f>SUM(L304:L309)</f>
        <v>33348598</v>
      </c>
      <c r="M310" s="39">
        <f t="shared" si="75"/>
        <v>0.11663894244722335</v>
      </c>
      <c r="N310" s="34">
        <f t="shared" si="76"/>
        <v>253097599</v>
      </c>
      <c r="O310" s="39">
        <f t="shared" si="77"/>
        <v>0.88522570823791202</v>
      </c>
      <c r="P310" s="34">
        <f>SUM(P304:P309)</f>
        <v>48173025</v>
      </c>
      <c r="Q310" s="34">
        <f>SUM(Q304:Q309)</f>
        <v>191953669</v>
      </c>
      <c r="R310" s="34">
        <f>SUM(R304:R309)</f>
        <v>212757231</v>
      </c>
      <c r="S310" s="34">
        <f>SUM(S304:S309)</f>
        <v>184963746</v>
      </c>
      <c r="T310" s="39">
        <f t="shared" si="78"/>
        <v>0.8693652626076902</v>
      </c>
      <c r="U310" s="39">
        <f t="shared" si="79"/>
        <v>-0.30773294805547291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2035</v>
      </c>
      <c r="M311" s="38">
        <f t="shared" si="75"/>
        <v>2.035E-2</v>
      </c>
      <c r="N311" s="33">
        <f t="shared" si="76"/>
        <v>3252</v>
      </c>
      <c r="O311" s="38">
        <f t="shared" si="77"/>
        <v>3.252E-2</v>
      </c>
      <c r="P311" s="33">
        <v>0</v>
      </c>
      <c r="Q311" s="33">
        <v>100000</v>
      </c>
      <c r="R311" s="33">
        <v>100000</v>
      </c>
      <c r="S311" s="33">
        <v>3477</v>
      </c>
      <c r="T311" s="38">
        <f t="shared" si="78"/>
        <v>3.4770000000000002E-2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11371</v>
      </c>
      <c r="K312" s="38">
        <f t="shared" si="74"/>
        <v>1.0727358490566039E-2</v>
      </c>
      <c r="L312" s="33">
        <v>11598</v>
      </c>
      <c r="M312" s="38">
        <f t="shared" si="75"/>
        <v>1.0941509433962264E-2</v>
      </c>
      <c r="N312" s="33">
        <f t="shared" si="76"/>
        <v>27118</v>
      </c>
      <c r="O312" s="38">
        <f t="shared" si="77"/>
        <v>2.558301886792453E-2</v>
      </c>
      <c r="P312" s="33">
        <v>167629</v>
      </c>
      <c r="Q312" s="33">
        <v>849572</v>
      </c>
      <c r="R312" s="33">
        <v>849572</v>
      </c>
      <c r="S312" s="33">
        <v>658956</v>
      </c>
      <c r="T312" s="38">
        <f t="shared" si="78"/>
        <v>0.7756329069225445</v>
      </c>
      <c r="U312" s="38">
        <f t="shared" si="79"/>
        <v>-0.93081149443115452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742856</v>
      </c>
      <c r="K313" s="38">
        <f t="shared" si="74"/>
        <v>0.12568116577581545</v>
      </c>
      <c r="L313" s="33">
        <v>4361749</v>
      </c>
      <c r="M313" s="38">
        <f t="shared" si="75"/>
        <v>0.73794880722710354</v>
      </c>
      <c r="N313" s="33">
        <f t="shared" si="76"/>
        <v>6940619</v>
      </c>
      <c r="O313" s="38">
        <f t="shared" si="77"/>
        <v>1.1742586546057034</v>
      </c>
      <c r="P313" s="33">
        <v>1109673</v>
      </c>
      <c r="Q313" s="33">
        <v>1364894</v>
      </c>
      <c r="R313" s="33">
        <v>1364894</v>
      </c>
      <c r="S313" s="33">
        <v>1871948</v>
      </c>
      <c r="T313" s="38">
        <f t="shared" si="78"/>
        <v>1.3714969807179165</v>
      </c>
      <c r="U313" s="38">
        <f t="shared" si="79"/>
        <v>2.9306615552509614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13852700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3275785</v>
      </c>
      <c r="K314" s="38">
        <f t="shared" si="74"/>
        <v>0.23647267319728285</v>
      </c>
      <c r="L314" s="33">
        <v>2787809</v>
      </c>
      <c r="M314" s="38">
        <f t="shared" si="75"/>
        <v>0.20124661618312675</v>
      </c>
      <c r="N314" s="33">
        <f t="shared" si="76"/>
        <v>12303130</v>
      </c>
      <c r="O314" s="38">
        <f t="shared" si="77"/>
        <v>0.88813949627148503</v>
      </c>
      <c r="P314" s="33">
        <v>2147173</v>
      </c>
      <c r="Q314" s="33">
        <v>13108500</v>
      </c>
      <c r="R314" s="33">
        <v>13108500</v>
      </c>
      <c r="S314" s="33">
        <v>11975473</v>
      </c>
      <c r="T314" s="38">
        <f t="shared" si="78"/>
        <v>0.91356547278483424</v>
      </c>
      <c r="U314" s="38">
        <f t="shared" si="79"/>
        <v>0.29836254461098388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857935</v>
      </c>
      <c r="K315" s="38">
        <f t="shared" si="74"/>
        <v>0.17168661257261464</v>
      </c>
      <c r="L315" s="33">
        <v>224019</v>
      </c>
      <c r="M315" s="38">
        <f t="shared" si="75"/>
        <v>4.4829810255910478E-2</v>
      </c>
      <c r="N315" s="33">
        <f t="shared" si="76"/>
        <v>3018204</v>
      </c>
      <c r="O315" s="38">
        <f t="shared" si="77"/>
        <v>0.60399123571496183</v>
      </c>
      <c r="P315" s="33">
        <v>878566</v>
      </c>
      <c r="Q315" s="33">
        <v>3026419</v>
      </c>
      <c r="R315" s="33">
        <v>4863934</v>
      </c>
      <c r="S315" s="33">
        <v>2601538</v>
      </c>
      <c r="T315" s="38">
        <f t="shared" si="78"/>
        <v>0.53486293193945478</v>
      </c>
      <c r="U315" s="38">
        <f t="shared" si="79"/>
        <v>-0.74501744888830213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109315753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23843423</v>
      </c>
      <c r="K316" s="38">
        <f t="shared" si="74"/>
        <v>0.21811516040144735</v>
      </c>
      <c r="L316" s="33">
        <v>27346547</v>
      </c>
      <c r="M316" s="38">
        <f t="shared" si="75"/>
        <v>0.25016108154146821</v>
      </c>
      <c r="N316" s="33">
        <f t="shared" si="76"/>
        <v>93633659</v>
      </c>
      <c r="O316" s="38">
        <f t="shared" si="77"/>
        <v>0.85654314616485328</v>
      </c>
      <c r="P316" s="33">
        <v>32522964</v>
      </c>
      <c r="Q316" s="33">
        <v>118555000</v>
      </c>
      <c r="R316" s="33">
        <v>119312150</v>
      </c>
      <c r="S316" s="33">
        <v>108795280</v>
      </c>
      <c r="T316" s="38">
        <f t="shared" si="78"/>
        <v>0.91185415735111641</v>
      </c>
      <c r="U316" s="38">
        <f t="shared" si="79"/>
        <v>-0.15916190787530926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135236191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28731370</v>
      </c>
      <c r="K317" s="39">
        <f t="shared" si="74"/>
        <v>0.21245326260335148</v>
      </c>
      <c r="L317" s="34">
        <f>SUM(L311:L316)</f>
        <v>34733757</v>
      </c>
      <c r="M317" s="39">
        <f t="shared" si="75"/>
        <v>0.25683773510006652</v>
      </c>
      <c r="N317" s="34">
        <f t="shared" si="76"/>
        <v>115925982</v>
      </c>
      <c r="O317" s="39">
        <f t="shared" si="77"/>
        <v>0.85721123275351641</v>
      </c>
      <c r="P317" s="34">
        <f>SUM(P311:P316)</f>
        <v>36826005</v>
      </c>
      <c r="Q317" s="34">
        <f>SUM(Q311:Q316)</f>
        <v>137004385</v>
      </c>
      <c r="R317" s="34">
        <f>SUM(R311:R316)</f>
        <v>139599050</v>
      </c>
      <c r="S317" s="34">
        <f>SUM(S311:S316)</f>
        <v>125906672</v>
      </c>
      <c r="T317" s="39">
        <f t="shared" si="78"/>
        <v>0.90191639556286374</v>
      </c>
      <c r="U317" s="39">
        <f t="shared" si="79"/>
        <v>-5.6814416877421281E-2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8477200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1940763</v>
      </c>
      <c r="K318" s="38">
        <f t="shared" si="74"/>
        <v>0.22893915443778606</v>
      </c>
      <c r="L318" s="33">
        <v>1358934</v>
      </c>
      <c r="M318" s="38">
        <f t="shared" si="75"/>
        <v>0.16030458170150522</v>
      </c>
      <c r="N318" s="33">
        <f t="shared" si="76"/>
        <v>6775089</v>
      </c>
      <c r="O318" s="38">
        <f t="shared" si="77"/>
        <v>0.79921306563487948</v>
      </c>
      <c r="P318" s="33">
        <v>955501</v>
      </c>
      <c r="Q318" s="33">
        <v>8032253</v>
      </c>
      <c r="R318" s="33">
        <v>8448960</v>
      </c>
      <c r="S318" s="33">
        <v>6443182</v>
      </c>
      <c r="T318" s="38">
        <f t="shared" si="78"/>
        <v>0.76260060409801922</v>
      </c>
      <c r="U318" s="38">
        <f t="shared" si="79"/>
        <v>0.42222143147940194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319552</v>
      </c>
      <c r="K319" s="38">
        <f t="shared" si="74"/>
        <v>0.2790359762486902</v>
      </c>
      <c r="L319" s="33">
        <v>25616</v>
      </c>
      <c r="M319" s="38">
        <f t="shared" si="75"/>
        <v>2.2368145302130632E-2</v>
      </c>
      <c r="N319" s="33">
        <f t="shared" si="76"/>
        <v>1094350</v>
      </c>
      <c r="O319" s="38">
        <f t="shared" si="77"/>
        <v>0.9555972755850507</v>
      </c>
      <c r="P319" s="33">
        <v>143960</v>
      </c>
      <c r="Q319" s="33">
        <v>145400</v>
      </c>
      <c r="R319" s="33">
        <v>145400</v>
      </c>
      <c r="S319" s="33">
        <v>143960</v>
      </c>
      <c r="T319" s="38">
        <f t="shared" si="78"/>
        <v>0.99009628610729028</v>
      </c>
      <c r="U319" s="38">
        <f t="shared" si="79"/>
        <v>-0.82206168380105582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908351</v>
      </c>
      <c r="K320" s="38">
        <f t="shared" si="74"/>
        <v>0.27957863958140966</v>
      </c>
      <c r="L320" s="33">
        <v>784041</v>
      </c>
      <c r="M320" s="38">
        <f t="shared" si="75"/>
        <v>0.24131763619575253</v>
      </c>
      <c r="N320" s="33">
        <f t="shared" si="76"/>
        <v>3415201</v>
      </c>
      <c r="O320" s="38">
        <f t="shared" si="77"/>
        <v>1.0511545090797167</v>
      </c>
      <c r="P320" s="33">
        <v>1045945</v>
      </c>
      <c r="Q320" s="33">
        <v>3121000</v>
      </c>
      <c r="R320" s="33">
        <v>3121000</v>
      </c>
      <c r="S320" s="33">
        <v>3352137</v>
      </c>
      <c r="T320" s="38">
        <f t="shared" si="78"/>
        <v>1.0740586350528676</v>
      </c>
      <c r="U320" s="38">
        <f t="shared" si="79"/>
        <v>-0.25039939958602031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114590934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22528111</v>
      </c>
      <c r="K322" s="38">
        <f t="shared" si="74"/>
        <v>0.19659592791171421</v>
      </c>
      <c r="L322" s="33">
        <v>21265733</v>
      </c>
      <c r="M322" s="38">
        <f t="shared" si="75"/>
        <v>0.18557954157176168</v>
      </c>
      <c r="N322" s="33">
        <f t="shared" si="76"/>
        <v>103191344</v>
      </c>
      <c r="O322" s="38">
        <f t="shared" si="77"/>
        <v>0.90051926795535153</v>
      </c>
      <c r="P322" s="33">
        <v>39930168</v>
      </c>
      <c r="Q322" s="33">
        <v>101209821</v>
      </c>
      <c r="R322" s="33">
        <v>115906987</v>
      </c>
      <c r="S322" s="33">
        <v>128115011</v>
      </c>
      <c r="T322" s="38">
        <f t="shared" si="78"/>
        <v>1.1053260404396501</v>
      </c>
      <c r="U322" s="38">
        <f t="shared" si="79"/>
        <v>-0.46742690889755334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127512334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25696777</v>
      </c>
      <c r="K323" s="39">
        <f t="shared" si="74"/>
        <v>0.20152385415515961</v>
      </c>
      <c r="L323" s="34">
        <f>SUM(L318:L322)</f>
        <v>23434324</v>
      </c>
      <c r="M323" s="39">
        <f t="shared" si="75"/>
        <v>0.18378084115376636</v>
      </c>
      <c r="N323" s="34">
        <f t="shared" si="76"/>
        <v>114475984</v>
      </c>
      <c r="O323" s="39">
        <f t="shared" si="77"/>
        <v>0.89776400767630837</v>
      </c>
      <c r="P323" s="34">
        <f>SUM(P318:P322)</f>
        <v>42075574</v>
      </c>
      <c r="Q323" s="34">
        <f>SUM(Q318:Q322)</f>
        <v>112558474</v>
      </c>
      <c r="R323" s="34">
        <f>SUM(R318:R322)</f>
        <v>127672347</v>
      </c>
      <c r="S323" s="34">
        <f>SUM(S318:S322)</f>
        <v>138054290</v>
      </c>
      <c r="T323" s="39">
        <f t="shared" si="78"/>
        <v>1.0813170842704098</v>
      </c>
      <c r="U323" s="39">
        <f t="shared" si="79"/>
        <v>-0.44304208422682478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2151010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514434</v>
      </c>
      <c r="K324" s="38">
        <f t="shared" si="74"/>
        <v>0.23915927866444137</v>
      </c>
      <c r="L324" s="33">
        <v>352426</v>
      </c>
      <c r="M324" s="38">
        <f t="shared" si="75"/>
        <v>0.16384210208227762</v>
      </c>
      <c r="N324" s="33">
        <f t="shared" si="76"/>
        <v>1735535</v>
      </c>
      <c r="O324" s="38">
        <f t="shared" si="77"/>
        <v>0.80684655115503878</v>
      </c>
      <c r="P324" s="33">
        <v>282361</v>
      </c>
      <c r="Q324" s="33">
        <v>7397650</v>
      </c>
      <c r="R324" s="33">
        <v>6490020</v>
      </c>
      <c r="S324" s="33">
        <v>1707864</v>
      </c>
      <c r="T324" s="38">
        <f t="shared" si="78"/>
        <v>0.2631523477585585</v>
      </c>
      <c r="U324" s="38">
        <f t="shared" si="79"/>
        <v>0.24813979267675079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1880360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168587</v>
      </c>
      <c r="K325" s="38">
        <f t="shared" si="74"/>
        <v>8.9656767852964322E-2</v>
      </c>
      <c r="L325" s="33">
        <v>219473</v>
      </c>
      <c r="M325" s="38">
        <f t="shared" si="75"/>
        <v>0.11671860707524091</v>
      </c>
      <c r="N325" s="33">
        <f t="shared" si="76"/>
        <v>1016366</v>
      </c>
      <c r="O325" s="38">
        <f t="shared" si="77"/>
        <v>0.54051670956625331</v>
      </c>
      <c r="P325" s="33">
        <v>785674</v>
      </c>
      <c r="Q325" s="33">
        <v>834000</v>
      </c>
      <c r="R325" s="33">
        <v>834000</v>
      </c>
      <c r="S325" s="33">
        <v>1969825</v>
      </c>
      <c r="T325" s="38">
        <f t="shared" si="78"/>
        <v>2.361900479616307</v>
      </c>
      <c r="U325" s="38">
        <f t="shared" si="79"/>
        <v>-0.72065640456474311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16165324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7201871</v>
      </c>
      <c r="K326" s="38">
        <f t="shared" si="74"/>
        <v>0.44551355729090242</v>
      </c>
      <c r="L326" s="33">
        <v>3042168</v>
      </c>
      <c r="M326" s="38">
        <f t="shared" si="75"/>
        <v>0.18819096975724087</v>
      </c>
      <c r="N326" s="33">
        <f t="shared" si="76"/>
        <v>16888877</v>
      </c>
      <c r="O326" s="38">
        <f t="shared" si="77"/>
        <v>1.0447595730218584</v>
      </c>
      <c r="P326" s="33">
        <v>2074230</v>
      </c>
      <c r="Q326" s="33">
        <v>8475666</v>
      </c>
      <c r="R326" s="33">
        <v>9173514</v>
      </c>
      <c r="S326" s="33">
        <v>10105609</v>
      </c>
      <c r="T326" s="38">
        <f t="shared" si="78"/>
        <v>1.101607192183933</v>
      </c>
      <c r="U326" s="38">
        <f t="shared" si="79"/>
        <v>0.46664931082859673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460750194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140545516</v>
      </c>
      <c r="K327" s="38">
        <f t="shared" si="74"/>
        <v>0.30503626006069573</v>
      </c>
      <c r="L327" s="33">
        <v>123031525</v>
      </c>
      <c r="M327" s="38">
        <f t="shared" si="75"/>
        <v>0.26702435853993367</v>
      </c>
      <c r="N327" s="33">
        <f t="shared" si="76"/>
        <v>437784927</v>
      </c>
      <c r="O327" s="38">
        <f t="shared" si="77"/>
        <v>0.95015679363989591</v>
      </c>
      <c r="P327" s="33">
        <v>178616444</v>
      </c>
      <c r="Q327" s="33">
        <v>388869039</v>
      </c>
      <c r="R327" s="33">
        <v>380651023</v>
      </c>
      <c r="S327" s="33">
        <v>324520750</v>
      </c>
      <c r="T327" s="38">
        <f t="shared" si="78"/>
        <v>0.85254138408029445</v>
      </c>
      <c r="U327" s="38">
        <f t="shared" si="79"/>
        <v>-0.31119709784391403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221325</v>
      </c>
      <c r="K328" s="38">
        <f t="shared" si="74"/>
        <v>7.2617953933985166E-2</v>
      </c>
      <c r="L328" s="33">
        <v>528169</v>
      </c>
      <c r="M328" s="38">
        <f t="shared" si="75"/>
        <v>0.17329516372465384</v>
      </c>
      <c r="N328" s="33">
        <f t="shared" si="76"/>
        <v>2203792</v>
      </c>
      <c r="O328" s="38">
        <f t="shared" si="77"/>
        <v>0.72307631734365774</v>
      </c>
      <c r="P328" s="33">
        <v>1163400</v>
      </c>
      <c r="Q328" s="33">
        <v>3264538</v>
      </c>
      <c r="R328" s="33">
        <v>3449352</v>
      </c>
      <c r="S328" s="33">
        <v>2744583</v>
      </c>
      <c r="T328" s="38">
        <f t="shared" si="78"/>
        <v>0.79568075395030724</v>
      </c>
      <c r="U328" s="38">
        <f t="shared" si="79"/>
        <v>-0.54601254942410171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230521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107688</v>
      </c>
      <c r="M329" s="38">
        <f t="shared" si="75"/>
        <v>0.4671504982192512</v>
      </c>
      <c r="N329" s="33">
        <f t="shared" si="76"/>
        <v>107688</v>
      </c>
      <c r="O329" s="38">
        <f t="shared" si="77"/>
        <v>0.4671504982192512</v>
      </c>
      <c r="P329" s="33">
        <v>1000500</v>
      </c>
      <c r="Q329" s="33">
        <v>891770</v>
      </c>
      <c r="R329" s="33">
        <v>891770</v>
      </c>
      <c r="S329" s="33">
        <v>1000500</v>
      </c>
      <c r="T329" s="38">
        <f t="shared" si="78"/>
        <v>1.1219260571672067</v>
      </c>
      <c r="U329" s="38">
        <f t="shared" si="79"/>
        <v>-0.89236581709145424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6647972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1568173</v>
      </c>
      <c r="K330" s="38">
        <f t="shared" si="74"/>
        <v>0.23588742551863937</v>
      </c>
      <c r="L330" s="33">
        <v>2137466</v>
      </c>
      <c r="M330" s="38">
        <f t="shared" si="75"/>
        <v>0.32152151062008083</v>
      </c>
      <c r="N330" s="33">
        <f t="shared" si="76"/>
        <v>6485905</v>
      </c>
      <c r="O330" s="38">
        <f t="shared" si="77"/>
        <v>0.97562158805723009</v>
      </c>
      <c r="P330" s="33">
        <v>985870</v>
      </c>
      <c r="Q330" s="33">
        <v>4996595</v>
      </c>
      <c r="R330" s="33">
        <v>5090631</v>
      </c>
      <c r="S330" s="33">
        <v>5280996</v>
      </c>
      <c r="T330" s="38">
        <f t="shared" si="78"/>
        <v>1.0373951677110362</v>
      </c>
      <c r="U330" s="38">
        <f t="shared" si="79"/>
        <v>1.1681012709586458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236350310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38075568</v>
      </c>
      <c r="K331" s="38">
        <f t="shared" si="74"/>
        <v>0.16109802436899701</v>
      </c>
      <c r="L331" s="33">
        <v>34140528</v>
      </c>
      <c r="M331" s="38">
        <f t="shared" si="75"/>
        <v>0.14444883952130208</v>
      </c>
      <c r="N331" s="33">
        <f t="shared" si="76"/>
        <v>181504656</v>
      </c>
      <c r="O331" s="38">
        <f t="shared" si="77"/>
        <v>0.76794761132320921</v>
      </c>
      <c r="P331" s="33">
        <v>-95660741</v>
      </c>
      <c r="Q331" s="33">
        <v>165472675</v>
      </c>
      <c r="R331" s="33">
        <v>184258206</v>
      </c>
      <c r="S331" s="33">
        <v>15781969</v>
      </c>
      <c r="T331" s="38">
        <f t="shared" si="78"/>
        <v>8.5651376633939444E-2</v>
      </c>
      <c r="U331" s="38">
        <f t="shared" si="79"/>
        <v>-1.3568917368097744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727223491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188295474</v>
      </c>
      <c r="K332" s="39">
        <f t="shared" si="74"/>
        <v>0.2589238058592912</v>
      </c>
      <c r="L332" s="34">
        <f>SUM(L324:L331)</f>
        <v>163559443</v>
      </c>
      <c r="M332" s="39">
        <f t="shared" si="75"/>
        <v>0.22490946046735996</v>
      </c>
      <c r="N332" s="34">
        <f t="shared" si="76"/>
        <v>647727746</v>
      </c>
      <c r="O332" s="39">
        <f t="shared" si="77"/>
        <v>0.89068595007748452</v>
      </c>
      <c r="P332" s="34">
        <f>SUM(P324:P331)</f>
        <v>89247738</v>
      </c>
      <c r="Q332" s="34">
        <f>SUM(Q324:Q331)</f>
        <v>580201933</v>
      </c>
      <c r="R332" s="34">
        <f>SUM(R324:R331)</f>
        <v>590838516</v>
      </c>
      <c r="S332" s="34">
        <f>SUM(S324:S331)</f>
        <v>363112096</v>
      </c>
      <c r="T332" s="39">
        <f t="shared" si="78"/>
        <v>0.61457079416264726</v>
      </c>
      <c r="U332" s="39">
        <f t="shared" si="79"/>
        <v>0.83264524866725464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1172696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1214899</v>
      </c>
      <c r="K333" s="38">
        <f t="shared" si="74"/>
        <v>1.0359880139439377</v>
      </c>
      <c r="L333" s="33">
        <v>355445</v>
      </c>
      <c r="M333" s="38">
        <f t="shared" si="75"/>
        <v>0.30310071834473723</v>
      </c>
      <c r="N333" s="33">
        <f t="shared" si="76"/>
        <v>1857854</v>
      </c>
      <c r="O333" s="38">
        <f t="shared" si="77"/>
        <v>1.5842588360495815</v>
      </c>
      <c r="P333" s="33">
        <v>789835</v>
      </c>
      <c r="Q333" s="33">
        <v>1337292</v>
      </c>
      <c r="R333" s="33">
        <v>1470000</v>
      </c>
      <c r="S333" s="33">
        <v>1414588</v>
      </c>
      <c r="T333" s="38">
        <f t="shared" si="78"/>
        <v>0.96230476190476189</v>
      </c>
      <c r="U333" s="38">
        <f t="shared" si="79"/>
        <v>-0.54997562782100062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2093200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94428</v>
      </c>
      <c r="K334" s="38">
        <f t="shared" si="74"/>
        <v>4.5111790559908271E-2</v>
      </c>
      <c r="L334" s="33">
        <v>571855</v>
      </c>
      <c r="M334" s="38">
        <f t="shared" si="75"/>
        <v>0.27319654118096692</v>
      </c>
      <c r="N334" s="33">
        <f t="shared" si="76"/>
        <v>1814940</v>
      </c>
      <c r="O334" s="38">
        <f t="shared" si="77"/>
        <v>0.86706478119625452</v>
      </c>
      <c r="P334" s="33">
        <v>285415</v>
      </c>
      <c r="Q334" s="33">
        <v>1082500</v>
      </c>
      <c r="R334" s="33">
        <v>1082500</v>
      </c>
      <c r="S334" s="33">
        <v>1277544</v>
      </c>
      <c r="T334" s="38">
        <f t="shared" si="78"/>
        <v>1.1801792147806005</v>
      </c>
      <c r="U334" s="38">
        <f t="shared" si="79"/>
        <v>1.0035912618467844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54952000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9247000</v>
      </c>
      <c r="M336" s="38">
        <f t="shared" si="75"/>
        <v>0.16827413014994905</v>
      </c>
      <c r="N336" s="33">
        <f t="shared" si="76"/>
        <v>9247000</v>
      </c>
      <c r="O336" s="38">
        <f t="shared" si="77"/>
        <v>0.16827413014994905</v>
      </c>
      <c r="P336" s="33">
        <v>18147730</v>
      </c>
      <c r="Q336" s="33">
        <v>51444000</v>
      </c>
      <c r="R336" s="33">
        <v>51444001</v>
      </c>
      <c r="S336" s="33">
        <v>53076491</v>
      </c>
      <c r="T336" s="38">
        <f t="shared" si="78"/>
        <v>1.0317333404919264</v>
      </c>
      <c r="U336" s="38">
        <f t="shared" si="79"/>
        <v>-0.49045968834669684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58267896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1309327</v>
      </c>
      <c r="K337" s="39">
        <f t="shared" si="74"/>
        <v>2.2470813087192988E-2</v>
      </c>
      <c r="L337" s="34">
        <f>SUM(L333:L336)</f>
        <v>10174300</v>
      </c>
      <c r="M337" s="39">
        <f t="shared" si="75"/>
        <v>0.17461244868014456</v>
      </c>
      <c r="N337" s="34">
        <f t="shared" si="76"/>
        <v>13071013</v>
      </c>
      <c r="O337" s="39">
        <f t="shared" si="77"/>
        <v>0.22432615380517601</v>
      </c>
      <c r="P337" s="34">
        <f>SUM(P333:P336)</f>
        <v>19222980</v>
      </c>
      <c r="Q337" s="34">
        <f>SUM(Q333:Q336)</f>
        <v>53913792</v>
      </c>
      <c r="R337" s="34">
        <f>SUM(R333:R336)</f>
        <v>54046501</v>
      </c>
      <c r="S337" s="34">
        <f>SUM(S333:S336)</f>
        <v>55768623</v>
      </c>
      <c r="T337" s="39">
        <f t="shared" si="78"/>
        <v>1.0318637093639049</v>
      </c>
      <c r="U337" s="39">
        <f t="shared" si="79"/>
        <v>-0.47072202124748608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2182125262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523642636</v>
      </c>
      <c r="K338" s="39">
        <f t="shared" si="74"/>
        <v>0.23996910036230543</v>
      </c>
      <c r="L338" s="34">
        <f>SUM(L302,L304:L309,L311:L316,L318:L322,L324:L331,L333:L336)</f>
        <v>394016420</v>
      </c>
      <c r="M338" s="39">
        <f t="shared" si="75"/>
        <v>0.18056544546799716</v>
      </c>
      <c r="N338" s="34">
        <f t="shared" si="76"/>
        <v>1769951018</v>
      </c>
      <c r="O338" s="39">
        <f t="shared" si="77"/>
        <v>0.81111338969504121</v>
      </c>
      <c r="P338" s="34">
        <f>SUM(P302,P304:P309,P311:P316,P318:P322,P324:P331,P333:P336)</f>
        <v>406820047</v>
      </c>
      <c r="Q338" s="34">
        <f>SUM(Q302,Q304:Q309,Q311:Q316,Q318:Q322,Q324:Q331,Q333:Q336)</f>
        <v>2445676170</v>
      </c>
      <c r="R338" s="34">
        <f>SUM(R302,R304:R309,R311:R316,R318:R322,R324:R331,R333:R336)</f>
        <v>2417321511</v>
      </c>
      <c r="S338" s="34">
        <f>SUM(S302,S304:S309,S311:S316,S318:S322,S324:S331,S333:S336)</f>
        <v>1801640674</v>
      </c>
      <c r="T338" s="39">
        <f t="shared" si="78"/>
        <v>0.74530453057305379</v>
      </c>
      <c r="U338" s="39">
        <f t="shared" si="79"/>
        <v>-3.1472458386496371E-2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6830150583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1295988923</v>
      </c>
      <c r="K339" s="41">
        <f t="shared" si="74"/>
        <v>0.18974529291135542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1155047178</v>
      </c>
      <c r="M339" s="41">
        <f t="shared" si="75"/>
        <v>0.16911006045384577</v>
      </c>
      <c r="N339" s="36">
        <f t="shared" si="76"/>
        <v>4648191089</v>
      </c>
      <c r="O339" s="41">
        <f t="shared" si="77"/>
        <v>0.68054006021026547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1201044472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6089657357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5084204020</v>
      </c>
      <c r="T339" s="41">
        <f t="shared" si="78"/>
        <v>0.83489164035736074</v>
      </c>
      <c r="U339" s="41">
        <f t="shared" si="79"/>
        <v>-3.8297744232071995E-2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435</v>
      </c>
      <c r="O8" s="38">
        <f>IF(($E8       =0),0,($N8       /$E8       ))</f>
        <v>0</v>
      </c>
      <c r="P8" s="33">
        <v>146907</v>
      </c>
      <c r="Q8" s="33">
        <v>3915380</v>
      </c>
      <c r="R8" s="33">
        <v>3915380</v>
      </c>
      <c r="S8" s="33">
        <v>251349</v>
      </c>
      <c r="T8" s="38">
        <f>IF(($R8       =0),0,($S8       /$R8       ))</f>
        <v>6.4195301605463578E-2</v>
      </c>
      <c r="U8" s="38">
        <f>IF(($P8       =0),0,(($L8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1576690</v>
      </c>
      <c r="E9" s="33">
        <v>1576860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337678</v>
      </c>
      <c r="K9" s="38">
        <f>IF(($E9       =0),0,($J9       /$E9       ))</f>
        <v>0.21414583412604796</v>
      </c>
      <c r="L9" s="33">
        <v>256575</v>
      </c>
      <c r="M9" s="38">
        <f>IF(($E9       =0),0,($L9       /$E9       ))</f>
        <v>0.16271260606521823</v>
      </c>
      <c r="N9" s="33">
        <f>$F9       +$H9       +$J9       +$L9</f>
        <v>1261632</v>
      </c>
      <c r="O9" s="38">
        <f>IF(($E9       =0),0,($N9       /$E9       ))</f>
        <v>0.80009132072599976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1576860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337678</v>
      </c>
      <c r="K10" s="39">
        <f t="shared" ref="K10:K54" si="2">IF(($E10      =0),0,($J10      /$E10      ))</f>
        <v>0.21414583412604796</v>
      </c>
      <c r="L10" s="34">
        <f>SUM(L8:L9)</f>
        <v>256575</v>
      </c>
      <c r="M10" s="39">
        <f t="shared" ref="M10:M54" si="3">IF(($E10      =0),0,($L10      /$E10      ))</f>
        <v>0.16271260606521823</v>
      </c>
      <c r="N10" s="34">
        <f t="shared" ref="N10:N54" si="4">$F10      +$H10      +$J10      +$L10</f>
        <v>1262067</v>
      </c>
      <c r="O10" s="39">
        <f t="shared" ref="O10:O54" si="5">IF(($E10      =0),0,($N10      /$E10      ))</f>
        <v>0.80036718541912411</v>
      </c>
      <c r="P10" s="34">
        <f>SUM(P8:P9)</f>
        <v>146907</v>
      </c>
      <c r="Q10" s="34">
        <f>SUM(Q8:Q9)</f>
        <v>3915380</v>
      </c>
      <c r="R10" s="34">
        <f>SUM(R8:R9)</f>
        <v>3915380</v>
      </c>
      <c r="S10" s="34">
        <f>SUM(S8:S9)</f>
        <v>251349</v>
      </c>
      <c r="T10" s="39">
        <f t="shared" ref="T10:T54" si="6">IF(($R10      =0),0,($S10      /$R10      ))</f>
        <v>6.4195301605463578E-2</v>
      </c>
      <c r="U10" s="39">
        <f t="shared" ref="U10:U54" si="7">IF(($P10      =0),0,(($L10      /$P10      )-1))</f>
        <v>0.74651310012456862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2003370</v>
      </c>
      <c r="E14" s="33">
        <v>1734899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258464</v>
      </c>
      <c r="K14" s="38">
        <f t="shared" si="2"/>
        <v>0.14897927775622674</v>
      </c>
      <c r="L14" s="33">
        <v>28002</v>
      </c>
      <c r="M14" s="38">
        <f t="shared" si="3"/>
        <v>1.614042085447049E-2</v>
      </c>
      <c r="N14" s="33">
        <f t="shared" si="4"/>
        <v>1145424</v>
      </c>
      <c r="O14" s="38">
        <f t="shared" si="5"/>
        <v>0.66022517737343789</v>
      </c>
      <c r="P14" s="33">
        <v>30062</v>
      </c>
      <c r="Q14" s="33">
        <v>2003516</v>
      </c>
      <c r="R14" s="33">
        <v>2003516</v>
      </c>
      <c r="S14" s="33">
        <v>915221</v>
      </c>
      <c r="T14" s="38">
        <f t="shared" si="6"/>
        <v>0.45680743253360589</v>
      </c>
      <c r="U14" s="38">
        <f t="shared" si="7"/>
        <v>-6.8525048233650465E-2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2546400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1445624</v>
      </c>
      <c r="E16" s="33">
        <v>1393166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420841</v>
      </c>
      <c r="K16" s="38">
        <f t="shared" si="2"/>
        <v>0.30207527315481431</v>
      </c>
      <c r="L16" s="33">
        <v>112201</v>
      </c>
      <c r="M16" s="38">
        <f t="shared" si="3"/>
        <v>8.0536705604357273E-2</v>
      </c>
      <c r="N16" s="33">
        <f t="shared" si="4"/>
        <v>1401878</v>
      </c>
      <c r="O16" s="38">
        <f t="shared" si="5"/>
        <v>1.0062533825832671</v>
      </c>
      <c r="P16" s="33">
        <v>23018</v>
      </c>
      <c r="Q16" s="33">
        <v>1388688</v>
      </c>
      <c r="R16" s="33">
        <v>1388688</v>
      </c>
      <c r="S16" s="33">
        <v>1166579</v>
      </c>
      <c r="T16" s="38">
        <f t="shared" si="6"/>
        <v>0.84005838604495753</v>
      </c>
      <c r="U16" s="38">
        <f t="shared" si="7"/>
        <v>3.8744895299330961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3128065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679305</v>
      </c>
      <c r="K19" s="39">
        <f t="shared" si="2"/>
        <v>0.21716460495545969</v>
      </c>
      <c r="L19" s="34">
        <f>SUM(L11:L18)</f>
        <v>140203</v>
      </c>
      <c r="M19" s="39">
        <f t="shared" si="3"/>
        <v>4.4820999563627992E-2</v>
      </c>
      <c r="N19" s="34">
        <f t="shared" si="4"/>
        <v>2547302</v>
      </c>
      <c r="O19" s="39">
        <f t="shared" si="5"/>
        <v>0.81433793735104609</v>
      </c>
      <c r="P19" s="34">
        <f>SUM(P11:P18)</f>
        <v>53080</v>
      </c>
      <c r="Q19" s="34">
        <f>SUM(Q11:Q18)</f>
        <v>3392204</v>
      </c>
      <c r="R19" s="34">
        <f>SUM(R11:R18)</f>
        <v>5938604</v>
      </c>
      <c r="S19" s="34">
        <f>SUM(S11:S18)</f>
        <v>2081800</v>
      </c>
      <c r="T19" s="39">
        <f t="shared" si="6"/>
        <v>0.35055376650808845</v>
      </c>
      <c r="U19" s="39">
        <f t="shared" si="7"/>
        <v>1.6413526752072345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42000</v>
      </c>
      <c r="E23" s="33">
        <v>22000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526</v>
      </c>
      <c r="M23" s="38">
        <f t="shared" si="3"/>
        <v>2.3909090909090908E-2</v>
      </c>
      <c r="N23" s="33">
        <f t="shared" si="4"/>
        <v>8787</v>
      </c>
      <c r="O23" s="38">
        <f t="shared" si="5"/>
        <v>0.39940909090909094</v>
      </c>
      <c r="P23" s="33">
        <v>6870</v>
      </c>
      <c r="Q23" s="33">
        <v>63000</v>
      </c>
      <c r="R23" s="33">
        <v>43000</v>
      </c>
      <c r="S23" s="33">
        <v>21522</v>
      </c>
      <c r="T23" s="38">
        <f t="shared" si="6"/>
        <v>0.50051162790697679</v>
      </c>
      <c r="U23" s="38">
        <f t="shared" si="7"/>
        <v>-0.92343522561863178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22000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526</v>
      </c>
      <c r="M27" s="39">
        <f t="shared" si="3"/>
        <v>2.3909090909090908E-2</v>
      </c>
      <c r="N27" s="34">
        <f t="shared" si="4"/>
        <v>8787</v>
      </c>
      <c r="O27" s="39">
        <f t="shared" si="5"/>
        <v>0.39940909090909094</v>
      </c>
      <c r="P27" s="34">
        <f>SUM(P20:P26)</f>
        <v>6870</v>
      </c>
      <c r="Q27" s="34">
        <f>SUM(Q20:Q26)</f>
        <v>63000</v>
      </c>
      <c r="R27" s="34">
        <f>SUM(R20:R26)</f>
        <v>43000</v>
      </c>
      <c r="S27" s="34">
        <f>SUM(S20:S26)</f>
        <v>21522</v>
      </c>
      <c r="T27" s="39">
        <f t="shared" si="6"/>
        <v>0.50051162790697679</v>
      </c>
      <c r="U27" s="39">
        <f t="shared" si="7"/>
        <v>-0.92343522561863178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15852</v>
      </c>
      <c r="K33" s="38">
        <f t="shared" si="2"/>
        <v>0.34853348577459214</v>
      </c>
      <c r="L33" s="33">
        <v>7615</v>
      </c>
      <c r="M33" s="38">
        <f t="shared" si="3"/>
        <v>0.16742887296073172</v>
      </c>
      <c r="N33" s="33">
        <f t="shared" si="4"/>
        <v>46263</v>
      </c>
      <c r="O33" s="38">
        <f t="shared" si="5"/>
        <v>1.0171716283364847</v>
      </c>
      <c r="P33" s="33">
        <v>9635</v>
      </c>
      <c r="Q33" s="33">
        <v>45482</v>
      </c>
      <c r="R33" s="33">
        <v>45482</v>
      </c>
      <c r="S33" s="33">
        <v>31126</v>
      </c>
      <c r="T33" s="38">
        <f t="shared" si="6"/>
        <v>0.68435864737698426</v>
      </c>
      <c r="U33" s="38">
        <f t="shared" si="7"/>
        <v>-0.20965230928905032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639321</v>
      </c>
      <c r="K34" s="38">
        <f t="shared" si="2"/>
        <v>0.4565730650022139</v>
      </c>
      <c r="L34" s="33">
        <v>14410</v>
      </c>
      <c r="M34" s="38">
        <f t="shared" si="3"/>
        <v>1.0290945967177525E-2</v>
      </c>
      <c r="N34" s="33">
        <f t="shared" si="4"/>
        <v>702479</v>
      </c>
      <c r="O34" s="38">
        <f t="shared" si="5"/>
        <v>0.5016775455986745</v>
      </c>
      <c r="P34" s="33">
        <v>403378</v>
      </c>
      <c r="Q34" s="33">
        <v>2077896</v>
      </c>
      <c r="R34" s="33">
        <v>2077896</v>
      </c>
      <c r="S34" s="33">
        <v>935971</v>
      </c>
      <c r="T34" s="38">
        <f t="shared" si="6"/>
        <v>0.45044169679329477</v>
      </c>
      <c r="U34" s="38">
        <f t="shared" si="7"/>
        <v>-0.96427668340861428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655173</v>
      </c>
      <c r="K35" s="39">
        <f t="shared" si="2"/>
        <v>0.45317421780649658</v>
      </c>
      <c r="L35" s="34">
        <f>SUM(L28:L34)</f>
        <v>22025</v>
      </c>
      <c r="M35" s="39">
        <f t="shared" si="3"/>
        <v>1.5234391751778672E-2</v>
      </c>
      <c r="N35" s="34">
        <f t="shared" si="4"/>
        <v>748742</v>
      </c>
      <c r="O35" s="39">
        <f t="shared" si="5"/>
        <v>0.51789461743519938</v>
      </c>
      <c r="P35" s="34">
        <f>SUM(P28:P34)</f>
        <v>413013</v>
      </c>
      <c r="Q35" s="34">
        <f>SUM(Q28:Q34)</f>
        <v>2123378</v>
      </c>
      <c r="R35" s="34">
        <f>SUM(R28:R34)</f>
        <v>2123378</v>
      </c>
      <c r="S35" s="34">
        <f>SUM(S28:S34)</f>
        <v>967097</v>
      </c>
      <c r="T35" s="39">
        <f t="shared" si="6"/>
        <v>0.45545211450810924</v>
      </c>
      <c r="U35" s="39">
        <f t="shared" si="7"/>
        <v>-0.94667238077251803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13311128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8189122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13311128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20861789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1672156</v>
      </c>
      <c r="K54" s="39">
        <f t="shared" si="2"/>
        <v>8.0154007884942174E-2</v>
      </c>
      <c r="L54" s="34">
        <f>SUM(L8:L9,L11:L18,L20:L26,L28:L34,L36:L39,L41:L46,L48:L52)</f>
        <v>419329</v>
      </c>
      <c r="M54" s="39">
        <f t="shared" si="3"/>
        <v>2.0100337511802079E-2</v>
      </c>
      <c r="N54" s="34">
        <f t="shared" si="4"/>
        <v>4566898</v>
      </c>
      <c r="O54" s="39">
        <f t="shared" si="5"/>
        <v>0.21891209809475112</v>
      </c>
      <c r="P54" s="34">
        <f>SUM(P8:P9,P11:P18,P20:P26,P28:P34,P36:P39,P41:P46,P48:P52)</f>
        <v>619870</v>
      </c>
      <c r="Q54" s="34">
        <f>SUM(Q8:Q9,Q11:Q18,Q20:Q26,Q28:Q34,Q36:Q39,Q41:Q46,Q48:Q52)</f>
        <v>29477479</v>
      </c>
      <c r="R54" s="34">
        <f>SUM(R8:R9,R11:R18,R20:R26,R28:R34,R36:R39,R41:R46,R48:R52)</f>
        <v>29273843</v>
      </c>
      <c r="S54" s="34">
        <f>SUM(S8:S9,S11:S18,S20:S26,S28:S34,S36:S39,S41:S46,S48:S52)</f>
        <v>3321768</v>
      </c>
      <c r="T54" s="39">
        <f t="shared" si="6"/>
        <v>0.11347222160069657</v>
      </c>
      <c r="U54" s="39">
        <f t="shared" si="7"/>
        <v>-0.32352106086760124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55706</v>
      </c>
      <c r="K57" s="38">
        <f t="shared" ref="K57:K85" si="10">IF(($E57      =0),0,($J57      /$E57      ))</f>
        <v>0.13516313670873176</v>
      </c>
      <c r="L57" s="33">
        <v>76545</v>
      </c>
      <c r="M57" s="38">
        <f t="shared" ref="M57:M85" si="11">IF(($E57      =0),0,($L57      /$E57      ))</f>
        <v>0.18572617490700952</v>
      </c>
      <c r="N57" s="33">
        <f t="shared" ref="N57:N85" si="12">$F57      +$H57      +$J57      +$L57</f>
        <v>264908</v>
      </c>
      <c r="O57" s="38">
        <f t="shared" ref="O57:O85" si="13">IF(($E57      =0),0,($N57      /$E57      ))</f>
        <v>0.64276372777145574</v>
      </c>
      <c r="P57" s="33">
        <v>38973</v>
      </c>
      <c r="Q57" s="33">
        <v>387972</v>
      </c>
      <c r="R57" s="33">
        <v>107025</v>
      </c>
      <c r="S57" s="33">
        <v>374281</v>
      </c>
      <c r="T57" s="38">
        <f t="shared" ref="T57:T85" si="14">IF(($R57      =0),0,($S57      /$R57      ))</f>
        <v>3.4971361831347818</v>
      </c>
      <c r="U57" s="38">
        <f t="shared" ref="U57:U85" si="15">IF(($P57      =0),0,(($L57      /$P57      )-1))</f>
        <v>0.96405203602494027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55706</v>
      </c>
      <c r="K58" s="39">
        <f t="shared" si="10"/>
        <v>0.13516313670873176</v>
      </c>
      <c r="L58" s="34">
        <f>L57</f>
        <v>76545</v>
      </c>
      <c r="M58" s="39">
        <f t="shared" si="11"/>
        <v>0.18572617490700952</v>
      </c>
      <c r="N58" s="34">
        <f t="shared" si="12"/>
        <v>264908</v>
      </c>
      <c r="O58" s="39">
        <f t="shared" si="13"/>
        <v>0.64276372777145574</v>
      </c>
      <c r="P58" s="34">
        <f>P57</f>
        <v>38973</v>
      </c>
      <c r="Q58" s="34">
        <f>Q57</f>
        <v>387972</v>
      </c>
      <c r="R58" s="34">
        <f>R57</f>
        <v>107025</v>
      </c>
      <c r="S58" s="34">
        <f>S57</f>
        <v>374281</v>
      </c>
      <c r="T58" s="39">
        <f t="shared" si="14"/>
        <v>3.4971361831347818</v>
      </c>
      <c r="U58" s="39">
        <f t="shared" si="15"/>
        <v>0.96405203602494027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898880</v>
      </c>
      <c r="E72" s="33">
        <v>1734864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302883</v>
      </c>
      <c r="K72" s="38">
        <f t="shared" si="10"/>
        <v>0.17458601942284813</v>
      </c>
      <c r="L72" s="33">
        <v>481436</v>
      </c>
      <c r="M72" s="38">
        <f t="shared" si="11"/>
        <v>0.2775064788940228</v>
      </c>
      <c r="N72" s="33">
        <f t="shared" si="12"/>
        <v>1690967</v>
      </c>
      <c r="O72" s="38">
        <f t="shared" si="13"/>
        <v>0.97469715205341745</v>
      </c>
      <c r="P72" s="33">
        <v>439769</v>
      </c>
      <c r="Q72" s="33">
        <v>848000</v>
      </c>
      <c r="R72" s="33">
        <v>848000</v>
      </c>
      <c r="S72" s="33">
        <v>1619642</v>
      </c>
      <c r="T72" s="38">
        <f t="shared" si="14"/>
        <v>1.9099551886792452</v>
      </c>
      <c r="U72" s="38">
        <f t="shared" si="15"/>
        <v>9.4747469694316688E-2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1734864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302883</v>
      </c>
      <c r="K78" s="39">
        <f t="shared" si="10"/>
        <v>0.17458601942284813</v>
      </c>
      <c r="L78" s="34">
        <f>SUM(L71:L77)</f>
        <v>481436</v>
      </c>
      <c r="M78" s="39">
        <f t="shared" si="11"/>
        <v>0.2775064788940228</v>
      </c>
      <c r="N78" s="34">
        <f t="shared" si="12"/>
        <v>1690967</v>
      </c>
      <c r="O78" s="39">
        <f t="shared" si="13"/>
        <v>0.97469715205341745</v>
      </c>
      <c r="P78" s="34">
        <f>SUM(P71:P77)</f>
        <v>439769</v>
      </c>
      <c r="Q78" s="34">
        <f>SUM(Q71:Q77)</f>
        <v>848000</v>
      </c>
      <c r="R78" s="34">
        <f>SUM(R71:R77)</f>
        <v>848000</v>
      </c>
      <c r="S78" s="34">
        <f>SUM(S71:S77)</f>
        <v>1619642</v>
      </c>
      <c r="T78" s="39">
        <f t="shared" si="14"/>
        <v>1.9099551886792452</v>
      </c>
      <c r="U78" s="39">
        <f t="shared" si="15"/>
        <v>9.4747469694316688E-2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22932017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5824716</v>
      </c>
      <c r="K82" s="38">
        <f t="shared" si="10"/>
        <v>0.25399928841845881</v>
      </c>
      <c r="L82" s="33">
        <v>6143709</v>
      </c>
      <c r="M82" s="38">
        <f t="shared" si="11"/>
        <v>0.26790966533820376</v>
      </c>
      <c r="N82" s="33">
        <f t="shared" si="12"/>
        <v>23404133</v>
      </c>
      <c r="O82" s="38">
        <f t="shared" si="13"/>
        <v>1.020587635182723</v>
      </c>
      <c r="P82" s="33">
        <v>5665183</v>
      </c>
      <c r="Q82" s="33">
        <v>15093386</v>
      </c>
      <c r="R82" s="33">
        <v>15093386</v>
      </c>
      <c r="S82" s="33">
        <v>11991941</v>
      </c>
      <c r="T82" s="38">
        <f t="shared" si="14"/>
        <v>0.79451628680270947</v>
      </c>
      <c r="U82" s="38">
        <f t="shared" si="15"/>
        <v>8.4467880384446525E-2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22932017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5824716</v>
      </c>
      <c r="K84" s="39">
        <f t="shared" si="10"/>
        <v>0.25399928841845881</v>
      </c>
      <c r="L84" s="34">
        <f>SUM(L79:L83)</f>
        <v>6143709</v>
      </c>
      <c r="M84" s="39">
        <f t="shared" si="11"/>
        <v>0.26790966533820376</v>
      </c>
      <c r="N84" s="34">
        <f t="shared" si="12"/>
        <v>23404133</v>
      </c>
      <c r="O84" s="39">
        <f t="shared" si="13"/>
        <v>1.020587635182723</v>
      </c>
      <c r="P84" s="34">
        <f>SUM(P79:P83)</f>
        <v>5665183</v>
      </c>
      <c r="Q84" s="34">
        <f>SUM(Q79:Q83)</f>
        <v>15093386</v>
      </c>
      <c r="R84" s="34">
        <f>SUM(R79:R83)</f>
        <v>15093386</v>
      </c>
      <c r="S84" s="34">
        <f>SUM(S79:S83)</f>
        <v>11991941</v>
      </c>
      <c r="T84" s="39">
        <f t="shared" si="14"/>
        <v>0.79451628680270947</v>
      </c>
      <c r="U84" s="39">
        <f t="shared" si="15"/>
        <v>8.4467880384446525E-2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25079020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6183305</v>
      </c>
      <c r="K85" s="39">
        <f t="shared" si="10"/>
        <v>0.2465528956075636</v>
      </c>
      <c r="L85" s="34">
        <f>SUM(L57,L59:L62,L64:L69,L71:L77,L79:L83)</f>
        <v>6701690</v>
      </c>
      <c r="M85" s="39">
        <f t="shared" si="11"/>
        <v>0.26722296166277631</v>
      </c>
      <c r="N85" s="34">
        <f t="shared" si="12"/>
        <v>25360008</v>
      </c>
      <c r="O85" s="39">
        <f t="shared" si="13"/>
        <v>1.0112041060615606</v>
      </c>
      <c r="P85" s="34">
        <f>SUM(P57,P59:P62,P64:P69,P71:P77,P79:P83)</f>
        <v>6143925</v>
      </c>
      <c r="Q85" s="34">
        <f>SUM(Q57,Q59:Q62,Q64:Q69,Q71:Q77,Q79:Q83)</f>
        <v>16329358</v>
      </c>
      <c r="R85" s="34">
        <f>SUM(R57,R59:R62,R64:R69,R71:R77,R79:R83)</f>
        <v>16048411</v>
      </c>
      <c r="S85" s="34">
        <f>SUM(S57,S59:S62,S64:S69,S71:S77,S79:S83)</f>
        <v>13985864</v>
      </c>
      <c r="T85" s="39">
        <f t="shared" si="14"/>
        <v>0.87147967484132849</v>
      </c>
      <c r="U85" s="39">
        <f t="shared" si="15"/>
        <v>9.0783171995100886E-2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733925</v>
      </c>
      <c r="K89" s="38">
        <f t="shared" si="18"/>
        <v>0.59620227457351749</v>
      </c>
      <c r="L89" s="33">
        <v>683549</v>
      </c>
      <c r="M89" s="38">
        <f t="shared" si="19"/>
        <v>0.55527944760357428</v>
      </c>
      <c r="N89" s="33">
        <f t="shared" si="20"/>
        <v>2483722</v>
      </c>
      <c r="O89" s="38">
        <f t="shared" si="21"/>
        <v>2.0176458164094231</v>
      </c>
      <c r="P89" s="33">
        <v>434267</v>
      </c>
      <c r="Q89" s="33">
        <v>1361321</v>
      </c>
      <c r="R89" s="33">
        <v>1179000</v>
      </c>
      <c r="S89" s="33">
        <v>1423579</v>
      </c>
      <c r="T89" s="38">
        <f t="shared" si="22"/>
        <v>1.2074461407972858</v>
      </c>
      <c r="U89" s="38">
        <f t="shared" si="23"/>
        <v>0.5740293413959614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7766697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2662670</v>
      </c>
      <c r="K90" s="38">
        <f t="shared" si="18"/>
        <v>0.34283170825384329</v>
      </c>
      <c r="L90" s="33">
        <v>3401973</v>
      </c>
      <c r="M90" s="38">
        <f t="shared" si="19"/>
        <v>0.43802056395402061</v>
      </c>
      <c r="N90" s="33">
        <f t="shared" si="20"/>
        <v>6870937</v>
      </c>
      <c r="O90" s="38">
        <f t="shared" si="21"/>
        <v>0.88466654486456731</v>
      </c>
      <c r="P90" s="33">
        <v>2158890</v>
      </c>
      <c r="Q90" s="33">
        <v>9641991</v>
      </c>
      <c r="R90" s="33">
        <v>9677844</v>
      </c>
      <c r="S90" s="33">
        <v>3000948</v>
      </c>
      <c r="T90" s="38">
        <f t="shared" si="22"/>
        <v>0.3100843534985685</v>
      </c>
      <c r="U90" s="38">
        <f t="shared" si="23"/>
        <v>0.57579728471575664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8997697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3396595</v>
      </c>
      <c r="K91" s="39">
        <f t="shared" si="18"/>
        <v>0.37749604148706051</v>
      </c>
      <c r="L91" s="34">
        <f>SUM(L88:L90)</f>
        <v>4085522</v>
      </c>
      <c r="M91" s="39">
        <f t="shared" si="19"/>
        <v>0.45406307858555361</v>
      </c>
      <c r="N91" s="34">
        <f t="shared" si="20"/>
        <v>9354659</v>
      </c>
      <c r="O91" s="39">
        <f t="shared" si="21"/>
        <v>1.0396725962210107</v>
      </c>
      <c r="P91" s="34">
        <f>SUM(P88:P90)</f>
        <v>2593157</v>
      </c>
      <c r="Q91" s="34">
        <f>SUM(Q88:Q90)</f>
        <v>11003317</v>
      </c>
      <c r="R91" s="34">
        <f>SUM(R88:R90)</f>
        <v>10856849</v>
      </c>
      <c r="S91" s="34">
        <f>SUM(S88:S90)</f>
        <v>4424527</v>
      </c>
      <c r="T91" s="39">
        <f t="shared" si="22"/>
        <v>0.40753325389346395</v>
      </c>
      <c r="U91" s="39">
        <f t="shared" si="23"/>
        <v>0.57550121338584592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2768559</v>
      </c>
      <c r="Q93" s="33">
        <v>3081089</v>
      </c>
      <c r="R93" s="33">
        <v>3081089</v>
      </c>
      <c r="S93" s="33">
        <v>2769390</v>
      </c>
      <c r="T93" s="38">
        <f t="shared" si="22"/>
        <v>0.89883479510004416</v>
      </c>
      <c r="U93" s="38">
        <f t="shared" si="23"/>
        <v>-1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2768559</v>
      </c>
      <c r="Q96" s="34">
        <f>SUM(Q92:Q95)</f>
        <v>3081089</v>
      </c>
      <c r="R96" s="34">
        <f>SUM(R92:R95)</f>
        <v>3081089</v>
      </c>
      <c r="S96" s="34">
        <f>SUM(S92:S95)</f>
        <v>2769390</v>
      </c>
      <c r="T96" s="39">
        <f t="shared" si="22"/>
        <v>0.89883479510004416</v>
      </c>
      <c r="U96" s="39">
        <f t="shared" si="23"/>
        <v>-1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63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0.58730158730158732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63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     +$J101     +$L101</f>
        <v>37</v>
      </c>
      <c r="O101" s="39">
        <f>IF(($E101     =0),0,($N101     /$E101     ))</f>
        <v>0.58730158730158732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IF(($R101     =0),0,($S101     /$R101     ))</f>
        <v>0</v>
      </c>
      <c r="U101" s="39">
        <f>IF(($P101     =0),0,(($L101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12078849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3396595</v>
      </c>
      <c r="K102" s="39">
        <f>IF(($E102     =0),0,($J102     /$E102     ))</f>
        <v>0.28120187610591041</v>
      </c>
      <c r="L102" s="34">
        <f>SUM(L88:L90,L92:L95,L97:L100)</f>
        <v>4085522</v>
      </c>
      <c r="M102" s="39">
        <f>IF(($E102     =0),0,($L102     /$E102     ))</f>
        <v>0.33823769135618797</v>
      </c>
      <c r="N102" s="34">
        <f>$F102     +$H102     +$J102     +$L102</f>
        <v>11071057</v>
      </c>
      <c r="O102" s="39">
        <f>IF(($E102     =0),0,($N102     /$E102     ))</f>
        <v>0.91656556017878854</v>
      </c>
      <c r="P102" s="34">
        <f>SUM(P88:P90,P92:P95,P97:P100)</f>
        <v>5361716</v>
      </c>
      <c r="Q102" s="34">
        <f>SUM(Q88:Q90,Q92:Q95,Q97:Q100)</f>
        <v>14084406</v>
      </c>
      <c r="R102" s="34">
        <f>SUM(R88:R90,R92:R95,R97:R100)</f>
        <v>13937938</v>
      </c>
      <c r="S102" s="34">
        <f>SUM(S88:S90,S92:S95,S97:S100)</f>
        <v>7193917</v>
      </c>
      <c r="T102" s="39">
        <f>IF(($R102     =0),0,($S102     /$R102     ))</f>
        <v>0.51613925962362583</v>
      </c>
      <c r="U102" s="39">
        <f>IF(($P102     =0),0,(($L102     /$P102     )-1))</f>
        <v>-0.23801969369507825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391573</v>
      </c>
      <c r="K105" s="38">
        <f t="shared" ref="K105:K136" si="26">IF(($E105     =0),0,($J105     /$E105     ))</f>
        <v>1.7638423423423424</v>
      </c>
      <c r="L105" s="33">
        <v>382493</v>
      </c>
      <c r="M105" s="38">
        <f t="shared" ref="M105:M136" si="27">IF(($E105     =0),0,($L105     /$E105     ))</f>
        <v>1.7229414414414415</v>
      </c>
      <c r="N105" s="33">
        <f t="shared" ref="N105:N136" si="28">$F105     +$H105     +$J105     +$L105</f>
        <v>1788513</v>
      </c>
      <c r="O105" s="38">
        <f t="shared" ref="O105:O136" si="29">IF(($E105     =0),0,($N105     /$E105     ))</f>
        <v>8.0563648648648645</v>
      </c>
      <c r="P105" s="33">
        <v>1239663</v>
      </c>
      <c r="Q105" s="33">
        <v>1769050</v>
      </c>
      <c r="R105" s="33">
        <v>1769050</v>
      </c>
      <c r="S105" s="33">
        <v>1291663</v>
      </c>
      <c r="T105" s="38">
        <f t="shared" ref="T105:T136" si="30">IF(($R105     =0),0,($S105     /$R105     ))</f>
        <v>0.73014499307537939</v>
      </c>
      <c r="U105" s="38">
        <f t="shared" ref="U105:U136" si="31">IF(($P105     =0),0,(($L105     /$P105     )-1))</f>
        <v>-0.69145404839863733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391573</v>
      </c>
      <c r="K106" s="39">
        <f t="shared" si="26"/>
        <v>1.7638423423423424</v>
      </c>
      <c r="L106" s="34">
        <f>L105</f>
        <v>382493</v>
      </c>
      <c r="M106" s="39">
        <f t="shared" si="27"/>
        <v>1.7229414414414415</v>
      </c>
      <c r="N106" s="34">
        <f t="shared" si="28"/>
        <v>1788513</v>
      </c>
      <c r="O106" s="39">
        <f t="shared" si="29"/>
        <v>8.0563648648648645</v>
      </c>
      <c r="P106" s="34">
        <f>P105</f>
        <v>1239663</v>
      </c>
      <c r="Q106" s="34">
        <f>Q105</f>
        <v>1769050</v>
      </c>
      <c r="R106" s="34">
        <f>R105</f>
        <v>1769050</v>
      </c>
      <c r="S106" s="34">
        <f>S105</f>
        <v>1291663</v>
      </c>
      <c r="T106" s="39">
        <f t="shared" si="30"/>
        <v>0.73014499307537939</v>
      </c>
      <c r="U106" s="39">
        <f t="shared" si="31"/>
        <v>-0.69145404839863733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374130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4348</v>
      </c>
      <c r="K110" s="38">
        <f t="shared" si="26"/>
        <v>1.1621628845588431E-2</v>
      </c>
      <c r="L110" s="33">
        <v>162909</v>
      </c>
      <c r="M110" s="38">
        <f t="shared" si="27"/>
        <v>0.43543420736107769</v>
      </c>
      <c r="N110" s="33">
        <f t="shared" si="28"/>
        <v>381499</v>
      </c>
      <c r="O110" s="38">
        <f t="shared" si="29"/>
        <v>1.0196963622270334</v>
      </c>
      <c r="P110" s="33">
        <v>121626</v>
      </c>
      <c r="Q110" s="33">
        <v>349368</v>
      </c>
      <c r="R110" s="33">
        <v>349368</v>
      </c>
      <c r="S110" s="33">
        <v>434640</v>
      </c>
      <c r="T110" s="38">
        <f t="shared" si="30"/>
        <v>1.2440750154564815</v>
      </c>
      <c r="U110" s="38">
        <f t="shared" si="31"/>
        <v>0.33942578067189588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477490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20708678</v>
      </c>
      <c r="R111" s="33">
        <v>20808678</v>
      </c>
      <c r="S111" s="33">
        <v>23000</v>
      </c>
      <c r="T111" s="38">
        <f t="shared" si="30"/>
        <v>1.1053080834832467E-3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851620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4348</v>
      </c>
      <c r="K112" s="39">
        <f t="shared" si="26"/>
        <v>5.1055635142434417E-3</v>
      </c>
      <c r="L112" s="34">
        <f>SUM(L107:L111)</f>
        <v>162909</v>
      </c>
      <c r="M112" s="39">
        <f t="shared" si="27"/>
        <v>0.19129306498203424</v>
      </c>
      <c r="N112" s="34">
        <f t="shared" si="28"/>
        <v>381499</v>
      </c>
      <c r="O112" s="39">
        <f t="shared" si="29"/>
        <v>0.44796857753458114</v>
      </c>
      <c r="P112" s="34">
        <f>SUM(P107:P111)</f>
        <v>121626</v>
      </c>
      <c r="Q112" s="34">
        <f>SUM(Q107:Q111)</f>
        <v>21058046</v>
      </c>
      <c r="R112" s="34">
        <f>SUM(R107:R111)</f>
        <v>21158046</v>
      </c>
      <c r="S112" s="34">
        <f>SUM(S107:S111)</f>
        <v>457640</v>
      </c>
      <c r="T112" s="39">
        <f t="shared" si="30"/>
        <v>2.1629596608306836E-2</v>
      </c>
      <c r="U112" s="39">
        <f t="shared" si="31"/>
        <v>0.33942578067189588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0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</v>
      </c>
      <c r="P117" s="33">
        <v>85437</v>
      </c>
      <c r="Q117" s="33">
        <v>108347</v>
      </c>
      <c r="R117" s="33">
        <v>108347</v>
      </c>
      <c r="S117" s="33">
        <v>238334</v>
      </c>
      <c r="T117" s="38">
        <f t="shared" si="30"/>
        <v>2.1997286496165098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40990</v>
      </c>
      <c r="M120" s="38">
        <f t="shared" si="27"/>
        <v>0</v>
      </c>
      <c r="N120" s="33">
        <f t="shared" si="28"/>
        <v>40990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40990</v>
      </c>
      <c r="M121" s="39">
        <f t="shared" si="27"/>
        <v>0</v>
      </c>
      <c r="N121" s="34">
        <f t="shared" si="28"/>
        <v>63490</v>
      </c>
      <c r="O121" s="39">
        <f t="shared" si="29"/>
        <v>0</v>
      </c>
      <c r="P121" s="34">
        <f>SUM(P113:P120)</f>
        <v>85437</v>
      </c>
      <c r="Q121" s="34">
        <f>SUM(Q113:Q120)</f>
        <v>108347</v>
      </c>
      <c r="R121" s="34">
        <f>SUM(R113:R120)</f>
        <v>108347</v>
      </c>
      <c r="S121" s="34">
        <f>SUM(S113:S120)</f>
        <v>238334</v>
      </c>
      <c r="T121" s="39">
        <f t="shared" si="30"/>
        <v>2.1997286496165098</v>
      </c>
      <c r="U121" s="39">
        <f t="shared" si="31"/>
        <v>-0.52023128152907994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     +$L137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100399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11300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19983504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4978315</v>
      </c>
      <c r="K156" s="38">
        <f t="shared" si="34"/>
        <v>0.24912122518653385</v>
      </c>
      <c r="L156" s="33">
        <v>73315</v>
      </c>
      <c r="M156" s="38">
        <f t="shared" si="35"/>
        <v>3.6687760064501198E-3</v>
      </c>
      <c r="N156" s="33">
        <f t="shared" si="36"/>
        <v>20027224</v>
      </c>
      <c r="O156" s="38">
        <f t="shared" si="37"/>
        <v>1.0021878045011525</v>
      </c>
      <c r="P156" s="33">
        <v>-10870</v>
      </c>
      <c r="Q156" s="33">
        <v>19582947</v>
      </c>
      <c r="R156" s="33">
        <v>19582947</v>
      </c>
      <c r="S156" s="33">
        <v>18656183</v>
      </c>
      <c r="T156" s="38">
        <f t="shared" si="38"/>
        <v>0.95267494723853363</v>
      </c>
      <c r="U156" s="38">
        <f t="shared" si="39"/>
        <v>-7.7447102115915367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20083903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4978315</v>
      </c>
      <c r="K157" s="39">
        <f t="shared" si="34"/>
        <v>0.24787587352916413</v>
      </c>
      <c r="L157" s="34">
        <f>SUM(L151:L156)</f>
        <v>73315</v>
      </c>
      <c r="M157" s="39">
        <f t="shared" si="35"/>
        <v>3.6504358739434264E-3</v>
      </c>
      <c r="N157" s="34">
        <f t="shared" si="36"/>
        <v>20027224</v>
      </c>
      <c r="O157" s="39">
        <f t="shared" si="37"/>
        <v>0.99717788917821404</v>
      </c>
      <c r="P157" s="34">
        <f>SUM(P151:P156)</f>
        <v>-10870</v>
      </c>
      <c r="Q157" s="34">
        <f>SUM(Q151:Q156)</f>
        <v>19694147</v>
      </c>
      <c r="R157" s="34">
        <f>SUM(R151:R156)</f>
        <v>19594247</v>
      </c>
      <c r="S157" s="34">
        <f>SUM(S151:S156)</f>
        <v>18656183</v>
      </c>
      <c r="T157" s="39">
        <f t="shared" si="38"/>
        <v>0.95212553970560854</v>
      </c>
      <c r="U157" s="39">
        <f t="shared" si="39"/>
        <v>-7.7447102115915367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1592652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1592652</v>
      </c>
      <c r="O159" s="38">
        <f t="shared" si="37"/>
        <v>1</v>
      </c>
      <c r="P159" s="33">
        <v>0</v>
      </c>
      <c r="Q159" s="33">
        <v>1592652</v>
      </c>
      <c r="R159" s="33">
        <v>1592652</v>
      </c>
      <c r="S159" s="33">
        <v>1592652</v>
      </c>
      <c r="T159" s="38">
        <f t="shared" si="38"/>
        <v>1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1592652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1592652</v>
      </c>
      <c r="O163" s="39">
        <f t="shared" si="37"/>
        <v>1</v>
      </c>
      <c r="P163" s="34">
        <f>SUM(P158:P162)</f>
        <v>0</v>
      </c>
      <c r="Q163" s="34">
        <f>SUM(Q158:Q162)</f>
        <v>1592652</v>
      </c>
      <c r="R163" s="34">
        <f>SUM(R158:R162)</f>
        <v>1592652</v>
      </c>
      <c r="S163" s="34">
        <f>SUM(S158:S162)</f>
        <v>1592652</v>
      </c>
      <c r="T163" s="39">
        <f t="shared" si="38"/>
        <v>1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22750175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6966888</v>
      </c>
      <c r="K170" s="39">
        <f t="shared" si="34"/>
        <v>0.30623447951499272</v>
      </c>
      <c r="L170" s="34">
        <f>SUM(L105,L107:L111,L113:L120,L122:L125,L127:L131,L133:L136,L138:L143,L145:L149,L151:L156,L158:L162,L164:L168)</f>
        <v>659707</v>
      </c>
      <c r="M170" s="39">
        <f t="shared" si="35"/>
        <v>2.899788682944197E-2</v>
      </c>
      <c r="N170" s="34">
        <f t="shared" si="36"/>
        <v>23853378</v>
      </c>
      <c r="O170" s="39">
        <f t="shared" si="37"/>
        <v>1.048492066544543</v>
      </c>
      <c r="P170" s="34">
        <f>SUM(P105,P107:P111,P113:P120,P122:P125,P127:P131,P133:P136,P138:P143,P145:P149,P151:P156,P158:P162,P164:P168)</f>
        <v>1435856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44222342</v>
      </c>
      <c r="S170" s="34">
        <f>SUM(S105,S107:S111,S113:S120,S122:S125,S127:S131,S133:S136,S138:S143,S145:S149,S151:S156,S158:S162,S164:S168)</f>
        <v>22236472</v>
      </c>
      <c r="T170" s="39">
        <f t="shared" si="38"/>
        <v>0.50283343202402075</v>
      </c>
      <c r="U170" s="39">
        <f t="shared" si="39"/>
        <v>-0.54054793795478095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173453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70560</v>
      </c>
      <c r="K184" s="38">
        <f t="shared" si="42"/>
        <v>0.40679607732354012</v>
      </c>
      <c r="L184" s="33">
        <v>85760</v>
      </c>
      <c r="M184" s="38">
        <f t="shared" si="43"/>
        <v>0.49442788536375848</v>
      </c>
      <c r="N184" s="33">
        <f t="shared" si="44"/>
        <v>311392</v>
      </c>
      <c r="O184" s="38">
        <f t="shared" si="45"/>
        <v>1.7952528927144529</v>
      </c>
      <c r="P184" s="33">
        <v>101500</v>
      </c>
      <c r="Q184" s="33">
        <v>393000</v>
      </c>
      <c r="R184" s="33">
        <v>438000</v>
      </c>
      <c r="S184" s="33">
        <v>404717</v>
      </c>
      <c r="T184" s="38">
        <f t="shared" si="46"/>
        <v>0.92401141552511412</v>
      </c>
      <c r="U184" s="38">
        <f t="shared" si="47"/>
        <v>-0.1550738916256158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173453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70560</v>
      </c>
      <c r="K185" s="39">
        <f t="shared" si="42"/>
        <v>0.40679607732354012</v>
      </c>
      <c r="L185" s="34">
        <f>SUM(L180:L184)</f>
        <v>85760</v>
      </c>
      <c r="M185" s="39">
        <f t="shared" si="43"/>
        <v>0.49442788536375848</v>
      </c>
      <c r="N185" s="34">
        <f t="shared" si="44"/>
        <v>311392</v>
      </c>
      <c r="O185" s="39">
        <f t="shared" si="45"/>
        <v>1.7952528927144529</v>
      </c>
      <c r="P185" s="34">
        <f>SUM(P180:P184)</f>
        <v>101500</v>
      </c>
      <c r="Q185" s="34">
        <f>SUM(Q180:Q184)</f>
        <v>393000</v>
      </c>
      <c r="R185" s="34">
        <f>SUM(R180:R184)</f>
        <v>438000</v>
      </c>
      <c r="S185" s="34">
        <f>SUM(S180:S184)</f>
        <v>404717</v>
      </c>
      <c r="T185" s="39">
        <f t="shared" si="46"/>
        <v>0.92401141552511412</v>
      </c>
      <c r="U185" s="39">
        <f t="shared" si="47"/>
        <v>-0.1550738916256158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300000</v>
      </c>
      <c r="K188" s="38">
        <f t="shared" si="42"/>
        <v>0.14502562119307744</v>
      </c>
      <c r="L188" s="33">
        <v>0</v>
      </c>
      <c r="M188" s="38">
        <f t="shared" si="43"/>
        <v>0</v>
      </c>
      <c r="N188" s="33">
        <f t="shared" si="44"/>
        <v>300000</v>
      </c>
      <c r="O188" s="38">
        <f t="shared" si="45"/>
        <v>0.14502562119307744</v>
      </c>
      <c r="P188" s="33">
        <v>178</v>
      </c>
      <c r="Q188" s="33">
        <v>1988753</v>
      </c>
      <c r="R188" s="33">
        <v>1988753</v>
      </c>
      <c r="S188" s="33">
        <v>178</v>
      </c>
      <c r="T188" s="38">
        <f t="shared" si="46"/>
        <v>8.9503321930878291E-5</v>
      </c>
      <c r="U188" s="38">
        <f t="shared" si="47"/>
        <v>-1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16455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7943000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2273246</v>
      </c>
      <c r="K190" s="38">
        <f t="shared" si="42"/>
        <v>0.28619488858114062</v>
      </c>
      <c r="L190" s="33">
        <v>0</v>
      </c>
      <c r="M190" s="38">
        <f t="shared" si="43"/>
        <v>0</v>
      </c>
      <c r="N190" s="33">
        <f t="shared" si="44"/>
        <v>9064829</v>
      </c>
      <c r="O190" s="38">
        <f t="shared" si="45"/>
        <v>1.1412349238323052</v>
      </c>
      <c r="P190" s="33">
        <v>0</v>
      </c>
      <c r="Q190" s="33">
        <v>15190000</v>
      </c>
      <c r="R190" s="33">
        <v>15476000</v>
      </c>
      <c r="S190" s="33">
        <v>16322927</v>
      </c>
      <c r="T190" s="38">
        <f t="shared" si="46"/>
        <v>1.0547251873869217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10028055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2573246</v>
      </c>
      <c r="K191" s="39">
        <f t="shared" si="42"/>
        <v>0.25660469552669984</v>
      </c>
      <c r="L191" s="34">
        <f>SUM(L186:L190)</f>
        <v>0</v>
      </c>
      <c r="M191" s="39">
        <f t="shared" si="43"/>
        <v>0</v>
      </c>
      <c r="N191" s="34">
        <f t="shared" si="44"/>
        <v>9364829</v>
      </c>
      <c r="O191" s="39">
        <f t="shared" si="45"/>
        <v>0.93386294750078658</v>
      </c>
      <c r="P191" s="34">
        <f>SUM(P186:P190)</f>
        <v>178</v>
      </c>
      <c r="Q191" s="34">
        <f>SUM(Q186:Q190)</f>
        <v>17178753</v>
      </c>
      <c r="R191" s="34">
        <f>SUM(R186:R190)</f>
        <v>17481208</v>
      </c>
      <c r="S191" s="34">
        <f>SUM(S186:S190)</f>
        <v>16323105</v>
      </c>
      <c r="T191" s="39">
        <f t="shared" si="46"/>
        <v>0.93375154623181644</v>
      </c>
      <c r="U191" s="39">
        <f t="shared" si="47"/>
        <v>-1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612532</v>
      </c>
      <c r="K200" s="38">
        <f t="shared" si="42"/>
        <v>0.21739116547163964</v>
      </c>
      <c r="L200" s="33">
        <v>0</v>
      </c>
      <c r="M200" s="38">
        <f t="shared" si="43"/>
        <v>0</v>
      </c>
      <c r="N200" s="33">
        <f t="shared" si="44"/>
        <v>2806152</v>
      </c>
      <c r="O200" s="38">
        <f t="shared" si="45"/>
        <v>0.99591964790504428</v>
      </c>
      <c r="P200" s="33">
        <v>0</v>
      </c>
      <c r="Q200" s="33">
        <v>1400061</v>
      </c>
      <c r="R200" s="33">
        <v>3233958</v>
      </c>
      <c r="S200" s="33">
        <v>1616978</v>
      </c>
      <c r="T200" s="38">
        <f t="shared" si="46"/>
        <v>0.49999969078138923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612532</v>
      </c>
      <c r="K204" s="39">
        <f t="shared" si="42"/>
        <v>0.21739116547163964</v>
      </c>
      <c r="L204" s="34">
        <f>SUM(L199:L203)</f>
        <v>0</v>
      </c>
      <c r="M204" s="39">
        <f t="shared" si="43"/>
        <v>0</v>
      </c>
      <c r="N204" s="34">
        <f t="shared" si="44"/>
        <v>2806152</v>
      </c>
      <c r="O204" s="39">
        <f t="shared" si="45"/>
        <v>0.99591964790504428</v>
      </c>
      <c r="P204" s="34">
        <f>SUM(P199:P203)</f>
        <v>0</v>
      </c>
      <c r="Q204" s="34">
        <f>SUM(Q199:Q203)</f>
        <v>1400061</v>
      </c>
      <c r="R204" s="34">
        <f>SUM(R199:R203)</f>
        <v>3233958</v>
      </c>
      <c r="S204" s="34">
        <f>SUM(S199:S203)</f>
        <v>1616978</v>
      </c>
      <c r="T204" s="39">
        <f t="shared" si="46"/>
        <v>0.49999969078138923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13019157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3256338</v>
      </c>
      <c r="K205" s="39">
        <f t="shared" si="42"/>
        <v>0.25011895931510775</v>
      </c>
      <c r="L205" s="34">
        <f>SUM(L173:L178,L180:L184,L186:L190,L192:L197,L199:L203)</f>
        <v>85760</v>
      </c>
      <c r="M205" s="39">
        <f t="shared" si="43"/>
        <v>6.587216054004111E-3</v>
      </c>
      <c r="N205" s="34">
        <f t="shared" si="44"/>
        <v>12482373</v>
      </c>
      <c r="O205" s="39">
        <f t="shared" si="45"/>
        <v>0.95876968070974178</v>
      </c>
      <c r="P205" s="34">
        <f>SUM(P173:P178,P180:P184,P186:P190,P192:P197,P199:P203)</f>
        <v>101678</v>
      </c>
      <c r="Q205" s="34">
        <f>SUM(Q173:Q178,Q180:Q184,Q186:Q190,Q192:Q197,Q199:Q203)</f>
        <v>18971814</v>
      </c>
      <c r="R205" s="34">
        <f>SUM(R173:R178,R180:R184,R186:R190,R192:R197,R199:R203)</f>
        <v>21153166</v>
      </c>
      <c r="S205" s="34">
        <f>SUM(S173:S178,S180:S184,S186:S190,S192:S197,S199:S203)</f>
        <v>18344800</v>
      </c>
      <c r="T205" s="39">
        <f t="shared" si="46"/>
        <v>0.8672366112949712</v>
      </c>
      <c r="U205" s="39">
        <f t="shared" si="47"/>
        <v>-0.15655303998898484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3274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0</v>
      </c>
      <c r="Q216" s="34">
        <f>SUM(Q208:Q215)</f>
        <v>0</v>
      </c>
      <c r="R216" s="34">
        <f>SUM(R208:R215)</f>
        <v>0</v>
      </c>
      <c r="S216" s="34">
        <f>SUM(S208:S215)</f>
        <v>3274</v>
      </c>
      <c r="T216" s="39">
        <f t="shared" si="54"/>
        <v>0</v>
      </c>
      <c r="U216" s="39">
        <f t="shared" si="55"/>
        <v>0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42296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24541</v>
      </c>
      <c r="K218" s="38">
        <f t="shared" si="50"/>
        <v>0.58022035180631737</v>
      </c>
      <c r="L218" s="33">
        <v>26860</v>
      </c>
      <c r="M218" s="38">
        <f t="shared" si="51"/>
        <v>0.635048231511254</v>
      </c>
      <c r="N218" s="33">
        <f t="shared" si="52"/>
        <v>71049</v>
      </c>
      <c r="O218" s="38">
        <f t="shared" si="53"/>
        <v>1.6798042368072632</v>
      </c>
      <c r="P218" s="33">
        <v>19911</v>
      </c>
      <c r="Q218" s="33">
        <v>27812</v>
      </c>
      <c r="R218" s="33">
        <v>27812</v>
      </c>
      <c r="S218" s="33">
        <v>51864</v>
      </c>
      <c r="T218" s="38">
        <f t="shared" si="54"/>
        <v>1.8648065583201496</v>
      </c>
      <c r="U218" s="38">
        <f t="shared" si="55"/>
        <v>0.34900306363316758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379</v>
      </c>
      <c r="M219" s="38">
        <f t="shared" si="51"/>
        <v>9.4749999999999999E-5</v>
      </c>
      <c r="N219" s="33">
        <f t="shared" si="52"/>
        <v>760</v>
      </c>
      <c r="O219" s="38">
        <f t="shared" si="53"/>
        <v>1.9000000000000001E-4</v>
      </c>
      <c r="P219" s="33">
        <v>521991</v>
      </c>
      <c r="Q219" s="33">
        <v>0</v>
      </c>
      <c r="R219" s="33">
        <v>4000000</v>
      </c>
      <c r="S219" s="33">
        <v>3993256</v>
      </c>
      <c r="T219" s="38">
        <f t="shared" si="54"/>
        <v>0.99831400000000003</v>
      </c>
      <c r="U219" s="38">
        <f t="shared" si="55"/>
        <v>-0.99927393384177121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520000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39131</v>
      </c>
      <c r="K223" s="38">
        <f t="shared" si="50"/>
        <v>7.5251923076923077E-2</v>
      </c>
      <c r="L223" s="33">
        <v>108696</v>
      </c>
      <c r="M223" s="38">
        <f t="shared" si="51"/>
        <v>0.20903076923076924</v>
      </c>
      <c r="N223" s="33">
        <f t="shared" si="52"/>
        <v>286957</v>
      </c>
      <c r="O223" s="38">
        <f t="shared" si="53"/>
        <v>0.55184038461538465</v>
      </c>
      <c r="P223" s="33">
        <v>26087</v>
      </c>
      <c r="Q223" s="33">
        <v>1100000</v>
      </c>
      <c r="R223" s="33">
        <v>340000</v>
      </c>
      <c r="S223" s="33">
        <v>58261</v>
      </c>
      <c r="T223" s="38">
        <f t="shared" si="54"/>
        <v>0.17135588235294116</v>
      </c>
      <c r="U223" s="38">
        <f t="shared" si="55"/>
        <v>3.1666730555449076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4562296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63672</v>
      </c>
      <c r="K224" s="39">
        <f t="shared" si="50"/>
        <v>1.3956130860426416E-2</v>
      </c>
      <c r="L224" s="34">
        <f>SUM(L217:L223)</f>
        <v>135935</v>
      </c>
      <c r="M224" s="39">
        <f t="shared" si="51"/>
        <v>2.9795304820204562E-2</v>
      </c>
      <c r="N224" s="34">
        <f t="shared" si="52"/>
        <v>358766</v>
      </c>
      <c r="O224" s="39">
        <f t="shared" si="53"/>
        <v>7.8637159886162586E-2</v>
      </c>
      <c r="P224" s="34">
        <f>SUM(P217:P223)</f>
        <v>567989</v>
      </c>
      <c r="Q224" s="34">
        <f>SUM(Q217:Q223)</f>
        <v>1127812</v>
      </c>
      <c r="R224" s="34">
        <f>SUM(R217:R223)</f>
        <v>4367812</v>
      </c>
      <c r="S224" s="34">
        <f>SUM(S217:S223)</f>
        <v>4103381</v>
      </c>
      <c r="T224" s="39">
        <f t="shared" si="54"/>
        <v>0.93945916170384625</v>
      </c>
      <c r="U224" s="39">
        <f t="shared" si="55"/>
        <v>-0.76067318205106083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275050</v>
      </c>
      <c r="K226" s="38">
        <f t="shared" si="50"/>
        <v>0.23770592393756126</v>
      </c>
      <c r="L226" s="33">
        <v>275765</v>
      </c>
      <c r="M226" s="38">
        <f t="shared" si="51"/>
        <v>0.23832384699015299</v>
      </c>
      <c r="N226" s="33">
        <f t="shared" si="52"/>
        <v>1099688</v>
      </c>
      <c r="O226" s="38">
        <f t="shared" si="53"/>
        <v>0.95038121099090656</v>
      </c>
      <c r="P226" s="33">
        <v>276980</v>
      </c>
      <c r="Q226" s="33">
        <v>1170276</v>
      </c>
      <c r="R226" s="33">
        <v>1092006</v>
      </c>
      <c r="S226" s="33">
        <v>1099029</v>
      </c>
      <c r="T226" s="38">
        <f t="shared" si="54"/>
        <v>1.006431283344597</v>
      </c>
      <c r="U226" s="38">
        <f t="shared" si="55"/>
        <v>-4.3865983103472672E-3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275050</v>
      </c>
      <c r="K230" s="39">
        <f t="shared" si="50"/>
        <v>0.23765580906660583</v>
      </c>
      <c r="L230" s="34">
        <f>SUM(L225:L229)</f>
        <v>275765</v>
      </c>
      <c r="M230" s="39">
        <f t="shared" si="51"/>
        <v>0.23827360184421945</v>
      </c>
      <c r="N230" s="34">
        <f t="shared" si="52"/>
        <v>1099688</v>
      </c>
      <c r="O230" s="39">
        <f t="shared" si="53"/>
        <v>0.95018084479490139</v>
      </c>
      <c r="P230" s="34">
        <f>SUM(P225:P229)</f>
        <v>276980</v>
      </c>
      <c r="Q230" s="34">
        <f>SUM(Q225:Q229)</f>
        <v>1170508</v>
      </c>
      <c r="R230" s="34">
        <f>SUM(R225:R229)</f>
        <v>1092238</v>
      </c>
      <c r="S230" s="34">
        <f>SUM(S225:S229)</f>
        <v>1099029</v>
      </c>
      <c r="T230" s="39">
        <f t="shared" si="54"/>
        <v>1.0062175093706682</v>
      </c>
      <c r="U230" s="39">
        <f t="shared" si="55"/>
        <v>-4.3865983103472672E-3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5719642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338722</v>
      </c>
      <c r="K231" s="39">
        <f t="shared" si="50"/>
        <v>5.9220839346238806E-2</v>
      </c>
      <c r="L231" s="34">
        <f>SUM(L208:L215,L217:L223,L225:L229)</f>
        <v>411700</v>
      </c>
      <c r="M231" s="39">
        <f t="shared" si="51"/>
        <v>7.1980029519330052E-2</v>
      </c>
      <c r="N231" s="34">
        <f t="shared" si="52"/>
        <v>1458454</v>
      </c>
      <c r="O231" s="39">
        <f t="shared" si="53"/>
        <v>0.25499043471601895</v>
      </c>
      <c r="P231" s="34">
        <f>SUM(P208:P215,P217:P223,P225:P229)</f>
        <v>844969</v>
      </c>
      <c r="Q231" s="34">
        <f>SUM(Q208:Q215,Q217:Q223,Q225:Q229)</f>
        <v>2298320</v>
      </c>
      <c r="R231" s="34">
        <f>SUM(R208:R215,R217:R223,R225:R229)</f>
        <v>5460050</v>
      </c>
      <c r="S231" s="34">
        <f>SUM(S208:S215,S217:S223,S225:S229)</f>
        <v>5205684</v>
      </c>
      <c r="T231" s="39">
        <f t="shared" si="54"/>
        <v>0.95341324713143649</v>
      </c>
      <c r="U231" s="39">
        <f t="shared" si="55"/>
        <v>-0.51276319012886862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2259</v>
      </c>
      <c r="M235" s="38">
        <f t="shared" si="59"/>
        <v>0</v>
      </c>
      <c r="N235" s="33">
        <f t="shared" si="60"/>
        <v>2259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2259</v>
      </c>
      <c r="M240" s="39">
        <f t="shared" si="59"/>
        <v>0</v>
      </c>
      <c r="N240" s="34">
        <f t="shared" si="60"/>
        <v>2259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1510</v>
      </c>
      <c r="K248" s="38">
        <f t="shared" si="58"/>
        <v>0.21925366632786408</v>
      </c>
      <c r="L248" s="33">
        <v>5756</v>
      </c>
      <c r="M248" s="38">
        <f t="shared" si="59"/>
        <v>0.83577755190939451</v>
      </c>
      <c r="N248" s="33">
        <f t="shared" si="60"/>
        <v>16606</v>
      </c>
      <c r="O248" s="38">
        <f t="shared" si="61"/>
        <v>2.4112095251923913</v>
      </c>
      <c r="P248" s="33">
        <v>0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17901607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0.93293116087287586</v>
      </c>
      <c r="P253" s="33">
        <v>0</v>
      </c>
      <c r="Q253" s="33">
        <v>17158010</v>
      </c>
      <c r="R253" s="33">
        <v>23073155</v>
      </c>
      <c r="S253" s="33">
        <v>15940741</v>
      </c>
      <c r="T253" s="38">
        <f t="shared" si="62"/>
        <v>0.69087825223728616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17908494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1510</v>
      </c>
      <c r="K254" s="39">
        <f t="shared" si="58"/>
        <v>8.4317531111214605E-5</v>
      </c>
      <c r="L254" s="34">
        <f>SUM(L248:L253)</f>
        <v>5756</v>
      </c>
      <c r="M254" s="39">
        <f t="shared" si="59"/>
        <v>3.2141172786500082E-4</v>
      </c>
      <c r="N254" s="34">
        <f t="shared" si="60"/>
        <v>16717573</v>
      </c>
      <c r="O254" s="39">
        <f t="shared" si="61"/>
        <v>0.93349965664337831</v>
      </c>
      <c r="P254" s="34">
        <f>SUM(P248:P253)</f>
        <v>0</v>
      </c>
      <c r="Q254" s="34">
        <f>SUM(Q248:Q253)</f>
        <v>17373684</v>
      </c>
      <c r="R254" s="34">
        <f>SUM(R248:R253)</f>
        <v>23288829</v>
      </c>
      <c r="S254" s="34">
        <f>SUM(S248:S253)</f>
        <v>15945160</v>
      </c>
      <c r="T254" s="39">
        <f t="shared" si="62"/>
        <v>0.68466989044404081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200456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32574</v>
      </c>
      <c r="K255" s="38">
        <f t="shared" si="58"/>
        <v>0.16249950113740672</v>
      </c>
      <c r="L255" s="33">
        <v>31168</v>
      </c>
      <c r="M255" s="38">
        <f t="shared" si="59"/>
        <v>0.15548549307578721</v>
      </c>
      <c r="N255" s="33">
        <f t="shared" si="60"/>
        <v>174356</v>
      </c>
      <c r="O255" s="38">
        <f t="shared" si="61"/>
        <v>0.86979686315201343</v>
      </c>
      <c r="P255" s="33">
        <v>39551</v>
      </c>
      <c r="Q255" s="33">
        <v>444000</v>
      </c>
      <c r="R255" s="33">
        <v>444000</v>
      </c>
      <c r="S255" s="33">
        <v>216399</v>
      </c>
      <c r="T255" s="38">
        <f t="shared" si="62"/>
        <v>0.48738513513513515</v>
      </c>
      <c r="U255" s="38">
        <f t="shared" si="63"/>
        <v>-0.21195418573487401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200456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32574</v>
      </c>
      <c r="K259" s="39">
        <f t="shared" si="58"/>
        <v>0.16249950113740672</v>
      </c>
      <c r="L259" s="34">
        <f>SUM(L255:L258)</f>
        <v>31168</v>
      </c>
      <c r="M259" s="39">
        <f t="shared" si="59"/>
        <v>0.15548549307578721</v>
      </c>
      <c r="N259" s="34">
        <f t="shared" si="60"/>
        <v>174356</v>
      </c>
      <c r="O259" s="39">
        <f t="shared" si="61"/>
        <v>0.86979686315201343</v>
      </c>
      <c r="P259" s="34">
        <f>SUM(P255:P258)</f>
        <v>39551</v>
      </c>
      <c r="Q259" s="34">
        <f>SUM(Q255:Q258)</f>
        <v>444000</v>
      </c>
      <c r="R259" s="34">
        <f>SUM(R255:R258)</f>
        <v>444000</v>
      </c>
      <c r="S259" s="34">
        <f>SUM(S255:S258)</f>
        <v>216399</v>
      </c>
      <c r="T259" s="39">
        <f t="shared" si="62"/>
        <v>0.48738513513513515</v>
      </c>
      <c r="U259" s="39">
        <f t="shared" si="63"/>
        <v>-0.21195418573487401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18108950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34084</v>
      </c>
      <c r="K260" s="39">
        <f t="shared" si="58"/>
        <v>1.882163239724004E-3</v>
      </c>
      <c r="L260" s="34">
        <f>SUM(L234:L239,L241:L246,L248:L253,L255:L258)</f>
        <v>39183</v>
      </c>
      <c r="M260" s="39">
        <f t="shared" si="59"/>
        <v>2.1637367158228388E-3</v>
      </c>
      <c r="N260" s="34">
        <f t="shared" si="60"/>
        <v>16894188</v>
      </c>
      <c r="O260" s="39">
        <f t="shared" si="61"/>
        <v>0.93291924711261554</v>
      </c>
      <c r="P260" s="34">
        <f>SUM(P234:P239,P241:P246,P248:P253,P255:P258)</f>
        <v>39551</v>
      </c>
      <c r="Q260" s="34">
        <f>SUM(Q234:Q239,Q241:Q246,Q248:Q253,Q255:Q258)</f>
        <v>17817684</v>
      </c>
      <c r="R260" s="34">
        <f>SUM(R234:R239,R241:R246,R248:R253,R255:R258)</f>
        <v>23732829</v>
      </c>
      <c r="S260" s="34">
        <f>SUM(S234:S239,S241:S246,S248:S253,S255:S258)</f>
        <v>16161559</v>
      </c>
      <c r="T260" s="39">
        <f t="shared" si="62"/>
        <v>0.68097903541124405</v>
      </c>
      <c r="U260" s="39">
        <f t="shared" si="63"/>
        <v>-9.3044423655533892E-3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1925009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79</v>
      </c>
      <c r="K263" s="38">
        <f t="shared" ref="K263:K299" si="66">IF(($E263     =0),0,($J263     /$E263     ))</f>
        <v>4.1038769169390895E-5</v>
      </c>
      <c r="L263" s="33">
        <v>96</v>
      </c>
      <c r="M263" s="38">
        <f t="shared" ref="M263:M299" si="67">IF(($E263     =0),0,($L263     /$E263     ))</f>
        <v>4.9869896712171218E-5</v>
      </c>
      <c r="N263" s="33">
        <f t="shared" ref="N263:N299" si="68">$F263     +$H263     +$J263     +$L263</f>
        <v>226</v>
      </c>
      <c r="O263" s="38">
        <f t="shared" ref="O263:O299" si="69">IF(($E263     =0),0,($N263     /$E263     ))</f>
        <v>1.1740204850990307E-4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130751</v>
      </c>
      <c r="K264" s="38">
        <f t="shared" si="66"/>
        <v>0.23432078853046595</v>
      </c>
      <c r="L264" s="33">
        <v>15255</v>
      </c>
      <c r="M264" s="38">
        <f t="shared" si="67"/>
        <v>2.7338709677419356E-2</v>
      </c>
      <c r="N264" s="33">
        <f t="shared" si="68"/>
        <v>536730</v>
      </c>
      <c r="O264" s="38">
        <f t="shared" si="69"/>
        <v>0.96188172043010756</v>
      </c>
      <c r="P264" s="33">
        <v>0</v>
      </c>
      <c r="Q264" s="33">
        <v>515736</v>
      </c>
      <c r="R264" s="33">
        <v>520736</v>
      </c>
      <c r="S264" s="33">
        <v>522274</v>
      </c>
      <c r="T264" s="38">
        <f t="shared" si="70"/>
        <v>1.0029535119523136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3000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798</v>
      </c>
      <c r="M265" s="38">
        <f t="shared" si="67"/>
        <v>0.26600000000000001</v>
      </c>
      <c r="N265" s="33">
        <f t="shared" si="68"/>
        <v>2298</v>
      </c>
      <c r="O265" s="38">
        <f t="shared" si="69"/>
        <v>0.76600000000000001</v>
      </c>
      <c r="P265" s="33">
        <v>1128</v>
      </c>
      <c r="Q265" s="33">
        <v>14163</v>
      </c>
      <c r="R265" s="33">
        <v>9213</v>
      </c>
      <c r="S265" s="33">
        <v>2783</v>
      </c>
      <c r="T265" s="38">
        <f t="shared" si="70"/>
        <v>0.30207315749484426</v>
      </c>
      <c r="U265" s="38">
        <f t="shared" si="71"/>
        <v>-0.29255319148936165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2486009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130830</v>
      </c>
      <c r="K267" s="39">
        <f t="shared" si="66"/>
        <v>5.2626519051218235E-2</v>
      </c>
      <c r="L267" s="34">
        <f>SUM(L263:L266)</f>
        <v>16149</v>
      </c>
      <c r="M267" s="39">
        <f t="shared" si="67"/>
        <v>6.4959539567234067E-3</v>
      </c>
      <c r="N267" s="34">
        <f t="shared" si="68"/>
        <v>539254</v>
      </c>
      <c r="O267" s="39">
        <f t="shared" si="69"/>
        <v>0.21691554616254405</v>
      </c>
      <c r="P267" s="34">
        <f>SUM(P263:P266)</f>
        <v>1128</v>
      </c>
      <c r="Q267" s="34">
        <f>SUM(Q263:Q266)</f>
        <v>529899</v>
      </c>
      <c r="R267" s="34">
        <f>SUM(R263:R266)</f>
        <v>529949</v>
      </c>
      <c r="S267" s="34">
        <f>SUM(S263:S266)</f>
        <v>525057</v>
      </c>
      <c r="T267" s="39">
        <f t="shared" si="70"/>
        <v>0.99076892304731212</v>
      </c>
      <c r="U267" s="39">
        <f t="shared" si="71"/>
        <v>13.316489361702128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0</v>
      </c>
      <c r="Q271" s="33">
        <v>160000</v>
      </c>
      <c r="R271" s="33">
        <v>266283</v>
      </c>
      <c r="S271" s="33">
        <v>266283</v>
      </c>
      <c r="T271" s="38">
        <f t="shared" si="70"/>
        <v>1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4265212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8.1914568373154723E-2</v>
      </c>
      <c r="P275" s="34">
        <f>SUM(P268:P274)</f>
        <v>0</v>
      </c>
      <c r="Q275" s="34">
        <f>SUM(Q268:Q274)</f>
        <v>4897600</v>
      </c>
      <c r="R275" s="34">
        <f>SUM(R268:R274)</f>
        <v>5003883</v>
      </c>
      <c r="S275" s="34">
        <f>SUM(S268:S274)</f>
        <v>266283</v>
      </c>
      <c r="T275" s="39">
        <f t="shared" si="70"/>
        <v>5.3215273018973462E-2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10266</v>
      </c>
      <c r="Q279" s="33">
        <v>0</v>
      </c>
      <c r="R279" s="33">
        <v>0</v>
      </c>
      <c r="S279" s="33">
        <v>10266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10266</v>
      </c>
      <c r="Q285" s="34">
        <f>SUM(Q276:Q284)</f>
        <v>0</v>
      </c>
      <c r="R285" s="34">
        <f>SUM(R276:R284)</f>
        <v>0</v>
      </c>
      <c r="S285" s="34">
        <f>SUM(S276:S284)</f>
        <v>10266</v>
      </c>
      <c r="T285" s="39">
        <f t="shared" si="70"/>
        <v>0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7781</v>
      </c>
      <c r="K296" s="38">
        <f t="shared" si="66"/>
        <v>2.1874745225705424E-3</v>
      </c>
      <c r="L296" s="33">
        <v>10914</v>
      </c>
      <c r="M296" s="38">
        <f t="shared" si="67"/>
        <v>3.0682556148740395E-3</v>
      </c>
      <c r="N296" s="33">
        <f t="shared" si="68"/>
        <v>35136</v>
      </c>
      <c r="O296" s="38">
        <f t="shared" si="69"/>
        <v>9.8777926776813501E-3</v>
      </c>
      <c r="P296" s="33">
        <v>38419</v>
      </c>
      <c r="Q296" s="33">
        <v>4557070</v>
      </c>
      <c r="R296" s="33">
        <v>4557070</v>
      </c>
      <c r="S296" s="33">
        <v>66578</v>
      </c>
      <c r="T296" s="38">
        <f t="shared" si="70"/>
        <v>1.4609826050510526E-2</v>
      </c>
      <c r="U296" s="38">
        <f t="shared" si="71"/>
        <v>-0.71592180952133067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7781</v>
      </c>
      <c r="K298" s="39">
        <f t="shared" si="66"/>
        <v>2.1874745225705424E-3</v>
      </c>
      <c r="L298" s="34">
        <f>SUM(L293:L297)</f>
        <v>10914</v>
      </c>
      <c r="M298" s="39">
        <f t="shared" si="67"/>
        <v>3.0682556148740395E-3</v>
      </c>
      <c r="N298" s="34">
        <f t="shared" si="68"/>
        <v>35136</v>
      </c>
      <c r="O298" s="39">
        <f t="shared" si="69"/>
        <v>9.8777926776813501E-3</v>
      </c>
      <c r="P298" s="34">
        <f>SUM(P293:P297)</f>
        <v>38419</v>
      </c>
      <c r="Q298" s="34">
        <f>SUM(Q293:Q297)</f>
        <v>4557070</v>
      </c>
      <c r="R298" s="34">
        <f>SUM(R293:R297)</f>
        <v>4557070</v>
      </c>
      <c r="S298" s="34">
        <f>SUM(S293:S297)</f>
        <v>66578</v>
      </c>
      <c r="T298" s="39">
        <f t="shared" si="70"/>
        <v>1.4609826050510526E-2</v>
      </c>
      <c r="U298" s="39">
        <f t="shared" si="71"/>
        <v>-0.71592180952133067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10313291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138611</v>
      </c>
      <c r="K299" s="39">
        <f t="shared" si="66"/>
        <v>1.3440035775195328E-2</v>
      </c>
      <c r="L299" s="34">
        <f>SUM(L263:L266,L268:L274,L276:L284,L286:L291,L293:L297)</f>
        <v>27063</v>
      </c>
      <c r="M299" s="39">
        <f t="shared" si="67"/>
        <v>2.6240896334642355E-3</v>
      </c>
      <c r="N299" s="34">
        <f t="shared" si="68"/>
        <v>923773</v>
      </c>
      <c r="O299" s="39">
        <f t="shared" si="69"/>
        <v>8.957111750264779E-2</v>
      </c>
      <c r="P299" s="34">
        <f>SUM(P263:P266,P268:P274,P276:P284,P286:P291,P293:P297)</f>
        <v>49813</v>
      </c>
      <c r="Q299" s="34">
        <f>SUM(Q263:Q266,Q268:Q274,Q276:Q284,Q286:Q291,Q293:Q297)</f>
        <v>9984569</v>
      </c>
      <c r="R299" s="34">
        <f>SUM(R263:R266,R268:R274,R276:R284,R286:R291,R293:R297)</f>
        <v>10090902</v>
      </c>
      <c r="S299" s="34">
        <f>SUM(S263:S266,S268:S274,S276:S284,S286:S291,S293:S297)</f>
        <v>868184</v>
      </c>
      <c r="T299" s="39">
        <f t="shared" si="70"/>
        <v>8.6036312710201721E-2</v>
      </c>
      <c r="U299" s="39">
        <f t="shared" si="71"/>
        <v>-0.45670808825005516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51053412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10718519</v>
      </c>
      <c r="K302" s="38">
        <f t="shared" ref="K302:K339" si="74">IF(($E302     =0),0,($J302     /$E302     ))</f>
        <v>0.20994716278708267</v>
      </c>
      <c r="L302" s="33">
        <v>14966307</v>
      </c>
      <c r="M302" s="38">
        <f t="shared" ref="M302:M339" si="75">IF(($E302     =0),0,($L302     /$E302     ))</f>
        <v>0.29314998574434165</v>
      </c>
      <c r="N302" s="33">
        <f t="shared" ref="N302:N339" si="76">$F302     +$H302     +$J302     +$L302</f>
        <v>39659170</v>
      </c>
      <c r="O302" s="38">
        <f t="shared" ref="O302:O339" si="77">IF(($E302     =0),0,($N302     /$E302     ))</f>
        <v>0.77681722820014454</v>
      </c>
      <c r="P302" s="33">
        <v>9794315</v>
      </c>
      <c r="Q302" s="33">
        <v>38544605</v>
      </c>
      <c r="R302" s="33">
        <v>48541079</v>
      </c>
      <c r="S302" s="33">
        <v>31703146</v>
      </c>
      <c r="T302" s="38">
        <f t="shared" ref="T302:T339" si="78">IF(($R302     =0),0,($S302     /$R302     ))</f>
        <v>0.65311992755661652</v>
      </c>
      <c r="U302" s="38">
        <f t="shared" ref="U302:U339" si="79">IF(($P302     =0),0,(($L302     /$P302     )-1))</f>
        <v>0.52806061475457966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51053412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10718519</v>
      </c>
      <c r="K303" s="39">
        <f t="shared" si="74"/>
        <v>0.20994716278708267</v>
      </c>
      <c r="L303" s="34">
        <f>L302</f>
        <v>14966307</v>
      </c>
      <c r="M303" s="39">
        <f t="shared" si="75"/>
        <v>0.29314998574434165</v>
      </c>
      <c r="N303" s="34">
        <f t="shared" si="76"/>
        <v>39659170</v>
      </c>
      <c r="O303" s="39">
        <f t="shared" si="77"/>
        <v>0.77681722820014454</v>
      </c>
      <c r="P303" s="34">
        <f>P302</f>
        <v>9794315</v>
      </c>
      <c r="Q303" s="34">
        <f>Q302</f>
        <v>38544605</v>
      </c>
      <c r="R303" s="34">
        <f>R302</f>
        <v>48541079</v>
      </c>
      <c r="S303" s="34">
        <f>S302</f>
        <v>31703146</v>
      </c>
      <c r="T303" s="39">
        <f t="shared" si="78"/>
        <v>0.65311992755661652</v>
      </c>
      <c r="U303" s="39">
        <f t="shared" si="79"/>
        <v>0.52806061475457966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6</v>
      </c>
      <c r="M311" s="38">
        <f t="shared" si="75"/>
        <v>4.2631803325280662E-4</v>
      </c>
      <c r="N311" s="33">
        <f t="shared" si="76"/>
        <v>237</v>
      </c>
      <c r="O311" s="38">
        <f t="shared" si="77"/>
        <v>1.6839562313485861E-2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98780</v>
      </c>
      <c r="K313" s="38">
        <f t="shared" si="74"/>
        <v>0.10006442698477659</v>
      </c>
      <c r="L313" s="33">
        <v>88313</v>
      </c>
      <c r="M313" s="38">
        <f t="shared" si="75"/>
        <v>8.9461325575081754E-2</v>
      </c>
      <c r="N313" s="33">
        <f t="shared" si="76"/>
        <v>317857</v>
      </c>
      <c r="O313" s="38">
        <f t="shared" si="77"/>
        <v>0.32199006446750489</v>
      </c>
      <c r="P313" s="33">
        <v>25649</v>
      </c>
      <c r="Q313" s="33">
        <v>130634</v>
      </c>
      <c r="R313" s="33">
        <v>130632</v>
      </c>
      <c r="S313" s="33">
        <v>858371</v>
      </c>
      <c r="T313" s="38">
        <f t="shared" si="78"/>
        <v>6.5709091187457895</v>
      </c>
      <c r="U313" s="38">
        <f t="shared" si="79"/>
        <v>2.4431361846465749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3377790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98780</v>
      </c>
      <c r="K317" s="39">
        <f t="shared" si="74"/>
        <v>9.8657861567379587E-2</v>
      </c>
      <c r="L317" s="34">
        <f>SUM(L311:L316)</f>
        <v>88319</v>
      </c>
      <c r="M317" s="39">
        <f t="shared" si="75"/>
        <v>8.8209796272214994E-2</v>
      </c>
      <c r="N317" s="34">
        <f t="shared" si="76"/>
        <v>318094</v>
      </c>
      <c r="O317" s="39">
        <f t="shared" si="77"/>
        <v>0.31770068655005101</v>
      </c>
      <c r="P317" s="34">
        <f>SUM(P311:P316)</f>
        <v>25649</v>
      </c>
      <c r="Q317" s="34">
        <f>SUM(Q311:Q316)</f>
        <v>2394039</v>
      </c>
      <c r="R317" s="34">
        <f>SUM(R311:R316)</f>
        <v>3521827</v>
      </c>
      <c r="S317" s="34">
        <f>SUM(S311:S316)</f>
        <v>858371</v>
      </c>
      <c r="T317" s="39">
        <f t="shared" si="78"/>
        <v>0.24372889412228368</v>
      </c>
      <c r="U317" s="39">
        <f t="shared" si="79"/>
        <v>2.4433701118952005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486700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81701</v>
      </c>
      <c r="K319" s="38">
        <f t="shared" si="74"/>
        <v>0.16786726936511198</v>
      </c>
      <c r="L319" s="33">
        <v>263088</v>
      </c>
      <c r="M319" s="38">
        <f t="shared" si="75"/>
        <v>0.5405547565235258</v>
      </c>
      <c r="N319" s="33">
        <f t="shared" si="76"/>
        <v>380492</v>
      </c>
      <c r="O319" s="38">
        <f t="shared" si="77"/>
        <v>0.78177933018286416</v>
      </c>
      <c r="P319" s="33">
        <v>0</v>
      </c>
      <c r="Q319" s="33">
        <v>31600</v>
      </c>
      <c r="R319" s="33">
        <v>31600</v>
      </c>
      <c r="S319" s="33">
        <v>32457</v>
      </c>
      <c r="T319" s="38">
        <f t="shared" si="78"/>
        <v>1.0271202531645569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4550600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216907</v>
      </c>
      <c r="K320" s="38">
        <f t="shared" si="74"/>
        <v>4.7665582560541465E-2</v>
      </c>
      <c r="L320" s="33">
        <v>123187</v>
      </c>
      <c r="M320" s="38">
        <f t="shared" si="75"/>
        <v>2.7070496198303519E-2</v>
      </c>
      <c r="N320" s="33">
        <f t="shared" si="76"/>
        <v>815462</v>
      </c>
      <c r="O320" s="38">
        <f t="shared" si="77"/>
        <v>0.1791987869731464</v>
      </c>
      <c r="P320" s="33">
        <v>416554</v>
      </c>
      <c r="Q320" s="33">
        <v>12460400</v>
      </c>
      <c r="R320" s="33">
        <v>7460400</v>
      </c>
      <c r="S320" s="33">
        <v>1506502</v>
      </c>
      <c r="T320" s="38">
        <f t="shared" si="78"/>
        <v>0.20193314031419227</v>
      </c>
      <c r="U320" s="38">
        <f t="shared" si="79"/>
        <v>-0.70427123494192823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5172500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298608</v>
      </c>
      <c r="K323" s="39">
        <f t="shared" si="74"/>
        <v>5.7729917834702757E-2</v>
      </c>
      <c r="L323" s="34">
        <f>SUM(L318:L322)</f>
        <v>386275</v>
      </c>
      <c r="M323" s="39">
        <f t="shared" si="75"/>
        <v>7.4678588690188494E-2</v>
      </c>
      <c r="N323" s="34">
        <f t="shared" si="76"/>
        <v>1195954</v>
      </c>
      <c r="O323" s="39">
        <f t="shared" si="77"/>
        <v>0.23121391976800387</v>
      </c>
      <c r="P323" s="34">
        <f>SUM(P318:P322)</f>
        <v>416554</v>
      </c>
      <c r="Q323" s="34">
        <f>SUM(Q318:Q322)</f>
        <v>12692000</v>
      </c>
      <c r="R323" s="34">
        <f>SUM(R318:R322)</f>
        <v>7692000</v>
      </c>
      <c r="S323" s="34">
        <f>SUM(S318:S322)</f>
        <v>1538959</v>
      </c>
      <c r="T323" s="39">
        <f t="shared" si="78"/>
        <v>0.20007267290691627</v>
      </c>
      <c r="U323" s="39">
        <f t="shared" si="79"/>
        <v>-7.2689255174599232E-2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256680</v>
      </c>
      <c r="K325" s="38">
        <f t="shared" si="74"/>
        <v>0.38586775144993551</v>
      </c>
      <c r="L325" s="33">
        <v>-51932</v>
      </c>
      <c r="M325" s="38">
        <f t="shared" si="75"/>
        <v>-7.8069518732655649E-2</v>
      </c>
      <c r="N325" s="33">
        <f t="shared" si="76"/>
        <v>613966</v>
      </c>
      <c r="O325" s="38">
        <f t="shared" si="77"/>
        <v>0.92297677998562844</v>
      </c>
      <c r="P325" s="33">
        <v>104972</v>
      </c>
      <c r="Q325" s="33">
        <v>689530</v>
      </c>
      <c r="R325" s="33">
        <v>689530</v>
      </c>
      <c r="S325" s="33">
        <v>472577</v>
      </c>
      <c r="T325" s="38">
        <f t="shared" si="78"/>
        <v>0.68536104302930978</v>
      </c>
      <c r="U325" s="38">
        <f t="shared" si="79"/>
        <v>-1.4947224021643866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463</v>
      </c>
      <c r="M326" s="38">
        <f t="shared" si="75"/>
        <v>0.85899814471243041</v>
      </c>
      <c r="N326" s="33">
        <f t="shared" si="76"/>
        <v>463</v>
      </c>
      <c r="O326" s="38">
        <f t="shared" si="77"/>
        <v>0.85899814471243041</v>
      </c>
      <c r="P326" s="33">
        <v>595</v>
      </c>
      <c r="Q326" s="33">
        <v>9637</v>
      </c>
      <c r="R326" s="33">
        <v>3945152</v>
      </c>
      <c r="S326" s="33">
        <v>5631</v>
      </c>
      <c r="T326" s="38">
        <f t="shared" si="78"/>
        <v>1.4273214314682932E-3</v>
      </c>
      <c r="U326" s="38">
        <f t="shared" si="79"/>
        <v>-0.22184873949579831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172</v>
      </c>
      <c r="K327" s="38">
        <f t="shared" si="74"/>
        <v>8.5999999999999993E-2</v>
      </c>
      <c r="L327" s="33">
        <v>522092</v>
      </c>
      <c r="M327" s="38">
        <f t="shared" si="75"/>
        <v>261.04599999999999</v>
      </c>
      <c r="N327" s="33">
        <f t="shared" si="76"/>
        <v>523734</v>
      </c>
      <c r="O327" s="38">
        <f t="shared" si="77"/>
        <v>261.86700000000002</v>
      </c>
      <c r="P327" s="33">
        <v>4908</v>
      </c>
      <c r="Q327" s="33">
        <v>1700</v>
      </c>
      <c r="R327" s="33">
        <v>1700</v>
      </c>
      <c r="S327" s="33">
        <v>6437</v>
      </c>
      <c r="T327" s="38">
        <f t="shared" si="78"/>
        <v>3.7864705882352943</v>
      </c>
      <c r="U327" s="38">
        <f t="shared" si="79"/>
        <v>105.37571312143439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1100000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206769</v>
      </c>
      <c r="M330" s="38">
        <f t="shared" si="75"/>
        <v>0.18797181818181818</v>
      </c>
      <c r="N330" s="33">
        <f t="shared" si="76"/>
        <v>206769</v>
      </c>
      <c r="O330" s="38">
        <f t="shared" si="77"/>
        <v>0.18797181818181818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25001</v>
      </c>
      <c r="K331" s="38">
        <f t="shared" si="74"/>
        <v>0.21191239044567631</v>
      </c>
      <c r="L331" s="33">
        <v>17712</v>
      </c>
      <c r="M331" s="38">
        <f t="shared" si="75"/>
        <v>0.15012968519554493</v>
      </c>
      <c r="N331" s="33">
        <f t="shared" si="76"/>
        <v>80236</v>
      </c>
      <c r="O331" s="38">
        <f t="shared" si="77"/>
        <v>0.68009289867602429</v>
      </c>
      <c r="P331" s="33">
        <v>2921</v>
      </c>
      <c r="Q331" s="33">
        <v>111300</v>
      </c>
      <c r="R331" s="33">
        <v>111300</v>
      </c>
      <c r="S331" s="33">
        <v>88757</v>
      </c>
      <c r="T331" s="38">
        <f t="shared" si="78"/>
        <v>0.79745732255166213</v>
      </c>
      <c r="U331" s="38">
        <f t="shared" si="79"/>
        <v>5.06367682300582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1885719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281853</v>
      </c>
      <c r="K332" s="39">
        <f t="shared" si="74"/>
        <v>0.14946712633218417</v>
      </c>
      <c r="L332" s="34">
        <f>SUM(L324:L331)</f>
        <v>695104</v>
      </c>
      <c r="M332" s="39">
        <f t="shared" si="75"/>
        <v>0.36861483603866746</v>
      </c>
      <c r="N332" s="34">
        <f t="shared" si="76"/>
        <v>1425168</v>
      </c>
      <c r="O332" s="39">
        <f t="shared" si="77"/>
        <v>0.75576901966835996</v>
      </c>
      <c r="P332" s="34">
        <f>SUM(P324:P331)</f>
        <v>113396</v>
      </c>
      <c r="Q332" s="34">
        <f>SUM(Q324:Q331)</f>
        <v>812167</v>
      </c>
      <c r="R332" s="34">
        <f>SUM(R324:R331)</f>
        <v>4747682</v>
      </c>
      <c r="S332" s="34">
        <f>SUM(S324:S331)</f>
        <v>573402</v>
      </c>
      <c r="T332" s="39">
        <f t="shared" si="78"/>
        <v>0.12077514879892967</v>
      </c>
      <c r="U332" s="39">
        <f t="shared" si="79"/>
        <v>5.1298811245546583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59112869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11397760</v>
      </c>
      <c r="K338" s="39">
        <f t="shared" si="74"/>
        <v>0.192813514092845</v>
      </c>
      <c r="L338" s="34">
        <f>SUM(L302,L304:L309,L311:L316,L318:L322,L324:L331,L333:L336)</f>
        <v>16136005</v>
      </c>
      <c r="M338" s="39">
        <f t="shared" si="75"/>
        <v>0.2729694104341307</v>
      </c>
      <c r="N338" s="34">
        <f t="shared" si="76"/>
        <v>42598386</v>
      </c>
      <c r="O338" s="39">
        <f t="shared" si="77"/>
        <v>0.72062795666371737</v>
      </c>
      <c r="P338" s="34">
        <f>SUM(P302,P304:P309,P311:P316,P318:P322,P324:P331,P333:P336)</f>
        <v>10349914</v>
      </c>
      <c r="Q338" s="34">
        <f>SUM(Q302,Q304:Q309,Q311:Q316,Q318:Q322,Q324:Q331,Q333:Q336)</f>
        <v>54442811</v>
      </c>
      <c r="R338" s="34">
        <f>SUM(R302,R304:R309,R311:R316,R318:R322,R324:R331,R333:R336)</f>
        <v>64502588</v>
      </c>
      <c r="S338" s="34">
        <f>SUM(S302,S304:S309,S311:S316,S318:S322,S324:S331,S333:S336)</f>
        <v>34673878</v>
      </c>
      <c r="T338" s="39">
        <f t="shared" si="78"/>
        <v>0.53755793488472126</v>
      </c>
      <c r="U338" s="39">
        <f t="shared" si="79"/>
        <v>0.55904725391921128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187043742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33384459</v>
      </c>
      <c r="K339" s="41">
        <f t="shared" si="74"/>
        <v>0.17848476855216039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28565959</v>
      </c>
      <c r="M339" s="41">
        <f t="shared" si="75"/>
        <v>0.152723414825608</v>
      </c>
      <c r="N339" s="36">
        <f t="shared" si="76"/>
        <v>139208515</v>
      </c>
      <c r="O339" s="41">
        <f t="shared" si="77"/>
        <v>0.74425646916323995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24947292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228422069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121992126</v>
      </c>
      <c r="T339" s="41">
        <f t="shared" si="78"/>
        <v>0.53406453471884108</v>
      </c>
      <c r="U339" s="41">
        <f t="shared" si="79"/>
        <v>0.14505249708064505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533823265</v>
      </c>
      <c r="K8" s="38">
        <f>IF(($E8       =0),0,($J8       /$E8       ))</f>
        <v>0.21889032188417576</v>
      </c>
      <c r="L8" s="33">
        <v>549951219</v>
      </c>
      <c r="M8" s="38">
        <f>IF(($E8       =0),0,($L8       /$E8       ))</f>
        <v>0.22550347135489654</v>
      </c>
      <c r="N8" s="33">
        <f>$F8       +$H8       +$J8       +$L8</f>
        <v>2199220395</v>
      </c>
      <c r="O8" s="38">
        <f>IF(($E8       =0),0,($N8       /$E8       ))</f>
        <v>0.90177422326431234</v>
      </c>
      <c r="P8" s="33">
        <v>474056403</v>
      </c>
      <c r="Q8" s="33">
        <v>2247390354</v>
      </c>
      <c r="R8" s="33">
        <v>2129390354</v>
      </c>
      <c r="S8" s="33">
        <v>1913185348</v>
      </c>
      <c r="T8" s="38">
        <f>IF(($R8       =0),0,($S8       /$R8       ))</f>
        <v>0.8984662414789919</v>
      </c>
      <c r="U8" s="38">
        <f>IF(($P8       =0),0,(($L8       /$P8       )-1))</f>
        <v>0.16009659508807439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4666434520</v>
      </c>
      <c r="E9" s="33">
        <v>4515887780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958150321</v>
      </c>
      <c r="K9" s="38">
        <f>IF(($E9       =0),0,($J9       /$E9       ))</f>
        <v>0.21217319111503696</v>
      </c>
      <c r="L9" s="33">
        <v>1013643964</v>
      </c>
      <c r="M9" s="38">
        <f>IF(($E9       =0),0,($L9       /$E9       ))</f>
        <v>0.22446172566316516</v>
      </c>
      <c r="N9" s="33">
        <f>$F9       +$H9       +$J9       +$L9</f>
        <v>3538321068</v>
      </c>
      <c r="O9" s="38">
        <f>IF(($E9       =0),0,($N9       /$E9       ))</f>
        <v>0.78352723547970893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6954658304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1491973586</v>
      </c>
      <c r="K10" s="39">
        <f t="shared" ref="K10:K54" si="2">IF(($E10      =0),0,($J10      /$E10      ))</f>
        <v>0.21452866852450325</v>
      </c>
      <c r="L10" s="34">
        <f>SUM(L8:L9)</f>
        <v>1563595183</v>
      </c>
      <c r="M10" s="39">
        <f t="shared" ref="M10:M54" si="3">IF(($E10      =0),0,($L10      /$E10      ))</f>
        <v>0.22482703170343996</v>
      </c>
      <c r="N10" s="34">
        <f t="shared" ref="N10:N54" si="4">$F10      +$H10      +$J10      +$L10</f>
        <v>5737541463</v>
      </c>
      <c r="O10" s="39">
        <f t="shared" ref="O10:O54" si="5">IF(($E10      =0),0,($N10      /$E10      ))</f>
        <v>0.82499257507734491</v>
      </c>
      <c r="P10" s="34">
        <f>SUM(P8:P9)</f>
        <v>474056403</v>
      </c>
      <c r="Q10" s="34">
        <f>SUM(Q8:Q9)</f>
        <v>2247390354</v>
      </c>
      <c r="R10" s="34">
        <f>SUM(R8:R9)</f>
        <v>2129390354</v>
      </c>
      <c r="S10" s="34">
        <f>SUM(S8:S9)</f>
        <v>1913185348</v>
      </c>
      <c r="T10" s="39">
        <f t="shared" ref="T10:T54" si="6">IF(($R10      =0),0,($S10      /$R10      ))</f>
        <v>0.8984662414789919</v>
      </c>
      <c r="U10" s="39">
        <f t="shared" ref="U10:U54" si="7">IF(($P10      =0),0,(($L10      /$P10      )-1))</f>
        <v>2.2983315341908797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36487891</v>
      </c>
      <c r="K11" s="38">
        <f t="shared" si="2"/>
        <v>0.23137337323829968</v>
      </c>
      <c r="L11" s="33">
        <v>32915974</v>
      </c>
      <c r="M11" s="38">
        <f t="shared" si="3"/>
        <v>0.20872348960382961</v>
      </c>
      <c r="N11" s="33">
        <f t="shared" si="4"/>
        <v>132374474</v>
      </c>
      <c r="O11" s="38">
        <f t="shared" si="5"/>
        <v>0.83939980471947795</v>
      </c>
      <c r="P11" s="33">
        <v>47283292</v>
      </c>
      <c r="Q11" s="33">
        <v>158222783</v>
      </c>
      <c r="R11" s="33">
        <v>151222783</v>
      </c>
      <c r="S11" s="33">
        <v>140361455</v>
      </c>
      <c r="T11" s="38">
        <f t="shared" si="6"/>
        <v>0.92817664253672671</v>
      </c>
      <c r="U11" s="38">
        <f t="shared" si="7"/>
        <v>-0.30385612744561019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152530046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29657413</v>
      </c>
      <c r="K12" s="38">
        <f t="shared" si="2"/>
        <v>0.19443653088520016</v>
      </c>
      <c r="L12" s="33">
        <v>32601475</v>
      </c>
      <c r="M12" s="38">
        <f t="shared" si="3"/>
        <v>0.2137380526325941</v>
      </c>
      <c r="N12" s="33">
        <f t="shared" si="4"/>
        <v>133505213</v>
      </c>
      <c r="O12" s="38">
        <f t="shared" si="5"/>
        <v>0.87527157108442755</v>
      </c>
      <c r="P12" s="33">
        <v>30254141</v>
      </c>
      <c r="Q12" s="33">
        <v>141930110</v>
      </c>
      <c r="R12" s="33">
        <v>140561210</v>
      </c>
      <c r="S12" s="33">
        <v>131123627</v>
      </c>
      <c r="T12" s="38">
        <f t="shared" si="6"/>
        <v>0.93285784179006426</v>
      </c>
      <c r="U12" s="38">
        <f t="shared" si="7"/>
        <v>7.7587197071633973E-2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36846081</v>
      </c>
      <c r="K13" s="38">
        <f t="shared" si="2"/>
        <v>0.19693068125808316</v>
      </c>
      <c r="L13" s="33">
        <v>37354946</v>
      </c>
      <c r="M13" s="38">
        <f t="shared" si="3"/>
        <v>0.19965040418108262</v>
      </c>
      <c r="N13" s="33">
        <f t="shared" si="4"/>
        <v>163003716</v>
      </c>
      <c r="O13" s="38">
        <f t="shared" si="5"/>
        <v>0.87120344873255617</v>
      </c>
      <c r="P13" s="33">
        <v>31544455</v>
      </c>
      <c r="Q13" s="33">
        <v>164231952</v>
      </c>
      <c r="R13" s="33">
        <v>165677040</v>
      </c>
      <c r="S13" s="33">
        <v>132214103</v>
      </c>
      <c r="T13" s="38">
        <f t="shared" si="6"/>
        <v>0.79802308756844043</v>
      </c>
      <c r="U13" s="38">
        <f t="shared" si="7"/>
        <v>0.18420007573438824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87377588</v>
      </c>
      <c r="E14" s="33">
        <v>92851381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22133298</v>
      </c>
      <c r="K14" s="38">
        <f t="shared" si="2"/>
        <v>0.23837338509806333</v>
      </c>
      <c r="L14" s="33">
        <v>19480613</v>
      </c>
      <c r="M14" s="38">
        <f t="shared" si="3"/>
        <v>0.20980423543727367</v>
      </c>
      <c r="N14" s="33">
        <f t="shared" si="4"/>
        <v>90565185</v>
      </c>
      <c r="O14" s="38">
        <f t="shared" si="5"/>
        <v>0.9753778998720547</v>
      </c>
      <c r="P14" s="33">
        <v>16920658</v>
      </c>
      <c r="Q14" s="33">
        <v>78834444</v>
      </c>
      <c r="R14" s="33">
        <v>78834444</v>
      </c>
      <c r="S14" s="33">
        <v>70790887</v>
      </c>
      <c r="T14" s="38">
        <f t="shared" si="6"/>
        <v>0.89796900197583684</v>
      </c>
      <c r="U14" s="38">
        <f t="shared" si="7"/>
        <v>0.15129169326630199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38178503</v>
      </c>
      <c r="E15" s="33">
        <v>41342464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11169786</v>
      </c>
      <c r="K15" s="38">
        <f t="shared" si="2"/>
        <v>0.27017707507709265</v>
      </c>
      <c r="L15" s="33">
        <v>3103900</v>
      </c>
      <c r="M15" s="38">
        <f t="shared" si="3"/>
        <v>7.5077769917148623E-2</v>
      </c>
      <c r="N15" s="33">
        <f t="shared" si="4"/>
        <v>32605175</v>
      </c>
      <c r="O15" s="38">
        <f t="shared" si="5"/>
        <v>0.78866066134809965</v>
      </c>
      <c r="P15" s="33">
        <v>7020565</v>
      </c>
      <c r="Q15" s="33">
        <v>45880993</v>
      </c>
      <c r="R15" s="33">
        <v>38573830</v>
      </c>
      <c r="S15" s="33">
        <v>52197928</v>
      </c>
      <c r="T15" s="38">
        <f t="shared" si="6"/>
        <v>1.3531953658737024</v>
      </c>
      <c r="U15" s="38">
        <f t="shared" si="7"/>
        <v>-0.55788458621207837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349665930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86752719</v>
      </c>
      <c r="K16" s="38">
        <f t="shared" si="2"/>
        <v>0.24810172097693362</v>
      </c>
      <c r="L16" s="33">
        <v>57469477</v>
      </c>
      <c r="M16" s="38">
        <f t="shared" si="3"/>
        <v>0.16435538057711255</v>
      </c>
      <c r="N16" s="33">
        <f t="shared" si="4"/>
        <v>315791814</v>
      </c>
      <c r="O16" s="38">
        <f t="shared" si="5"/>
        <v>0.90312434499981165</v>
      </c>
      <c r="P16" s="33">
        <v>75836947</v>
      </c>
      <c r="Q16" s="33">
        <v>299117173</v>
      </c>
      <c r="R16" s="33">
        <v>299117173</v>
      </c>
      <c r="S16" s="33">
        <v>297226841</v>
      </c>
      <c r="T16" s="38">
        <f t="shared" si="6"/>
        <v>0.99368029598220364</v>
      </c>
      <c r="U16" s="38">
        <f t="shared" si="7"/>
        <v>-0.24219685425891424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752264</v>
      </c>
      <c r="K17" s="38">
        <f t="shared" si="2"/>
        <v>0.15644993268982602</v>
      </c>
      <c r="L17" s="33">
        <v>733018</v>
      </c>
      <c r="M17" s="38">
        <f t="shared" si="3"/>
        <v>0.1524473014266679</v>
      </c>
      <c r="N17" s="33">
        <f t="shared" si="4"/>
        <v>3014541</v>
      </c>
      <c r="O17" s="38">
        <f t="shared" si="5"/>
        <v>0.62694045779237184</v>
      </c>
      <c r="P17" s="33">
        <v>-1114495</v>
      </c>
      <c r="Q17" s="33">
        <v>4701160</v>
      </c>
      <c r="R17" s="33">
        <v>10759909</v>
      </c>
      <c r="S17" s="33">
        <v>10646166</v>
      </c>
      <c r="T17" s="38">
        <f t="shared" si="6"/>
        <v>0.98942899981774934</v>
      </c>
      <c r="U17" s="38">
        <f t="shared" si="7"/>
        <v>-1.6577131346484282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986001278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223799452</v>
      </c>
      <c r="K19" s="39">
        <f t="shared" si="2"/>
        <v>0.22697683765071144</v>
      </c>
      <c r="L19" s="34">
        <f>SUM(L11:L18)</f>
        <v>183659403</v>
      </c>
      <c r="M19" s="39">
        <f t="shared" si="3"/>
        <v>0.18626690157292067</v>
      </c>
      <c r="N19" s="34">
        <f t="shared" si="4"/>
        <v>870860118</v>
      </c>
      <c r="O19" s="39">
        <f t="shared" si="5"/>
        <v>0.88322412701781505</v>
      </c>
      <c r="P19" s="34">
        <f>SUM(P11:P18)</f>
        <v>207745563</v>
      </c>
      <c r="Q19" s="34">
        <f>SUM(Q11:Q18)</f>
        <v>892918615</v>
      </c>
      <c r="R19" s="34">
        <f>SUM(R11:R18)</f>
        <v>884746389</v>
      </c>
      <c r="S19" s="34">
        <f>SUM(S11:S18)</f>
        <v>834561007</v>
      </c>
      <c r="T19" s="39">
        <f t="shared" si="6"/>
        <v>0.94327709881164601</v>
      </c>
      <c r="U19" s="39">
        <f t="shared" si="7"/>
        <v>-0.11594067113722184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838186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7596419</v>
      </c>
      <c r="Q20" s="33">
        <v>12492000</v>
      </c>
      <c r="R20" s="33">
        <v>13580218</v>
      </c>
      <c r="S20" s="33">
        <v>11903957</v>
      </c>
      <c r="T20" s="38">
        <f t="shared" si="6"/>
        <v>0.87656597265227998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4943027</v>
      </c>
      <c r="K22" s="38">
        <f t="shared" si="2"/>
        <v>0.46342136603647144</v>
      </c>
      <c r="L22" s="33">
        <v>9674200</v>
      </c>
      <c r="M22" s="38">
        <f t="shared" si="3"/>
        <v>0.90698088019952794</v>
      </c>
      <c r="N22" s="33">
        <f t="shared" si="4"/>
        <v>19731063</v>
      </c>
      <c r="O22" s="38">
        <f t="shared" si="5"/>
        <v>1.8498373908966466</v>
      </c>
      <c r="P22" s="33">
        <v>2541268</v>
      </c>
      <c r="Q22" s="33">
        <v>7434258</v>
      </c>
      <c r="R22" s="33">
        <v>9634258</v>
      </c>
      <c r="S22" s="33">
        <v>9538252</v>
      </c>
      <c r="T22" s="38">
        <f t="shared" si="6"/>
        <v>0.99003493574699786</v>
      </c>
      <c r="U22" s="38">
        <f t="shared" si="7"/>
        <v>2.8068397351243553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40200000</v>
      </c>
      <c r="E23" s="33">
        <v>39564688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7431620</v>
      </c>
      <c r="K23" s="38">
        <f t="shared" si="2"/>
        <v>0.18783466711528218</v>
      </c>
      <c r="L23" s="33">
        <v>8995379</v>
      </c>
      <c r="M23" s="38">
        <f t="shared" si="3"/>
        <v>0.22735877507741245</v>
      </c>
      <c r="N23" s="33">
        <f t="shared" si="4"/>
        <v>38668428</v>
      </c>
      <c r="O23" s="38">
        <f t="shared" si="5"/>
        <v>0.97734697162277639</v>
      </c>
      <c r="P23" s="33">
        <v>8352111</v>
      </c>
      <c r="Q23" s="33">
        <v>34992000</v>
      </c>
      <c r="R23" s="33">
        <v>36533053</v>
      </c>
      <c r="S23" s="33">
        <v>36687322</v>
      </c>
      <c r="T23" s="38">
        <f t="shared" si="6"/>
        <v>1.004222724008311</v>
      </c>
      <c r="U23" s="38">
        <f t="shared" si="7"/>
        <v>7.7018612420261201E-2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9365298</v>
      </c>
      <c r="K25" s="38">
        <f t="shared" si="2"/>
        <v>0.12010856904857187</v>
      </c>
      <c r="L25" s="33">
        <v>15789722</v>
      </c>
      <c r="M25" s="38">
        <f t="shared" si="3"/>
        <v>0.20250086170186515</v>
      </c>
      <c r="N25" s="33">
        <f t="shared" si="4"/>
        <v>36596453</v>
      </c>
      <c r="O25" s="38">
        <f t="shared" si="5"/>
        <v>0.46934412573773043</v>
      </c>
      <c r="P25" s="33">
        <v>29536874</v>
      </c>
      <c r="Q25" s="33">
        <v>83951936</v>
      </c>
      <c r="R25" s="33">
        <v>118337936</v>
      </c>
      <c r="S25" s="33">
        <v>61353766</v>
      </c>
      <c r="T25" s="38">
        <f t="shared" si="6"/>
        <v>0.51846236358220743</v>
      </c>
      <c r="U25" s="38">
        <f t="shared" si="7"/>
        <v>-0.46542338908308312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129042855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21739945</v>
      </c>
      <c r="K27" s="39">
        <f t="shared" si="2"/>
        <v>0.16847073788006317</v>
      </c>
      <c r="L27" s="34">
        <f>SUM(L20:L26)</f>
        <v>34459301</v>
      </c>
      <c r="M27" s="39">
        <f t="shared" si="3"/>
        <v>0.26703765194903661</v>
      </c>
      <c r="N27" s="34">
        <f t="shared" si="4"/>
        <v>94995944</v>
      </c>
      <c r="O27" s="39">
        <f t="shared" si="5"/>
        <v>0.73615810809517501</v>
      </c>
      <c r="P27" s="34">
        <f>SUM(P20:P26)</f>
        <v>48026672</v>
      </c>
      <c r="Q27" s="34">
        <f>SUM(Q20:Q26)</f>
        <v>138870195</v>
      </c>
      <c r="R27" s="34">
        <f>SUM(R20:R26)</f>
        <v>178085466</v>
      </c>
      <c r="S27" s="34">
        <f>SUM(S20:S26)</f>
        <v>119483297</v>
      </c>
      <c r="T27" s="39">
        <f t="shared" si="6"/>
        <v>0.67093233200737445</v>
      </c>
      <c r="U27" s="39">
        <f t="shared" si="7"/>
        <v>-0.28249658856228888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165098194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26780755</v>
      </c>
      <c r="K28" s="38">
        <f t="shared" si="2"/>
        <v>0.1622110717940379</v>
      </c>
      <c r="L28" s="33">
        <v>16443625</v>
      </c>
      <c r="M28" s="38">
        <f t="shared" si="3"/>
        <v>9.9599060423398694E-2</v>
      </c>
      <c r="N28" s="33">
        <f t="shared" si="4"/>
        <v>100414975</v>
      </c>
      <c r="O28" s="38">
        <f t="shared" si="5"/>
        <v>0.60821364890278573</v>
      </c>
      <c r="P28" s="33">
        <v>21437065</v>
      </c>
      <c r="Q28" s="33">
        <v>146812528</v>
      </c>
      <c r="R28" s="33">
        <v>146710559</v>
      </c>
      <c r="S28" s="33">
        <v>99280546</v>
      </c>
      <c r="T28" s="38">
        <f t="shared" si="6"/>
        <v>0.67671029731404675</v>
      </c>
      <c r="U28" s="38">
        <f t="shared" si="7"/>
        <v>-0.2329348723810839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16900000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3808277</v>
      </c>
      <c r="K30" s="38">
        <f t="shared" si="2"/>
        <v>0.22534183431952662</v>
      </c>
      <c r="L30" s="33">
        <v>3895194</v>
      </c>
      <c r="M30" s="38">
        <f t="shared" si="3"/>
        <v>0.23048485207100591</v>
      </c>
      <c r="N30" s="33">
        <f t="shared" si="4"/>
        <v>10640847</v>
      </c>
      <c r="O30" s="38">
        <f t="shared" si="5"/>
        <v>0.6296359171597633</v>
      </c>
      <c r="P30" s="33">
        <v>3721270</v>
      </c>
      <c r="Q30" s="33">
        <v>29344368</v>
      </c>
      <c r="R30" s="33">
        <v>28344368</v>
      </c>
      <c r="S30" s="33">
        <v>15532251</v>
      </c>
      <c r="T30" s="38">
        <f t="shared" si="6"/>
        <v>0.54798367703947393</v>
      </c>
      <c r="U30" s="38">
        <f t="shared" si="7"/>
        <v>4.6737807253975028E-2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12801176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1551953</v>
      </c>
      <c r="K32" s="38">
        <f t="shared" si="2"/>
        <v>0.12123518964195165</v>
      </c>
      <c r="L32" s="33">
        <v>1412861</v>
      </c>
      <c r="M32" s="38">
        <f t="shared" si="3"/>
        <v>0.11036962541566493</v>
      </c>
      <c r="N32" s="33">
        <f t="shared" si="4"/>
        <v>8274280</v>
      </c>
      <c r="O32" s="38">
        <f t="shared" si="5"/>
        <v>0.64636873987202426</v>
      </c>
      <c r="P32" s="33">
        <v>2332598</v>
      </c>
      <c r="Q32" s="33">
        <v>11478761</v>
      </c>
      <c r="R32" s="33">
        <v>11978761</v>
      </c>
      <c r="S32" s="33">
        <v>6370819</v>
      </c>
      <c r="T32" s="38">
        <f t="shared" si="6"/>
        <v>0.53184290094776909</v>
      </c>
      <c r="U32" s="38">
        <f t="shared" si="7"/>
        <v>-0.39429725996506904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388025962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57803893</v>
      </c>
      <c r="K33" s="38">
        <f t="shared" si="2"/>
        <v>0.14896913779186766</v>
      </c>
      <c r="L33" s="33">
        <v>63356970</v>
      </c>
      <c r="M33" s="38">
        <f t="shared" si="3"/>
        <v>0.16328023432617636</v>
      </c>
      <c r="N33" s="33">
        <f t="shared" si="4"/>
        <v>258618840</v>
      </c>
      <c r="O33" s="38">
        <f t="shared" si="5"/>
        <v>0.66649880504645198</v>
      </c>
      <c r="P33" s="33">
        <v>56444240</v>
      </c>
      <c r="Q33" s="33">
        <v>317107161</v>
      </c>
      <c r="R33" s="33">
        <v>313177732</v>
      </c>
      <c r="S33" s="33">
        <v>220595185</v>
      </c>
      <c r="T33" s="38">
        <f t="shared" si="6"/>
        <v>0.70437697977837066</v>
      </c>
      <c r="U33" s="38">
        <f t="shared" si="7"/>
        <v>0.12247006957662987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582825332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89944878</v>
      </c>
      <c r="K35" s="39">
        <f t="shared" si="2"/>
        <v>0.15432561534576539</v>
      </c>
      <c r="L35" s="34">
        <f>SUM(L28:L34)</f>
        <v>85108650</v>
      </c>
      <c r="M35" s="39">
        <f t="shared" si="3"/>
        <v>0.14602771246737778</v>
      </c>
      <c r="N35" s="34">
        <f t="shared" si="4"/>
        <v>377948942</v>
      </c>
      <c r="O35" s="39">
        <f t="shared" si="5"/>
        <v>0.64847720448774182</v>
      </c>
      <c r="P35" s="34">
        <f>SUM(P28:P34)</f>
        <v>83935173</v>
      </c>
      <c r="Q35" s="34">
        <f>SUM(Q28:Q34)</f>
        <v>504742818</v>
      </c>
      <c r="R35" s="34">
        <f>SUM(R28:R34)</f>
        <v>500211420</v>
      </c>
      <c r="S35" s="34">
        <f>SUM(S28:S34)</f>
        <v>341778801</v>
      </c>
      <c r="T35" s="39">
        <f t="shared" si="6"/>
        <v>0.68326868866768375</v>
      </c>
      <c r="U35" s="39">
        <f t="shared" si="7"/>
        <v>1.3980753932561818E-2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8568464</v>
      </c>
      <c r="K36" s="38">
        <f t="shared" si="2"/>
        <v>0.18085951022865773</v>
      </c>
      <c r="L36" s="33">
        <v>12395620</v>
      </c>
      <c r="M36" s="38">
        <f t="shared" si="3"/>
        <v>0.26164149866073483</v>
      </c>
      <c r="N36" s="33">
        <f t="shared" si="4"/>
        <v>42200922</v>
      </c>
      <c r="O36" s="38">
        <f t="shared" si="5"/>
        <v>0.89075919372687884</v>
      </c>
      <c r="P36" s="33">
        <v>14508191</v>
      </c>
      <c r="Q36" s="33">
        <v>65481667</v>
      </c>
      <c r="R36" s="33">
        <v>62549273</v>
      </c>
      <c r="S36" s="33">
        <v>42085250</v>
      </c>
      <c r="T36" s="38">
        <f t="shared" si="6"/>
        <v>0.67283355955232282</v>
      </c>
      <c r="U36" s="38">
        <f t="shared" si="7"/>
        <v>-0.14561229584032909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81415308</v>
      </c>
      <c r="E37" s="33">
        <v>91352665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10379668</v>
      </c>
      <c r="K37" s="38">
        <f t="shared" si="2"/>
        <v>0.11362195071156381</v>
      </c>
      <c r="L37" s="33">
        <v>13107278</v>
      </c>
      <c r="M37" s="38">
        <f t="shared" si="3"/>
        <v>0.14347997401061041</v>
      </c>
      <c r="N37" s="33">
        <f t="shared" si="4"/>
        <v>49698101</v>
      </c>
      <c r="O37" s="38">
        <f t="shared" si="5"/>
        <v>0.54402464339710288</v>
      </c>
      <c r="P37" s="33">
        <v>9711634</v>
      </c>
      <c r="Q37" s="33">
        <v>74973042</v>
      </c>
      <c r="R37" s="33">
        <v>81073842</v>
      </c>
      <c r="S37" s="33">
        <v>39541308</v>
      </c>
      <c r="T37" s="38">
        <f t="shared" si="6"/>
        <v>0.48771967658816512</v>
      </c>
      <c r="U37" s="38">
        <f t="shared" si="7"/>
        <v>0.34964703159118238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102670529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19284491</v>
      </c>
      <c r="K38" s="38">
        <f t="shared" si="2"/>
        <v>0.18782888515164853</v>
      </c>
      <c r="L38" s="33">
        <v>29253709</v>
      </c>
      <c r="M38" s="38">
        <f t="shared" si="3"/>
        <v>0.28492800499742238</v>
      </c>
      <c r="N38" s="33">
        <f t="shared" si="4"/>
        <v>98011077</v>
      </c>
      <c r="O38" s="38">
        <f t="shared" si="5"/>
        <v>0.95461743457073256</v>
      </c>
      <c r="P38" s="33">
        <v>21183064</v>
      </c>
      <c r="Q38" s="33">
        <v>119556491</v>
      </c>
      <c r="R38" s="33">
        <v>109822743</v>
      </c>
      <c r="S38" s="33">
        <v>43986262</v>
      </c>
      <c r="T38" s="38">
        <f t="shared" si="6"/>
        <v>0.40052051877815509</v>
      </c>
      <c r="U38" s="38">
        <f t="shared" si="7"/>
        <v>0.38099516670487321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241399547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38232623</v>
      </c>
      <c r="K40" s="39">
        <f t="shared" si="2"/>
        <v>0.15837901717354921</v>
      </c>
      <c r="L40" s="34">
        <f>SUM(L36:L39)</f>
        <v>54756607</v>
      </c>
      <c r="M40" s="39">
        <f t="shared" si="3"/>
        <v>0.22682978357038922</v>
      </c>
      <c r="N40" s="34">
        <f t="shared" si="4"/>
        <v>189910100</v>
      </c>
      <c r="O40" s="39">
        <f t="shared" si="5"/>
        <v>0.78670445889444851</v>
      </c>
      <c r="P40" s="34">
        <f>SUM(P36:P39)</f>
        <v>45402889</v>
      </c>
      <c r="Q40" s="34">
        <f>SUM(Q36:Q39)</f>
        <v>260011200</v>
      </c>
      <c r="R40" s="34">
        <f>SUM(R36:R39)</f>
        <v>253445858</v>
      </c>
      <c r="S40" s="34">
        <f>SUM(S36:S39)</f>
        <v>125612820</v>
      </c>
      <c r="T40" s="39">
        <f t="shared" si="6"/>
        <v>0.49561993631002643</v>
      </c>
      <c r="U40" s="39">
        <f t="shared" si="7"/>
        <v>0.20601592114545841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-10323670</v>
      </c>
      <c r="K43" s="38">
        <f t="shared" si="2"/>
        <v>-0.64253874400946043</v>
      </c>
      <c r="L43" s="33">
        <v>2446425</v>
      </c>
      <c r="M43" s="38">
        <f t="shared" si="3"/>
        <v>0.15226395717931163</v>
      </c>
      <c r="N43" s="33">
        <f t="shared" si="4"/>
        <v>20622755</v>
      </c>
      <c r="O43" s="38">
        <f t="shared" si="5"/>
        <v>1.2835473330428828</v>
      </c>
      <c r="P43" s="33">
        <v>1150000</v>
      </c>
      <c r="Q43" s="33">
        <v>3150000</v>
      </c>
      <c r="R43" s="33">
        <v>5150000</v>
      </c>
      <c r="S43" s="33">
        <v>5150000</v>
      </c>
      <c r="T43" s="38">
        <f t="shared" si="6"/>
        <v>1</v>
      </c>
      <c r="U43" s="38">
        <f t="shared" si="7"/>
        <v>1.1273260869565216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569021239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121854382</v>
      </c>
      <c r="K45" s="38">
        <f t="shared" si="2"/>
        <v>0.21414733519287846</v>
      </c>
      <c r="L45" s="33">
        <v>128443173</v>
      </c>
      <c r="M45" s="38">
        <f t="shared" si="3"/>
        <v>0.22572650051819945</v>
      </c>
      <c r="N45" s="33">
        <f t="shared" si="4"/>
        <v>512329396</v>
      </c>
      <c r="O45" s="38">
        <f t="shared" si="5"/>
        <v>0.90036954842031824</v>
      </c>
      <c r="P45" s="33">
        <v>118067397</v>
      </c>
      <c r="Q45" s="33">
        <v>530415359</v>
      </c>
      <c r="R45" s="33">
        <v>534615359</v>
      </c>
      <c r="S45" s="33">
        <v>448048220</v>
      </c>
      <c r="T45" s="38">
        <f t="shared" si="6"/>
        <v>0.83807584734953344</v>
      </c>
      <c r="U45" s="38">
        <f t="shared" si="7"/>
        <v>8.7880111390954196E-2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585088239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111530712</v>
      </c>
      <c r="K47" s="39">
        <f t="shared" si="2"/>
        <v>0.19062203709755307</v>
      </c>
      <c r="L47" s="34">
        <f>SUM(L41:L46)</f>
        <v>130889598</v>
      </c>
      <c r="M47" s="39">
        <f t="shared" si="3"/>
        <v>0.22370915919231116</v>
      </c>
      <c r="N47" s="34">
        <f t="shared" si="4"/>
        <v>532952151</v>
      </c>
      <c r="O47" s="39">
        <f t="shared" si="5"/>
        <v>0.91089192274808317</v>
      </c>
      <c r="P47" s="34">
        <f>SUM(P41:P46)</f>
        <v>119217397</v>
      </c>
      <c r="Q47" s="34">
        <f>SUM(Q41:Q46)</f>
        <v>533565359</v>
      </c>
      <c r="R47" s="34">
        <f>SUM(R41:R46)</f>
        <v>539765359</v>
      </c>
      <c r="S47" s="34">
        <f>SUM(S41:S46)</f>
        <v>453198220</v>
      </c>
      <c r="T47" s="39">
        <f t="shared" si="6"/>
        <v>0.83962079530190825</v>
      </c>
      <c r="U47" s="39">
        <f t="shared" si="7"/>
        <v>9.7906860019767006E-2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12655514</v>
      </c>
      <c r="K48" s="38">
        <f t="shared" si="2"/>
        <v>0.22359867189726731</v>
      </c>
      <c r="L48" s="33">
        <v>18930231</v>
      </c>
      <c r="M48" s="38">
        <f t="shared" si="3"/>
        <v>0.33446089272300422</v>
      </c>
      <c r="N48" s="33">
        <f t="shared" si="4"/>
        <v>58698110</v>
      </c>
      <c r="O48" s="38">
        <f t="shared" si="5"/>
        <v>1.0370830800613633</v>
      </c>
      <c r="P48" s="33">
        <v>25768305</v>
      </c>
      <c r="Q48" s="33">
        <v>54883392</v>
      </c>
      <c r="R48" s="33">
        <v>54883392</v>
      </c>
      <c r="S48" s="33">
        <v>58466073</v>
      </c>
      <c r="T48" s="38">
        <f t="shared" si="6"/>
        <v>1.0652780535138937</v>
      </c>
      <c r="U48" s="38">
        <f t="shared" si="7"/>
        <v>-0.26536762895347599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40124032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-289272</v>
      </c>
      <c r="K50" s="38">
        <f t="shared" si="2"/>
        <v>-7.2094449530894604E-3</v>
      </c>
      <c r="L50" s="33">
        <v>9958048</v>
      </c>
      <c r="M50" s="38">
        <f t="shared" si="3"/>
        <v>0.24818163837572454</v>
      </c>
      <c r="N50" s="33">
        <f t="shared" si="4"/>
        <v>37239544</v>
      </c>
      <c r="O50" s="38">
        <f t="shared" si="5"/>
        <v>0.92811071429710756</v>
      </c>
      <c r="P50" s="33">
        <v>6823119</v>
      </c>
      <c r="Q50" s="33">
        <v>34683012</v>
      </c>
      <c r="R50" s="33">
        <v>34683012</v>
      </c>
      <c r="S50" s="33">
        <v>31273996</v>
      </c>
      <c r="T50" s="38">
        <f t="shared" si="6"/>
        <v>0.90170934404428316</v>
      </c>
      <c r="U50" s="38">
        <f t="shared" si="7"/>
        <v>0.45945688474728352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293263</v>
      </c>
      <c r="K52" s="38">
        <f t="shared" si="2"/>
        <v>7.3315749999999999E-2</v>
      </c>
      <c r="L52" s="33">
        <v>2013337</v>
      </c>
      <c r="M52" s="38">
        <f t="shared" si="3"/>
        <v>0.50333424999999998</v>
      </c>
      <c r="N52" s="33">
        <f t="shared" si="4"/>
        <v>2056601</v>
      </c>
      <c r="O52" s="38">
        <f t="shared" si="5"/>
        <v>0.51415025000000003</v>
      </c>
      <c r="P52" s="33">
        <v>3686156</v>
      </c>
      <c r="Q52" s="33">
        <v>5000000</v>
      </c>
      <c r="R52" s="33">
        <v>4500000</v>
      </c>
      <c r="S52" s="33">
        <v>3686156</v>
      </c>
      <c r="T52" s="38">
        <f t="shared" si="6"/>
        <v>0.81914577777777775</v>
      </c>
      <c r="U52" s="38">
        <f t="shared" si="7"/>
        <v>-0.45381123316538963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100723268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12659505</v>
      </c>
      <c r="K53" s="39">
        <f t="shared" si="2"/>
        <v>0.12568600335723817</v>
      </c>
      <c r="L53" s="34">
        <f>SUM(L48:L52)</f>
        <v>30901616</v>
      </c>
      <c r="M53" s="39">
        <f t="shared" si="3"/>
        <v>0.30679719407039097</v>
      </c>
      <c r="N53" s="34">
        <f t="shared" si="4"/>
        <v>97994255</v>
      </c>
      <c r="O53" s="39">
        <f t="shared" si="5"/>
        <v>0.97290583343661963</v>
      </c>
      <c r="P53" s="34">
        <f>SUM(P48:P52)</f>
        <v>36277580</v>
      </c>
      <c r="Q53" s="34">
        <f>SUM(Q48:Q52)</f>
        <v>94566404</v>
      </c>
      <c r="R53" s="34">
        <f>SUM(R48:R52)</f>
        <v>94066404</v>
      </c>
      <c r="S53" s="34">
        <f>SUM(S48:S52)</f>
        <v>93426225</v>
      </c>
      <c r="T53" s="39">
        <f t="shared" si="6"/>
        <v>0.99319439276109678</v>
      </c>
      <c r="U53" s="39">
        <f t="shared" si="7"/>
        <v>-0.14818970835430589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9579738823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1989880701</v>
      </c>
      <c r="K54" s="39">
        <f t="shared" si="2"/>
        <v>0.20771763591534401</v>
      </c>
      <c r="L54" s="34">
        <f>SUM(L8:L9,L11:L18,L20:L26,L28:L34,L36:L39,L41:L46,L48:L52)</f>
        <v>2083370358</v>
      </c>
      <c r="M54" s="39">
        <f t="shared" si="3"/>
        <v>0.21747673882277824</v>
      </c>
      <c r="N54" s="34">
        <f t="shared" si="4"/>
        <v>7902202973</v>
      </c>
      <c r="O54" s="39">
        <f t="shared" si="5"/>
        <v>0.8248870996386245</v>
      </c>
      <c r="P54" s="34">
        <f>SUM(P8:P9,P11:P18,P20:P26,P28:P34,P36:P39,P41:P46,P48:P52)</f>
        <v>1014661677</v>
      </c>
      <c r="Q54" s="34">
        <f>SUM(Q8:Q9,Q11:Q18,Q20:Q26,Q28:Q34,Q36:Q39,Q41:Q46,Q48:Q52)</f>
        <v>4672064945</v>
      </c>
      <c r="R54" s="34">
        <f>SUM(R8:R9,R11:R18,R20:R26,R28:R34,R36:R39,R41:R46,R48:R52)</f>
        <v>4579711250</v>
      </c>
      <c r="S54" s="34">
        <f>SUM(S8:S9,S11:S18,S20:S26,S28:S34,S36:S39,S41:S46,S48:S52)</f>
        <v>3881245718</v>
      </c>
      <c r="T54" s="39">
        <f t="shared" si="6"/>
        <v>0.84748699342125555</v>
      </c>
      <c r="U54" s="39">
        <f t="shared" si="7"/>
        <v>1.0532660346055427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642492892</v>
      </c>
      <c r="K57" s="38">
        <f t="shared" ref="K57:K85" si="10">IF(($E57      =0),0,($J57      /$E57      ))</f>
        <v>0.20060207646727338</v>
      </c>
      <c r="L57" s="33">
        <v>341634943</v>
      </c>
      <c r="M57" s="38">
        <f t="shared" ref="M57:M85" si="11">IF(($E57      =0),0,($L57      /$E57      ))</f>
        <v>0.10666682824497081</v>
      </c>
      <c r="N57" s="33">
        <f t="shared" ref="N57:N85" si="12">$F57      +$H57      +$J57      +$L57</f>
        <v>2561984320</v>
      </c>
      <c r="O57" s="38">
        <f t="shared" ref="O57:O85" si="13">IF(($E57      =0),0,($N57      /$E57      ))</f>
        <v>0.79991449067828035</v>
      </c>
      <c r="P57" s="33">
        <v>563090113</v>
      </c>
      <c r="Q57" s="33">
        <v>2765604637</v>
      </c>
      <c r="R57" s="33">
        <v>2778560140</v>
      </c>
      <c r="S57" s="33">
        <v>2675913365</v>
      </c>
      <c r="T57" s="38">
        <f t="shared" ref="T57:T85" si="14">IF(($R57      =0),0,($S57      /$R57      ))</f>
        <v>0.96305756585135494</v>
      </c>
      <c r="U57" s="38">
        <f t="shared" ref="U57:U85" si="15">IF(($P57      =0),0,(($L57      /$P57      )-1))</f>
        <v>-0.39328548821456577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642492892</v>
      </c>
      <c r="K58" s="39">
        <f t="shared" si="10"/>
        <v>0.20060207646727338</v>
      </c>
      <c r="L58" s="34">
        <f>L57</f>
        <v>341634943</v>
      </c>
      <c r="M58" s="39">
        <f t="shared" si="11"/>
        <v>0.10666682824497081</v>
      </c>
      <c r="N58" s="34">
        <f t="shared" si="12"/>
        <v>2561984320</v>
      </c>
      <c r="O58" s="39">
        <f t="shared" si="13"/>
        <v>0.79991449067828035</v>
      </c>
      <c r="P58" s="34">
        <f>P57</f>
        <v>563090113</v>
      </c>
      <c r="Q58" s="34">
        <f>Q57</f>
        <v>2765604637</v>
      </c>
      <c r="R58" s="34">
        <f>R57</f>
        <v>2778560140</v>
      </c>
      <c r="S58" s="34">
        <f>S57</f>
        <v>2675913365</v>
      </c>
      <c r="T58" s="39">
        <f t="shared" si="14"/>
        <v>0.96305756585135494</v>
      </c>
      <c r="U58" s="39">
        <f t="shared" si="15"/>
        <v>-0.39328548821456577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4025000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564375</v>
      </c>
      <c r="K59" s="38">
        <f t="shared" si="10"/>
        <v>0.14021739130434782</v>
      </c>
      <c r="L59" s="33">
        <v>541179</v>
      </c>
      <c r="M59" s="38">
        <f t="shared" si="11"/>
        <v>0.13445440993788821</v>
      </c>
      <c r="N59" s="33">
        <f t="shared" si="12"/>
        <v>2199927</v>
      </c>
      <c r="O59" s="38">
        <f t="shared" si="13"/>
        <v>0.54656571428571432</v>
      </c>
      <c r="P59" s="33">
        <v>346076</v>
      </c>
      <c r="Q59" s="33">
        <v>25865265</v>
      </c>
      <c r="R59" s="33">
        <v>26115980</v>
      </c>
      <c r="S59" s="33">
        <v>1464403</v>
      </c>
      <c r="T59" s="38">
        <f t="shared" si="14"/>
        <v>5.6073063312194298E-2</v>
      </c>
      <c r="U59" s="38">
        <f t="shared" si="15"/>
        <v>0.56375767172528568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51095529</v>
      </c>
      <c r="K60" s="38">
        <f t="shared" si="10"/>
        <v>0</v>
      </c>
      <c r="L60" s="33">
        <v>19400000</v>
      </c>
      <c r="M60" s="38">
        <f t="shared" si="11"/>
        <v>0</v>
      </c>
      <c r="N60" s="33">
        <f t="shared" si="12"/>
        <v>78067671</v>
      </c>
      <c r="O60" s="38">
        <f t="shared" si="13"/>
        <v>0</v>
      </c>
      <c r="P60" s="33">
        <v>7572140</v>
      </c>
      <c r="Q60" s="33">
        <v>66866145</v>
      </c>
      <c r="R60" s="33">
        <v>71866145</v>
      </c>
      <c r="S60" s="33">
        <v>7570124</v>
      </c>
      <c r="T60" s="38">
        <f t="shared" si="14"/>
        <v>0.10533644179745554</v>
      </c>
      <c r="U60" s="38">
        <f t="shared" si="15"/>
        <v>1.5620234174222873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30779892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34804892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51659904</v>
      </c>
      <c r="K63" s="39">
        <f t="shared" si="10"/>
        <v>1.4842713489816317</v>
      </c>
      <c r="L63" s="34">
        <f>SUM(L59:L62)</f>
        <v>19941179</v>
      </c>
      <c r="M63" s="39">
        <f t="shared" si="11"/>
        <v>0.57294184392240033</v>
      </c>
      <c r="N63" s="34">
        <f t="shared" si="12"/>
        <v>80267598</v>
      </c>
      <c r="O63" s="39">
        <f t="shared" si="13"/>
        <v>2.3062159767655652</v>
      </c>
      <c r="P63" s="34">
        <f>SUM(P59:P62)</f>
        <v>7918216</v>
      </c>
      <c r="Q63" s="34">
        <f>SUM(Q59:Q62)</f>
        <v>122078922</v>
      </c>
      <c r="R63" s="34">
        <f>SUM(R59:R62)</f>
        <v>127329637</v>
      </c>
      <c r="S63" s="34">
        <f>SUM(S59:S62)</f>
        <v>9034527</v>
      </c>
      <c r="T63" s="39">
        <f t="shared" si="14"/>
        <v>7.0953842427116942E-2</v>
      </c>
      <c r="U63" s="39">
        <f t="shared" si="15"/>
        <v>1.5183929056747125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5235729</v>
      </c>
      <c r="K64" s="38">
        <f t="shared" si="10"/>
        <v>0.14618501033567</v>
      </c>
      <c r="L64" s="33">
        <v>988214</v>
      </c>
      <c r="M64" s="38">
        <f t="shared" si="11"/>
        <v>2.759158730405141E-2</v>
      </c>
      <c r="N64" s="33">
        <f t="shared" si="12"/>
        <v>18441416</v>
      </c>
      <c r="O64" s="38">
        <f t="shared" si="13"/>
        <v>0.51489650983929647</v>
      </c>
      <c r="P64" s="33">
        <v>3136122</v>
      </c>
      <c r="Q64" s="33">
        <v>38855000</v>
      </c>
      <c r="R64" s="33">
        <v>25958000</v>
      </c>
      <c r="S64" s="33">
        <v>11120217</v>
      </c>
      <c r="T64" s="38">
        <f t="shared" si="14"/>
        <v>0.4283926727791047</v>
      </c>
      <c r="U64" s="38">
        <f t="shared" si="15"/>
        <v>-0.68489299842289297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15890562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-179658</v>
      </c>
      <c r="K65" s="38">
        <f t="shared" si="10"/>
        <v>-1.1305956328039247E-2</v>
      </c>
      <c r="L65" s="33">
        <v>683593</v>
      </c>
      <c r="M65" s="38">
        <f t="shared" si="11"/>
        <v>4.3018805754006684E-2</v>
      </c>
      <c r="N65" s="33">
        <f t="shared" si="12"/>
        <v>3923628</v>
      </c>
      <c r="O65" s="38">
        <f t="shared" si="13"/>
        <v>0.24691562198995856</v>
      </c>
      <c r="P65" s="33">
        <v>3858609</v>
      </c>
      <c r="Q65" s="33">
        <v>20974185</v>
      </c>
      <c r="R65" s="33">
        <v>18486284</v>
      </c>
      <c r="S65" s="33">
        <v>20214392</v>
      </c>
      <c r="T65" s="38">
        <f t="shared" si="14"/>
        <v>1.093480550228483</v>
      </c>
      <c r="U65" s="38">
        <f t="shared" si="15"/>
        <v>-0.82283952584985931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49764727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11270349</v>
      </c>
      <c r="K66" s="38">
        <f t="shared" si="10"/>
        <v>0.22647263793891606</v>
      </c>
      <c r="L66" s="33">
        <v>11130357</v>
      </c>
      <c r="M66" s="38">
        <f t="shared" si="11"/>
        <v>0.22365956111846047</v>
      </c>
      <c r="N66" s="33">
        <f t="shared" si="12"/>
        <v>46802950</v>
      </c>
      <c r="O66" s="38">
        <f t="shared" si="13"/>
        <v>0.94048441178025555</v>
      </c>
      <c r="P66" s="33">
        <v>11066236</v>
      </c>
      <c r="Q66" s="33">
        <v>42825000</v>
      </c>
      <c r="R66" s="33">
        <v>42825000</v>
      </c>
      <c r="S66" s="33">
        <v>43250975</v>
      </c>
      <c r="T66" s="38">
        <f t="shared" si="14"/>
        <v>1.009946876824285</v>
      </c>
      <c r="U66" s="38">
        <f t="shared" si="15"/>
        <v>5.7942917537634475E-3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167159257</v>
      </c>
      <c r="K67" s="38">
        <f t="shared" si="10"/>
        <v>0.18505263181061088</v>
      </c>
      <c r="L67" s="33">
        <v>164858112</v>
      </c>
      <c r="M67" s="38">
        <f t="shared" si="11"/>
        <v>0.18250516333013164</v>
      </c>
      <c r="N67" s="33">
        <f t="shared" si="12"/>
        <v>711644070</v>
      </c>
      <c r="O67" s="38">
        <f t="shared" si="13"/>
        <v>0.78782120972166436</v>
      </c>
      <c r="P67" s="33">
        <v>156623497</v>
      </c>
      <c r="Q67" s="33">
        <v>789209793</v>
      </c>
      <c r="R67" s="33">
        <v>789209793</v>
      </c>
      <c r="S67" s="33">
        <v>672292551</v>
      </c>
      <c r="T67" s="38">
        <f t="shared" si="14"/>
        <v>0.8518553076292098</v>
      </c>
      <c r="U67" s="38">
        <f t="shared" si="15"/>
        <v>5.2575859674490522E-2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154193715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24679731</v>
      </c>
      <c r="K68" s="38">
        <f t="shared" si="10"/>
        <v>0.16005665989693549</v>
      </c>
      <c r="L68" s="33">
        <v>21112378</v>
      </c>
      <c r="M68" s="38">
        <f t="shared" si="11"/>
        <v>0.13692113196701955</v>
      </c>
      <c r="N68" s="33">
        <f t="shared" si="12"/>
        <v>90145481</v>
      </c>
      <c r="O68" s="38">
        <f t="shared" si="13"/>
        <v>0.58462487268044616</v>
      </c>
      <c r="P68" s="33">
        <v>23447137</v>
      </c>
      <c r="Q68" s="33">
        <v>131234716</v>
      </c>
      <c r="R68" s="33">
        <v>131234716</v>
      </c>
      <c r="S68" s="33">
        <v>100871615</v>
      </c>
      <c r="T68" s="38">
        <f t="shared" si="14"/>
        <v>0.76863514529189059</v>
      </c>
      <c r="U68" s="38">
        <f t="shared" si="15"/>
        <v>-9.9575440703059015E-2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1158971340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208165408</v>
      </c>
      <c r="K70" s="39">
        <f t="shared" si="10"/>
        <v>0.17961221370668234</v>
      </c>
      <c r="L70" s="34">
        <f>SUM(L64:L69)</f>
        <v>198772654</v>
      </c>
      <c r="M70" s="39">
        <f t="shared" si="11"/>
        <v>0.17150782520644556</v>
      </c>
      <c r="N70" s="34">
        <f t="shared" si="12"/>
        <v>870957545</v>
      </c>
      <c r="O70" s="39">
        <f t="shared" si="13"/>
        <v>0.75149187468259571</v>
      </c>
      <c r="P70" s="34">
        <f>SUM(P64:P69)</f>
        <v>198131601</v>
      </c>
      <c r="Q70" s="34">
        <f>SUM(Q64:Q69)</f>
        <v>1023098694</v>
      </c>
      <c r="R70" s="34">
        <f>SUM(R64:R69)</f>
        <v>1007713793</v>
      </c>
      <c r="S70" s="34">
        <f>SUM(S64:S69)</f>
        <v>847749750</v>
      </c>
      <c r="T70" s="39">
        <f t="shared" si="14"/>
        <v>0.84126044109827913</v>
      </c>
      <c r="U70" s="39">
        <f t="shared" si="15"/>
        <v>3.2354909401857146E-3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124007573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37695137</v>
      </c>
      <c r="K71" s="38">
        <f t="shared" si="10"/>
        <v>0.30397447581689224</v>
      </c>
      <c r="L71" s="33">
        <v>23346763</v>
      </c>
      <c r="M71" s="38">
        <f t="shared" si="11"/>
        <v>0.18826884870974775</v>
      </c>
      <c r="N71" s="33">
        <f t="shared" si="12"/>
        <v>121710219</v>
      </c>
      <c r="O71" s="38">
        <f t="shared" si="13"/>
        <v>0.98147408303846084</v>
      </c>
      <c r="P71" s="33">
        <v>22299381</v>
      </c>
      <c r="Q71" s="33">
        <v>103127916</v>
      </c>
      <c r="R71" s="33">
        <v>111603426</v>
      </c>
      <c r="S71" s="33">
        <v>110895447</v>
      </c>
      <c r="T71" s="38">
        <f t="shared" si="14"/>
        <v>0.9936562968954018</v>
      </c>
      <c r="U71" s="38">
        <f t="shared" si="15"/>
        <v>4.6969106451878684E-2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248837901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53177864</v>
      </c>
      <c r="K72" s="38">
        <f t="shared" si="10"/>
        <v>0.21370484072681517</v>
      </c>
      <c r="L72" s="33">
        <v>55903828</v>
      </c>
      <c r="M72" s="38">
        <f t="shared" si="11"/>
        <v>0.2246596188737342</v>
      </c>
      <c r="N72" s="33">
        <f t="shared" si="12"/>
        <v>229855572</v>
      </c>
      <c r="O72" s="38">
        <f t="shared" si="13"/>
        <v>0.92371608616004197</v>
      </c>
      <c r="P72" s="33">
        <v>50881143</v>
      </c>
      <c r="Q72" s="33">
        <v>225464803</v>
      </c>
      <c r="R72" s="33">
        <v>225464803</v>
      </c>
      <c r="S72" s="33">
        <v>213908333</v>
      </c>
      <c r="T72" s="38">
        <f t="shared" si="14"/>
        <v>0.94874379572229728</v>
      </c>
      <c r="U72" s="38">
        <f t="shared" si="15"/>
        <v>9.8714075664534606E-2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99266931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19828202</v>
      </c>
      <c r="K73" s="38">
        <f t="shared" si="10"/>
        <v>0.19974629819068346</v>
      </c>
      <c r="L73" s="33">
        <v>22109436</v>
      </c>
      <c r="M73" s="38">
        <f t="shared" si="11"/>
        <v>0.22272710334925133</v>
      </c>
      <c r="N73" s="33">
        <f t="shared" si="12"/>
        <v>82149349</v>
      </c>
      <c r="O73" s="38">
        <f t="shared" si="13"/>
        <v>0.82756007637629092</v>
      </c>
      <c r="P73" s="33">
        <v>20975736</v>
      </c>
      <c r="Q73" s="33">
        <v>62631256</v>
      </c>
      <c r="R73" s="33">
        <v>62631256</v>
      </c>
      <c r="S73" s="33">
        <v>66482728</v>
      </c>
      <c r="T73" s="38">
        <f t="shared" si="14"/>
        <v>1.0614944078400728</v>
      </c>
      <c r="U73" s="38">
        <f t="shared" si="15"/>
        <v>5.4048163077567324E-2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428753578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12315435</v>
      </c>
      <c r="K74" s="38">
        <f t="shared" si="10"/>
        <v>2.8723806941618107E-2</v>
      </c>
      <c r="L74" s="33">
        <v>16762594</v>
      </c>
      <c r="M74" s="38">
        <f t="shared" si="11"/>
        <v>3.9096102890131448E-2</v>
      </c>
      <c r="N74" s="33">
        <f t="shared" si="12"/>
        <v>68765382</v>
      </c>
      <c r="O74" s="38">
        <f t="shared" si="13"/>
        <v>0.16038439217409867</v>
      </c>
      <c r="P74" s="33">
        <v>27281182</v>
      </c>
      <c r="Q74" s="33">
        <v>590910231</v>
      </c>
      <c r="R74" s="33">
        <v>533914443</v>
      </c>
      <c r="S74" s="33">
        <v>129931620</v>
      </c>
      <c r="T74" s="38">
        <f t="shared" si="14"/>
        <v>0.24335663083008227</v>
      </c>
      <c r="U74" s="38">
        <f t="shared" si="15"/>
        <v>-0.38556203319929472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28196070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138922</v>
      </c>
      <c r="K75" s="38">
        <f t="shared" si="10"/>
        <v>4.9269986916616396E-3</v>
      </c>
      <c r="L75" s="33">
        <v>15826</v>
      </c>
      <c r="M75" s="38">
        <f t="shared" si="11"/>
        <v>5.612838952378824E-4</v>
      </c>
      <c r="N75" s="33">
        <f t="shared" si="12"/>
        <v>1338128</v>
      </c>
      <c r="O75" s="38">
        <f t="shared" si="13"/>
        <v>4.7457961340002346E-2</v>
      </c>
      <c r="P75" s="33">
        <v>2825311</v>
      </c>
      <c r="Q75" s="33">
        <v>30032717</v>
      </c>
      <c r="R75" s="33">
        <v>30032717</v>
      </c>
      <c r="S75" s="33">
        <v>5466012</v>
      </c>
      <c r="T75" s="38">
        <f t="shared" si="14"/>
        <v>0.18200191477847308</v>
      </c>
      <c r="U75" s="38">
        <f t="shared" si="15"/>
        <v>-0.99439849276769887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6025551</v>
      </c>
      <c r="K76" s="38">
        <f t="shared" si="10"/>
        <v>7.8983922611590249E-2</v>
      </c>
      <c r="L76" s="33">
        <v>16432108</v>
      </c>
      <c r="M76" s="38">
        <f t="shared" si="11"/>
        <v>0.21539479901793096</v>
      </c>
      <c r="N76" s="33">
        <f t="shared" si="12"/>
        <v>25086428</v>
      </c>
      <c r="O76" s="38">
        <f t="shared" si="13"/>
        <v>0.32883706199702412</v>
      </c>
      <c r="P76" s="33">
        <v>686241</v>
      </c>
      <c r="Q76" s="33">
        <v>49714345</v>
      </c>
      <c r="R76" s="33">
        <v>49714345</v>
      </c>
      <c r="S76" s="33">
        <v>1179877</v>
      </c>
      <c r="T76" s="38">
        <f t="shared" si="14"/>
        <v>2.3733129743537806E-2</v>
      </c>
      <c r="U76" s="38">
        <f t="shared" si="15"/>
        <v>22.945098004928298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1005350376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129181111</v>
      </c>
      <c r="K78" s="39">
        <f t="shared" si="10"/>
        <v>0.12849362180971621</v>
      </c>
      <c r="L78" s="34">
        <f>SUM(L71:L77)</f>
        <v>134570555</v>
      </c>
      <c r="M78" s="39">
        <f t="shared" si="11"/>
        <v>0.13385438371786115</v>
      </c>
      <c r="N78" s="34">
        <f t="shared" si="12"/>
        <v>528905078</v>
      </c>
      <c r="O78" s="39">
        <f t="shared" si="13"/>
        <v>0.52609029710056032</v>
      </c>
      <c r="P78" s="34">
        <f>SUM(P71:P77)</f>
        <v>124948994</v>
      </c>
      <c r="Q78" s="34">
        <f>SUM(Q71:Q77)</f>
        <v>1061881268</v>
      </c>
      <c r="R78" s="34">
        <f>SUM(R71:R77)</f>
        <v>1013360990</v>
      </c>
      <c r="S78" s="34">
        <f>SUM(S71:S77)</f>
        <v>527864017</v>
      </c>
      <c r="T78" s="39">
        <f t="shared" si="14"/>
        <v>0.52090422091341804</v>
      </c>
      <c r="U78" s="39">
        <f t="shared" si="15"/>
        <v>7.7003909291178507E-2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407634664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77349745</v>
      </c>
      <c r="K79" s="38">
        <f t="shared" si="10"/>
        <v>0.18975261878121336</v>
      </c>
      <c r="L79" s="33">
        <v>93744611</v>
      </c>
      <c r="M79" s="38">
        <f t="shared" si="11"/>
        <v>0.22997212768931741</v>
      </c>
      <c r="N79" s="33">
        <f t="shared" si="12"/>
        <v>347050021</v>
      </c>
      <c r="O79" s="38">
        <f t="shared" si="13"/>
        <v>0.85137514458289543</v>
      </c>
      <c r="P79" s="33">
        <v>79560856</v>
      </c>
      <c r="Q79" s="33">
        <v>353898414</v>
      </c>
      <c r="R79" s="33">
        <v>383817832</v>
      </c>
      <c r="S79" s="33">
        <v>306839778</v>
      </c>
      <c r="T79" s="38">
        <f t="shared" si="14"/>
        <v>0.79944117343667342</v>
      </c>
      <c r="U79" s="38">
        <f t="shared" si="15"/>
        <v>0.17827554545164781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60769747</v>
      </c>
      <c r="K80" s="38">
        <f t="shared" si="10"/>
        <v>0.18039386262199442</v>
      </c>
      <c r="L80" s="33">
        <v>58629011</v>
      </c>
      <c r="M80" s="38">
        <f t="shared" si="11"/>
        <v>0.17403912765997528</v>
      </c>
      <c r="N80" s="33">
        <f t="shared" si="12"/>
        <v>252742563</v>
      </c>
      <c r="O80" s="38">
        <f t="shared" si="13"/>
        <v>0.75026159296915895</v>
      </c>
      <c r="P80" s="33">
        <v>86393490</v>
      </c>
      <c r="Q80" s="33">
        <v>274673645</v>
      </c>
      <c r="R80" s="33">
        <v>274173645</v>
      </c>
      <c r="S80" s="33">
        <v>265177324</v>
      </c>
      <c r="T80" s="38">
        <f t="shared" si="14"/>
        <v>0.96718750629733208</v>
      </c>
      <c r="U80" s="38">
        <f t="shared" si="15"/>
        <v>-0.32137235108802753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431870065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94359334</v>
      </c>
      <c r="K81" s="38">
        <f t="shared" si="10"/>
        <v>0.21849010072045627</v>
      </c>
      <c r="L81" s="33">
        <v>76428077</v>
      </c>
      <c r="M81" s="38">
        <f t="shared" si="11"/>
        <v>0.17697007316309363</v>
      </c>
      <c r="N81" s="33">
        <f t="shared" si="12"/>
        <v>337705956</v>
      </c>
      <c r="O81" s="38">
        <f t="shared" si="13"/>
        <v>0.78196194496601656</v>
      </c>
      <c r="P81" s="33">
        <v>75894381</v>
      </c>
      <c r="Q81" s="33">
        <v>330555180</v>
      </c>
      <c r="R81" s="33">
        <v>329445180</v>
      </c>
      <c r="S81" s="33">
        <v>320979243</v>
      </c>
      <c r="T81" s="38">
        <f t="shared" si="14"/>
        <v>0.97430244084918771</v>
      </c>
      <c r="U81" s="38">
        <f t="shared" si="15"/>
        <v>7.0320884493411118E-3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186042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45561</v>
      </c>
      <c r="K82" s="38">
        <f t="shared" si="10"/>
        <v>0.24489631373560808</v>
      </c>
      <c r="L82" s="33">
        <v>46752</v>
      </c>
      <c r="M82" s="38">
        <f t="shared" si="11"/>
        <v>0.251298093978779</v>
      </c>
      <c r="N82" s="33">
        <f t="shared" si="12"/>
        <v>185541</v>
      </c>
      <c r="O82" s="38">
        <f t="shared" si="13"/>
        <v>0.9973070596961976</v>
      </c>
      <c r="P82" s="33">
        <v>46944</v>
      </c>
      <c r="Q82" s="33">
        <v>0</v>
      </c>
      <c r="R82" s="33">
        <v>0</v>
      </c>
      <c r="S82" s="33">
        <v>81802</v>
      </c>
      <c r="T82" s="38">
        <f t="shared" si="14"/>
        <v>0</v>
      </c>
      <c r="U82" s="38">
        <f t="shared" si="15"/>
        <v>-4.0899795501022629E-3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1176563357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232524387</v>
      </c>
      <c r="K84" s="39">
        <f t="shared" si="10"/>
        <v>0.19763014513123239</v>
      </c>
      <c r="L84" s="34">
        <f>SUM(L79:L83)</f>
        <v>228848451</v>
      </c>
      <c r="M84" s="39">
        <f t="shared" si="11"/>
        <v>0.19450584589300618</v>
      </c>
      <c r="N84" s="34">
        <f t="shared" si="12"/>
        <v>937684081</v>
      </c>
      <c r="O84" s="39">
        <f t="shared" si="13"/>
        <v>0.79696862512436717</v>
      </c>
      <c r="P84" s="34">
        <f>SUM(P79:P83)</f>
        <v>241895671</v>
      </c>
      <c r="Q84" s="34">
        <f>SUM(Q79:Q83)</f>
        <v>959127239</v>
      </c>
      <c r="R84" s="34">
        <f>SUM(R79:R83)</f>
        <v>987436657</v>
      </c>
      <c r="S84" s="34">
        <f>SUM(S79:S83)</f>
        <v>893078147</v>
      </c>
      <c r="T84" s="39">
        <f t="shared" si="14"/>
        <v>0.90444094886382165</v>
      </c>
      <c r="U84" s="39">
        <f t="shared" si="15"/>
        <v>-5.393738526226044E-2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6578512704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1264023702</v>
      </c>
      <c r="K85" s="39">
        <f t="shared" si="10"/>
        <v>0.19214429748405332</v>
      </c>
      <c r="L85" s="34">
        <f>SUM(L57,L59:L62,L64:L69,L71:L77,L79:L83)</f>
        <v>923767782</v>
      </c>
      <c r="M85" s="39">
        <f t="shared" si="11"/>
        <v>0.14042198040269985</v>
      </c>
      <c r="N85" s="34">
        <f t="shared" si="12"/>
        <v>4979798622</v>
      </c>
      <c r="O85" s="39">
        <f t="shared" si="13"/>
        <v>0.75697940341014802</v>
      </c>
      <c r="P85" s="34">
        <f>SUM(P57,P59:P62,P64:P69,P71:P77,P79:P83)</f>
        <v>1135984595</v>
      </c>
      <c r="Q85" s="34">
        <f>SUM(Q57,Q59:Q62,Q64:Q69,Q71:Q77,Q79:Q83)</f>
        <v>5931790760</v>
      </c>
      <c r="R85" s="34">
        <f>SUM(R57,R59:R62,R64:R69,R71:R77,R79:R83)</f>
        <v>5914401217</v>
      </c>
      <c r="S85" s="34">
        <f>SUM(S57,S59:S62,S64:S69,S71:S77,S79:S83)</f>
        <v>4953639806</v>
      </c>
      <c r="T85" s="39">
        <f t="shared" si="14"/>
        <v>0.83755559087901488</v>
      </c>
      <c r="U85" s="39">
        <f t="shared" si="15"/>
        <v>-0.18681310814782659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18770641439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3969428614</v>
      </c>
      <c r="K88" s="38">
        <f t="shared" ref="K88:K99" si="18">IF(($E88      =0),0,($J88      /$E88      ))</f>
        <v>0.21147005694502627</v>
      </c>
      <c r="L88" s="33">
        <v>4130952033</v>
      </c>
      <c r="M88" s="38">
        <f t="shared" ref="M88:M99" si="19">IF(($E88      =0),0,($L88      /$E88      ))</f>
        <v>0.22007516612709188</v>
      </c>
      <c r="N88" s="33">
        <f t="shared" ref="N88:N99" si="20">$F88      +$H88      +$J88      +$L88</f>
        <v>17940533051</v>
      </c>
      <c r="O88" s="38">
        <f t="shared" ref="O88:O99" si="21">IF(($E88      =0),0,($N88      /$E88      ))</f>
        <v>0.95577623755172936</v>
      </c>
      <c r="P88" s="33">
        <v>3126804199</v>
      </c>
      <c r="Q88" s="33">
        <v>17474877372</v>
      </c>
      <c r="R88" s="33">
        <v>17539819795</v>
      </c>
      <c r="S88" s="33">
        <v>15954819143</v>
      </c>
      <c r="T88" s="38">
        <f t="shared" ref="T88:T99" si="22">IF(($R88      =0),0,($S88      /$R88      ))</f>
        <v>0.90963415414040749</v>
      </c>
      <c r="U88" s="38">
        <f t="shared" ref="U88:U99" si="23">IF(($P88      =0),0,(($L88      /$P88      )-1))</f>
        <v>0.32114189763501733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19665670626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3636561240</v>
      </c>
      <c r="K89" s="38">
        <f t="shared" si="18"/>
        <v>0.18491925900518741</v>
      </c>
      <c r="L89" s="33">
        <v>4367866588</v>
      </c>
      <c r="M89" s="38">
        <f t="shared" si="19"/>
        <v>0.22210616007293643</v>
      </c>
      <c r="N89" s="33">
        <f t="shared" si="20"/>
        <v>17141672907</v>
      </c>
      <c r="O89" s="38">
        <f t="shared" si="21"/>
        <v>0.87165463273533017</v>
      </c>
      <c r="P89" s="33">
        <v>4111501792</v>
      </c>
      <c r="Q89" s="33">
        <v>17123878590</v>
      </c>
      <c r="R89" s="33">
        <v>17025501966</v>
      </c>
      <c r="S89" s="33">
        <v>16366777081</v>
      </c>
      <c r="T89" s="38">
        <f t="shared" si="22"/>
        <v>0.96130951755105509</v>
      </c>
      <c r="U89" s="38">
        <f t="shared" si="23"/>
        <v>6.2353078989002109E-2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15244598445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4291629629</v>
      </c>
      <c r="K90" s="38">
        <f t="shared" si="18"/>
        <v>0.28151805011352005</v>
      </c>
      <c r="L90" s="33">
        <v>4768847070</v>
      </c>
      <c r="M90" s="38">
        <f t="shared" si="19"/>
        <v>0.3128220849637473</v>
      </c>
      <c r="N90" s="33">
        <f t="shared" si="20"/>
        <v>16567563500</v>
      </c>
      <c r="O90" s="38">
        <f t="shared" si="21"/>
        <v>1.0867825452912414</v>
      </c>
      <c r="P90" s="33">
        <v>3121096070</v>
      </c>
      <c r="Q90" s="33">
        <v>14254369540</v>
      </c>
      <c r="R90" s="33">
        <v>13909846592</v>
      </c>
      <c r="S90" s="33">
        <v>12811201661</v>
      </c>
      <c r="T90" s="38">
        <f t="shared" si="22"/>
        <v>0.9210167471126629</v>
      </c>
      <c r="U90" s="38">
        <f t="shared" si="23"/>
        <v>0.52793985287354506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53680910510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11897619483</v>
      </c>
      <c r="K91" s="39">
        <f t="shared" si="18"/>
        <v>0.2216359478623903</v>
      </c>
      <c r="L91" s="34">
        <f>SUM(L88:L90)</f>
        <v>13267665691</v>
      </c>
      <c r="M91" s="39">
        <f t="shared" si="19"/>
        <v>0.24715798530519373</v>
      </c>
      <c r="N91" s="34">
        <f t="shared" si="20"/>
        <v>51649769458</v>
      </c>
      <c r="O91" s="39">
        <f t="shared" si="21"/>
        <v>0.96216269372663443</v>
      </c>
      <c r="P91" s="34">
        <f>SUM(P88:P90)</f>
        <v>10359402061</v>
      </c>
      <c r="Q91" s="34">
        <f>SUM(Q88:Q90)</f>
        <v>48853125502</v>
      </c>
      <c r="R91" s="34">
        <f>SUM(R88:R90)</f>
        <v>48475168353</v>
      </c>
      <c r="S91" s="34">
        <f>SUM(S88:S90)</f>
        <v>45132797885</v>
      </c>
      <c r="T91" s="39">
        <f t="shared" si="22"/>
        <v>0.9310498430111559</v>
      </c>
      <c r="U91" s="39">
        <f t="shared" si="23"/>
        <v>0.28073663063515308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3067690008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637458124</v>
      </c>
      <c r="K92" s="38">
        <f t="shared" si="18"/>
        <v>0.20779743792156982</v>
      </c>
      <c r="L92" s="33">
        <v>672989340</v>
      </c>
      <c r="M92" s="38">
        <f t="shared" si="19"/>
        <v>0.21937983898143595</v>
      </c>
      <c r="N92" s="33">
        <f t="shared" si="20"/>
        <v>2922648377</v>
      </c>
      <c r="O92" s="38">
        <f t="shared" si="21"/>
        <v>0.95271959336772727</v>
      </c>
      <c r="P92" s="33">
        <v>602435865</v>
      </c>
      <c r="Q92" s="33">
        <v>2699207222</v>
      </c>
      <c r="R92" s="33">
        <v>2698807222</v>
      </c>
      <c r="S92" s="33">
        <v>2589606992</v>
      </c>
      <c r="T92" s="38">
        <f t="shared" si="22"/>
        <v>0.95953759530883598</v>
      </c>
      <c r="U92" s="38">
        <f t="shared" si="23"/>
        <v>0.11711366985098071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480175978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141639042</v>
      </c>
      <c r="K93" s="38">
        <f t="shared" si="18"/>
        <v>0.29497319418173812</v>
      </c>
      <c r="L93" s="33">
        <v>114948764</v>
      </c>
      <c r="M93" s="38">
        <f t="shared" si="19"/>
        <v>0.2393888267355182</v>
      </c>
      <c r="N93" s="33">
        <f t="shared" si="20"/>
        <v>481993204</v>
      </c>
      <c r="O93" s="38">
        <f t="shared" si="21"/>
        <v>1.0037845000234475</v>
      </c>
      <c r="P93" s="33">
        <v>75942675</v>
      </c>
      <c r="Q93" s="33">
        <v>411161227</v>
      </c>
      <c r="R93" s="33">
        <v>406349729</v>
      </c>
      <c r="S93" s="33">
        <v>386463732</v>
      </c>
      <c r="T93" s="38">
        <f t="shared" si="22"/>
        <v>0.95106186720257413</v>
      </c>
      <c r="U93" s="38">
        <f t="shared" si="23"/>
        <v>0.51362542865391569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428013430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92752878</v>
      </c>
      <c r="K94" s="38">
        <f t="shared" si="18"/>
        <v>0.21670553188015618</v>
      </c>
      <c r="L94" s="33">
        <v>126060169</v>
      </c>
      <c r="M94" s="38">
        <f t="shared" si="19"/>
        <v>0.29452386342176223</v>
      </c>
      <c r="N94" s="33">
        <f t="shared" si="20"/>
        <v>418985828</v>
      </c>
      <c r="O94" s="38">
        <f t="shared" si="21"/>
        <v>0.97890813379383912</v>
      </c>
      <c r="P94" s="33">
        <v>87352113</v>
      </c>
      <c r="Q94" s="33">
        <v>379424298</v>
      </c>
      <c r="R94" s="33">
        <v>370460273</v>
      </c>
      <c r="S94" s="33">
        <v>344599103</v>
      </c>
      <c r="T94" s="38">
        <f t="shared" si="22"/>
        <v>0.93019178604341202</v>
      </c>
      <c r="U94" s="38">
        <f t="shared" si="23"/>
        <v>0.44312672779878826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3975879416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871850044</v>
      </c>
      <c r="K96" s="39">
        <f t="shared" si="18"/>
        <v>0.21928483054376416</v>
      </c>
      <c r="L96" s="34">
        <f>SUM(L92:L95)</f>
        <v>913998273</v>
      </c>
      <c r="M96" s="39">
        <f t="shared" si="19"/>
        <v>0.22988581326733074</v>
      </c>
      <c r="N96" s="34">
        <f t="shared" si="20"/>
        <v>3823627409</v>
      </c>
      <c r="O96" s="39">
        <f t="shared" si="21"/>
        <v>0.96170608032343807</v>
      </c>
      <c r="P96" s="34">
        <f>SUM(P92:P95)</f>
        <v>765730653</v>
      </c>
      <c r="Q96" s="34">
        <f>SUM(Q92:Q95)</f>
        <v>3489792747</v>
      </c>
      <c r="R96" s="34">
        <f>SUM(R92:R95)</f>
        <v>3475617224</v>
      </c>
      <c r="S96" s="34">
        <f>SUM(S92:S95)</f>
        <v>3320669827</v>
      </c>
      <c r="T96" s="39">
        <f t="shared" si="22"/>
        <v>0.95541873946013112</v>
      </c>
      <c r="U96" s="39">
        <f t="shared" si="23"/>
        <v>0.19362894696602928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1229559709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319851241</v>
      </c>
      <c r="K97" s="38">
        <f t="shared" si="18"/>
        <v>0.26013477723675149</v>
      </c>
      <c r="L97" s="33">
        <v>305732514</v>
      </c>
      <c r="M97" s="38">
        <f t="shared" si="19"/>
        <v>0.24865202703222281</v>
      </c>
      <c r="N97" s="33">
        <f t="shared" si="20"/>
        <v>1254040588</v>
      </c>
      <c r="O97" s="38">
        <f t="shared" si="21"/>
        <v>1.0199102807458698</v>
      </c>
      <c r="P97" s="33">
        <v>269644121</v>
      </c>
      <c r="Q97" s="33">
        <v>1232507745</v>
      </c>
      <c r="R97" s="33">
        <v>1078362698</v>
      </c>
      <c r="S97" s="33">
        <v>1107132625</v>
      </c>
      <c r="T97" s="38">
        <f t="shared" si="22"/>
        <v>1.0266792676094587</v>
      </c>
      <c r="U97" s="38">
        <f t="shared" si="23"/>
        <v>0.13383712155919758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307733781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82992638</v>
      </c>
      <c r="K98" s="38">
        <f t="shared" si="18"/>
        <v>0.26968972249426199</v>
      </c>
      <c r="L98" s="33">
        <v>48396443</v>
      </c>
      <c r="M98" s="38">
        <f t="shared" si="19"/>
        <v>0.15726724197367203</v>
      </c>
      <c r="N98" s="33">
        <f t="shared" si="20"/>
        <v>321153270</v>
      </c>
      <c r="O98" s="38">
        <f t="shared" si="21"/>
        <v>1.0436074614765807</v>
      </c>
      <c r="P98" s="33">
        <v>45001575</v>
      </c>
      <c r="Q98" s="33">
        <v>283461991</v>
      </c>
      <c r="R98" s="33">
        <v>274154609</v>
      </c>
      <c r="S98" s="33">
        <v>788132522</v>
      </c>
      <c r="T98" s="38">
        <f t="shared" si="22"/>
        <v>2.8747739272915158</v>
      </c>
      <c r="U98" s="38">
        <f t="shared" si="23"/>
        <v>7.5438870750634823E-2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808141074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172463851</v>
      </c>
      <c r="K99" s="38">
        <f t="shared" si="18"/>
        <v>0.21340809983381689</v>
      </c>
      <c r="L99" s="33">
        <v>188912911</v>
      </c>
      <c r="M99" s="38">
        <f t="shared" si="19"/>
        <v>0.23376229358687442</v>
      </c>
      <c r="N99" s="33">
        <f t="shared" si="20"/>
        <v>748446680</v>
      </c>
      <c r="O99" s="38">
        <f t="shared" si="21"/>
        <v>0.92613369630560316</v>
      </c>
      <c r="P99" s="33">
        <v>161182100</v>
      </c>
      <c r="Q99" s="33">
        <v>793549289</v>
      </c>
      <c r="R99" s="33">
        <v>793953886</v>
      </c>
      <c r="S99" s="33">
        <v>639462402</v>
      </c>
      <c r="T99" s="38">
        <f t="shared" si="22"/>
        <v>0.80541504144738196</v>
      </c>
      <c r="U99" s="38">
        <f t="shared" si="23"/>
        <v>0.17204646793905765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-992856</v>
      </c>
      <c r="K100" s="38">
        <f>IF(($E100     =0),0,($J100     /$E100     ))</f>
        <v>0</v>
      </c>
      <c r="L100" s="33">
        <v>86228</v>
      </c>
      <c r="M100" s="38">
        <f>IF(($E100     =0),0,($L100     /$E100     ))</f>
        <v>0</v>
      </c>
      <c r="N100" s="33">
        <f>$F100     +$H100     +$J100     +$L100</f>
        <v>461297</v>
      </c>
      <c r="O100" s="38">
        <f>IF(($E100     =0),0,($N100     /$E100     ))</f>
        <v>0</v>
      </c>
      <c r="P100" s="33">
        <v>127222</v>
      </c>
      <c r="Q100" s="33">
        <v>0</v>
      </c>
      <c r="R100" s="33">
        <v>0</v>
      </c>
      <c r="S100" s="33">
        <v>170776</v>
      </c>
      <c r="T100" s="38">
        <f>IF(($R100     =0),0,($S100     /$R100     ))</f>
        <v>0</v>
      </c>
      <c r="U100" s="38">
        <f>IF(($P100     =0),0,(($L100     /$P100     )-1))</f>
        <v>-0.32222414362295826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2345434564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574314874</v>
      </c>
      <c r="K101" s="39">
        <f>IF(($E101     =0),0,($J101     /$E101     ))</f>
        <v>0.24486501683531939</v>
      </c>
      <c r="L101" s="34">
        <f>SUM(L97:L100)</f>
        <v>543128096</v>
      </c>
      <c r="M101" s="39">
        <f>IF(($E101     =0),0,($L101     /$E101     ))</f>
        <v>0.23156821526230395</v>
      </c>
      <c r="N101" s="34">
        <f>$F101     +$H101     +$J101     +$L101</f>
        <v>2324101835</v>
      </c>
      <c r="O101" s="39">
        <f>IF(($E101     =0),0,($N101     /$E101     ))</f>
        <v>0.99090457294036871</v>
      </c>
      <c r="P101" s="34">
        <f>SUM(P97:P100)</f>
        <v>475955018</v>
      </c>
      <c r="Q101" s="34">
        <f>SUM(Q97:Q100)</f>
        <v>2309519025</v>
      </c>
      <c r="R101" s="34">
        <f>SUM(R97:R100)</f>
        <v>2146471193</v>
      </c>
      <c r="S101" s="34">
        <f>SUM(S97:S100)</f>
        <v>2534898325</v>
      </c>
      <c r="T101" s="39">
        <f>IF(($R101     =0),0,($S101     /$R101     ))</f>
        <v>1.1809607942872589</v>
      </c>
      <c r="U101" s="39">
        <f>IF(($P101     =0),0,(($L101     /$P101     )-1))</f>
        <v>0.14113324885672274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60002224490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13343784401</v>
      </c>
      <c r="K102" s="39">
        <f>IF(($E102     =0),0,($J102     /$E102     ))</f>
        <v>0.22238816167930375</v>
      </c>
      <c r="L102" s="34">
        <f>SUM(L88:L90,L92:L95,L97:L100)</f>
        <v>14724792060</v>
      </c>
      <c r="M102" s="39">
        <f>IF(($E102     =0),0,($L102     /$E102     ))</f>
        <v>0.24540410268379367</v>
      </c>
      <c r="N102" s="34">
        <f>$F102     +$H102     +$J102     +$L102</f>
        <v>57797498702</v>
      </c>
      <c r="O102" s="39">
        <f>IF(($E102     =0),0,($N102     /$E102     ))</f>
        <v>0.96325593248017927</v>
      </c>
      <c r="P102" s="34">
        <f>SUM(P88:P90,P92:P95,P97:P100)</f>
        <v>11601087732</v>
      </c>
      <c r="Q102" s="34">
        <f>SUM(Q88:Q90,Q92:Q95,Q97:Q100)</f>
        <v>54652437274</v>
      </c>
      <c r="R102" s="34">
        <f>SUM(R88:R90,R92:R95,R97:R100)</f>
        <v>54097256770</v>
      </c>
      <c r="S102" s="34">
        <f>SUM(S88:S90,S92:S95,S97:S100)</f>
        <v>50988366037</v>
      </c>
      <c r="T102" s="39">
        <f>IF(($R102     =0),0,($S102     /$R102     ))</f>
        <v>0.94253145318961795</v>
      </c>
      <c r="U102" s="39">
        <f>IF(($P102     =0),0,(($L102     /$P102     )-1))</f>
        <v>0.26925960738868415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16038397100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3761745683</v>
      </c>
      <c r="K105" s="38">
        <f t="shared" ref="K105:K136" si="26">IF(($E105     =0),0,($J105     /$E105     ))</f>
        <v>0.23454623673085137</v>
      </c>
      <c r="L105" s="33">
        <v>3663418695</v>
      </c>
      <c r="M105" s="38">
        <f t="shared" ref="M105:M136" si="27">IF(($E105     =0),0,($L105     /$E105     ))</f>
        <v>0.22841551260755352</v>
      </c>
      <c r="N105" s="33">
        <f t="shared" ref="N105:N136" si="28">$F105     +$H105     +$J105     +$L105</f>
        <v>15289772335</v>
      </c>
      <c r="O105" s="38">
        <f t="shared" ref="O105:O136" si="29">IF(($E105     =0),0,($N105     /$E105     ))</f>
        <v>0.95332296860264176</v>
      </c>
      <c r="P105" s="33">
        <v>4711488077</v>
      </c>
      <c r="Q105" s="33">
        <v>14100024370</v>
      </c>
      <c r="R105" s="33">
        <v>14355133270</v>
      </c>
      <c r="S105" s="33">
        <v>13928049068</v>
      </c>
      <c r="T105" s="38">
        <f t="shared" ref="T105:T136" si="30">IF(($R105     =0),0,($S105     /$R105     ))</f>
        <v>0.97024867732210196</v>
      </c>
      <c r="U105" s="38">
        <f t="shared" ref="U105:U136" si="31">IF(($P105     =0),0,(($L105     /$P105     )-1))</f>
        <v>-0.22244975788357491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16038397100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3761745683</v>
      </c>
      <c r="K106" s="39">
        <f t="shared" si="26"/>
        <v>0.23454623673085137</v>
      </c>
      <c r="L106" s="34">
        <f>L105</f>
        <v>3663418695</v>
      </c>
      <c r="M106" s="39">
        <f t="shared" si="27"/>
        <v>0.22841551260755352</v>
      </c>
      <c r="N106" s="34">
        <f t="shared" si="28"/>
        <v>15289772335</v>
      </c>
      <c r="O106" s="39">
        <f t="shared" si="29"/>
        <v>0.95332296860264176</v>
      </c>
      <c r="P106" s="34">
        <f>P105</f>
        <v>4711488077</v>
      </c>
      <c r="Q106" s="34">
        <f>Q105</f>
        <v>14100024370</v>
      </c>
      <c r="R106" s="34">
        <f>R105</f>
        <v>14355133270</v>
      </c>
      <c r="S106" s="34">
        <f>S105</f>
        <v>13928049068</v>
      </c>
      <c r="T106" s="39">
        <f t="shared" si="30"/>
        <v>0.97024867732210196</v>
      </c>
      <c r="U106" s="39">
        <f t="shared" si="31"/>
        <v>-0.22244975788357491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8489286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8278511</v>
      </c>
      <c r="M108" s="38">
        <f t="shared" si="27"/>
        <v>0.97517164576620463</v>
      </c>
      <c r="N108" s="33">
        <f t="shared" si="28"/>
        <v>8278511</v>
      </c>
      <c r="O108" s="38">
        <f t="shared" si="29"/>
        <v>0.97517164576620463</v>
      </c>
      <c r="P108" s="33">
        <v>0</v>
      </c>
      <c r="Q108" s="33">
        <v>0</v>
      </c>
      <c r="R108" s="33">
        <v>8489286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57914498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11360500</v>
      </c>
      <c r="K109" s="38">
        <f t="shared" si="26"/>
        <v>0.19615986311406861</v>
      </c>
      <c r="L109" s="33">
        <v>13454038</v>
      </c>
      <c r="M109" s="38">
        <f t="shared" si="27"/>
        <v>0.23230863539557919</v>
      </c>
      <c r="N109" s="33">
        <f t="shared" si="28"/>
        <v>51616479</v>
      </c>
      <c r="O109" s="38">
        <f t="shared" si="29"/>
        <v>0.89125315391665827</v>
      </c>
      <c r="P109" s="33">
        <v>16407811</v>
      </c>
      <c r="Q109" s="33">
        <v>60046416</v>
      </c>
      <c r="R109" s="33">
        <v>49046415</v>
      </c>
      <c r="S109" s="33">
        <v>48173868</v>
      </c>
      <c r="T109" s="38">
        <f t="shared" si="30"/>
        <v>0.98220977007187982</v>
      </c>
      <c r="U109" s="38">
        <f t="shared" si="31"/>
        <v>-0.180022368614558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171421945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40589296</v>
      </c>
      <c r="K110" s="38">
        <f t="shared" si="26"/>
        <v>0.23678004586868967</v>
      </c>
      <c r="L110" s="33">
        <v>37029897</v>
      </c>
      <c r="M110" s="38">
        <f t="shared" si="27"/>
        <v>0.2160160824216526</v>
      </c>
      <c r="N110" s="33">
        <f t="shared" si="28"/>
        <v>158669395</v>
      </c>
      <c r="O110" s="38">
        <f t="shared" si="29"/>
        <v>0.92560724941021988</v>
      </c>
      <c r="P110" s="33">
        <v>36111350</v>
      </c>
      <c r="Q110" s="33">
        <v>148657126</v>
      </c>
      <c r="R110" s="33">
        <v>148657126</v>
      </c>
      <c r="S110" s="33">
        <v>142122327</v>
      </c>
      <c r="T110" s="38">
        <f t="shared" si="30"/>
        <v>0.95604113185936346</v>
      </c>
      <c r="U110" s="38">
        <f t="shared" si="31"/>
        <v>2.5436517881497034E-2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237825729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51949796</v>
      </c>
      <c r="K112" s="39">
        <f t="shared" si="26"/>
        <v>0.21843639970509668</v>
      </c>
      <c r="L112" s="34">
        <f>SUM(L107:L111)</f>
        <v>58762446</v>
      </c>
      <c r="M112" s="39">
        <f t="shared" si="27"/>
        <v>0.24708195470305908</v>
      </c>
      <c r="N112" s="34">
        <f t="shared" si="28"/>
        <v>218564385</v>
      </c>
      <c r="O112" s="39">
        <f t="shared" si="29"/>
        <v>0.91901068029523414</v>
      </c>
      <c r="P112" s="34">
        <f>SUM(P107:P111)</f>
        <v>52519161</v>
      </c>
      <c r="Q112" s="34">
        <f>SUM(Q107:Q111)</f>
        <v>208703542</v>
      </c>
      <c r="R112" s="34">
        <f>SUM(R107:R111)</f>
        <v>206192827</v>
      </c>
      <c r="S112" s="34">
        <f>SUM(S107:S111)</f>
        <v>190296195</v>
      </c>
      <c r="T112" s="39">
        <f t="shared" si="30"/>
        <v>0.92290404942166104</v>
      </c>
      <c r="U112" s="39">
        <f t="shared" si="31"/>
        <v>0.11887632782252555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7800000</v>
      </c>
      <c r="K113" s="38">
        <f t="shared" si="26"/>
        <v>0.90697674418604646</v>
      </c>
      <c r="L113" s="33">
        <v>0</v>
      </c>
      <c r="M113" s="38">
        <f t="shared" si="27"/>
        <v>0</v>
      </c>
      <c r="N113" s="33">
        <f t="shared" si="28"/>
        <v>7800000</v>
      </c>
      <c r="O113" s="38">
        <f t="shared" si="29"/>
        <v>0.90697674418604646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150169715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30225965</v>
      </c>
      <c r="K114" s="38">
        <f t="shared" si="26"/>
        <v>0.20127869990297312</v>
      </c>
      <c r="L114" s="33">
        <v>32328022</v>
      </c>
      <c r="M114" s="38">
        <f t="shared" si="27"/>
        <v>0.21527657557317731</v>
      </c>
      <c r="N114" s="33">
        <f t="shared" si="28"/>
        <v>122469731</v>
      </c>
      <c r="O114" s="38">
        <f t="shared" si="29"/>
        <v>0.81554214176939743</v>
      </c>
      <c r="P114" s="33">
        <v>28926527</v>
      </c>
      <c r="Q114" s="33">
        <v>124518726</v>
      </c>
      <c r="R114" s="33">
        <v>120286973</v>
      </c>
      <c r="S114" s="33">
        <v>100711305</v>
      </c>
      <c r="T114" s="38">
        <f t="shared" si="30"/>
        <v>0.83725861985071315</v>
      </c>
      <c r="U114" s="38">
        <f t="shared" si="31"/>
        <v>0.1175908535442225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13195422</v>
      </c>
      <c r="K115" s="38">
        <f t="shared" si="26"/>
        <v>0.16343306411316791</v>
      </c>
      <c r="L115" s="33">
        <v>23844079</v>
      </c>
      <c r="M115" s="38">
        <f t="shared" si="27"/>
        <v>0.29532294548264093</v>
      </c>
      <c r="N115" s="33">
        <f t="shared" si="28"/>
        <v>69064131</v>
      </c>
      <c r="O115" s="38">
        <f t="shared" si="29"/>
        <v>0.85539989169298469</v>
      </c>
      <c r="P115" s="33">
        <v>15302125</v>
      </c>
      <c r="Q115" s="33">
        <v>85507096</v>
      </c>
      <c r="R115" s="33">
        <v>50856000</v>
      </c>
      <c r="S115" s="33">
        <v>38262060</v>
      </c>
      <c r="T115" s="38">
        <f t="shared" si="30"/>
        <v>0.75236078338839074</v>
      </c>
      <c r="U115" s="38">
        <f t="shared" si="31"/>
        <v>0.55822011648708925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2830436671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384640749</v>
      </c>
      <c r="K117" s="38">
        <f t="shared" si="26"/>
        <v>0.13589449039469428</v>
      </c>
      <c r="L117" s="33">
        <v>612981878</v>
      </c>
      <c r="M117" s="38">
        <f t="shared" si="27"/>
        <v>0.21656795372970916</v>
      </c>
      <c r="N117" s="33">
        <f t="shared" si="28"/>
        <v>3483604331</v>
      </c>
      <c r="O117" s="38">
        <f t="shared" si="29"/>
        <v>1.2307656859777873</v>
      </c>
      <c r="P117" s="33">
        <v>363268199</v>
      </c>
      <c r="Q117" s="33">
        <v>2634265756</v>
      </c>
      <c r="R117" s="33">
        <v>2634265756</v>
      </c>
      <c r="S117" s="33">
        <v>7093527522</v>
      </c>
      <c r="T117" s="38">
        <f t="shared" si="30"/>
        <v>2.6927911528452486</v>
      </c>
      <c r="U117" s="38">
        <f t="shared" si="31"/>
        <v>0.68740858596323218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3073496385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435862136</v>
      </c>
      <c r="K121" s="39">
        <f t="shared" si="26"/>
        <v>0.14181312791750689</v>
      </c>
      <c r="L121" s="34">
        <f>SUM(L113:L120)</f>
        <v>669153979</v>
      </c>
      <c r="M121" s="39">
        <f t="shared" si="27"/>
        <v>0.21771750969539533</v>
      </c>
      <c r="N121" s="34">
        <f t="shared" si="28"/>
        <v>3682938193</v>
      </c>
      <c r="O121" s="39">
        <f t="shared" si="29"/>
        <v>1.1982894175422953</v>
      </c>
      <c r="P121" s="34">
        <f>SUM(P113:P120)</f>
        <v>407496851</v>
      </c>
      <c r="Q121" s="34">
        <f>SUM(Q113:Q120)</f>
        <v>2844291578</v>
      </c>
      <c r="R121" s="34">
        <f>SUM(R113:R120)</f>
        <v>2805408729</v>
      </c>
      <c r="S121" s="34">
        <f>SUM(S113:S120)</f>
        <v>7232500887</v>
      </c>
      <c r="T121" s="39">
        <f t="shared" si="30"/>
        <v>2.5780560287833909</v>
      </c>
      <c r="U121" s="39">
        <f t="shared" si="31"/>
        <v>0.6421083435562549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60356297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13656585</v>
      </c>
      <c r="K123" s="38">
        <f t="shared" si="26"/>
        <v>0.22626611768445634</v>
      </c>
      <c r="L123" s="33">
        <v>20253591</v>
      </c>
      <c r="M123" s="38">
        <f t="shared" si="27"/>
        <v>0.33556715714352059</v>
      </c>
      <c r="N123" s="33">
        <f t="shared" si="28"/>
        <v>59569768</v>
      </c>
      <c r="O123" s="38">
        <f t="shared" si="29"/>
        <v>0.98696856767074359</v>
      </c>
      <c r="P123" s="33">
        <v>20145803</v>
      </c>
      <c r="Q123" s="33">
        <v>129930661</v>
      </c>
      <c r="R123" s="33">
        <v>55375475</v>
      </c>
      <c r="S123" s="33">
        <v>43949155</v>
      </c>
      <c r="T123" s="38">
        <f t="shared" si="30"/>
        <v>0.79365739074924413</v>
      </c>
      <c r="U123" s="38">
        <f t="shared" si="31"/>
        <v>5.350394819208848E-3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458331268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99984347</v>
      </c>
      <c r="K124" s="38">
        <f t="shared" si="26"/>
        <v>0.21814864919929486</v>
      </c>
      <c r="L124" s="33">
        <v>116403706</v>
      </c>
      <c r="M124" s="38">
        <f t="shared" si="27"/>
        <v>0.25397286662973212</v>
      </c>
      <c r="N124" s="33">
        <f t="shared" si="28"/>
        <v>440435485</v>
      </c>
      <c r="O124" s="38">
        <f t="shared" si="29"/>
        <v>0.9609544793265119</v>
      </c>
      <c r="P124" s="33">
        <v>103980282</v>
      </c>
      <c r="Q124" s="33">
        <v>419618993</v>
      </c>
      <c r="R124" s="33">
        <v>404740251</v>
      </c>
      <c r="S124" s="33">
        <v>397252062</v>
      </c>
      <c r="T124" s="38">
        <f t="shared" si="30"/>
        <v>0.98149877858330425</v>
      </c>
      <c r="U124" s="38">
        <f t="shared" si="31"/>
        <v>0.11947865269301738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518687565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113640932</v>
      </c>
      <c r="K126" s="39">
        <f t="shared" si="26"/>
        <v>0.21909322618906432</v>
      </c>
      <c r="L126" s="34">
        <f>SUM(L122:L125)</f>
        <v>136657297</v>
      </c>
      <c r="M126" s="39">
        <f t="shared" si="27"/>
        <v>0.2634674633080899</v>
      </c>
      <c r="N126" s="34">
        <f t="shared" si="28"/>
        <v>500005253</v>
      </c>
      <c r="O126" s="39">
        <f t="shared" si="29"/>
        <v>0.9639815695215288</v>
      </c>
      <c r="P126" s="34">
        <f>SUM(P122:P125)</f>
        <v>124126085</v>
      </c>
      <c r="Q126" s="34">
        <f>SUM(Q122:Q125)</f>
        <v>549549654</v>
      </c>
      <c r="R126" s="34">
        <f>SUM(R122:R125)</f>
        <v>460115726</v>
      </c>
      <c r="S126" s="34">
        <f>SUM(S122:S125)</f>
        <v>441201217</v>
      </c>
      <c r="T126" s="39">
        <f t="shared" si="30"/>
        <v>0.9588918440922839</v>
      </c>
      <c r="U126" s="39">
        <f t="shared" si="31"/>
        <v>0.10095550826403654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149235852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35504052</v>
      </c>
      <c r="K127" s="38">
        <f t="shared" si="26"/>
        <v>0.23790564749816284</v>
      </c>
      <c r="L127" s="33">
        <v>35890922</v>
      </c>
      <c r="M127" s="38">
        <f t="shared" si="27"/>
        <v>0.24049798703866415</v>
      </c>
      <c r="N127" s="33">
        <f t="shared" si="28"/>
        <v>127968728</v>
      </c>
      <c r="O127" s="38">
        <f t="shared" si="29"/>
        <v>0.85749319808218738</v>
      </c>
      <c r="P127" s="33">
        <v>36155753</v>
      </c>
      <c r="Q127" s="33">
        <v>141511327</v>
      </c>
      <c r="R127" s="33">
        <v>130415958</v>
      </c>
      <c r="S127" s="33">
        <v>113721714</v>
      </c>
      <c r="T127" s="38">
        <f t="shared" si="30"/>
        <v>0.87199232167584895</v>
      </c>
      <c r="U127" s="38">
        <f t="shared" si="31"/>
        <v>-7.3247264411835378E-3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27430756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6117592</v>
      </c>
      <c r="K128" s="38">
        <f t="shared" si="26"/>
        <v>0.22301944576372595</v>
      </c>
      <c r="L128" s="33">
        <v>5533743</v>
      </c>
      <c r="M128" s="38">
        <f t="shared" si="27"/>
        <v>0.2017349795244433</v>
      </c>
      <c r="N128" s="33">
        <f t="shared" si="28"/>
        <v>23705953</v>
      </c>
      <c r="O128" s="38">
        <f t="shared" si="29"/>
        <v>0.86421070567650415</v>
      </c>
      <c r="P128" s="33">
        <v>5545111</v>
      </c>
      <c r="Q128" s="33">
        <v>15248102</v>
      </c>
      <c r="R128" s="33">
        <v>22400237</v>
      </c>
      <c r="S128" s="33">
        <v>20518313</v>
      </c>
      <c r="T128" s="38">
        <f t="shared" si="30"/>
        <v>0.91598642460791824</v>
      </c>
      <c r="U128" s="38">
        <f t="shared" si="31"/>
        <v>-2.0500942181319592E-3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8512556</v>
      </c>
      <c r="M129" s="38">
        <f t="shared" si="27"/>
        <v>1.9259176470588235</v>
      </c>
      <c r="N129" s="33">
        <f t="shared" si="28"/>
        <v>8512556</v>
      </c>
      <c r="O129" s="38">
        <f t="shared" si="29"/>
        <v>1.9259176470588235</v>
      </c>
      <c r="P129" s="33">
        <v>0</v>
      </c>
      <c r="Q129" s="33">
        <v>17000004</v>
      </c>
      <c r="R129" s="33">
        <v>13000004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22434100</v>
      </c>
      <c r="K130" s="38">
        <f t="shared" si="26"/>
        <v>0.23410453322927063</v>
      </c>
      <c r="L130" s="33">
        <v>23418740</v>
      </c>
      <c r="M130" s="38">
        <f t="shared" si="27"/>
        <v>0.2443794579019283</v>
      </c>
      <c r="N130" s="33">
        <f t="shared" si="28"/>
        <v>90010559</v>
      </c>
      <c r="O130" s="38">
        <f t="shared" si="29"/>
        <v>0.93927903951576952</v>
      </c>
      <c r="P130" s="33">
        <v>20096115</v>
      </c>
      <c r="Q130" s="33">
        <v>86427143</v>
      </c>
      <c r="R130" s="33">
        <v>81314584</v>
      </c>
      <c r="S130" s="33">
        <v>82535544</v>
      </c>
      <c r="T130" s="38">
        <f t="shared" si="30"/>
        <v>1.0150152646664219</v>
      </c>
      <c r="U130" s="38">
        <f t="shared" si="31"/>
        <v>0.16533668323454553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276916021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64055744</v>
      </c>
      <c r="K132" s="39">
        <f t="shared" si="26"/>
        <v>0.23131830281498952</v>
      </c>
      <c r="L132" s="34">
        <f>SUM(L127:L131)</f>
        <v>73355961</v>
      </c>
      <c r="M132" s="39">
        <f t="shared" si="27"/>
        <v>0.2649032754952087</v>
      </c>
      <c r="N132" s="34">
        <f t="shared" si="28"/>
        <v>250197796</v>
      </c>
      <c r="O132" s="39">
        <f t="shared" si="29"/>
        <v>0.90351506242392532</v>
      </c>
      <c r="P132" s="34">
        <f>SUM(P127:P131)</f>
        <v>61796979</v>
      </c>
      <c r="Q132" s="34">
        <f>SUM(Q127:Q131)</f>
        <v>260186576</v>
      </c>
      <c r="R132" s="34">
        <f>SUM(R127:R131)</f>
        <v>247130783</v>
      </c>
      <c r="S132" s="34">
        <f>SUM(S127:S131)</f>
        <v>216775571</v>
      </c>
      <c r="T132" s="39">
        <f t="shared" si="30"/>
        <v>0.87716944189830048</v>
      </c>
      <c r="U132" s="39">
        <f t="shared" si="31"/>
        <v>0.1870476872340312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822979693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184611353</v>
      </c>
      <c r="K133" s="38">
        <f t="shared" si="26"/>
        <v>0.22432066619655949</v>
      </c>
      <c r="L133" s="33">
        <v>180743130</v>
      </c>
      <c r="M133" s="38">
        <f t="shared" si="27"/>
        <v>0.21962040076728842</v>
      </c>
      <c r="N133" s="33">
        <f t="shared" si="28"/>
        <v>792965717</v>
      </c>
      <c r="O133" s="38">
        <f t="shared" si="29"/>
        <v>0.96353011349455009</v>
      </c>
      <c r="P133" s="33">
        <v>151672126</v>
      </c>
      <c r="Q133" s="33">
        <v>698157239</v>
      </c>
      <c r="R133" s="33">
        <v>702391441</v>
      </c>
      <c r="S133" s="33">
        <v>713212692</v>
      </c>
      <c r="T133" s="38">
        <f t="shared" si="30"/>
        <v>1.0154062967860111</v>
      </c>
      <c r="U133" s="38">
        <f t="shared" si="31"/>
        <v>0.19167005017124894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19222111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3642215</v>
      </c>
      <c r="K134" s="38">
        <f t="shared" si="26"/>
        <v>0.18948048942179138</v>
      </c>
      <c r="L134" s="33">
        <v>3910107</v>
      </c>
      <c r="M134" s="38">
        <f t="shared" si="27"/>
        <v>0.20341714809575284</v>
      </c>
      <c r="N134" s="33">
        <f t="shared" si="28"/>
        <v>14769208</v>
      </c>
      <c r="O134" s="38">
        <f t="shared" si="29"/>
        <v>0.76834474631844552</v>
      </c>
      <c r="P134" s="33">
        <v>3543215</v>
      </c>
      <c r="Q134" s="33">
        <v>19025638</v>
      </c>
      <c r="R134" s="33">
        <v>17211104</v>
      </c>
      <c r="S134" s="33">
        <v>13738445</v>
      </c>
      <c r="T134" s="38">
        <f t="shared" si="30"/>
        <v>0.79823147893360002</v>
      </c>
      <c r="U134" s="38">
        <f t="shared" si="31"/>
        <v>0.10354776664695753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842201804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188253568</v>
      </c>
      <c r="K137" s="39">
        <f t="shared" ref="K137:K170" si="34">IF(($E137     =0),0,($J137     /$E137     ))</f>
        <v>0.22352548653529125</v>
      </c>
      <c r="L137" s="34">
        <f>SUM(L133:L136)</f>
        <v>184653237</v>
      </c>
      <c r="M137" s="39">
        <f t="shared" ref="M137:M170" si="35">IF(($E137     =0),0,($L137     /$E137     ))</f>
        <v>0.21925058355728719</v>
      </c>
      <c r="N137" s="34">
        <f t="shared" ref="N137:N170" si="36">$F137     +$H137     +$J137     +$L137</f>
        <v>807734925</v>
      </c>
      <c r="O137" s="39">
        <f t="shared" ref="O137:O170" si="37">IF(($E137     =0),0,($N137     /$E137     ))</f>
        <v>0.95907527289029648</v>
      </c>
      <c r="P137" s="34">
        <f>SUM(P133:P136)</f>
        <v>155215341</v>
      </c>
      <c r="Q137" s="34">
        <f>SUM(Q133:Q136)</f>
        <v>717182877</v>
      </c>
      <c r="R137" s="34">
        <f>SUM(R133:R136)</f>
        <v>719602545</v>
      </c>
      <c r="S137" s="34">
        <f>SUM(S133:S136)</f>
        <v>726951137</v>
      </c>
      <c r="T137" s="39">
        <f t="shared" ref="T137:T170" si="38">IF(($R137     =0),0,($S137     /$R137     ))</f>
        <v>1.0102120150228207</v>
      </c>
      <c r="U137" s="39">
        <f t="shared" ref="U137:U170" si="39">IF(($P137     =0),0,(($L137     /$P137     )-1))</f>
        <v>0.1896584178493026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3036444</v>
      </c>
      <c r="K138" s="38">
        <f t="shared" si="34"/>
        <v>1.4139706508948482</v>
      </c>
      <c r="L138" s="33">
        <v>5514508</v>
      </c>
      <c r="M138" s="38">
        <f t="shared" si="35"/>
        <v>2.5679223677844374</v>
      </c>
      <c r="N138" s="33">
        <f t="shared" si="36"/>
        <v>16747214</v>
      </c>
      <c r="O138" s="38">
        <f t="shared" si="37"/>
        <v>7.7986187396360069</v>
      </c>
      <c r="P138" s="33">
        <v>2586981</v>
      </c>
      <c r="Q138" s="33">
        <v>70749</v>
      </c>
      <c r="R138" s="33">
        <v>70749</v>
      </c>
      <c r="S138" s="33">
        <v>10178970</v>
      </c>
      <c r="T138" s="38">
        <f t="shared" si="38"/>
        <v>143.87440105160496</v>
      </c>
      <c r="U138" s="38">
        <f t="shared" si="39"/>
        <v>1.1316383846653686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11172183</v>
      </c>
      <c r="K139" s="38">
        <f t="shared" si="34"/>
        <v>0.21616691527454093</v>
      </c>
      <c r="L139" s="33">
        <v>11334209</v>
      </c>
      <c r="M139" s="38">
        <f t="shared" si="35"/>
        <v>0.21930190336185321</v>
      </c>
      <c r="N139" s="33">
        <f t="shared" si="36"/>
        <v>45126608</v>
      </c>
      <c r="O139" s="38">
        <f t="shared" si="37"/>
        <v>0.87313998062539977</v>
      </c>
      <c r="P139" s="33">
        <v>10124271</v>
      </c>
      <c r="Q139" s="33">
        <v>48697662</v>
      </c>
      <c r="R139" s="33">
        <v>48512609</v>
      </c>
      <c r="S139" s="33">
        <v>44843209</v>
      </c>
      <c r="T139" s="38">
        <f t="shared" si="38"/>
        <v>0.92436193237927067</v>
      </c>
      <c r="U139" s="38">
        <f t="shared" si="39"/>
        <v>0.11950865400580457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213659997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54400462</v>
      </c>
      <c r="K140" s="38">
        <f t="shared" si="34"/>
        <v>0.25461229413009867</v>
      </c>
      <c r="L140" s="33">
        <v>49039420</v>
      </c>
      <c r="M140" s="38">
        <f t="shared" si="35"/>
        <v>0.22952083070561871</v>
      </c>
      <c r="N140" s="33">
        <f t="shared" si="36"/>
        <v>206398123</v>
      </c>
      <c r="O140" s="38">
        <f t="shared" si="37"/>
        <v>0.96601200925786779</v>
      </c>
      <c r="P140" s="33">
        <v>48202783</v>
      </c>
      <c r="Q140" s="33">
        <v>190868903</v>
      </c>
      <c r="R140" s="33">
        <v>187420903</v>
      </c>
      <c r="S140" s="33">
        <v>188294693</v>
      </c>
      <c r="T140" s="38">
        <f t="shared" si="38"/>
        <v>1.0046621800771069</v>
      </c>
      <c r="U140" s="38">
        <f t="shared" si="39"/>
        <v>1.7356611961595769E-2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35005000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2475192</v>
      </c>
      <c r="K142" s="38">
        <f t="shared" si="34"/>
        <v>7.0709670047136117E-2</v>
      </c>
      <c r="L142" s="33">
        <v>7335085</v>
      </c>
      <c r="M142" s="38">
        <f t="shared" si="35"/>
        <v>0.20954392229681473</v>
      </c>
      <c r="N142" s="33">
        <f t="shared" si="36"/>
        <v>29610039</v>
      </c>
      <c r="O142" s="38">
        <f t="shared" si="37"/>
        <v>0.84588027424653622</v>
      </c>
      <c r="P142" s="33">
        <v>10755107</v>
      </c>
      <c r="Q142" s="33">
        <v>91434080</v>
      </c>
      <c r="R142" s="33">
        <v>92234845</v>
      </c>
      <c r="S142" s="33">
        <v>32616285</v>
      </c>
      <c r="T142" s="38">
        <f t="shared" si="38"/>
        <v>0.35362215874054975</v>
      </c>
      <c r="U142" s="38">
        <f t="shared" si="39"/>
        <v>-0.31799051371594911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302495587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71084281</v>
      </c>
      <c r="K144" s="39">
        <f t="shared" si="34"/>
        <v>0.23499278685344921</v>
      </c>
      <c r="L144" s="34">
        <f>SUM(L138:L143)</f>
        <v>73223222</v>
      </c>
      <c r="M144" s="39">
        <f t="shared" si="35"/>
        <v>0.24206376934682355</v>
      </c>
      <c r="N144" s="34">
        <f t="shared" si="36"/>
        <v>297881984</v>
      </c>
      <c r="O144" s="39">
        <f t="shared" si="37"/>
        <v>0.98474819733485897</v>
      </c>
      <c r="P144" s="34">
        <f>SUM(P138:P143)</f>
        <v>71669142</v>
      </c>
      <c r="Q144" s="34">
        <f>SUM(Q138:Q143)</f>
        <v>331071394</v>
      </c>
      <c r="R144" s="34">
        <f>SUM(R138:R143)</f>
        <v>328239106</v>
      </c>
      <c r="S144" s="34">
        <f>SUM(S138:S143)</f>
        <v>275933157</v>
      </c>
      <c r="T144" s="39">
        <f t="shared" si="38"/>
        <v>0.84064680885403098</v>
      </c>
      <c r="U144" s="39">
        <f t="shared" si="39"/>
        <v>2.1684088250979672E-2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1130242</v>
      </c>
      <c r="K149" s="38">
        <f t="shared" si="34"/>
        <v>0.27405107703259929</v>
      </c>
      <c r="L149" s="33">
        <v>465590</v>
      </c>
      <c r="M149" s="38">
        <f t="shared" si="35"/>
        <v>0.11289214252842125</v>
      </c>
      <c r="N149" s="33">
        <f t="shared" si="36"/>
        <v>3591016</v>
      </c>
      <c r="O149" s="38">
        <f t="shared" si="37"/>
        <v>0.87071777764522684</v>
      </c>
      <c r="P149" s="33">
        <v>1011770</v>
      </c>
      <c r="Q149" s="33">
        <v>5065948</v>
      </c>
      <c r="R149" s="33">
        <v>5065748</v>
      </c>
      <c r="S149" s="33">
        <v>4210142</v>
      </c>
      <c r="T149" s="38">
        <f t="shared" si="38"/>
        <v>0.83109977045838046</v>
      </c>
      <c r="U149" s="38">
        <f t="shared" si="39"/>
        <v>-0.53982624509522914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1130242</v>
      </c>
      <c r="K150" s="39">
        <f t="shared" si="34"/>
        <v>0.27405107703259929</v>
      </c>
      <c r="L150" s="34">
        <f>SUM(L145:L149)</f>
        <v>465590</v>
      </c>
      <c r="M150" s="39">
        <f t="shared" si="35"/>
        <v>0.11289214252842125</v>
      </c>
      <c r="N150" s="34">
        <f t="shared" si="36"/>
        <v>3591016</v>
      </c>
      <c r="O150" s="39">
        <f t="shared" si="37"/>
        <v>0.87071777764522684</v>
      </c>
      <c r="P150" s="34">
        <f>SUM(P145:P149)</f>
        <v>1011770</v>
      </c>
      <c r="Q150" s="34">
        <f>SUM(Q145:Q149)</f>
        <v>5065948</v>
      </c>
      <c r="R150" s="34">
        <f>SUM(R145:R149)</f>
        <v>5065748</v>
      </c>
      <c r="S150" s="34">
        <f>SUM(S145:S149)</f>
        <v>4210142</v>
      </c>
      <c r="T150" s="39">
        <f t="shared" si="38"/>
        <v>0.83109977045838046</v>
      </c>
      <c r="U150" s="39">
        <f t="shared" si="39"/>
        <v>-0.53982624509522914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9000000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1746287704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388892038</v>
      </c>
      <c r="K152" s="38">
        <f t="shared" si="34"/>
        <v>0.22269643032428979</v>
      </c>
      <c r="L152" s="33">
        <v>343654526</v>
      </c>
      <c r="M152" s="38">
        <f t="shared" si="35"/>
        <v>0.19679147096600069</v>
      </c>
      <c r="N152" s="33">
        <f t="shared" si="36"/>
        <v>1569321517</v>
      </c>
      <c r="O152" s="38">
        <f t="shared" si="37"/>
        <v>0.89866149398255168</v>
      </c>
      <c r="P152" s="33">
        <v>369167477</v>
      </c>
      <c r="Q152" s="33">
        <v>1677702300</v>
      </c>
      <c r="R152" s="33">
        <v>1674164004</v>
      </c>
      <c r="S152" s="33">
        <v>1601653463</v>
      </c>
      <c r="T152" s="38">
        <f t="shared" si="38"/>
        <v>0.95668850791992066</v>
      </c>
      <c r="U152" s="38">
        <f t="shared" si="39"/>
        <v>-6.9109422117376806E-2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98410820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24715729</v>
      </c>
      <c r="K153" s="38">
        <f t="shared" si="34"/>
        <v>0.25114849159878966</v>
      </c>
      <c r="L153" s="33">
        <v>16134378</v>
      </c>
      <c r="M153" s="38">
        <f t="shared" si="35"/>
        <v>0.16394922834704559</v>
      </c>
      <c r="N153" s="33">
        <f t="shared" si="36"/>
        <v>79402791</v>
      </c>
      <c r="O153" s="38">
        <f t="shared" si="37"/>
        <v>0.80685021220227615</v>
      </c>
      <c r="P153" s="33">
        <v>18464089</v>
      </c>
      <c r="Q153" s="33">
        <v>101059950</v>
      </c>
      <c r="R153" s="33">
        <v>98441330</v>
      </c>
      <c r="S153" s="33">
        <v>73338052</v>
      </c>
      <c r="T153" s="38">
        <f t="shared" si="38"/>
        <v>0.74499249451424521</v>
      </c>
      <c r="U153" s="38">
        <f t="shared" si="39"/>
        <v>-0.12617524753049014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6043366</v>
      </c>
      <c r="K154" s="38">
        <f t="shared" si="34"/>
        <v>0.1781886269644895</v>
      </c>
      <c r="L154" s="33">
        <v>6983651</v>
      </c>
      <c r="M154" s="38">
        <f t="shared" si="35"/>
        <v>0.20591292714841103</v>
      </c>
      <c r="N154" s="33">
        <f t="shared" si="36"/>
        <v>23684731</v>
      </c>
      <c r="O154" s="38">
        <f t="shared" si="37"/>
        <v>0.69834421693362281</v>
      </c>
      <c r="P154" s="33">
        <v>5804108</v>
      </c>
      <c r="Q154" s="33">
        <v>32642495</v>
      </c>
      <c r="R154" s="33">
        <v>32642495</v>
      </c>
      <c r="S154" s="33">
        <v>21562617</v>
      </c>
      <c r="T154" s="38">
        <f t="shared" si="38"/>
        <v>0.66056889952805387</v>
      </c>
      <c r="U154" s="38">
        <f t="shared" si="39"/>
        <v>0.20322554301194939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47013</v>
      </c>
      <c r="K155" s="38">
        <f t="shared" si="34"/>
        <v>-1.8805200000000001E-2</v>
      </c>
      <c r="L155" s="33">
        <v>34444</v>
      </c>
      <c r="M155" s="38">
        <f t="shared" si="35"/>
        <v>-1.3777599999999999E-2</v>
      </c>
      <c r="N155" s="33">
        <f t="shared" si="36"/>
        <v>302153</v>
      </c>
      <c r="O155" s="38">
        <f t="shared" si="37"/>
        <v>-0.1208612</v>
      </c>
      <c r="P155" s="33">
        <v>114350</v>
      </c>
      <c r="Q155" s="33">
        <v>-2500000</v>
      </c>
      <c r="R155" s="33">
        <v>-2500000</v>
      </c>
      <c r="S155" s="33">
        <v>576143</v>
      </c>
      <c r="T155" s="38">
        <f t="shared" si="38"/>
        <v>-0.2304572</v>
      </c>
      <c r="U155" s="38">
        <f t="shared" si="39"/>
        <v>-0.69878443375601229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1876114078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419698146</v>
      </c>
      <c r="K157" s="39">
        <f t="shared" si="34"/>
        <v>0.22370609064850266</v>
      </c>
      <c r="L157" s="34">
        <f>SUM(L151:L156)</f>
        <v>366806999</v>
      </c>
      <c r="M157" s="39">
        <f t="shared" si="35"/>
        <v>0.19551422981220229</v>
      </c>
      <c r="N157" s="34">
        <f t="shared" si="36"/>
        <v>1672711192</v>
      </c>
      <c r="O157" s="39">
        <f t="shared" si="37"/>
        <v>0.89158287953532434</v>
      </c>
      <c r="P157" s="34">
        <f>SUM(P151:P156)</f>
        <v>393550024</v>
      </c>
      <c r="Q157" s="34">
        <f>SUM(Q151:Q156)</f>
        <v>1820904745</v>
      </c>
      <c r="R157" s="34">
        <f>SUM(R151:R156)</f>
        <v>1811747829</v>
      </c>
      <c r="S157" s="34">
        <f>SUM(S151:S156)</f>
        <v>1697130275</v>
      </c>
      <c r="T157" s="39">
        <f t="shared" si="38"/>
        <v>0.93673647504064428</v>
      </c>
      <c r="U157" s="39">
        <f t="shared" si="39"/>
        <v>-6.7953305473562819E-2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2953573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1809279</v>
      </c>
      <c r="K158" s="38">
        <f t="shared" si="34"/>
        <v>0.61257297517278231</v>
      </c>
      <c r="L158" s="33">
        <v>11327340</v>
      </c>
      <c r="M158" s="38">
        <f t="shared" si="35"/>
        <v>3.8351312122639256</v>
      </c>
      <c r="N158" s="33">
        <f t="shared" si="36"/>
        <v>14356460</v>
      </c>
      <c r="O158" s="38">
        <f t="shared" si="37"/>
        <v>4.8607093848704599</v>
      </c>
      <c r="P158" s="33">
        <v>1719074</v>
      </c>
      <c r="Q158" s="33">
        <v>29695798</v>
      </c>
      <c r="R158" s="33">
        <v>24458858</v>
      </c>
      <c r="S158" s="33">
        <v>6803031</v>
      </c>
      <c r="T158" s="38">
        <f t="shared" si="38"/>
        <v>0.27814180858321347</v>
      </c>
      <c r="U158" s="38">
        <f t="shared" si="39"/>
        <v>5.5892102376046635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1027425223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269519488</v>
      </c>
      <c r="K159" s="38">
        <f t="shared" si="34"/>
        <v>0.26232516193541028</v>
      </c>
      <c r="L159" s="33">
        <v>247998261</v>
      </c>
      <c r="M159" s="38">
        <f t="shared" si="35"/>
        <v>0.2413784044310931</v>
      </c>
      <c r="N159" s="33">
        <f t="shared" si="36"/>
        <v>954424558</v>
      </c>
      <c r="O159" s="38">
        <f t="shared" si="37"/>
        <v>0.92894795322734647</v>
      </c>
      <c r="P159" s="33">
        <v>223301717</v>
      </c>
      <c r="Q159" s="33">
        <v>943660344</v>
      </c>
      <c r="R159" s="33">
        <v>920221309</v>
      </c>
      <c r="S159" s="33">
        <v>837059837</v>
      </c>
      <c r="T159" s="38">
        <f t="shared" si="38"/>
        <v>0.90962883473066802</v>
      </c>
      <c r="U159" s="38">
        <f t="shared" si="39"/>
        <v>0.11059719706499171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1030378796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271328767</v>
      </c>
      <c r="K163" s="39">
        <f t="shared" si="34"/>
        <v>0.26332914463430013</v>
      </c>
      <c r="L163" s="34">
        <f>SUM(L158:L162)</f>
        <v>259325601</v>
      </c>
      <c r="M163" s="39">
        <f t="shared" si="35"/>
        <v>0.25167986958458333</v>
      </c>
      <c r="N163" s="34">
        <f t="shared" si="36"/>
        <v>968781018</v>
      </c>
      <c r="O163" s="39">
        <f t="shared" si="37"/>
        <v>0.94021831753610741</v>
      </c>
      <c r="P163" s="34">
        <f>SUM(P158:P162)</f>
        <v>225020791</v>
      </c>
      <c r="Q163" s="34">
        <f>SUM(Q158:Q162)</f>
        <v>973356142</v>
      </c>
      <c r="R163" s="34">
        <f>SUM(R158:R162)</f>
        <v>944680167</v>
      </c>
      <c r="S163" s="34">
        <f>SUM(S158:S162)</f>
        <v>843862868</v>
      </c>
      <c r="T163" s="39">
        <f t="shared" si="38"/>
        <v>0.89327890801374266</v>
      </c>
      <c r="U163" s="39">
        <f t="shared" si="39"/>
        <v>0.15245173500434461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154040409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37328093</v>
      </c>
      <c r="K164" s="38">
        <f t="shared" si="34"/>
        <v>0.24232662872246724</v>
      </c>
      <c r="L164" s="33">
        <v>42121180</v>
      </c>
      <c r="M164" s="38">
        <f t="shared" si="35"/>
        <v>0.27344240562228056</v>
      </c>
      <c r="N164" s="33">
        <f t="shared" si="36"/>
        <v>172281482</v>
      </c>
      <c r="O164" s="38">
        <f t="shared" si="37"/>
        <v>1.1184174536955429</v>
      </c>
      <c r="P164" s="33">
        <v>37773421</v>
      </c>
      <c r="Q164" s="33">
        <v>159942022</v>
      </c>
      <c r="R164" s="33">
        <v>159942022</v>
      </c>
      <c r="S164" s="33">
        <v>133762082</v>
      </c>
      <c r="T164" s="38">
        <f t="shared" si="38"/>
        <v>0.83631606207904507</v>
      </c>
      <c r="U164" s="38">
        <f t="shared" si="39"/>
        <v>0.11510101242881876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154040409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37328093</v>
      </c>
      <c r="K169" s="39">
        <f t="shared" si="34"/>
        <v>0.24232662872246724</v>
      </c>
      <c r="L169" s="34">
        <f>SUM(L164:L168)</f>
        <v>42121180</v>
      </c>
      <c r="M169" s="39">
        <f t="shared" si="35"/>
        <v>0.27344240562228056</v>
      </c>
      <c r="N169" s="34">
        <f t="shared" si="36"/>
        <v>172281482</v>
      </c>
      <c r="O169" s="39">
        <f t="shared" si="37"/>
        <v>1.1184174536955429</v>
      </c>
      <c r="P169" s="34">
        <f>SUM(P164:P168)</f>
        <v>37773421</v>
      </c>
      <c r="Q169" s="34">
        <f>SUM(Q164:Q168)</f>
        <v>159942022</v>
      </c>
      <c r="R169" s="34">
        <f>SUM(R164:R168)</f>
        <v>159942022</v>
      </c>
      <c r="S169" s="34">
        <f>SUM(S164:S168)</f>
        <v>133762082</v>
      </c>
      <c r="T169" s="39">
        <f t="shared" si="38"/>
        <v>0.83631606207904507</v>
      </c>
      <c r="U169" s="39">
        <f t="shared" si="39"/>
        <v>0.11510101242881876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24354677676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5416077388</v>
      </c>
      <c r="K170" s="39">
        <f t="shared" si="34"/>
        <v>0.22238345586224706</v>
      </c>
      <c r="L170" s="34">
        <f>SUM(L105,L107:L111,L113:L120,L122:L125,L127:L131,L133:L136,L138:L143,L145:L149,L151:L156,L158:L162,L164:L168)</f>
        <v>5527944207</v>
      </c>
      <c r="M170" s="39">
        <f t="shared" si="35"/>
        <v>0.22697669337038448</v>
      </c>
      <c r="N170" s="34">
        <f t="shared" si="36"/>
        <v>23864459579</v>
      </c>
      <c r="O170" s="39">
        <f t="shared" si="37"/>
        <v>0.97987170663797862</v>
      </c>
      <c r="P170" s="34">
        <f>SUM(P105,P107:P111,P113:P120,P122:P125,P127:P131,P133:P136,P138:P143,P145:P149,P151:P156,P158:P162,P164:P168)</f>
        <v>6241667642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22043258752</v>
      </c>
      <c r="S170" s="34">
        <f>SUM(S105,S107:S111,S113:S120,S122:S125,S127:S131,S133:S136,S138:S143,S145:S149,S151:S156,S158:S162,S164:S168)</f>
        <v>25690672599</v>
      </c>
      <c r="T170" s="39">
        <f t="shared" si="38"/>
        <v>1.1654661812046763</v>
      </c>
      <c r="U170" s="39">
        <f t="shared" si="39"/>
        <v>-0.1143481960169388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33748413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4992002</v>
      </c>
      <c r="K174" s="38">
        <f t="shared" si="42"/>
        <v>0.14791812580935287</v>
      </c>
      <c r="L174" s="33">
        <v>9824442</v>
      </c>
      <c r="M174" s="38">
        <f t="shared" si="43"/>
        <v>0.29110826633536813</v>
      </c>
      <c r="N174" s="33">
        <f t="shared" si="44"/>
        <v>22729717</v>
      </c>
      <c r="O174" s="38">
        <f t="shared" si="45"/>
        <v>0.67350476598707032</v>
      </c>
      <c r="P174" s="33">
        <v>2333832</v>
      </c>
      <c r="Q174" s="33">
        <v>23188382</v>
      </c>
      <c r="R174" s="33">
        <v>22091512</v>
      </c>
      <c r="S174" s="33">
        <v>26000423</v>
      </c>
      <c r="T174" s="38">
        <f t="shared" si="46"/>
        <v>1.1769417593508311</v>
      </c>
      <c r="U174" s="38">
        <f t="shared" si="47"/>
        <v>3.2095754964367611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79746999</v>
      </c>
      <c r="K175" s="38">
        <f t="shared" si="42"/>
        <v>0.11631009511169288</v>
      </c>
      <c r="L175" s="33">
        <v>84513474</v>
      </c>
      <c r="M175" s="38">
        <f t="shared" si="43"/>
        <v>0.12326194493111375</v>
      </c>
      <c r="N175" s="33">
        <f t="shared" si="44"/>
        <v>346701083</v>
      </c>
      <c r="O175" s="38">
        <f t="shared" si="45"/>
        <v>0.50565960405678623</v>
      </c>
      <c r="P175" s="33">
        <v>76435916</v>
      </c>
      <c r="Q175" s="33">
        <v>586201000</v>
      </c>
      <c r="R175" s="33">
        <v>590743000</v>
      </c>
      <c r="S175" s="33">
        <v>170524959</v>
      </c>
      <c r="T175" s="38">
        <f t="shared" si="46"/>
        <v>0.28866183602683398</v>
      </c>
      <c r="U175" s="38">
        <f t="shared" si="47"/>
        <v>0.10567751945302772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172023717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39393761</v>
      </c>
      <c r="K176" s="38">
        <f t="shared" si="42"/>
        <v>0.22900191721819382</v>
      </c>
      <c r="L176" s="33">
        <v>31995261</v>
      </c>
      <c r="M176" s="38">
        <f t="shared" si="43"/>
        <v>0.18599331277093611</v>
      </c>
      <c r="N176" s="33">
        <f t="shared" si="44"/>
        <v>126474457</v>
      </c>
      <c r="O176" s="38">
        <f t="shared" si="45"/>
        <v>0.73521523197873928</v>
      </c>
      <c r="P176" s="33">
        <v>33907852</v>
      </c>
      <c r="Q176" s="33">
        <v>168204995</v>
      </c>
      <c r="R176" s="33">
        <v>167704995</v>
      </c>
      <c r="S176" s="33">
        <v>72643899</v>
      </c>
      <c r="T176" s="38">
        <f t="shared" si="46"/>
        <v>0.43316479035105665</v>
      </c>
      <c r="U176" s="38">
        <f t="shared" si="47"/>
        <v>-5.6405548779674963E-2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891413380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124132762</v>
      </c>
      <c r="K179" s="39">
        <f t="shared" si="42"/>
        <v>0.13925386895135006</v>
      </c>
      <c r="L179" s="34">
        <f>SUM(L173:L178)</f>
        <v>126333177</v>
      </c>
      <c r="M179" s="39">
        <f t="shared" si="43"/>
        <v>0.14172232528078049</v>
      </c>
      <c r="N179" s="34">
        <f t="shared" si="44"/>
        <v>495905257</v>
      </c>
      <c r="O179" s="39">
        <f t="shared" si="45"/>
        <v>0.5563134547071753</v>
      </c>
      <c r="P179" s="34">
        <f>SUM(P173:P178)</f>
        <v>112677600</v>
      </c>
      <c r="Q179" s="34">
        <f>SUM(Q173:Q178)</f>
        <v>777594377</v>
      </c>
      <c r="R179" s="34">
        <f>SUM(R173:R178)</f>
        <v>780539507</v>
      </c>
      <c r="S179" s="34">
        <f>SUM(S173:S178)</f>
        <v>269169281</v>
      </c>
      <c r="T179" s="39">
        <f t="shared" si="46"/>
        <v>0.34485029724446736</v>
      </c>
      <c r="U179" s="39">
        <f t="shared" si="47"/>
        <v>0.12119158555027787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174492921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76518825</v>
      </c>
      <c r="K180" s="38">
        <f t="shared" si="42"/>
        <v>0.43852108476079671</v>
      </c>
      <c r="L180" s="33">
        <v>29880262</v>
      </c>
      <c r="M180" s="38">
        <f t="shared" si="43"/>
        <v>0.1712405398955984</v>
      </c>
      <c r="N180" s="33">
        <f t="shared" si="44"/>
        <v>173192149</v>
      </c>
      <c r="O180" s="38">
        <f t="shared" si="45"/>
        <v>0.99254541678513131</v>
      </c>
      <c r="P180" s="33">
        <v>27945367</v>
      </c>
      <c r="Q180" s="33">
        <v>168098414</v>
      </c>
      <c r="R180" s="33">
        <v>164616414</v>
      </c>
      <c r="S180" s="33">
        <v>309368907</v>
      </c>
      <c r="T180" s="38">
        <f t="shared" si="46"/>
        <v>1.8793320755972731</v>
      </c>
      <c r="U180" s="38">
        <f t="shared" si="47"/>
        <v>6.9238489514201085E-2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457348320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200190112</v>
      </c>
      <c r="K182" s="38">
        <f t="shared" si="42"/>
        <v>0.43771913713381522</v>
      </c>
      <c r="L182" s="33">
        <v>73117905</v>
      </c>
      <c r="M182" s="38">
        <f t="shared" si="43"/>
        <v>0.15987356201505235</v>
      </c>
      <c r="N182" s="33">
        <f t="shared" si="44"/>
        <v>357807236</v>
      </c>
      <c r="O182" s="38">
        <f t="shared" si="45"/>
        <v>0.78235170077808525</v>
      </c>
      <c r="P182" s="33">
        <v>110994031</v>
      </c>
      <c r="Q182" s="33">
        <v>368209536</v>
      </c>
      <c r="R182" s="33">
        <v>364209540</v>
      </c>
      <c r="S182" s="33">
        <v>345392790</v>
      </c>
      <c r="T182" s="38">
        <f t="shared" si="46"/>
        <v>0.94833537309319249</v>
      </c>
      <c r="U182" s="38">
        <f t="shared" si="47"/>
        <v>-0.34124471071782225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631841241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276708937</v>
      </c>
      <c r="K185" s="39">
        <f t="shared" si="42"/>
        <v>0.43794060761538672</v>
      </c>
      <c r="L185" s="34">
        <f>SUM(L180:L184)</f>
        <v>102998167</v>
      </c>
      <c r="M185" s="39">
        <f t="shared" si="43"/>
        <v>0.16301273218093087</v>
      </c>
      <c r="N185" s="34">
        <f t="shared" si="44"/>
        <v>530999385</v>
      </c>
      <c r="O185" s="39">
        <f t="shared" si="45"/>
        <v>0.84040000959671446</v>
      </c>
      <c r="P185" s="34">
        <f>SUM(P180:P184)</f>
        <v>138939398</v>
      </c>
      <c r="Q185" s="34">
        <f>SUM(Q180:Q184)</f>
        <v>536307950</v>
      </c>
      <c r="R185" s="34">
        <f>SUM(R180:R184)</f>
        <v>528825954</v>
      </c>
      <c r="S185" s="34">
        <f>SUM(S180:S184)</f>
        <v>654761697</v>
      </c>
      <c r="T185" s="39">
        <f t="shared" si="46"/>
        <v>1.2381421374034907</v>
      </c>
      <c r="U185" s="39">
        <f t="shared" si="47"/>
        <v>-0.25868278916826748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37509847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6797901</v>
      </c>
      <c r="K186" s="38">
        <f t="shared" si="42"/>
        <v>0.18122977147840671</v>
      </c>
      <c r="L186" s="33">
        <v>7254140</v>
      </c>
      <c r="M186" s="38">
        <f t="shared" si="43"/>
        <v>0.19339295092299363</v>
      </c>
      <c r="N186" s="33">
        <f t="shared" si="44"/>
        <v>28345054</v>
      </c>
      <c r="O186" s="38">
        <f t="shared" si="45"/>
        <v>0.75566967788484984</v>
      </c>
      <c r="P186" s="33">
        <v>7372674</v>
      </c>
      <c r="Q186" s="33">
        <v>39631929</v>
      </c>
      <c r="R186" s="33">
        <v>39631929</v>
      </c>
      <c r="S186" s="33">
        <v>27899663</v>
      </c>
      <c r="T186" s="38">
        <f t="shared" si="46"/>
        <v>0.70396934249655119</v>
      </c>
      <c r="U186" s="38">
        <f t="shared" si="47"/>
        <v>-1.6077477452549727E-2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2094605</v>
      </c>
      <c r="K187" s="38">
        <f t="shared" si="42"/>
        <v>0.17029019588203745</v>
      </c>
      <c r="L187" s="33">
        <v>1776937</v>
      </c>
      <c r="M187" s="38">
        <f t="shared" si="43"/>
        <v>0.14446396805127457</v>
      </c>
      <c r="N187" s="33">
        <f t="shared" si="44"/>
        <v>7790237</v>
      </c>
      <c r="O187" s="38">
        <f t="shared" si="45"/>
        <v>0.63334183996385751</v>
      </c>
      <c r="P187" s="33">
        <v>1873293</v>
      </c>
      <c r="Q187" s="33">
        <v>11839719</v>
      </c>
      <c r="R187" s="33">
        <v>11839719</v>
      </c>
      <c r="S187" s="33">
        <v>7978127</v>
      </c>
      <c r="T187" s="38">
        <f t="shared" si="46"/>
        <v>0.67384428633821458</v>
      </c>
      <c r="U187" s="38">
        <f t="shared" si="47"/>
        <v>-5.1436694633461011E-2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1425786300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270847823</v>
      </c>
      <c r="K188" s="38">
        <f t="shared" si="42"/>
        <v>0.18996382767880432</v>
      </c>
      <c r="L188" s="33">
        <v>284929557</v>
      </c>
      <c r="M188" s="38">
        <f t="shared" si="43"/>
        <v>0.19984029654373872</v>
      </c>
      <c r="N188" s="33">
        <f t="shared" si="44"/>
        <v>1197792447</v>
      </c>
      <c r="O188" s="38">
        <f t="shared" si="45"/>
        <v>0.84009254893247332</v>
      </c>
      <c r="P188" s="33">
        <v>321970483</v>
      </c>
      <c r="Q188" s="33">
        <v>1234593773</v>
      </c>
      <c r="R188" s="33">
        <v>1234593773</v>
      </c>
      <c r="S188" s="33">
        <v>1077926936</v>
      </c>
      <c r="T188" s="38">
        <f t="shared" si="46"/>
        <v>0.87310252131006005</v>
      </c>
      <c r="U188" s="38">
        <f t="shared" si="47"/>
        <v>-0.11504447753988678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467786</v>
      </c>
      <c r="K189" s="38">
        <f t="shared" si="42"/>
        <v>6.682657142857143E-2</v>
      </c>
      <c r="L189" s="33">
        <v>5216287</v>
      </c>
      <c r="M189" s="38">
        <f t="shared" si="43"/>
        <v>0.74518385714285718</v>
      </c>
      <c r="N189" s="33">
        <f t="shared" si="44"/>
        <v>5684073</v>
      </c>
      <c r="O189" s="38">
        <f t="shared" si="45"/>
        <v>0.81201042857142858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1482596356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280208115</v>
      </c>
      <c r="K191" s="39">
        <f t="shared" si="42"/>
        <v>0.18899824882612892</v>
      </c>
      <c r="L191" s="34">
        <f>SUM(L186:L190)</f>
        <v>299176921</v>
      </c>
      <c r="M191" s="39">
        <f t="shared" si="43"/>
        <v>0.20179256463786965</v>
      </c>
      <c r="N191" s="34">
        <f t="shared" si="44"/>
        <v>1239611811</v>
      </c>
      <c r="O191" s="39">
        <f t="shared" si="45"/>
        <v>0.83610876688273739</v>
      </c>
      <c r="P191" s="34">
        <f>SUM(P186:P190)</f>
        <v>331216450</v>
      </c>
      <c r="Q191" s="34">
        <f>SUM(Q186:Q190)</f>
        <v>1286065421</v>
      </c>
      <c r="R191" s="34">
        <f>SUM(R186:R190)</f>
        <v>1286065421</v>
      </c>
      <c r="S191" s="34">
        <f>SUM(S186:S190)</f>
        <v>1113804726</v>
      </c>
      <c r="T191" s="39">
        <f t="shared" si="46"/>
        <v>0.86605604023934024</v>
      </c>
      <c r="U191" s="39">
        <f t="shared" si="47"/>
        <v>-9.6732903815616611E-2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19801420</v>
      </c>
      <c r="K192" s="38">
        <f t="shared" si="42"/>
        <v>0.21894145637815865</v>
      </c>
      <c r="L192" s="33">
        <v>15901397</v>
      </c>
      <c r="M192" s="38">
        <f t="shared" si="43"/>
        <v>0.17581946232276688</v>
      </c>
      <c r="N192" s="33">
        <f t="shared" si="44"/>
        <v>75120055</v>
      </c>
      <c r="O192" s="38">
        <f t="shared" si="45"/>
        <v>0.83059165680579361</v>
      </c>
      <c r="P192" s="33">
        <v>15664733</v>
      </c>
      <c r="Q192" s="33">
        <v>83500860</v>
      </c>
      <c r="R192" s="33">
        <v>83500860</v>
      </c>
      <c r="S192" s="33">
        <v>67603435</v>
      </c>
      <c r="T192" s="38">
        <f t="shared" si="46"/>
        <v>0.80961363751223636</v>
      </c>
      <c r="U192" s="38">
        <f t="shared" si="47"/>
        <v>1.5108077488457772E-2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249216698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32011777</v>
      </c>
      <c r="K193" s="38">
        <f t="shared" si="42"/>
        <v>0.12844956721158388</v>
      </c>
      <c r="L193" s="33">
        <v>38920831</v>
      </c>
      <c r="M193" s="38">
        <f t="shared" si="43"/>
        <v>0.15617264538189171</v>
      </c>
      <c r="N193" s="33">
        <f t="shared" si="44"/>
        <v>145439870</v>
      </c>
      <c r="O193" s="38">
        <f t="shared" si="45"/>
        <v>0.5835879825355843</v>
      </c>
      <c r="P193" s="33">
        <v>69168895</v>
      </c>
      <c r="Q193" s="33">
        <v>247370164</v>
      </c>
      <c r="R193" s="33">
        <v>246228164</v>
      </c>
      <c r="S193" s="33">
        <v>177666546</v>
      </c>
      <c r="T193" s="38">
        <f t="shared" si="46"/>
        <v>0.72155249470162153</v>
      </c>
      <c r="U193" s="38">
        <f t="shared" si="47"/>
        <v>-0.43730731855699012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164884456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31271461</v>
      </c>
      <c r="K194" s="38">
        <f t="shared" si="42"/>
        <v>0.18965681640724216</v>
      </c>
      <c r="L194" s="33">
        <v>32593655</v>
      </c>
      <c r="M194" s="38">
        <f t="shared" si="43"/>
        <v>0.19767572875395847</v>
      </c>
      <c r="N194" s="33">
        <f t="shared" si="44"/>
        <v>124597676</v>
      </c>
      <c r="O194" s="38">
        <f t="shared" si="45"/>
        <v>0.7556665984330263</v>
      </c>
      <c r="P194" s="33">
        <v>27228367</v>
      </c>
      <c r="Q194" s="33">
        <v>149786268</v>
      </c>
      <c r="R194" s="33">
        <v>148286268</v>
      </c>
      <c r="S194" s="33">
        <v>112091255</v>
      </c>
      <c r="T194" s="38">
        <f t="shared" si="46"/>
        <v>0.75591122840855363</v>
      </c>
      <c r="U194" s="38">
        <f t="shared" si="47"/>
        <v>0.19704773334368531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68125435</v>
      </c>
      <c r="K195" s="38">
        <f t="shared" si="42"/>
        <v>0.21704341999089255</v>
      </c>
      <c r="L195" s="33">
        <v>71859010</v>
      </c>
      <c r="M195" s="38">
        <f t="shared" si="43"/>
        <v>0.22893835888988814</v>
      </c>
      <c r="N195" s="33">
        <f t="shared" si="44"/>
        <v>269770616</v>
      </c>
      <c r="O195" s="38">
        <f t="shared" si="45"/>
        <v>0.85947248791423936</v>
      </c>
      <c r="P195" s="33">
        <v>60903078</v>
      </c>
      <c r="Q195" s="33">
        <v>273898573</v>
      </c>
      <c r="R195" s="33">
        <v>273915718</v>
      </c>
      <c r="S195" s="33">
        <v>246675017</v>
      </c>
      <c r="T195" s="38">
        <f t="shared" si="46"/>
        <v>0.90055079278071948</v>
      </c>
      <c r="U195" s="38">
        <f t="shared" si="47"/>
        <v>0.17989126920645959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221171591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53543027</v>
      </c>
      <c r="K196" s="38">
        <f t="shared" si="42"/>
        <v>0.24208817578203343</v>
      </c>
      <c r="L196" s="33">
        <v>51924049</v>
      </c>
      <c r="M196" s="38">
        <f t="shared" si="43"/>
        <v>0.23476816694780661</v>
      </c>
      <c r="N196" s="33">
        <f t="shared" si="44"/>
        <v>209682347</v>
      </c>
      <c r="O196" s="38">
        <f t="shared" si="45"/>
        <v>0.94805280394261848</v>
      </c>
      <c r="P196" s="33">
        <v>59031814</v>
      </c>
      <c r="Q196" s="33">
        <v>263785416</v>
      </c>
      <c r="R196" s="33">
        <v>263785416</v>
      </c>
      <c r="S196" s="33">
        <v>55389973</v>
      </c>
      <c r="T196" s="38">
        <f t="shared" si="46"/>
        <v>0.20998118030907365</v>
      </c>
      <c r="U196" s="38">
        <f t="shared" si="47"/>
        <v>-0.12040566803520558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1039593657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204753120</v>
      </c>
      <c r="K198" s="39">
        <f t="shared" si="42"/>
        <v>0.19695495314088859</v>
      </c>
      <c r="L198" s="34">
        <f>SUM(L192:L197)</f>
        <v>211198942</v>
      </c>
      <c r="M198" s="39">
        <f t="shared" si="43"/>
        <v>0.20315528146782449</v>
      </c>
      <c r="N198" s="34">
        <f t="shared" si="44"/>
        <v>824610564</v>
      </c>
      <c r="O198" s="39">
        <f t="shared" si="45"/>
        <v>0.793204689589598</v>
      </c>
      <c r="P198" s="34">
        <f>SUM(P192:P197)</f>
        <v>231996887</v>
      </c>
      <c r="Q198" s="34">
        <f>SUM(Q192:Q197)</f>
        <v>1018341281</v>
      </c>
      <c r="R198" s="34">
        <f>SUM(R192:R197)</f>
        <v>1015716426</v>
      </c>
      <c r="S198" s="34">
        <f>SUM(S192:S197)</f>
        <v>659426226</v>
      </c>
      <c r="T198" s="39">
        <f t="shared" si="46"/>
        <v>0.649222764464774</v>
      </c>
      <c r="U198" s="39">
        <f t="shared" si="47"/>
        <v>-8.9647517554836798E-2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81137816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19479412</v>
      </c>
      <c r="K199" s="38">
        <f t="shared" si="42"/>
        <v>0.24007809133043462</v>
      </c>
      <c r="L199" s="33">
        <v>18976832</v>
      </c>
      <c r="M199" s="38">
        <f t="shared" si="43"/>
        <v>0.23388393890217601</v>
      </c>
      <c r="N199" s="33">
        <f t="shared" si="44"/>
        <v>73225966</v>
      </c>
      <c r="O199" s="38">
        <f t="shared" si="45"/>
        <v>0.90248874827984027</v>
      </c>
      <c r="P199" s="33">
        <v>17769177</v>
      </c>
      <c r="Q199" s="33">
        <v>67845016</v>
      </c>
      <c r="R199" s="33">
        <v>68192235</v>
      </c>
      <c r="S199" s="33">
        <v>69479144</v>
      </c>
      <c r="T199" s="38">
        <f t="shared" si="46"/>
        <v>1.0188717821024638</v>
      </c>
      <c r="U199" s="38">
        <f t="shared" si="47"/>
        <v>6.7963474053975625E-2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127311681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27659825</v>
      </c>
      <c r="K200" s="38">
        <f t="shared" si="42"/>
        <v>0.21726070053226301</v>
      </c>
      <c r="L200" s="33">
        <v>23594179</v>
      </c>
      <c r="M200" s="38">
        <f t="shared" si="43"/>
        <v>0.18532611316317471</v>
      </c>
      <c r="N200" s="33">
        <f t="shared" si="44"/>
        <v>103877181</v>
      </c>
      <c r="O200" s="38">
        <f t="shared" si="45"/>
        <v>0.81592812367311374</v>
      </c>
      <c r="P200" s="33">
        <v>21101281</v>
      </c>
      <c r="Q200" s="33">
        <v>110709108</v>
      </c>
      <c r="R200" s="33">
        <v>99000753</v>
      </c>
      <c r="S200" s="33">
        <v>94944086</v>
      </c>
      <c r="T200" s="38">
        <f t="shared" si="46"/>
        <v>0.95902387732343819</v>
      </c>
      <c r="U200" s="38">
        <f t="shared" si="47"/>
        <v>0.1181396522798781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208449497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47139237</v>
      </c>
      <c r="K204" s="39">
        <f t="shared" si="42"/>
        <v>0.22614224394122667</v>
      </c>
      <c r="L204" s="34">
        <f>SUM(L199:L203)</f>
        <v>42571011</v>
      </c>
      <c r="M204" s="39">
        <f t="shared" si="43"/>
        <v>0.20422697877750215</v>
      </c>
      <c r="N204" s="34">
        <f t="shared" si="44"/>
        <v>177103147</v>
      </c>
      <c r="O204" s="39">
        <f t="shared" si="45"/>
        <v>0.84962136895921603</v>
      </c>
      <c r="P204" s="34">
        <f>SUM(P199:P203)</f>
        <v>38870458</v>
      </c>
      <c r="Q204" s="34">
        <f>SUM(Q199:Q203)</f>
        <v>178554124</v>
      </c>
      <c r="R204" s="34">
        <f>SUM(R199:R203)</f>
        <v>167192988</v>
      </c>
      <c r="S204" s="34">
        <f>SUM(S199:S203)</f>
        <v>164423230</v>
      </c>
      <c r="T204" s="39">
        <f t="shared" si="46"/>
        <v>0.98343376697113638</v>
      </c>
      <c r="U204" s="39">
        <f t="shared" si="47"/>
        <v>9.5202197000097133E-2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4253894131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932942171</v>
      </c>
      <c r="K205" s="39">
        <f t="shared" si="42"/>
        <v>0.21931485417120269</v>
      </c>
      <c r="L205" s="34">
        <f>SUM(L173:L178,L180:L184,L186:L190,L192:L197,L199:L203)</f>
        <v>782278218</v>
      </c>
      <c r="M205" s="39">
        <f t="shared" si="43"/>
        <v>0.18389696450111301</v>
      </c>
      <c r="N205" s="34">
        <f t="shared" si="44"/>
        <v>3268230164</v>
      </c>
      <c r="O205" s="39">
        <f t="shared" si="45"/>
        <v>0.76829137335199937</v>
      </c>
      <c r="P205" s="34">
        <f>SUM(P173:P178,P180:P184,P186:P190,P192:P197,P199:P203)</f>
        <v>853700793</v>
      </c>
      <c r="Q205" s="34">
        <f>SUM(Q173:Q178,Q180:Q184,Q186:Q190,Q192:Q197,Q199:Q203)</f>
        <v>3796863153</v>
      </c>
      <c r="R205" s="34">
        <f>SUM(R173:R178,R180:R184,R186:R190,R192:R197,R199:R203)</f>
        <v>3778340296</v>
      </c>
      <c r="S205" s="34">
        <f>SUM(S173:S178,S180:S184,S186:S190,S192:S197,S199:S203)</f>
        <v>2861585160</v>
      </c>
      <c r="T205" s="39">
        <f t="shared" si="46"/>
        <v>0.75736565153473934</v>
      </c>
      <c r="U205" s="39">
        <f t="shared" si="47"/>
        <v>-8.3662303684893025E-2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2835995</v>
      </c>
      <c r="K208" s="38">
        <f t="shared" ref="K208:K231" si="50">IF(($E208     =0),0,($J208     /$E208     ))</f>
        <v>6.5129101217277913E-2</v>
      </c>
      <c r="L208" s="33">
        <v>7830519</v>
      </c>
      <c r="M208" s="38">
        <f t="shared" ref="M208:M231" si="51">IF(($E208     =0),0,($L208     /$E208     ))</f>
        <v>0.17982918324426447</v>
      </c>
      <c r="N208" s="33">
        <f t="shared" ref="N208:N231" si="52">$F208     +$H208     +$J208     +$L208</f>
        <v>20425081</v>
      </c>
      <c r="O208" s="38">
        <f t="shared" ref="O208:O231" si="53">IF(($E208     =0),0,($N208     /$E208     ))</f>
        <v>0.46906541366261217</v>
      </c>
      <c r="P208" s="33">
        <v>7173486</v>
      </c>
      <c r="Q208" s="33">
        <v>37990844</v>
      </c>
      <c r="R208" s="33">
        <v>37990844</v>
      </c>
      <c r="S208" s="33">
        <v>22275867</v>
      </c>
      <c r="T208" s="38">
        <f t="shared" ref="T208:T231" si="54">IF(($R208     =0),0,($S208     /$R208     ))</f>
        <v>0.58634830539695304</v>
      </c>
      <c r="U208" s="38">
        <f t="shared" ref="U208:U231" si="55">IF(($P208     =0),0,(($L208     /$P208     )-1))</f>
        <v>9.1591870396066755E-2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255165050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57521643</v>
      </c>
      <c r="K209" s="38">
        <f t="shared" si="50"/>
        <v>0.22542916045908326</v>
      </c>
      <c r="L209" s="33">
        <v>60803718</v>
      </c>
      <c r="M209" s="38">
        <f t="shared" si="51"/>
        <v>0.2382917174589545</v>
      </c>
      <c r="N209" s="33">
        <f t="shared" si="52"/>
        <v>246390690</v>
      </c>
      <c r="O209" s="38">
        <f t="shared" si="53"/>
        <v>0.96561300225089608</v>
      </c>
      <c r="P209" s="33">
        <v>55480783</v>
      </c>
      <c r="Q209" s="33">
        <v>255611871</v>
      </c>
      <c r="R209" s="33">
        <v>245622831</v>
      </c>
      <c r="S209" s="33">
        <v>223018019</v>
      </c>
      <c r="T209" s="38">
        <f t="shared" si="54"/>
        <v>0.90796941836404454</v>
      </c>
      <c r="U209" s="38">
        <f t="shared" si="55"/>
        <v>9.5941958858078769E-2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144897293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42165094</v>
      </c>
      <c r="K210" s="38">
        <f t="shared" si="50"/>
        <v>0.29099987395899796</v>
      </c>
      <c r="L210" s="33">
        <v>43904204</v>
      </c>
      <c r="M210" s="38">
        <f t="shared" si="51"/>
        <v>0.30300223759183686</v>
      </c>
      <c r="N210" s="33">
        <f t="shared" si="52"/>
        <v>168116012</v>
      </c>
      <c r="O210" s="38">
        <f t="shared" si="53"/>
        <v>1.1602426002534085</v>
      </c>
      <c r="P210" s="33">
        <v>39662759</v>
      </c>
      <c r="Q210" s="33">
        <v>180591816</v>
      </c>
      <c r="R210" s="33">
        <v>168779520</v>
      </c>
      <c r="S210" s="33">
        <v>149074352</v>
      </c>
      <c r="T210" s="38">
        <f t="shared" si="54"/>
        <v>0.88324905770557949</v>
      </c>
      <c r="U210" s="38">
        <f t="shared" si="55"/>
        <v>0.10693771958728338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10724554</v>
      </c>
      <c r="K211" s="38">
        <f t="shared" si="50"/>
        <v>5.4107827191958113E-2</v>
      </c>
      <c r="L211" s="33">
        <v>16451709</v>
      </c>
      <c r="M211" s="38">
        <f t="shared" si="51"/>
        <v>8.3002633730445294E-2</v>
      </c>
      <c r="N211" s="33">
        <f t="shared" si="52"/>
        <v>56882224</v>
      </c>
      <c r="O211" s="38">
        <f t="shared" si="53"/>
        <v>0.28698382669211719</v>
      </c>
      <c r="P211" s="33">
        <v>15538723</v>
      </c>
      <c r="Q211" s="33">
        <v>190374273</v>
      </c>
      <c r="R211" s="33">
        <v>211640273</v>
      </c>
      <c r="S211" s="33">
        <v>56969854</v>
      </c>
      <c r="T211" s="38">
        <f t="shared" si="54"/>
        <v>0.26918248210726886</v>
      </c>
      <c r="U211" s="38">
        <f t="shared" si="55"/>
        <v>5.8755536088776372E-2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379284062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90540144</v>
      </c>
      <c r="K212" s="38">
        <f t="shared" si="50"/>
        <v>0.2387132839765885</v>
      </c>
      <c r="L212" s="33">
        <v>93327684</v>
      </c>
      <c r="M212" s="38">
        <f t="shared" si="51"/>
        <v>0.24606276232086968</v>
      </c>
      <c r="N212" s="33">
        <f t="shared" si="52"/>
        <v>372258690</v>
      </c>
      <c r="O212" s="38">
        <f t="shared" si="53"/>
        <v>0.98147728126788514</v>
      </c>
      <c r="P212" s="33">
        <v>84265054</v>
      </c>
      <c r="Q212" s="33">
        <v>458525620</v>
      </c>
      <c r="R212" s="33">
        <v>403556537</v>
      </c>
      <c r="S212" s="33">
        <v>329151644</v>
      </c>
      <c r="T212" s="38">
        <f t="shared" si="54"/>
        <v>0.81562709018885249</v>
      </c>
      <c r="U212" s="38">
        <f t="shared" si="55"/>
        <v>0.10754909146560321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78105608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17001189</v>
      </c>
      <c r="K213" s="38">
        <f t="shared" si="50"/>
        <v>0.21766924853846603</v>
      </c>
      <c r="L213" s="33">
        <v>17952349</v>
      </c>
      <c r="M213" s="38">
        <f t="shared" si="51"/>
        <v>0.22984711930031965</v>
      </c>
      <c r="N213" s="33">
        <f t="shared" si="52"/>
        <v>71282586</v>
      </c>
      <c r="O213" s="38">
        <f t="shared" si="53"/>
        <v>0.91264363501273815</v>
      </c>
      <c r="P213" s="33">
        <v>18221531</v>
      </c>
      <c r="Q213" s="33">
        <v>68173084</v>
      </c>
      <c r="R213" s="33">
        <v>68308410</v>
      </c>
      <c r="S213" s="33">
        <v>75975754</v>
      </c>
      <c r="T213" s="38">
        <f t="shared" si="54"/>
        <v>1.1122459738120094</v>
      </c>
      <c r="U213" s="38">
        <f t="shared" si="55"/>
        <v>-1.4772743300219937E-2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152780546</v>
      </c>
      <c r="K214" s="38">
        <f t="shared" si="50"/>
        <v>0.20328277408459069</v>
      </c>
      <c r="L214" s="33">
        <v>160227601</v>
      </c>
      <c r="M214" s="38">
        <f t="shared" si="51"/>
        <v>0.21319148326776458</v>
      </c>
      <c r="N214" s="33">
        <f t="shared" si="52"/>
        <v>602708180</v>
      </c>
      <c r="O214" s="38">
        <f t="shared" si="53"/>
        <v>0.8019358092480886</v>
      </c>
      <c r="P214" s="33">
        <v>85060431</v>
      </c>
      <c r="Q214" s="33">
        <v>656447496</v>
      </c>
      <c r="R214" s="33">
        <v>656447496</v>
      </c>
      <c r="S214" s="33">
        <v>435972019</v>
      </c>
      <c r="T214" s="38">
        <f t="shared" si="54"/>
        <v>0.66413844466854366</v>
      </c>
      <c r="U214" s="38">
        <f t="shared" si="55"/>
        <v>0.88369138407022652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1850769904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373569165</v>
      </c>
      <c r="K216" s="39">
        <f t="shared" si="50"/>
        <v>0.2018452775748184</v>
      </c>
      <c r="L216" s="34">
        <f>SUM(L208:L215)</f>
        <v>400497784</v>
      </c>
      <c r="M216" s="39">
        <f t="shared" si="51"/>
        <v>0.21639523267285635</v>
      </c>
      <c r="N216" s="34">
        <f t="shared" si="52"/>
        <v>1538063463</v>
      </c>
      <c r="O216" s="39">
        <f t="shared" si="53"/>
        <v>0.83103980655609366</v>
      </c>
      <c r="P216" s="34">
        <f>SUM(P208:P215)</f>
        <v>305402767</v>
      </c>
      <c r="Q216" s="34">
        <f>SUM(Q208:Q215)</f>
        <v>1847715004</v>
      </c>
      <c r="R216" s="34">
        <f>SUM(R208:R215)</f>
        <v>1792345911</v>
      </c>
      <c r="S216" s="34">
        <f>SUM(S208:S215)</f>
        <v>1292437509</v>
      </c>
      <c r="T216" s="39">
        <f t="shared" si="54"/>
        <v>0.72108709656324821</v>
      </c>
      <c r="U216" s="39">
        <f t="shared" si="55"/>
        <v>0.31137575449668398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31786355</v>
      </c>
      <c r="K217" s="38">
        <f t="shared" si="50"/>
        <v>0.13612614066359233</v>
      </c>
      <c r="L217" s="33">
        <v>51941215</v>
      </c>
      <c r="M217" s="38">
        <f t="shared" si="51"/>
        <v>0.2224400104802168</v>
      </c>
      <c r="N217" s="33">
        <f t="shared" si="52"/>
        <v>159564561</v>
      </c>
      <c r="O217" s="38">
        <f t="shared" si="53"/>
        <v>0.68334063077098195</v>
      </c>
      <c r="P217" s="33">
        <v>49625241</v>
      </c>
      <c r="Q217" s="33">
        <v>226870189</v>
      </c>
      <c r="R217" s="33">
        <v>213009274</v>
      </c>
      <c r="S217" s="33">
        <v>184626812</v>
      </c>
      <c r="T217" s="38">
        <f t="shared" si="54"/>
        <v>0.86675480617806344</v>
      </c>
      <c r="U217" s="38">
        <f t="shared" si="55"/>
        <v>4.6669274613699185E-2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1291705772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257619737</v>
      </c>
      <c r="K218" s="38">
        <f t="shared" si="50"/>
        <v>0.19944150021186094</v>
      </c>
      <c r="L218" s="33">
        <v>226603454</v>
      </c>
      <c r="M218" s="38">
        <f t="shared" si="51"/>
        <v>0.17542962098028003</v>
      </c>
      <c r="N218" s="33">
        <f t="shared" si="52"/>
        <v>1054724814</v>
      </c>
      <c r="O218" s="38">
        <f t="shared" si="53"/>
        <v>0.81653642560327588</v>
      </c>
      <c r="P218" s="33">
        <v>221011416</v>
      </c>
      <c r="Q218" s="33">
        <v>1291281777</v>
      </c>
      <c r="R218" s="33">
        <v>1291281777</v>
      </c>
      <c r="S218" s="33">
        <v>926330893</v>
      </c>
      <c r="T218" s="38">
        <f t="shared" si="54"/>
        <v>0.71737316323949019</v>
      </c>
      <c r="U218" s="38">
        <f t="shared" si="55"/>
        <v>2.5302032361984361E-2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142892784</v>
      </c>
      <c r="K219" s="38">
        <f t="shared" si="50"/>
        <v>0.17427715864841953</v>
      </c>
      <c r="L219" s="33">
        <v>167251275</v>
      </c>
      <c r="M219" s="38">
        <f t="shared" si="51"/>
        <v>0.20398564694019428</v>
      </c>
      <c r="N219" s="33">
        <f t="shared" si="52"/>
        <v>724851218</v>
      </c>
      <c r="O219" s="38">
        <f t="shared" si="53"/>
        <v>0.88405451401860946</v>
      </c>
      <c r="P219" s="33">
        <v>162178261</v>
      </c>
      <c r="Q219" s="33">
        <v>707460266</v>
      </c>
      <c r="R219" s="33">
        <v>714063681</v>
      </c>
      <c r="S219" s="33">
        <v>671024693</v>
      </c>
      <c r="T219" s="38">
        <f t="shared" si="54"/>
        <v>0.93972668104373169</v>
      </c>
      <c r="U219" s="38">
        <f t="shared" si="55"/>
        <v>3.1280480927095455E-2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18696531</v>
      </c>
      <c r="K220" s="38">
        <f t="shared" si="50"/>
        <v>0.19499103166849763</v>
      </c>
      <c r="L220" s="33">
        <v>17217625</v>
      </c>
      <c r="M220" s="38">
        <f t="shared" si="51"/>
        <v>0.17956713262108978</v>
      </c>
      <c r="N220" s="33">
        <f t="shared" si="52"/>
        <v>74931356</v>
      </c>
      <c r="O220" s="38">
        <f t="shared" si="53"/>
        <v>0.78147878934116011</v>
      </c>
      <c r="P220" s="33">
        <v>19354768</v>
      </c>
      <c r="Q220" s="33">
        <v>98091503</v>
      </c>
      <c r="R220" s="33">
        <v>94625899</v>
      </c>
      <c r="S220" s="33">
        <v>86035737</v>
      </c>
      <c r="T220" s="38">
        <f t="shared" si="54"/>
        <v>0.90921975811294542</v>
      </c>
      <c r="U220" s="38">
        <f t="shared" si="55"/>
        <v>-0.11041945839908807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2441013327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450995407</v>
      </c>
      <c r="K224" s="39">
        <f t="shared" si="50"/>
        <v>0.18475745380475753</v>
      </c>
      <c r="L224" s="34">
        <f>SUM(L217:L223)</f>
        <v>463013569</v>
      </c>
      <c r="M224" s="39">
        <f t="shared" si="51"/>
        <v>0.18968088534323679</v>
      </c>
      <c r="N224" s="34">
        <f t="shared" si="52"/>
        <v>2014071949</v>
      </c>
      <c r="O224" s="39">
        <f t="shared" si="53"/>
        <v>0.82509666240752977</v>
      </c>
      <c r="P224" s="34">
        <f>SUM(P217:P223)</f>
        <v>452169686</v>
      </c>
      <c r="Q224" s="34">
        <f>SUM(Q217:Q223)</f>
        <v>2323703735</v>
      </c>
      <c r="R224" s="34">
        <f>SUM(R217:R223)</f>
        <v>2312980631</v>
      </c>
      <c r="S224" s="34">
        <f>SUM(S217:S223)</f>
        <v>1868018135</v>
      </c>
      <c r="T224" s="39">
        <f t="shared" si="54"/>
        <v>0.80762376907253919</v>
      </c>
      <c r="U224" s="39">
        <f t="shared" si="55"/>
        <v>2.3981888516073635E-2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49297644</v>
      </c>
      <c r="K225" s="38">
        <f t="shared" si="50"/>
        <v>0.22240136989911108</v>
      </c>
      <c r="L225" s="33">
        <v>46529800</v>
      </c>
      <c r="M225" s="38">
        <f t="shared" si="51"/>
        <v>0.2099145196701826</v>
      </c>
      <c r="N225" s="33">
        <f t="shared" si="52"/>
        <v>204073743</v>
      </c>
      <c r="O225" s="38">
        <f t="shared" si="53"/>
        <v>0.92065819623426892</v>
      </c>
      <c r="P225" s="33">
        <v>88302846</v>
      </c>
      <c r="Q225" s="33">
        <v>185230896</v>
      </c>
      <c r="R225" s="33">
        <v>199925108</v>
      </c>
      <c r="S225" s="33">
        <v>240655173</v>
      </c>
      <c r="T225" s="38">
        <f t="shared" si="54"/>
        <v>1.2037266124673045</v>
      </c>
      <c r="U225" s="38">
        <f t="shared" si="55"/>
        <v>-0.47306568125788384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230405387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60089590</v>
      </c>
      <c r="K226" s="38">
        <f t="shared" si="50"/>
        <v>0.26079941438174792</v>
      </c>
      <c r="L226" s="33">
        <v>31975112</v>
      </c>
      <c r="M226" s="38">
        <f t="shared" si="51"/>
        <v>0.13877762328534446</v>
      </c>
      <c r="N226" s="33">
        <f t="shared" si="52"/>
        <v>224597092</v>
      </c>
      <c r="O226" s="38">
        <f t="shared" si="53"/>
        <v>0.9747909756988451</v>
      </c>
      <c r="P226" s="33">
        <v>26866401</v>
      </c>
      <c r="Q226" s="33">
        <v>209509393</v>
      </c>
      <c r="R226" s="33">
        <v>221161866</v>
      </c>
      <c r="S226" s="33">
        <v>209628707</v>
      </c>
      <c r="T226" s="38">
        <f t="shared" si="54"/>
        <v>0.94785195473074912</v>
      </c>
      <c r="U226" s="38">
        <f t="shared" si="55"/>
        <v>0.19015241378999748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4000000</v>
      </c>
      <c r="M227" s="38">
        <f t="shared" si="51"/>
        <v>1</v>
      </c>
      <c r="N227" s="33">
        <f t="shared" si="52"/>
        <v>4000000</v>
      </c>
      <c r="O227" s="38">
        <f t="shared" si="53"/>
        <v>1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1557730374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467869577</v>
      </c>
      <c r="K228" s="38">
        <f t="shared" si="50"/>
        <v>0.30035337617420049</v>
      </c>
      <c r="L228" s="33">
        <v>296390816</v>
      </c>
      <c r="M228" s="38">
        <f t="shared" si="51"/>
        <v>0.19027093580958832</v>
      </c>
      <c r="N228" s="33">
        <f t="shared" si="52"/>
        <v>1413605372</v>
      </c>
      <c r="O228" s="38">
        <f t="shared" si="53"/>
        <v>0.90747756838694094</v>
      </c>
      <c r="P228" s="33">
        <v>285502685</v>
      </c>
      <c r="Q228" s="33">
        <v>1334312255</v>
      </c>
      <c r="R228" s="33">
        <v>1334312255</v>
      </c>
      <c r="S228" s="33">
        <v>1293091159</v>
      </c>
      <c r="T228" s="38">
        <f t="shared" si="54"/>
        <v>0.96910685947345965</v>
      </c>
      <c r="U228" s="38">
        <f t="shared" si="55"/>
        <v>3.8136702637314945E-2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2013796464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577256811</v>
      </c>
      <c r="K230" s="39">
        <f t="shared" si="50"/>
        <v>0.28665102025921524</v>
      </c>
      <c r="L230" s="34">
        <f>SUM(L225:L229)</f>
        <v>378895728</v>
      </c>
      <c r="M230" s="39">
        <f t="shared" si="51"/>
        <v>0.18814996191194028</v>
      </c>
      <c r="N230" s="34">
        <f t="shared" si="52"/>
        <v>1846276207</v>
      </c>
      <c r="O230" s="39">
        <f t="shared" si="53"/>
        <v>0.91681370982882016</v>
      </c>
      <c r="P230" s="34">
        <f>SUM(P225:P229)</f>
        <v>400671932</v>
      </c>
      <c r="Q230" s="34">
        <f>SUM(Q225:Q229)</f>
        <v>1734052544</v>
      </c>
      <c r="R230" s="34">
        <f>SUM(R225:R229)</f>
        <v>1760399229</v>
      </c>
      <c r="S230" s="34">
        <f>SUM(S225:S229)</f>
        <v>1743375039</v>
      </c>
      <c r="T230" s="39">
        <f t="shared" si="54"/>
        <v>0.99032935840941572</v>
      </c>
      <c r="U230" s="39">
        <f t="shared" si="55"/>
        <v>-5.4349212562261551E-2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6305579695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1401821383</v>
      </c>
      <c r="K231" s="39">
        <f t="shared" si="50"/>
        <v>0.22231443432735806</v>
      </c>
      <c r="L231" s="34">
        <f>SUM(L208:L215,L217:L223,L225:L229)</f>
        <v>1242407081</v>
      </c>
      <c r="M231" s="39">
        <f t="shared" si="51"/>
        <v>0.19703296779916443</v>
      </c>
      <c r="N231" s="34">
        <f t="shared" si="52"/>
        <v>5398411619</v>
      </c>
      <c r="O231" s="39">
        <f t="shared" si="53"/>
        <v>0.85613248584910639</v>
      </c>
      <c r="P231" s="34">
        <f>SUM(P208:P215,P217:P223,P225:P229)</f>
        <v>1158244385</v>
      </c>
      <c r="Q231" s="34">
        <f>SUM(Q208:Q215,Q217:Q223,Q225:Q229)</f>
        <v>5905471283</v>
      </c>
      <c r="R231" s="34">
        <f>SUM(R208:R215,R217:R223,R225:R229)</f>
        <v>5865725771</v>
      </c>
      <c r="S231" s="34">
        <f>SUM(S208:S215,S217:S223,S225:S229)</f>
        <v>4903830683</v>
      </c>
      <c r="T231" s="39">
        <f t="shared" si="54"/>
        <v>0.83601430998435267</v>
      </c>
      <c r="U231" s="39">
        <f t="shared" si="55"/>
        <v>7.2664022454984822E-2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143340711</v>
      </c>
      <c r="K235" s="38">
        <f t="shared" si="58"/>
        <v>0.23985330187003726</v>
      </c>
      <c r="L235" s="33">
        <v>134144032</v>
      </c>
      <c r="M235" s="38">
        <f t="shared" si="59"/>
        <v>0.22446441612362267</v>
      </c>
      <c r="N235" s="33">
        <f t="shared" si="60"/>
        <v>558128219</v>
      </c>
      <c r="O235" s="38">
        <f t="shared" si="61"/>
        <v>0.93392097234674154</v>
      </c>
      <c r="P235" s="33">
        <v>135910998</v>
      </c>
      <c r="Q235" s="33">
        <v>485038023</v>
      </c>
      <c r="R235" s="33">
        <v>594125021</v>
      </c>
      <c r="S235" s="33">
        <v>519536328</v>
      </c>
      <c r="T235" s="38">
        <f t="shared" si="62"/>
        <v>0.87445623334554023</v>
      </c>
      <c r="U235" s="38">
        <f t="shared" si="63"/>
        <v>-1.300090519532493E-2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3442014844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725914508</v>
      </c>
      <c r="K236" s="38">
        <f t="shared" si="58"/>
        <v>0.21089813405813423</v>
      </c>
      <c r="L236" s="33">
        <v>949912152</v>
      </c>
      <c r="M236" s="38">
        <f t="shared" si="59"/>
        <v>0.27597561168449164</v>
      </c>
      <c r="N236" s="33">
        <f t="shared" si="60"/>
        <v>3295532389</v>
      </c>
      <c r="O236" s="38">
        <f t="shared" si="61"/>
        <v>0.95744281717571811</v>
      </c>
      <c r="P236" s="33">
        <v>842046369</v>
      </c>
      <c r="Q236" s="33">
        <v>2435324661</v>
      </c>
      <c r="R236" s="33">
        <v>2424824661</v>
      </c>
      <c r="S236" s="33">
        <v>2412332654</v>
      </c>
      <c r="T236" s="38">
        <f t="shared" si="62"/>
        <v>0.99484828441374884</v>
      </c>
      <c r="U236" s="38">
        <f t="shared" si="63"/>
        <v>0.12809957618854129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974393</v>
      </c>
      <c r="K237" s="38">
        <f t="shared" si="58"/>
        <v>1.8251837189670411E-2</v>
      </c>
      <c r="L237" s="33">
        <v>18691589</v>
      </c>
      <c r="M237" s="38">
        <f t="shared" si="59"/>
        <v>0.35012139787974095</v>
      </c>
      <c r="N237" s="33">
        <f t="shared" si="60"/>
        <v>29344298</v>
      </c>
      <c r="O237" s="38">
        <f t="shared" si="61"/>
        <v>0.54966255868132374</v>
      </c>
      <c r="P237" s="33">
        <v>382988</v>
      </c>
      <c r="Q237" s="33">
        <v>45349400</v>
      </c>
      <c r="R237" s="33">
        <v>45349400</v>
      </c>
      <c r="S237" s="33">
        <v>27288144</v>
      </c>
      <c r="T237" s="38">
        <f t="shared" si="62"/>
        <v>0.60173109236285371</v>
      </c>
      <c r="U237" s="38">
        <f t="shared" si="63"/>
        <v>47.804633565542524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4093019119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870229612</v>
      </c>
      <c r="K240" s="39">
        <f t="shared" si="58"/>
        <v>0.21261313145603217</v>
      </c>
      <c r="L240" s="34">
        <f>SUM(L234:L239)</f>
        <v>1102747773</v>
      </c>
      <c r="M240" s="39">
        <f t="shared" si="59"/>
        <v>0.26942160320751729</v>
      </c>
      <c r="N240" s="34">
        <f t="shared" si="60"/>
        <v>3883004906</v>
      </c>
      <c r="O240" s="39">
        <f t="shared" si="61"/>
        <v>0.94868965746455869</v>
      </c>
      <c r="P240" s="34">
        <f>SUM(P234:P239)</f>
        <v>978340355</v>
      </c>
      <c r="Q240" s="34">
        <f>SUM(Q234:Q239)</f>
        <v>2965712084</v>
      </c>
      <c r="R240" s="34">
        <f>SUM(R234:R239)</f>
        <v>3064299082</v>
      </c>
      <c r="S240" s="34">
        <f>SUM(S234:S239)</f>
        <v>2959157126</v>
      </c>
      <c r="T240" s="39">
        <f t="shared" si="62"/>
        <v>0.96568808945001017</v>
      </c>
      <c r="U240" s="39">
        <f t="shared" si="63"/>
        <v>0.12716169517509068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80186854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-2926431</v>
      </c>
      <c r="K242" s="38">
        <f t="shared" si="58"/>
        <v>-3.64951466982356E-2</v>
      </c>
      <c r="L242" s="33">
        <v>-3443676</v>
      </c>
      <c r="M242" s="38">
        <f t="shared" si="59"/>
        <v>-4.2945642935436776E-2</v>
      </c>
      <c r="N242" s="33">
        <f t="shared" si="60"/>
        <v>15969781</v>
      </c>
      <c r="O242" s="38">
        <f t="shared" si="61"/>
        <v>0.1991570962492181</v>
      </c>
      <c r="P242" s="33">
        <v>-5068256</v>
      </c>
      <c r="Q242" s="33">
        <v>75768775</v>
      </c>
      <c r="R242" s="33">
        <v>75768775</v>
      </c>
      <c r="S242" s="33">
        <v>93088510</v>
      </c>
      <c r="T242" s="38">
        <f t="shared" si="62"/>
        <v>1.2285867100266568</v>
      </c>
      <c r="U242" s="38">
        <f t="shared" si="63"/>
        <v>-0.32054024106122503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-3473</v>
      </c>
      <c r="K244" s="38">
        <f t="shared" si="58"/>
        <v>-2.0353521743260561E-5</v>
      </c>
      <c r="L244" s="33">
        <v>16291536</v>
      </c>
      <c r="M244" s="38">
        <f t="shared" si="59"/>
        <v>9.5476571323671794E-2</v>
      </c>
      <c r="N244" s="33">
        <f t="shared" si="60"/>
        <v>27322560</v>
      </c>
      <c r="O244" s="38">
        <f t="shared" si="61"/>
        <v>0.16012390412943889</v>
      </c>
      <c r="P244" s="33">
        <v>0</v>
      </c>
      <c r="Q244" s="33">
        <v>159163089</v>
      </c>
      <c r="R244" s="33">
        <v>159068939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65721401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15924337</v>
      </c>
      <c r="K245" s="38">
        <f t="shared" si="58"/>
        <v>0.24230063202700136</v>
      </c>
      <c r="L245" s="33">
        <v>16130030</v>
      </c>
      <c r="M245" s="38">
        <f t="shared" si="59"/>
        <v>0.24543040401710242</v>
      </c>
      <c r="N245" s="33">
        <f t="shared" si="60"/>
        <v>59309771</v>
      </c>
      <c r="O245" s="38">
        <f t="shared" si="61"/>
        <v>0.90244228055941778</v>
      </c>
      <c r="P245" s="33">
        <v>12765292</v>
      </c>
      <c r="Q245" s="33">
        <v>90205970</v>
      </c>
      <c r="R245" s="33">
        <v>62085239</v>
      </c>
      <c r="S245" s="33">
        <v>49086914</v>
      </c>
      <c r="T245" s="38">
        <f t="shared" si="62"/>
        <v>0.79063743315862889</v>
      </c>
      <c r="U245" s="38">
        <f t="shared" si="63"/>
        <v>0.26358488313467476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316542116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12994433</v>
      </c>
      <c r="K247" s="39">
        <f t="shared" si="58"/>
        <v>4.1051197749622674E-2</v>
      </c>
      <c r="L247" s="34">
        <f>SUM(L241:L246)</f>
        <v>28977890</v>
      </c>
      <c r="M247" s="39">
        <f t="shared" si="59"/>
        <v>9.1545132654638595E-2</v>
      </c>
      <c r="N247" s="34">
        <f t="shared" si="60"/>
        <v>102602112</v>
      </c>
      <c r="O247" s="39">
        <f t="shared" si="61"/>
        <v>0.32413415723802136</v>
      </c>
      <c r="P247" s="34">
        <f>SUM(P241:P246)</f>
        <v>7697036</v>
      </c>
      <c r="Q247" s="34">
        <f>SUM(Q241:Q246)</f>
        <v>330137838</v>
      </c>
      <c r="R247" s="34">
        <f>SUM(R241:R246)</f>
        <v>301922957</v>
      </c>
      <c r="S247" s="34">
        <f>SUM(S241:S246)</f>
        <v>142175424</v>
      </c>
      <c r="T247" s="39">
        <f t="shared" si="62"/>
        <v>0.47089968054333808</v>
      </c>
      <c r="U247" s="39">
        <f t="shared" si="63"/>
        <v>2.7648115456391267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30749031</v>
      </c>
      <c r="K248" s="38">
        <f t="shared" si="58"/>
        <v>0.18724205566445132</v>
      </c>
      <c r="L248" s="33">
        <v>8226559</v>
      </c>
      <c r="M248" s="38">
        <f t="shared" si="59"/>
        <v>5.009451576555024E-2</v>
      </c>
      <c r="N248" s="33">
        <f t="shared" si="60"/>
        <v>118092464</v>
      </c>
      <c r="O248" s="38">
        <f t="shared" si="61"/>
        <v>0.719108049871237</v>
      </c>
      <c r="P248" s="33">
        <v>36476490</v>
      </c>
      <c r="Q248" s="33">
        <v>153334299</v>
      </c>
      <c r="R248" s="33">
        <v>153334299</v>
      </c>
      <c r="S248" s="33">
        <v>155747971</v>
      </c>
      <c r="T248" s="38">
        <f t="shared" si="62"/>
        <v>1.0157412399948429</v>
      </c>
      <c r="U248" s="38">
        <f t="shared" si="63"/>
        <v>-0.77446955559594688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8179092</v>
      </c>
      <c r="K249" s="38">
        <f t="shared" si="58"/>
        <v>0.12709959044525163</v>
      </c>
      <c r="L249" s="33">
        <v>11264807</v>
      </c>
      <c r="M249" s="38">
        <f t="shared" si="59"/>
        <v>0.17505028139368084</v>
      </c>
      <c r="N249" s="33">
        <f t="shared" si="60"/>
        <v>39501297</v>
      </c>
      <c r="O249" s="38">
        <f t="shared" si="61"/>
        <v>0.61383325566655156</v>
      </c>
      <c r="P249" s="33">
        <v>4186987</v>
      </c>
      <c r="Q249" s="33">
        <v>27378654</v>
      </c>
      <c r="R249" s="33">
        <v>27378654</v>
      </c>
      <c r="S249" s="33">
        <v>4186987</v>
      </c>
      <c r="T249" s="38">
        <f t="shared" si="62"/>
        <v>0.1529288839400213</v>
      </c>
      <c r="U249" s="38">
        <f t="shared" si="63"/>
        <v>1.6904327622703392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870922</v>
      </c>
      <c r="K250" s="38">
        <f t="shared" si="58"/>
        <v>0.17071064326238244</v>
      </c>
      <c r="L250" s="33">
        <v>989827</v>
      </c>
      <c r="M250" s="38">
        <f t="shared" si="59"/>
        <v>0.19401737915504971</v>
      </c>
      <c r="N250" s="33">
        <f t="shared" si="60"/>
        <v>3503895</v>
      </c>
      <c r="O250" s="38">
        <f t="shared" si="61"/>
        <v>0.6868033754731715</v>
      </c>
      <c r="P250" s="33">
        <v>926023</v>
      </c>
      <c r="Q250" s="33">
        <v>4465174</v>
      </c>
      <c r="R250" s="33">
        <v>4465174</v>
      </c>
      <c r="S250" s="33">
        <v>1713092</v>
      </c>
      <c r="T250" s="38">
        <f t="shared" si="62"/>
        <v>0.38365626961009808</v>
      </c>
      <c r="U250" s="38">
        <f t="shared" si="63"/>
        <v>6.8901096409052398E-2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113897136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21896049</v>
      </c>
      <c r="K251" s="38">
        <f t="shared" si="58"/>
        <v>0.19224407012306263</v>
      </c>
      <c r="L251" s="33">
        <v>20903573</v>
      </c>
      <c r="M251" s="38">
        <f t="shared" si="59"/>
        <v>0.18353027770601713</v>
      </c>
      <c r="N251" s="33">
        <f t="shared" si="60"/>
        <v>42799622</v>
      </c>
      <c r="O251" s="38">
        <f t="shared" si="61"/>
        <v>0.37577434782907976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347571467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61695094</v>
      </c>
      <c r="K254" s="39">
        <f t="shared" si="58"/>
        <v>0.17750333343674612</v>
      </c>
      <c r="L254" s="34">
        <f>SUM(L248:L253)</f>
        <v>41384766</v>
      </c>
      <c r="M254" s="39">
        <f t="shared" si="59"/>
        <v>0.11906836414739418</v>
      </c>
      <c r="N254" s="34">
        <f t="shared" si="60"/>
        <v>203897278</v>
      </c>
      <c r="O254" s="39">
        <f t="shared" si="61"/>
        <v>0.58663410941036764</v>
      </c>
      <c r="P254" s="34">
        <f>SUM(P248:P253)</f>
        <v>41589500</v>
      </c>
      <c r="Q254" s="34">
        <f>SUM(Q248:Q253)</f>
        <v>185178127</v>
      </c>
      <c r="R254" s="34">
        <f>SUM(R248:R253)</f>
        <v>185178127</v>
      </c>
      <c r="S254" s="34">
        <f>SUM(S248:S253)</f>
        <v>161648050</v>
      </c>
      <c r="T254" s="39">
        <f t="shared" si="62"/>
        <v>0.87293274113308206</v>
      </c>
      <c r="U254" s="39">
        <f t="shared" si="63"/>
        <v>-4.922732901333271E-3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1069702868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225726948</v>
      </c>
      <c r="K255" s="38">
        <f t="shared" si="58"/>
        <v>0.21101836290486603</v>
      </c>
      <c r="L255" s="33">
        <v>251397271</v>
      </c>
      <c r="M255" s="38">
        <f t="shared" si="59"/>
        <v>0.2350159829617284</v>
      </c>
      <c r="N255" s="33">
        <f t="shared" si="60"/>
        <v>997706870</v>
      </c>
      <c r="O255" s="38">
        <f t="shared" si="61"/>
        <v>0.93269533049433684</v>
      </c>
      <c r="P255" s="33">
        <v>225587295</v>
      </c>
      <c r="Q255" s="33">
        <v>1045190938</v>
      </c>
      <c r="R255" s="33">
        <v>1113794474</v>
      </c>
      <c r="S255" s="33">
        <v>863573831</v>
      </c>
      <c r="T255" s="38">
        <f t="shared" si="62"/>
        <v>0.77534397158447388</v>
      </c>
      <c r="U255" s="38">
        <f t="shared" si="63"/>
        <v>0.11441236528856824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42521281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516809323</v>
      </c>
      <c r="K256" s="38">
        <f t="shared" si="58"/>
        <v>12.154133432621656</v>
      </c>
      <c r="L256" s="33">
        <v>34494226</v>
      </c>
      <c r="M256" s="38">
        <f t="shared" si="59"/>
        <v>0.81122264402147248</v>
      </c>
      <c r="N256" s="33">
        <f t="shared" si="60"/>
        <v>71643060</v>
      </c>
      <c r="O256" s="38">
        <f t="shared" si="61"/>
        <v>1.6848753921595165</v>
      </c>
      <c r="P256" s="33">
        <v>18349951</v>
      </c>
      <c r="Q256" s="33">
        <v>65273856</v>
      </c>
      <c r="R256" s="33">
        <v>65273856</v>
      </c>
      <c r="S256" s="33">
        <v>73758527</v>
      </c>
      <c r="T256" s="38">
        <f t="shared" si="62"/>
        <v>1.1299857480458946</v>
      </c>
      <c r="U256" s="38">
        <f t="shared" si="63"/>
        <v>0.8797993520527656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1187537042</v>
      </c>
      <c r="K257" s="38">
        <f t="shared" si="58"/>
        <v>1.2064846469087105</v>
      </c>
      <c r="L257" s="33">
        <v>-869672239</v>
      </c>
      <c r="M257" s="38">
        <f t="shared" si="59"/>
        <v>-0.88354819015087416</v>
      </c>
      <c r="N257" s="33">
        <f t="shared" si="60"/>
        <v>764678577</v>
      </c>
      <c r="O257" s="38">
        <f t="shared" si="61"/>
        <v>0.77687931436373692</v>
      </c>
      <c r="P257" s="33">
        <v>168385255</v>
      </c>
      <c r="Q257" s="33">
        <v>818523200</v>
      </c>
      <c r="R257" s="33">
        <v>817443200</v>
      </c>
      <c r="S257" s="33">
        <v>810862753</v>
      </c>
      <c r="T257" s="38">
        <f t="shared" si="62"/>
        <v>0.99194996422993065</v>
      </c>
      <c r="U257" s="38">
        <f t="shared" si="63"/>
        <v>-6.1647766842767791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2096519345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1930073313</v>
      </c>
      <c r="K259" s="39">
        <f t="shared" si="58"/>
        <v>0.92060839677107775</v>
      </c>
      <c r="L259" s="34">
        <f>SUM(L255:L258)</f>
        <v>-583780742</v>
      </c>
      <c r="M259" s="39">
        <f t="shared" si="59"/>
        <v>-0.27845235170009841</v>
      </c>
      <c r="N259" s="34">
        <f t="shared" si="60"/>
        <v>1834028507</v>
      </c>
      <c r="O259" s="39">
        <f t="shared" si="61"/>
        <v>0.87479684429050664</v>
      </c>
      <c r="P259" s="34">
        <f>SUM(P255:P258)</f>
        <v>412322501</v>
      </c>
      <c r="Q259" s="34">
        <f>SUM(Q255:Q258)</f>
        <v>1928987994</v>
      </c>
      <c r="R259" s="34">
        <f>SUM(R255:R258)</f>
        <v>1996511530</v>
      </c>
      <c r="S259" s="34">
        <f>SUM(S255:S258)</f>
        <v>1748195111</v>
      </c>
      <c r="T259" s="39">
        <f t="shared" si="62"/>
        <v>0.87562485101200493</v>
      </c>
      <c r="U259" s="39">
        <f t="shared" si="63"/>
        <v>-2.4158352759894615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6853652047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2874992452</v>
      </c>
      <c r="K260" s="39">
        <f t="shared" si="58"/>
        <v>0.41948328165542775</v>
      </c>
      <c r="L260" s="34">
        <f>SUM(L234:L239,L241:L246,L248:L253,L255:L258)</f>
        <v>589329687</v>
      </c>
      <c r="M260" s="39">
        <f t="shared" si="59"/>
        <v>8.5987686996447835E-2</v>
      </c>
      <c r="N260" s="34">
        <f t="shared" si="60"/>
        <v>6023532803</v>
      </c>
      <c r="O260" s="39">
        <f t="shared" si="61"/>
        <v>0.87887928387561454</v>
      </c>
      <c r="P260" s="34">
        <f>SUM(P234:P239,P241:P246,P248:P253,P255:P258)</f>
        <v>1439949392</v>
      </c>
      <c r="Q260" s="34">
        <f>SUM(Q234:Q239,Q241:Q246,Q248:Q253,Q255:Q258)</f>
        <v>5410016043</v>
      </c>
      <c r="R260" s="34">
        <f>SUM(R234:R239,R241:R246,R248:R253,R255:R258)</f>
        <v>5547911696</v>
      </c>
      <c r="S260" s="34">
        <f>SUM(S234:S239,S241:S246,S248:S253,S255:S258)</f>
        <v>5011175711</v>
      </c>
      <c r="T260" s="39">
        <f t="shared" si="62"/>
        <v>0.90325441095484948</v>
      </c>
      <c r="U260" s="39">
        <f t="shared" si="63"/>
        <v>-0.59072888931085432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18563030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4324370</v>
      </c>
      <c r="K263" s="38">
        <f t="shared" ref="K263:K299" si="66">IF(($E263     =0),0,($J263     /$E263     ))</f>
        <v>0.2329560421978524</v>
      </c>
      <c r="L263" s="33">
        <v>2372181</v>
      </c>
      <c r="M263" s="38">
        <f t="shared" ref="M263:M299" si="67">IF(($E263     =0),0,($L263     /$E263     ))</f>
        <v>0.12779061392455865</v>
      </c>
      <c r="N263" s="33">
        <f t="shared" ref="N263:N299" si="68">$F263     +$H263     +$J263     +$L263</f>
        <v>12641243</v>
      </c>
      <c r="O263" s="38">
        <f t="shared" ref="O263:O299" si="69">IF(($E263     =0),0,($N263     /$E263     ))</f>
        <v>0.68099028014284302</v>
      </c>
      <c r="P263" s="33">
        <v>1534926</v>
      </c>
      <c r="Q263" s="33">
        <v>5449428</v>
      </c>
      <c r="R263" s="33">
        <v>5449428</v>
      </c>
      <c r="S263" s="33">
        <v>6241434</v>
      </c>
      <c r="T263" s="38">
        <f t="shared" ref="T263:T299" si="70">IF(($R263     =0),0,($S263     /$R263     ))</f>
        <v>1.1453374556008447</v>
      </c>
      <c r="U263" s="38">
        <f t="shared" ref="U263:U299" si="71">IF(($P263     =0),0,(($L263     /$P263     )-1))</f>
        <v>0.54546929298220248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201862506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44532810</v>
      </c>
      <c r="K264" s="38">
        <f t="shared" si="66"/>
        <v>0.22060961632964171</v>
      </c>
      <c r="L264" s="33">
        <v>32310621</v>
      </c>
      <c r="M264" s="38">
        <f t="shared" si="67"/>
        <v>0.16006251799925639</v>
      </c>
      <c r="N264" s="33">
        <f t="shared" si="68"/>
        <v>176447524</v>
      </c>
      <c r="O264" s="38">
        <f t="shared" si="69"/>
        <v>0.87409756024727048</v>
      </c>
      <c r="P264" s="33">
        <v>28626987</v>
      </c>
      <c r="Q264" s="33">
        <v>172712952</v>
      </c>
      <c r="R264" s="33">
        <v>172722952</v>
      </c>
      <c r="S264" s="33">
        <v>164987196</v>
      </c>
      <c r="T264" s="38">
        <f t="shared" si="70"/>
        <v>0.95521292387360313</v>
      </c>
      <c r="U264" s="38">
        <f t="shared" si="71"/>
        <v>0.12867697183779758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187459859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59443016</v>
      </c>
      <c r="K265" s="38">
        <f t="shared" si="66"/>
        <v>0.31709730454881008</v>
      </c>
      <c r="L265" s="33">
        <v>41450201</v>
      </c>
      <c r="M265" s="38">
        <f t="shared" si="67"/>
        <v>0.22111507616145171</v>
      </c>
      <c r="N265" s="33">
        <f t="shared" si="68"/>
        <v>193314906</v>
      </c>
      <c r="O265" s="38">
        <f t="shared" si="69"/>
        <v>1.0312336039898546</v>
      </c>
      <c r="P265" s="33">
        <v>36531375</v>
      </c>
      <c r="Q265" s="33">
        <v>167108070</v>
      </c>
      <c r="R265" s="33">
        <v>179396756</v>
      </c>
      <c r="S265" s="33">
        <v>158083028</v>
      </c>
      <c r="T265" s="38">
        <f t="shared" si="70"/>
        <v>0.8811922329297861</v>
      </c>
      <c r="U265" s="38">
        <f t="shared" si="71"/>
        <v>0.13464661540935707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407885395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108300196</v>
      </c>
      <c r="K267" s="39">
        <f t="shared" si="66"/>
        <v>0.26551623894255888</v>
      </c>
      <c r="L267" s="34">
        <f>SUM(L263:L266)</f>
        <v>76133003</v>
      </c>
      <c r="M267" s="39">
        <f t="shared" si="67"/>
        <v>0.18665292734985031</v>
      </c>
      <c r="N267" s="34">
        <f t="shared" si="68"/>
        <v>382403673</v>
      </c>
      <c r="O267" s="39">
        <f t="shared" si="69"/>
        <v>0.93752725076120957</v>
      </c>
      <c r="P267" s="34">
        <f>SUM(P263:P266)</f>
        <v>66693288</v>
      </c>
      <c r="Q267" s="34">
        <f>SUM(Q263:Q266)</f>
        <v>345270450</v>
      </c>
      <c r="R267" s="34">
        <f>SUM(R263:R266)</f>
        <v>357569136</v>
      </c>
      <c r="S267" s="34">
        <f>SUM(S263:S266)</f>
        <v>329311658</v>
      </c>
      <c r="T267" s="39">
        <f t="shared" si="70"/>
        <v>0.92097338624886238</v>
      </c>
      <c r="U267" s="39">
        <f t="shared" si="71"/>
        <v>0.141539205564434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2309878</v>
      </c>
      <c r="K268" s="38">
        <f t="shared" si="66"/>
        <v>0.14030568331201101</v>
      </c>
      <c r="L268" s="33">
        <v>2429193</v>
      </c>
      <c r="M268" s="38">
        <f t="shared" si="67"/>
        <v>0.14755306720171107</v>
      </c>
      <c r="N268" s="33">
        <f t="shared" si="68"/>
        <v>10055155</v>
      </c>
      <c r="O268" s="38">
        <f t="shared" si="69"/>
        <v>0.61076619331548421</v>
      </c>
      <c r="P268" s="33">
        <v>2371273</v>
      </c>
      <c r="Q268" s="33">
        <v>14989622</v>
      </c>
      <c r="R268" s="33">
        <v>14989622</v>
      </c>
      <c r="S268" s="33">
        <v>12028518</v>
      </c>
      <c r="T268" s="38">
        <f t="shared" si="70"/>
        <v>0.80245639282965242</v>
      </c>
      <c r="U268" s="38">
        <f t="shared" si="71"/>
        <v>2.4425698770238702E-2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117459971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25821358</v>
      </c>
      <c r="K269" s="38">
        <f t="shared" si="66"/>
        <v>0.21983112868297916</v>
      </c>
      <c r="L269" s="33">
        <v>28016012</v>
      </c>
      <c r="M269" s="38">
        <f t="shared" si="67"/>
        <v>0.23851540028049215</v>
      </c>
      <c r="N269" s="33">
        <f t="shared" si="68"/>
        <v>106237330</v>
      </c>
      <c r="O269" s="38">
        <f t="shared" si="69"/>
        <v>0.90445561237197991</v>
      </c>
      <c r="P269" s="33">
        <v>23770573</v>
      </c>
      <c r="Q269" s="33">
        <v>100825599</v>
      </c>
      <c r="R269" s="33">
        <v>101893930</v>
      </c>
      <c r="S269" s="33">
        <v>90991857</v>
      </c>
      <c r="T269" s="38">
        <f t="shared" si="70"/>
        <v>0.89300566775665635</v>
      </c>
      <c r="U269" s="38">
        <f t="shared" si="71"/>
        <v>0.17860061682147932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14149225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2802510</v>
      </c>
      <c r="K270" s="38">
        <f t="shared" si="66"/>
        <v>0.19806809206864687</v>
      </c>
      <c r="L270" s="33">
        <v>2070148</v>
      </c>
      <c r="M270" s="38">
        <f t="shared" si="67"/>
        <v>0.14630822536216648</v>
      </c>
      <c r="N270" s="33">
        <f t="shared" si="68"/>
        <v>11959927</v>
      </c>
      <c r="O270" s="38">
        <f t="shared" si="69"/>
        <v>0.84527081871975318</v>
      </c>
      <c r="P270" s="33">
        <v>6233350</v>
      </c>
      <c r="Q270" s="33">
        <v>10532146</v>
      </c>
      <c r="R270" s="33">
        <v>10532146</v>
      </c>
      <c r="S270" s="33">
        <v>11295935</v>
      </c>
      <c r="T270" s="38">
        <f t="shared" si="70"/>
        <v>1.072519788464763</v>
      </c>
      <c r="U270" s="38">
        <f t="shared" si="71"/>
        <v>-0.66789158317758512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34001317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9432398</v>
      </c>
      <c r="K271" s="38">
        <f t="shared" si="66"/>
        <v>0.27741272492474334</v>
      </c>
      <c r="L271" s="33">
        <v>8467624</v>
      </c>
      <c r="M271" s="38">
        <f t="shared" si="67"/>
        <v>0.24903811814112964</v>
      </c>
      <c r="N271" s="33">
        <f t="shared" si="68"/>
        <v>34363682</v>
      </c>
      <c r="O271" s="38">
        <f t="shared" si="69"/>
        <v>1.0106573813008479</v>
      </c>
      <c r="P271" s="33">
        <v>7688016</v>
      </c>
      <c r="Q271" s="33">
        <v>29499060</v>
      </c>
      <c r="R271" s="33">
        <v>32396188</v>
      </c>
      <c r="S271" s="33">
        <v>29319951</v>
      </c>
      <c r="T271" s="38">
        <f t="shared" si="70"/>
        <v>0.90504324150730331</v>
      </c>
      <c r="U271" s="38">
        <f t="shared" si="71"/>
        <v>0.10140561622140232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18420802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-955471</v>
      </c>
      <c r="K272" s="38">
        <f t="shared" si="66"/>
        <v>-5.1869131430868208E-2</v>
      </c>
      <c r="L272" s="33">
        <v>3152915</v>
      </c>
      <c r="M272" s="38">
        <f t="shared" si="67"/>
        <v>0.1711605716189773</v>
      </c>
      <c r="N272" s="33">
        <f t="shared" si="68"/>
        <v>23919202</v>
      </c>
      <c r="O272" s="38">
        <f t="shared" si="69"/>
        <v>1.2984886325796239</v>
      </c>
      <c r="P272" s="33">
        <v>3056389</v>
      </c>
      <c r="Q272" s="33">
        <v>17112801</v>
      </c>
      <c r="R272" s="33">
        <v>16402802</v>
      </c>
      <c r="S272" s="33">
        <v>11822757</v>
      </c>
      <c r="T272" s="38">
        <f t="shared" si="70"/>
        <v>0.72077666974215748</v>
      </c>
      <c r="U272" s="38">
        <f t="shared" si="71"/>
        <v>3.1581712929865891E-2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2647903</v>
      </c>
      <c r="K273" s="38">
        <f t="shared" si="66"/>
        <v>0.24988361772634382</v>
      </c>
      <c r="L273" s="33">
        <v>2750778</v>
      </c>
      <c r="M273" s="38">
        <f t="shared" si="67"/>
        <v>0.25959197077915491</v>
      </c>
      <c r="N273" s="33">
        <f t="shared" si="68"/>
        <v>10309685</v>
      </c>
      <c r="O273" s="38">
        <f t="shared" si="69"/>
        <v>0.9729289122067617</v>
      </c>
      <c r="P273" s="33">
        <v>2427821</v>
      </c>
      <c r="Q273" s="33">
        <v>10340248</v>
      </c>
      <c r="R273" s="33">
        <v>13340248</v>
      </c>
      <c r="S273" s="33">
        <v>8434773</v>
      </c>
      <c r="T273" s="38">
        <f t="shared" si="70"/>
        <v>0.63228007455333668</v>
      </c>
      <c r="U273" s="38">
        <f t="shared" si="71"/>
        <v>0.13302339834773647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211091042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42058576</v>
      </c>
      <c r="K275" s="39">
        <f t="shared" si="66"/>
        <v>0.19924377463634863</v>
      </c>
      <c r="L275" s="34">
        <f>SUM(L268:L274)</f>
        <v>46886670</v>
      </c>
      <c r="M275" s="39">
        <f t="shared" si="67"/>
        <v>0.22211586790120635</v>
      </c>
      <c r="N275" s="34">
        <f t="shared" si="68"/>
        <v>196844981</v>
      </c>
      <c r="O275" s="39">
        <f t="shared" si="69"/>
        <v>0.93251224275068956</v>
      </c>
      <c r="P275" s="34">
        <f>SUM(P268:P274)</f>
        <v>45547422</v>
      </c>
      <c r="Q275" s="34">
        <f>SUM(Q268:Q274)</f>
        <v>183299476</v>
      </c>
      <c r="R275" s="34">
        <f>SUM(R268:R274)</f>
        <v>189554936</v>
      </c>
      <c r="S275" s="34">
        <f>SUM(S268:S274)</f>
        <v>163893791</v>
      </c>
      <c r="T275" s="39">
        <f t="shared" si="70"/>
        <v>0.86462423220675189</v>
      </c>
      <c r="U275" s="39">
        <f t="shared" si="71"/>
        <v>2.9403376551146998E-2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18248477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4021845</v>
      </c>
      <c r="K276" s="38">
        <f t="shared" si="66"/>
        <v>0.22039346078031608</v>
      </c>
      <c r="L276" s="33">
        <v>4761064</v>
      </c>
      <c r="M276" s="38">
        <f t="shared" si="67"/>
        <v>0.26090199198541336</v>
      </c>
      <c r="N276" s="33">
        <f t="shared" si="68"/>
        <v>18198553</v>
      </c>
      <c r="O276" s="38">
        <f t="shared" si="69"/>
        <v>0.99726421004887145</v>
      </c>
      <c r="P276" s="33">
        <v>4049112</v>
      </c>
      <c r="Q276" s="33">
        <v>18154987</v>
      </c>
      <c r="R276" s="33">
        <v>18097342</v>
      </c>
      <c r="S276" s="33">
        <v>16633646</v>
      </c>
      <c r="T276" s="38">
        <f t="shared" si="70"/>
        <v>0.91912094052264692</v>
      </c>
      <c r="U276" s="38">
        <f t="shared" si="71"/>
        <v>0.17582916945740212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49964900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7819951</v>
      </c>
      <c r="K277" s="38">
        <f t="shared" si="66"/>
        <v>0.15650888924024664</v>
      </c>
      <c r="L277" s="33">
        <v>13485203</v>
      </c>
      <c r="M277" s="38">
        <f t="shared" si="67"/>
        <v>0.26989352525472882</v>
      </c>
      <c r="N277" s="33">
        <f t="shared" si="68"/>
        <v>46059151</v>
      </c>
      <c r="O277" s="38">
        <f t="shared" si="69"/>
        <v>0.92183014476162262</v>
      </c>
      <c r="P277" s="33">
        <v>11224158</v>
      </c>
      <c r="Q277" s="33">
        <v>36972046</v>
      </c>
      <c r="R277" s="33">
        <v>27746412</v>
      </c>
      <c r="S277" s="33">
        <v>37163055</v>
      </c>
      <c r="T277" s="38">
        <f t="shared" si="70"/>
        <v>1.3393823677093817</v>
      </c>
      <c r="U277" s="38">
        <f t="shared" si="71"/>
        <v>0.20144450924514778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16254631</v>
      </c>
      <c r="K278" s="38">
        <f t="shared" si="66"/>
        <v>0.13995700213200124</v>
      </c>
      <c r="L278" s="33">
        <v>12093189</v>
      </c>
      <c r="M278" s="38">
        <f t="shared" si="67"/>
        <v>0.1041258013581295</v>
      </c>
      <c r="N278" s="33">
        <f t="shared" si="68"/>
        <v>122854427</v>
      </c>
      <c r="O278" s="38">
        <f t="shared" si="69"/>
        <v>1.0578116046783708</v>
      </c>
      <c r="P278" s="33">
        <v>181328152</v>
      </c>
      <c r="Q278" s="33">
        <v>114308349</v>
      </c>
      <c r="R278" s="33">
        <v>109008349</v>
      </c>
      <c r="S278" s="33">
        <v>248739278</v>
      </c>
      <c r="T278" s="38">
        <f t="shared" si="70"/>
        <v>2.2818369444344122</v>
      </c>
      <c r="U278" s="38">
        <f t="shared" si="71"/>
        <v>-0.9333077138512943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9196511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2247703</v>
      </c>
      <c r="K279" s="38">
        <f t="shared" si="66"/>
        <v>0.24440823264387984</v>
      </c>
      <c r="L279" s="33">
        <v>1623921</v>
      </c>
      <c r="M279" s="38">
        <f t="shared" si="67"/>
        <v>0.17658011826441572</v>
      </c>
      <c r="N279" s="33">
        <f t="shared" si="68"/>
        <v>8160965</v>
      </c>
      <c r="O279" s="38">
        <f t="shared" si="69"/>
        <v>0.88739794907003322</v>
      </c>
      <c r="P279" s="33">
        <v>1637482</v>
      </c>
      <c r="Q279" s="33">
        <v>9856320</v>
      </c>
      <c r="R279" s="33">
        <v>9856320</v>
      </c>
      <c r="S279" s="33">
        <v>9504770</v>
      </c>
      <c r="T279" s="38">
        <f t="shared" si="70"/>
        <v>0.96433252978799389</v>
      </c>
      <c r="U279" s="38">
        <f t="shared" si="71"/>
        <v>-8.2816177521340961E-3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2061954</v>
      </c>
      <c r="K280" s="38">
        <f t="shared" si="66"/>
        <v>0.17138458561574155</v>
      </c>
      <c r="L280" s="33">
        <v>2061954</v>
      </c>
      <c r="M280" s="38">
        <f t="shared" si="67"/>
        <v>0.17138458561574155</v>
      </c>
      <c r="N280" s="33">
        <f t="shared" si="68"/>
        <v>8101920</v>
      </c>
      <c r="O280" s="38">
        <f t="shared" si="69"/>
        <v>0.67341182290773149</v>
      </c>
      <c r="P280" s="33">
        <v>2090241</v>
      </c>
      <c r="Q280" s="33">
        <v>7230746</v>
      </c>
      <c r="R280" s="33">
        <v>5447142</v>
      </c>
      <c r="S280" s="33">
        <v>6873297</v>
      </c>
      <c r="T280" s="38">
        <f t="shared" si="70"/>
        <v>1.2618171143693335</v>
      </c>
      <c r="U280" s="38">
        <f t="shared" si="71"/>
        <v>-1.3532889269706194E-2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2291704</v>
      </c>
      <c r="K281" s="38">
        <f t="shared" si="66"/>
        <v>0.11753447494974265</v>
      </c>
      <c r="L281" s="33">
        <v>1928421</v>
      </c>
      <c r="M281" s="38">
        <f t="shared" si="67"/>
        <v>9.8902803205412948E-2</v>
      </c>
      <c r="N281" s="33">
        <f t="shared" si="68"/>
        <v>8699537</v>
      </c>
      <c r="O281" s="38">
        <f t="shared" si="69"/>
        <v>0.4461725919232411</v>
      </c>
      <c r="P281" s="33">
        <v>2927201</v>
      </c>
      <c r="Q281" s="33">
        <v>2393</v>
      </c>
      <c r="R281" s="33">
        <v>2393</v>
      </c>
      <c r="S281" s="33">
        <v>6157818</v>
      </c>
      <c r="T281" s="38">
        <f t="shared" si="70"/>
        <v>2573.2628499791058</v>
      </c>
      <c r="U281" s="38">
        <f t="shared" si="71"/>
        <v>-0.34120649726479324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29666823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6362615</v>
      </c>
      <c r="K282" s="38">
        <f t="shared" si="66"/>
        <v>0.21446903835978662</v>
      </c>
      <c r="L282" s="33">
        <v>6006701</v>
      </c>
      <c r="M282" s="38">
        <f t="shared" si="67"/>
        <v>0.20247200045653693</v>
      </c>
      <c r="N282" s="33">
        <f t="shared" si="68"/>
        <v>27539294</v>
      </c>
      <c r="O282" s="38">
        <f t="shared" si="69"/>
        <v>0.92828591723488563</v>
      </c>
      <c r="P282" s="33">
        <v>48821150</v>
      </c>
      <c r="Q282" s="33">
        <v>23135300</v>
      </c>
      <c r="R282" s="33">
        <v>23135300</v>
      </c>
      <c r="S282" s="33">
        <v>60667729</v>
      </c>
      <c r="T282" s="38">
        <f t="shared" si="70"/>
        <v>2.6223013749551551</v>
      </c>
      <c r="U282" s="38">
        <f t="shared" si="71"/>
        <v>-0.87696518824321013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47826185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13622757</v>
      </c>
      <c r="K283" s="38">
        <f t="shared" si="66"/>
        <v>0.28483888062574925</v>
      </c>
      <c r="L283" s="33">
        <v>11643899</v>
      </c>
      <c r="M283" s="38">
        <f t="shared" si="67"/>
        <v>0.24346284362844328</v>
      </c>
      <c r="N283" s="33">
        <f t="shared" si="68"/>
        <v>48877346</v>
      </c>
      <c r="O283" s="38">
        <f t="shared" si="69"/>
        <v>1.0219787758526004</v>
      </c>
      <c r="P283" s="33">
        <v>12133085</v>
      </c>
      <c r="Q283" s="33">
        <v>43644603</v>
      </c>
      <c r="R283" s="33">
        <v>42612676</v>
      </c>
      <c r="S283" s="33">
        <v>39852200</v>
      </c>
      <c r="T283" s="38">
        <f t="shared" si="70"/>
        <v>0.93521936993583787</v>
      </c>
      <c r="U283" s="38">
        <f t="shared" si="71"/>
        <v>-4.0318352669580726E-2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302572368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54683160</v>
      </c>
      <c r="K285" s="39">
        <f t="shared" si="66"/>
        <v>0.18072754085726692</v>
      </c>
      <c r="L285" s="34">
        <f>SUM(L276:L284)</f>
        <v>53604352</v>
      </c>
      <c r="M285" s="39">
        <f t="shared" si="67"/>
        <v>0.1771620863938243</v>
      </c>
      <c r="N285" s="34">
        <f t="shared" si="68"/>
        <v>288491193</v>
      </c>
      <c r="O285" s="39">
        <f t="shared" si="69"/>
        <v>0.95346179463420133</v>
      </c>
      <c r="P285" s="34">
        <f>SUM(P276:P284)</f>
        <v>264210581</v>
      </c>
      <c r="Q285" s="34">
        <f>SUM(Q276:Q284)</f>
        <v>253304744</v>
      </c>
      <c r="R285" s="34">
        <f>SUM(R276:R284)</f>
        <v>235905934</v>
      </c>
      <c r="S285" s="34">
        <f>SUM(S276:S284)</f>
        <v>425591793</v>
      </c>
      <c r="T285" s="39">
        <f t="shared" si="70"/>
        <v>1.8040741315137923</v>
      </c>
      <c r="U285" s="39">
        <f t="shared" si="71"/>
        <v>-0.7971150443819659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91975989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29605786</v>
      </c>
      <c r="K286" s="38">
        <f t="shared" si="66"/>
        <v>0.32188603049432823</v>
      </c>
      <c r="L286" s="33">
        <v>17870169</v>
      </c>
      <c r="M286" s="38">
        <f t="shared" si="67"/>
        <v>0.19429167540671946</v>
      </c>
      <c r="N286" s="33">
        <f t="shared" si="68"/>
        <v>82045619</v>
      </c>
      <c r="O286" s="38">
        <f t="shared" si="69"/>
        <v>0.89203301744328078</v>
      </c>
      <c r="P286" s="33">
        <v>20842086</v>
      </c>
      <c r="Q286" s="33">
        <v>82382461</v>
      </c>
      <c r="R286" s="33">
        <v>91297141</v>
      </c>
      <c r="S286" s="33">
        <v>80610647</v>
      </c>
      <c r="T286" s="38">
        <f t="shared" si="70"/>
        <v>0.88294820754573244</v>
      </c>
      <c r="U286" s="38">
        <f t="shared" si="71"/>
        <v>-0.14259210906240383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57189131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12828639</v>
      </c>
      <c r="K288" s="38">
        <f t="shared" si="66"/>
        <v>0.2243195302268188</v>
      </c>
      <c r="L288" s="33">
        <v>13028220</v>
      </c>
      <c r="M288" s="38">
        <f t="shared" si="67"/>
        <v>0.22780937167938431</v>
      </c>
      <c r="N288" s="33">
        <f t="shared" si="68"/>
        <v>51174370</v>
      </c>
      <c r="O288" s="38">
        <f t="shared" si="69"/>
        <v>0.89482685092732039</v>
      </c>
      <c r="P288" s="33">
        <v>10932339</v>
      </c>
      <c r="Q288" s="33">
        <v>63678900</v>
      </c>
      <c r="R288" s="33">
        <v>61878900</v>
      </c>
      <c r="S288" s="33">
        <v>41596049</v>
      </c>
      <c r="T288" s="38">
        <f t="shared" si="70"/>
        <v>0.67221700773607806</v>
      </c>
      <c r="U288" s="38">
        <f t="shared" si="71"/>
        <v>0.19171386836796778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36020026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3550426</v>
      </c>
      <c r="K289" s="38">
        <f t="shared" si="66"/>
        <v>9.8568113193477427E-2</v>
      </c>
      <c r="L289" s="33">
        <v>3905359</v>
      </c>
      <c r="M289" s="38">
        <f t="shared" si="67"/>
        <v>0.10842188176099596</v>
      </c>
      <c r="N289" s="33">
        <f t="shared" si="68"/>
        <v>14769641</v>
      </c>
      <c r="O289" s="38">
        <f t="shared" si="69"/>
        <v>0.41003970957711133</v>
      </c>
      <c r="P289" s="33">
        <v>3113258</v>
      </c>
      <c r="Q289" s="33">
        <v>33218308</v>
      </c>
      <c r="R289" s="33">
        <v>33218307</v>
      </c>
      <c r="S289" s="33">
        <v>21312632</v>
      </c>
      <c r="T289" s="38">
        <f t="shared" si="70"/>
        <v>0.64159296257933918</v>
      </c>
      <c r="U289" s="38">
        <f t="shared" si="71"/>
        <v>0.25442831914348241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86955724</v>
      </c>
      <c r="K290" s="38">
        <f t="shared" si="66"/>
        <v>0.23309372277303761</v>
      </c>
      <c r="L290" s="33">
        <v>86907419</v>
      </c>
      <c r="M290" s="38">
        <f t="shared" si="67"/>
        <v>0.23296423627392512</v>
      </c>
      <c r="N290" s="33">
        <f t="shared" si="68"/>
        <v>340304388</v>
      </c>
      <c r="O290" s="38">
        <f t="shared" si="69"/>
        <v>0.91222076047483924</v>
      </c>
      <c r="P290" s="33">
        <v>93806873</v>
      </c>
      <c r="Q290" s="33">
        <v>358392483</v>
      </c>
      <c r="R290" s="33">
        <v>328501177</v>
      </c>
      <c r="S290" s="33">
        <v>333574072</v>
      </c>
      <c r="T290" s="38">
        <f t="shared" si="70"/>
        <v>1.0154425474098072</v>
      </c>
      <c r="U290" s="38">
        <f t="shared" si="71"/>
        <v>-7.3549557504171359E-2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558235621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132940575</v>
      </c>
      <c r="K292" s="39">
        <f t="shared" si="66"/>
        <v>0.23814419932904998</v>
      </c>
      <c r="L292" s="34">
        <f>SUM(L286:L291)</f>
        <v>121711167</v>
      </c>
      <c r="M292" s="39">
        <f t="shared" si="67"/>
        <v>0.21802830636635423</v>
      </c>
      <c r="N292" s="34">
        <f t="shared" si="68"/>
        <v>488294018</v>
      </c>
      <c r="O292" s="39">
        <f t="shared" si="69"/>
        <v>0.87470953058368162</v>
      </c>
      <c r="P292" s="34">
        <f>SUM(P286:P291)</f>
        <v>128694556</v>
      </c>
      <c r="Q292" s="34">
        <f>SUM(Q286:Q291)</f>
        <v>537672152</v>
      </c>
      <c r="R292" s="34">
        <f>SUM(R286:R291)</f>
        <v>514895525</v>
      </c>
      <c r="S292" s="34">
        <f>SUM(S286:S291)</f>
        <v>477093400</v>
      </c>
      <c r="T292" s="39">
        <f t="shared" si="70"/>
        <v>0.92658292184613567</v>
      </c>
      <c r="U292" s="39">
        <f t="shared" si="71"/>
        <v>-5.4263282123604317E-2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197951697</v>
      </c>
      <c r="K293" s="38">
        <f t="shared" si="66"/>
        <v>0.22567430390910237</v>
      </c>
      <c r="L293" s="33">
        <v>178123057</v>
      </c>
      <c r="M293" s="38">
        <f t="shared" si="67"/>
        <v>0.20306871579199628</v>
      </c>
      <c r="N293" s="33">
        <f t="shared" si="68"/>
        <v>742263393</v>
      </c>
      <c r="O293" s="38">
        <f t="shared" si="69"/>
        <v>0.84621540037862608</v>
      </c>
      <c r="P293" s="33">
        <v>158071346</v>
      </c>
      <c r="Q293" s="33">
        <v>781232466</v>
      </c>
      <c r="R293" s="33">
        <v>781232466</v>
      </c>
      <c r="S293" s="33">
        <v>676175423</v>
      </c>
      <c r="T293" s="38">
        <f t="shared" si="70"/>
        <v>0.86552396684446031</v>
      </c>
      <c r="U293" s="38">
        <f t="shared" si="71"/>
        <v>0.12685228225993606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48679005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7301257</v>
      </c>
      <c r="K294" s="38">
        <f t="shared" si="66"/>
        <v>0.14998780274987134</v>
      </c>
      <c r="L294" s="33">
        <v>-19394121</v>
      </c>
      <c r="M294" s="38">
        <f t="shared" si="67"/>
        <v>-0.39840832818994554</v>
      </c>
      <c r="N294" s="33">
        <f t="shared" si="68"/>
        <v>2681822</v>
      </c>
      <c r="O294" s="38">
        <f t="shared" si="69"/>
        <v>5.5091964184559646E-2</v>
      </c>
      <c r="P294" s="33">
        <v>8107970</v>
      </c>
      <c r="Q294" s="33">
        <v>43929366</v>
      </c>
      <c r="R294" s="33">
        <v>64164766</v>
      </c>
      <c r="S294" s="33">
        <v>58449414</v>
      </c>
      <c r="T294" s="38">
        <f t="shared" si="70"/>
        <v>0.91092694080735837</v>
      </c>
      <c r="U294" s="38">
        <f t="shared" si="71"/>
        <v>-3.3919823334324128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7676842</v>
      </c>
      <c r="K295" s="38">
        <f t="shared" si="66"/>
        <v>0.25576161793658458</v>
      </c>
      <c r="L295" s="33">
        <v>-3679464</v>
      </c>
      <c r="M295" s="38">
        <f t="shared" si="67"/>
        <v>-0.12258499859439824</v>
      </c>
      <c r="N295" s="33">
        <f t="shared" si="68"/>
        <v>8473147</v>
      </c>
      <c r="O295" s="38">
        <f t="shared" si="69"/>
        <v>0.28229131011612824</v>
      </c>
      <c r="P295" s="33">
        <v>5133453</v>
      </c>
      <c r="Q295" s="33">
        <v>36098771</v>
      </c>
      <c r="R295" s="33">
        <v>14799539</v>
      </c>
      <c r="S295" s="33">
        <v>13632432</v>
      </c>
      <c r="T295" s="38">
        <f t="shared" si="70"/>
        <v>0.92113896250416993</v>
      </c>
      <c r="U295" s="38">
        <f t="shared" si="71"/>
        <v>-1.7167619923665416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140099950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51663423</v>
      </c>
      <c r="K296" s="38">
        <f t="shared" si="66"/>
        <v>0.36876118085695248</v>
      </c>
      <c r="L296" s="33">
        <v>20979286</v>
      </c>
      <c r="M296" s="38">
        <f t="shared" si="67"/>
        <v>0.14974513552645807</v>
      </c>
      <c r="N296" s="33">
        <f t="shared" si="68"/>
        <v>81573795</v>
      </c>
      <c r="O296" s="38">
        <f t="shared" si="69"/>
        <v>0.58225427632201154</v>
      </c>
      <c r="P296" s="33">
        <v>4567440</v>
      </c>
      <c r="Q296" s="33">
        <v>141104077</v>
      </c>
      <c r="R296" s="33">
        <v>141104077</v>
      </c>
      <c r="S296" s="33">
        <v>57374108</v>
      </c>
      <c r="T296" s="38">
        <f t="shared" si="70"/>
        <v>0.4066084355592362</v>
      </c>
      <c r="U296" s="38">
        <f t="shared" si="71"/>
        <v>3.5932264025362128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1095951133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264593219</v>
      </c>
      <c r="K298" s="39">
        <f t="shared" si="66"/>
        <v>0.24142793509024094</v>
      </c>
      <c r="L298" s="34">
        <f>SUM(L293:L297)</f>
        <v>176028758</v>
      </c>
      <c r="M298" s="39">
        <f t="shared" si="67"/>
        <v>0.16061734205077918</v>
      </c>
      <c r="N298" s="34">
        <f t="shared" si="68"/>
        <v>834992157</v>
      </c>
      <c r="O298" s="39">
        <f t="shared" si="69"/>
        <v>0.76188812790798033</v>
      </c>
      <c r="P298" s="34">
        <f>SUM(P293:P297)</f>
        <v>175880209</v>
      </c>
      <c r="Q298" s="34">
        <f>SUM(Q293:Q297)</f>
        <v>1002364680</v>
      </c>
      <c r="R298" s="34">
        <f>SUM(R293:R297)</f>
        <v>1001300848</v>
      </c>
      <c r="S298" s="34">
        <f>SUM(S293:S297)</f>
        <v>805631377</v>
      </c>
      <c r="T298" s="39">
        <f t="shared" si="70"/>
        <v>0.80458473455722068</v>
      </c>
      <c r="U298" s="39">
        <f t="shared" si="71"/>
        <v>8.4460327199176177E-4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2575735559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602575726</v>
      </c>
      <c r="K299" s="39">
        <f t="shared" si="66"/>
        <v>0.23394316388361822</v>
      </c>
      <c r="L299" s="34">
        <f>SUM(L263:L266,L268:L274,L276:L284,L286:L291,L293:L297)</f>
        <v>474363950</v>
      </c>
      <c r="M299" s="39">
        <f t="shared" si="67"/>
        <v>0.18416640184296187</v>
      </c>
      <c r="N299" s="34">
        <f t="shared" si="68"/>
        <v>2191026022</v>
      </c>
      <c r="O299" s="39">
        <f t="shared" si="69"/>
        <v>0.85064090307882412</v>
      </c>
      <c r="P299" s="34">
        <f>SUM(P263:P266,P268:P274,P276:P284,P286:P291,P293:P297)</f>
        <v>681026056</v>
      </c>
      <c r="Q299" s="34">
        <f>SUM(Q263:Q266,Q268:Q274,Q276:Q284,Q286:Q291,Q293:Q297)</f>
        <v>2321911502</v>
      </c>
      <c r="R299" s="34">
        <f>SUM(R263:R266,R268:R274,R276:R284,R286:R291,R293:R297)</f>
        <v>2299226379</v>
      </c>
      <c r="S299" s="34">
        <f>SUM(S263:S266,S268:S274,S276:S284,S286:S291,S293:S297)</f>
        <v>2201522019</v>
      </c>
      <c r="T299" s="39">
        <f t="shared" si="70"/>
        <v>0.95750555017444849</v>
      </c>
      <c r="U299" s="39">
        <f t="shared" si="71"/>
        <v>-0.30345697375197056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16026122989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3989157192</v>
      </c>
      <c r="K302" s="38">
        <f t="shared" ref="K302:K339" si="74">IF(($E302     =0),0,($J302     /$E302     ))</f>
        <v>0.24891592275549584</v>
      </c>
      <c r="L302" s="33">
        <v>3894426612</v>
      </c>
      <c r="M302" s="38">
        <f t="shared" ref="M302:M339" si="75">IF(($E302     =0),0,($L302     /$E302     ))</f>
        <v>0.24300491233425914</v>
      </c>
      <c r="N302" s="33">
        <f t="shared" ref="N302:N339" si="76">$F302     +$H302     +$J302     +$L302</f>
        <v>16329920882</v>
      </c>
      <c r="O302" s="38">
        <f t="shared" ref="O302:O339" si="77">IF(($E302     =0),0,($N302     /$E302     ))</f>
        <v>1.0189564184181366</v>
      </c>
      <c r="P302" s="33">
        <v>3553205745</v>
      </c>
      <c r="Q302" s="33">
        <v>14075084077</v>
      </c>
      <c r="R302" s="33">
        <v>14112263000</v>
      </c>
      <c r="S302" s="33">
        <v>14343218402</v>
      </c>
      <c r="T302" s="38">
        <f t="shared" ref="T302:T339" si="78">IF(($R302     =0),0,($S302     /$R302     ))</f>
        <v>1.0163655823307716</v>
      </c>
      <c r="U302" s="38">
        <f t="shared" ref="U302:U339" si="79">IF(($P302     =0),0,(($L302     /$P302     )-1))</f>
        <v>9.6031834767845714E-2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16026122989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3989157192</v>
      </c>
      <c r="K303" s="39">
        <f t="shared" si="74"/>
        <v>0.24891592275549584</v>
      </c>
      <c r="L303" s="34">
        <f>L302</f>
        <v>3894426612</v>
      </c>
      <c r="M303" s="39">
        <f t="shared" si="75"/>
        <v>0.24300491233425914</v>
      </c>
      <c r="N303" s="34">
        <f t="shared" si="76"/>
        <v>16329920882</v>
      </c>
      <c r="O303" s="39">
        <f t="shared" si="77"/>
        <v>1.0189564184181366</v>
      </c>
      <c r="P303" s="34">
        <f>P302</f>
        <v>3553205745</v>
      </c>
      <c r="Q303" s="34">
        <f>Q302</f>
        <v>14075084077</v>
      </c>
      <c r="R303" s="34">
        <f>R302</f>
        <v>14112263000</v>
      </c>
      <c r="S303" s="34">
        <f>S302</f>
        <v>14343218402</v>
      </c>
      <c r="T303" s="39">
        <f t="shared" si="78"/>
        <v>1.0163655823307716</v>
      </c>
      <c r="U303" s="39">
        <f t="shared" si="79"/>
        <v>9.6031834767845714E-2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152709303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36147883</v>
      </c>
      <c r="K304" s="38">
        <f t="shared" si="74"/>
        <v>0.23671041835611023</v>
      </c>
      <c r="L304" s="33">
        <v>36054530</v>
      </c>
      <c r="M304" s="38">
        <f t="shared" si="75"/>
        <v>0.23609910654886559</v>
      </c>
      <c r="N304" s="33">
        <f t="shared" si="76"/>
        <v>138714305</v>
      </c>
      <c r="O304" s="38">
        <f t="shared" si="77"/>
        <v>0.90835530170679912</v>
      </c>
      <c r="P304" s="33">
        <v>31629500</v>
      </c>
      <c r="Q304" s="33">
        <v>136980860</v>
      </c>
      <c r="R304" s="33">
        <v>134019408</v>
      </c>
      <c r="S304" s="33">
        <v>125154335</v>
      </c>
      <c r="T304" s="38">
        <f t="shared" si="78"/>
        <v>0.93385231935959601</v>
      </c>
      <c r="U304" s="38">
        <f t="shared" si="79"/>
        <v>0.1399019902306391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128808072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38503399</v>
      </c>
      <c r="K305" s="38">
        <f t="shared" si="74"/>
        <v>0.29892069962820345</v>
      </c>
      <c r="L305" s="33">
        <v>30957818</v>
      </c>
      <c r="M305" s="38">
        <f t="shared" si="75"/>
        <v>0.24034066746997035</v>
      </c>
      <c r="N305" s="33">
        <f t="shared" si="76"/>
        <v>129014757</v>
      </c>
      <c r="O305" s="38">
        <f t="shared" si="77"/>
        <v>1.0016045966436016</v>
      </c>
      <c r="P305" s="33">
        <v>36784357</v>
      </c>
      <c r="Q305" s="33">
        <v>115220153</v>
      </c>
      <c r="R305" s="33">
        <v>116122694</v>
      </c>
      <c r="S305" s="33">
        <v>115077712</v>
      </c>
      <c r="T305" s="38">
        <f t="shared" si="78"/>
        <v>0.99100105273134642</v>
      </c>
      <c r="U305" s="38">
        <f t="shared" si="79"/>
        <v>-0.15839719585148659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148693527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31646334</v>
      </c>
      <c r="K306" s="38">
        <f t="shared" si="74"/>
        <v>0.21282926458527007</v>
      </c>
      <c r="L306" s="33">
        <v>36590947</v>
      </c>
      <c r="M306" s="38">
        <f t="shared" si="75"/>
        <v>0.24608298517258254</v>
      </c>
      <c r="N306" s="33">
        <f t="shared" si="76"/>
        <v>143764330</v>
      </c>
      <c r="O306" s="38">
        <f t="shared" si="77"/>
        <v>0.96684995574824184</v>
      </c>
      <c r="P306" s="33">
        <v>28507272</v>
      </c>
      <c r="Q306" s="33">
        <v>129840070</v>
      </c>
      <c r="R306" s="33">
        <v>129694417</v>
      </c>
      <c r="S306" s="33">
        <v>125384248</v>
      </c>
      <c r="T306" s="38">
        <f t="shared" si="78"/>
        <v>0.96676673445395878</v>
      </c>
      <c r="U306" s="38">
        <f t="shared" si="79"/>
        <v>0.28356536535660104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417149566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103134644</v>
      </c>
      <c r="K307" s="38">
        <f t="shared" si="74"/>
        <v>0.24723660865561106</v>
      </c>
      <c r="L307" s="33">
        <v>100739157</v>
      </c>
      <c r="M307" s="38">
        <f t="shared" si="75"/>
        <v>0.24149409518982934</v>
      </c>
      <c r="N307" s="33">
        <f t="shared" si="76"/>
        <v>400015934</v>
      </c>
      <c r="O307" s="38">
        <f t="shared" si="77"/>
        <v>0.95892688523137526</v>
      </c>
      <c r="P307" s="33">
        <v>88065457</v>
      </c>
      <c r="Q307" s="33">
        <v>401918176</v>
      </c>
      <c r="R307" s="33">
        <v>371841940</v>
      </c>
      <c r="S307" s="33">
        <v>344057012</v>
      </c>
      <c r="T307" s="38">
        <f t="shared" si="78"/>
        <v>0.92527758434134677</v>
      </c>
      <c r="U307" s="38">
        <f t="shared" si="79"/>
        <v>0.14391227198196455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92834204</v>
      </c>
      <c r="K308" s="38">
        <f t="shared" si="74"/>
        <v>0.24673100082181118</v>
      </c>
      <c r="L308" s="33">
        <v>88479689</v>
      </c>
      <c r="M308" s="38">
        <f t="shared" si="75"/>
        <v>0.23515774659276012</v>
      </c>
      <c r="N308" s="33">
        <f t="shared" si="76"/>
        <v>372826489</v>
      </c>
      <c r="O308" s="38">
        <f t="shared" si="77"/>
        <v>0.99088319606695796</v>
      </c>
      <c r="P308" s="33">
        <v>79564300</v>
      </c>
      <c r="Q308" s="33">
        <v>323700371</v>
      </c>
      <c r="R308" s="33">
        <v>323700371</v>
      </c>
      <c r="S308" s="33">
        <v>326922175</v>
      </c>
      <c r="T308" s="38">
        <f t="shared" si="78"/>
        <v>1.0099530438907034</v>
      </c>
      <c r="U308" s="38">
        <f t="shared" si="79"/>
        <v>0.11205262913140701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1223617216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302266464</v>
      </c>
      <c r="K310" s="39">
        <f t="shared" si="74"/>
        <v>0.24702697873776891</v>
      </c>
      <c r="L310" s="34">
        <f>SUM(L304:L309)</f>
        <v>292822141</v>
      </c>
      <c r="M310" s="39">
        <f t="shared" si="75"/>
        <v>0.23930861479477583</v>
      </c>
      <c r="N310" s="34">
        <f t="shared" si="76"/>
        <v>1184335815</v>
      </c>
      <c r="O310" s="39">
        <f t="shared" si="77"/>
        <v>0.96789731258570322</v>
      </c>
      <c r="P310" s="34">
        <f>SUM(P304:P309)</f>
        <v>264550886</v>
      </c>
      <c r="Q310" s="34">
        <f>SUM(Q304:Q309)</f>
        <v>1107659630</v>
      </c>
      <c r="R310" s="34">
        <f>SUM(R304:R309)</f>
        <v>1075378830</v>
      </c>
      <c r="S310" s="34">
        <f>SUM(S304:S309)</f>
        <v>1036595482</v>
      </c>
      <c r="T310" s="39">
        <f t="shared" si="78"/>
        <v>0.96393517622064406</v>
      </c>
      <c r="U310" s="39">
        <f t="shared" si="79"/>
        <v>0.10686509286534762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326002046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78865161</v>
      </c>
      <c r="K311" s="38">
        <f t="shared" si="74"/>
        <v>0.24191615349555198</v>
      </c>
      <c r="L311" s="33">
        <v>95082760</v>
      </c>
      <c r="M311" s="38">
        <f t="shared" si="75"/>
        <v>0.29166307747651377</v>
      </c>
      <c r="N311" s="33">
        <f t="shared" si="76"/>
        <v>322219929</v>
      </c>
      <c r="O311" s="38">
        <f t="shared" si="77"/>
        <v>0.98839848692237964</v>
      </c>
      <c r="P311" s="33">
        <v>83558229</v>
      </c>
      <c r="Q311" s="33">
        <v>265685197</v>
      </c>
      <c r="R311" s="33">
        <v>270685197</v>
      </c>
      <c r="S311" s="33">
        <v>269544040</v>
      </c>
      <c r="T311" s="38">
        <f t="shared" si="78"/>
        <v>0.99578419133130502</v>
      </c>
      <c r="U311" s="38">
        <f t="shared" si="79"/>
        <v>0.13792215486041481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1431215666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376012286</v>
      </c>
      <c r="K312" s="38">
        <f t="shared" si="74"/>
        <v>0.2627223100840485</v>
      </c>
      <c r="L312" s="33">
        <v>342986844</v>
      </c>
      <c r="M312" s="38">
        <f t="shared" si="75"/>
        <v>0.23964721191082883</v>
      </c>
      <c r="N312" s="33">
        <f t="shared" si="76"/>
        <v>1411043084</v>
      </c>
      <c r="O312" s="38">
        <f t="shared" si="77"/>
        <v>0.98590528144763889</v>
      </c>
      <c r="P312" s="33">
        <v>333373463</v>
      </c>
      <c r="Q312" s="33">
        <v>1308520584</v>
      </c>
      <c r="R312" s="33">
        <v>1311811200</v>
      </c>
      <c r="S312" s="33">
        <v>1256584962</v>
      </c>
      <c r="T312" s="38">
        <f t="shared" si="78"/>
        <v>0.95790077261118067</v>
      </c>
      <c r="U312" s="38">
        <f t="shared" si="79"/>
        <v>2.8836671381968992E-2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825394824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196822164</v>
      </c>
      <c r="K313" s="38">
        <f t="shared" si="74"/>
        <v>0.2384581999753369</v>
      </c>
      <c r="L313" s="33">
        <v>184289773</v>
      </c>
      <c r="M313" s="38">
        <f t="shared" si="75"/>
        <v>0.22327468944728929</v>
      </c>
      <c r="N313" s="33">
        <f t="shared" si="76"/>
        <v>783409360</v>
      </c>
      <c r="O313" s="38">
        <f t="shared" si="77"/>
        <v>0.94913287219741516</v>
      </c>
      <c r="P313" s="33">
        <v>154680726</v>
      </c>
      <c r="Q313" s="33">
        <v>741047798</v>
      </c>
      <c r="R313" s="33">
        <v>711507126</v>
      </c>
      <c r="S313" s="33">
        <v>630322877</v>
      </c>
      <c r="T313" s="38">
        <f t="shared" si="78"/>
        <v>0.88589819267670977</v>
      </c>
      <c r="U313" s="38">
        <f t="shared" si="79"/>
        <v>0.19142040359960566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496782756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121334836</v>
      </c>
      <c r="K314" s="38">
        <f t="shared" si="74"/>
        <v>0.24424123932353239</v>
      </c>
      <c r="L314" s="33">
        <v>123288957</v>
      </c>
      <c r="M314" s="38">
        <f t="shared" si="75"/>
        <v>0.24817479171921983</v>
      </c>
      <c r="N314" s="33">
        <f t="shared" si="76"/>
        <v>468120852</v>
      </c>
      <c r="O314" s="38">
        <f t="shared" si="77"/>
        <v>0.94230495391832803</v>
      </c>
      <c r="P314" s="33">
        <v>107022362</v>
      </c>
      <c r="Q314" s="33">
        <v>460480388</v>
      </c>
      <c r="R314" s="33">
        <v>461976388</v>
      </c>
      <c r="S314" s="33">
        <v>411496259</v>
      </c>
      <c r="T314" s="38">
        <f t="shared" si="78"/>
        <v>0.8907300669228142</v>
      </c>
      <c r="U314" s="38">
        <f t="shared" si="79"/>
        <v>0.1519924873270877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151696599</v>
      </c>
      <c r="K315" s="38">
        <f t="shared" si="74"/>
        <v>0.29356135443204479</v>
      </c>
      <c r="L315" s="33">
        <v>136034067</v>
      </c>
      <c r="M315" s="38">
        <f t="shared" si="75"/>
        <v>0.2632514190869864</v>
      </c>
      <c r="N315" s="33">
        <f t="shared" si="76"/>
        <v>521129581</v>
      </c>
      <c r="O315" s="38">
        <f t="shared" si="77"/>
        <v>1.0084834244237999</v>
      </c>
      <c r="P315" s="33">
        <v>120533971</v>
      </c>
      <c r="Q315" s="33">
        <v>452870708</v>
      </c>
      <c r="R315" s="33">
        <v>460308513</v>
      </c>
      <c r="S315" s="33">
        <v>457446972</v>
      </c>
      <c r="T315" s="38">
        <f t="shared" si="78"/>
        <v>0.99378342802884467</v>
      </c>
      <c r="U315" s="38">
        <f t="shared" si="79"/>
        <v>0.1285952488863078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3596141099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924731046</v>
      </c>
      <c r="K317" s="39">
        <f t="shared" si="74"/>
        <v>0.25714537348302197</v>
      </c>
      <c r="L317" s="34">
        <f>SUM(L311:L316)</f>
        <v>881682401</v>
      </c>
      <c r="M317" s="39">
        <f t="shared" si="75"/>
        <v>0.24517458484740062</v>
      </c>
      <c r="N317" s="34">
        <f t="shared" si="76"/>
        <v>3505922806</v>
      </c>
      <c r="O317" s="39">
        <f t="shared" si="77"/>
        <v>0.97491247130845682</v>
      </c>
      <c r="P317" s="34">
        <f>SUM(P311:P316)</f>
        <v>799168751</v>
      </c>
      <c r="Q317" s="34">
        <f>SUM(Q311:Q316)</f>
        <v>3228604675</v>
      </c>
      <c r="R317" s="34">
        <f>SUM(R311:R316)</f>
        <v>3216288424</v>
      </c>
      <c r="S317" s="34">
        <f>SUM(S311:S316)</f>
        <v>3025395110</v>
      </c>
      <c r="T317" s="39">
        <f t="shared" si="78"/>
        <v>0.94064794917783157</v>
      </c>
      <c r="U317" s="39">
        <f t="shared" si="79"/>
        <v>0.10324934489336668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125984685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37835975</v>
      </c>
      <c r="K318" s="38">
        <f t="shared" si="74"/>
        <v>0.30032201929940927</v>
      </c>
      <c r="L318" s="33">
        <v>29240608</v>
      </c>
      <c r="M318" s="38">
        <f t="shared" si="75"/>
        <v>0.23209652824071433</v>
      </c>
      <c r="N318" s="33">
        <f t="shared" si="76"/>
        <v>123880566</v>
      </c>
      <c r="O318" s="38">
        <f t="shared" si="77"/>
        <v>0.98329861284329911</v>
      </c>
      <c r="P318" s="33">
        <v>29887673</v>
      </c>
      <c r="Q318" s="33">
        <v>109515556</v>
      </c>
      <c r="R318" s="33">
        <v>107947327</v>
      </c>
      <c r="S318" s="33">
        <v>106300252</v>
      </c>
      <c r="T318" s="38">
        <f t="shared" si="78"/>
        <v>0.98474186396482055</v>
      </c>
      <c r="U318" s="38">
        <f t="shared" si="79"/>
        <v>-2.1649895594079926E-2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539893532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137492900</v>
      </c>
      <c r="K319" s="38">
        <f t="shared" si="74"/>
        <v>0.2546666923211075</v>
      </c>
      <c r="L319" s="33">
        <v>116156847</v>
      </c>
      <c r="M319" s="38">
        <f t="shared" si="75"/>
        <v>0.21514769137852904</v>
      </c>
      <c r="N319" s="33">
        <f t="shared" si="76"/>
        <v>539368986</v>
      </c>
      <c r="O319" s="38">
        <f t="shared" si="77"/>
        <v>0.99902842696029925</v>
      </c>
      <c r="P319" s="33">
        <v>92490995</v>
      </c>
      <c r="Q319" s="33">
        <v>427955392</v>
      </c>
      <c r="R319" s="33">
        <v>465812839</v>
      </c>
      <c r="S319" s="33">
        <v>465417471</v>
      </c>
      <c r="T319" s="38">
        <f t="shared" si="78"/>
        <v>0.99915122992133754</v>
      </c>
      <c r="U319" s="38">
        <f t="shared" si="79"/>
        <v>0.25587195812954544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156313870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36341203</v>
      </c>
      <c r="K320" s="38">
        <f t="shared" si="74"/>
        <v>0.23248866527327358</v>
      </c>
      <c r="L320" s="33">
        <v>35995355</v>
      </c>
      <c r="M320" s="38">
        <f t="shared" si="75"/>
        <v>0.23027614248179001</v>
      </c>
      <c r="N320" s="33">
        <f t="shared" si="76"/>
        <v>148361372</v>
      </c>
      <c r="O320" s="38">
        <f t="shared" si="77"/>
        <v>0.9491248089500951</v>
      </c>
      <c r="P320" s="33">
        <v>32940433</v>
      </c>
      <c r="Q320" s="33">
        <v>136887600</v>
      </c>
      <c r="R320" s="33">
        <v>135774400</v>
      </c>
      <c r="S320" s="33">
        <v>129239328</v>
      </c>
      <c r="T320" s="38">
        <f t="shared" si="78"/>
        <v>0.95186815776759093</v>
      </c>
      <c r="U320" s="38">
        <f t="shared" si="79"/>
        <v>9.2740796698088435E-2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109737242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26694299</v>
      </c>
      <c r="K321" s="38">
        <f t="shared" si="74"/>
        <v>0.24325651450215963</v>
      </c>
      <c r="L321" s="33">
        <v>27220977</v>
      </c>
      <c r="M321" s="38">
        <f t="shared" si="75"/>
        <v>0.24805596080134765</v>
      </c>
      <c r="N321" s="33">
        <f t="shared" si="76"/>
        <v>108784140</v>
      </c>
      <c r="O321" s="38">
        <f t="shared" si="77"/>
        <v>0.991314689683927</v>
      </c>
      <c r="P321" s="33">
        <v>23531600</v>
      </c>
      <c r="Q321" s="33">
        <v>91020203</v>
      </c>
      <c r="R321" s="33">
        <v>90076336</v>
      </c>
      <c r="S321" s="33">
        <v>90254777</v>
      </c>
      <c r="T321" s="38">
        <f t="shared" si="78"/>
        <v>1.0019809975396867</v>
      </c>
      <c r="U321" s="38">
        <f t="shared" si="79"/>
        <v>0.15678394159343179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931929329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238364377</v>
      </c>
      <c r="K323" s="39">
        <f t="shared" si="74"/>
        <v>0.25577516404143558</v>
      </c>
      <c r="L323" s="34">
        <f>SUM(L318:L322)</f>
        <v>208613787</v>
      </c>
      <c r="M323" s="39">
        <f t="shared" si="75"/>
        <v>0.22385150945281604</v>
      </c>
      <c r="N323" s="34">
        <f t="shared" si="76"/>
        <v>920395064</v>
      </c>
      <c r="O323" s="39">
        <f t="shared" si="77"/>
        <v>0.98762324068888707</v>
      </c>
      <c r="P323" s="34">
        <f>SUM(P318:P322)</f>
        <v>178850701</v>
      </c>
      <c r="Q323" s="34">
        <f>SUM(Q318:Q322)</f>
        <v>765378751</v>
      </c>
      <c r="R323" s="34">
        <f>SUM(R318:R322)</f>
        <v>799610902</v>
      </c>
      <c r="S323" s="34">
        <f>SUM(S318:S322)</f>
        <v>791211828</v>
      </c>
      <c r="T323" s="39">
        <f t="shared" si="78"/>
        <v>0.98949604866693031</v>
      </c>
      <c r="U323" s="39">
        <f t="shared" si="79"/>
        <v>0.16641302401157487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66275480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22141622</v>
      </c>
      <c r="K324" s="38">
        <f t="shared" si="74"/>
        <v>0.33408467203858805</v>
      </c>
      <c r="L324" s="33">
        <v>15865350</v>
      </c>
      <c r="M324" s="38">
        <f t="shared" si="75"/>
        <v>0.23938491279127666</v>
      </c>
      <c r="N324" s="33">
        <f t="shared" si="76"/>
        <v>69289974</v>
      </c>
      <c r="O324" s="38">
        <f t="shared" si="77"/>
        <v>1.0454843027919225</v>
      </c>
      <c r="P324" s="33">
        <v>13732253</v>
      </c>
      <c r="Q324" s="33">
        <v>59734880</v>
      </c>
      <c r="R324" s="33">
        <v>60082930</v>
      </c>
      <c r="S324" s="33">
        <v>55508450</v>
      </c>
      <c r="T324" s="38">
        <f t="shared" si="78"/>
        <v>0.923863899446981</v>
      </c>
      <c r="U324" s="38">
        <f t="shared" si="79"/>
        <v>0.15533481650825975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187658741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49876631</v>
      </c>
      <c r="K325" s="38">
        <f t="shared" si="74"/>
        <v>0.26578368124083279</v>
      </c>
      <c r="L325" s="33">
        <v>45771075</v>
      </c>
      <c r="M325" s="38">
        <f t="shared" si="75"/>
        <v>0.24390590470816384</v>
      </c>
      <c r="N325" s="33">
        <f t="shared" si="76"/>
        <v>185951938</v>
      </c>
      <c r="O325" s="38">
        <f t="shared" si="77"/>
        <v>0.99090475087435437</v>
      </c>
      <c r="P325" s="33">
        <v>41134645</v>
      </c>
      <c r="Q325" s="33">
        <v>167335007</v>
      </c>
      <c r="R325" s="33">
        <v>166635007</v>
      </c>
      <c r="S325" s="33">
        <v>164655764</v>
      </c>
      <c r="T325" s="38">
        <f t="shared" si="78"/>
        <v>0.9881222857331533</v>
      </c>
      <c r="U325" s="38">
        <f t="shared" si="79"/>
        <v>0.11271350463824348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559992011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137970790</v>
      </c>
      <c r="K326" s="38">
        <f t="shared" si="74"/>
        <v>0.24637992558790273</v>
      </c>
      <c r="L326" s="33">
        <v>142448676</v>
      </c>
      <c r="M326" s="38">
        <f t="shared" si="75"/>
        <v>0.25437626466424712</v>
      </c>
      <c r="N326" s="33">
        <f t="shared" si="76"/>
        <v>545829499</v>
      </c>
      <c r="O326" s="38">
        <f t="shared" si="77"/>
        <v>0.9747094392030532</v>
      </c>
      <c r="P326" s="33">
        <v>125045575</v>
      </c>
      <c r="Q326" s="33">
        <v>492946310</v>
      </c>
      <c r="R326" s="33">
        <v>488515497</v>
      </c>
      <c r="S326" s="33">
        <v>479928205</v>
      </c>
      <c r="T326" s="38">
        <f t="shared" si="78"/>
        <v>0.98242165897963318</v>
      </c>
      <c r="U326" s="38">
        <f t="shared" si="79"/>
        <v>0.13917406513585151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908553210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197584664</v>
      </c>
      <c r="K327" s="38">
        <f t="shared" si="74"/>
        <v>0.21747175820335277</v>
      </c>
      <c r="L327" s="33">
        <v>207077155</v>
      </c>
      <c r="M327" s="38">
        <f t="shared" si="75"/>
        <v>0.22791967792398202</v>
      </c>
      <c r="N327" s="33">
        <f t="shared" si="76"/>
        <v>812485688</v>
      </c>
      <c r="O327" s="38">
        <f t="shared" si="77"/>
        <v>0.89426318575221364</v>
      </c>
      <c r="P327" s="33">
        <v>201788872</v>
      </c>
      <c r="Q327" s="33">
        <v>803990698</v>
      </c>
      <c r="R327" s="33">
        <v>793990698</v>
      </c>
      <c r="S327" s="33">
        <v>728209092</v>
      </c>
      <c r="T327" s="38">
        <f t="shared" si="78"/>
        <v>0.9171506591126336</v>
      </c>
      <c r="U327" s="38">
        <f t="shared" si="79"/>
        <v>2.6207010067433201E-2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287093400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68293415</v>
      </c>
      <c r="K328" s="38">
        <f t="shared" si="74"/>
        <v>0.2378787356309828</v>
      </c>
      <c r="L328" s="33">
        <v>74280986</v>
      </c>
      <c r="M328" s="38">
        <f t="shared" si="75"/>
        <v>0.25873456512758564</v>
      </c>
      <c r="N328" s="33">
        <f t="shared" si="76"/>
        <v>283024885</v>
      </c>
      <c r="O328" s="38">
        <f t="shared" si="77"/>
        <v>0.98582860142378748</v>
      </c>
      <c r="P328" s="33">
        <v>49102903</v>
      </c>
      <c r="Q328" s="33">
        <v>268762712</v>
      </c>
      <c r="R328" s="33">
        <v>256879165</v>
      </c>
      <c r="S328" s="33">
        <v>240114538</v>
      </c>
      <c r="T328" s="38">
        <f t="shared" si="78"/>
        <v>0.9347373034321409</v>
      </c>
      <c r="U328" s="38">
        <f t="shared" si="79"/>
        <v>0.51276159782243425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206539885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54705401</v>
      </c>
      <c r="K329" s="38">
        <f t="shared" si="74"/>
        <v>0.26486603785995139</v>
      </c>
      <c r="L329" s="33">
        <v>61504072</v>
      </c>
      <c r="M329" s="38">
        <f t="shared" si="75"/>
        <v>0.29778302626633107</v>
      </c>
      <c r="N329" s="33">
        <f t="shared" si="76"/>
        <v>227459539</v>
      </c>
      <c r="O329" s="38">
        <f t="shared" si="77"/>
        <v>1.1012862672989288</v>
      </c>
      <c r="P329" s="33">
        <v>54475298</v>
      </c>
      <c r="Q329" s="33">
        <v>197222391</v>
      </c>
      <c r="R329" s="33">
        <v>181832522</v>
      </c>
      <c r="S329" s="33">
        <v>187937096</v>
      </c>
      <c r="T329" s="38">
        <f t="shared" si="78"/>
        <v>1.0335725091026347</v>
      </c>
      <c r="U329" s="38">
        <f t="shared" si="79"/>
        <v>0.12902681138155492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349493917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80026153</v>
      </c>
      <c r="K330" s="38">
        <f t="shared" si="74"/>
        <v>0.22897724139788103</v>
      </c>
      <c r="L330" s="33">
        <v>77690766</v>
      </c>
      <c r="M330" s="38">
        <f t="shared" si="75"/>
        <v>0.22229504498071134</v>
      </c>
      <c r="N330" s="33">
        <f t="shared" si="76"/>
        <v>338317365</v>
      </c>
      <c r="O330" s="38">
        <f t="shared" si="77"/>
        <v>0.96802075384905772</v>
      </c>
      <c r="P330" s="33">
        <v>59527646</v>
      </c>
      <c r="Q330" s="33">
        <v>299990463</v>
      </c>
      <c r="R330" s="33">
        <v>295246868</v>
      </c>
      <c r="S330" s="33">
        <v>288636230</v>
      </c>
      <c r="T330" s="38">
        <f t="shared" si="78"/>
        <v>0.9776097946617337</v>
      </c>
      <c r="U330" s="38">
        <f t="shared" si="79"/>
        <v>0.30512075011331707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2565606644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610598676</v>
      </c>
      <c r="K332" s="39">
        <f t="shared" si="74"/>
        <v>0.23799387853471743</v>
      </c>
      <c r="L332" s="34">
        <f>SUM(L324:L331)</f>
        <v>624638080</v>
      </c>
      <c r="M332" s="39">
        <f t="shared" si="75"/>
        <v>0.24346603617541926</v>
      </c>
      <c r="N332" s="34">
        <f t="shared" si="76"/>
        <v>2462358888</v>
      </c>
      <c r="O332" s="39">
        <f t="shared" si="77"/>
        <v>0.95975698135898657</v>
      </c>
      <c r="P332" s="34">
        <f>SUM(P324:P331)</f>
        <v>544807192</v>
      </c>
      <c r="Q332" s="34">
        <f>SUM(Q324:Q331)</f>
        <v>2289982461</v>
      </c>
      <c r="R332" s="34">
        <f>SUM(R324:R331)</f>
        <v>2243182687</v>
      </c>
      <c r="S332" s="34">
        <f>SUM(S324:S331)</f>
        <v>2144989375</v>
      </c>
      <c r="T332" s="39">
        <f t="shared" si="78"/>
        <v>0.95622589610330744</v>
      </c>
      <c r="U332" s="39">
        <f t="shared" si="79"/>
        <v>0.14653053258518667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18845532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4226221</v>
      </c>
      <c r="K333" s="38">
        <f t="shared" si="74"/>
        <v>0.2242558607525646</v>
      </c>
      <c r="L333" s="33">
        <v>3901462</v>
      </c>
      <c r="M333" s="38">
        <f t="shared" si="75"/>
        <v>0.20702318194041963</v>
      </c>
      <c r="N333" s="33">
        <f t="shared" si="76"/>
        <v>17225475</v>
      </c>
      <c r="O333" s="38">
        <f t="shared" si="77"/>
        <v>0.91403495534113866</v>
      </c>
      <c r="P333" s="33">
        <v>3921569</v>
      </c>
      <c r="Q333" s="33">
        <v>16846540</v>
      </c>
      <c r="R333" s="33">
        <v>14934143</v>
      </c>
      <c r="S333" s="33">
        <v>15838644</v>
      </c>
      <c r="T333" s="38">
        <f t="shared" si="78"/>
        <v>1.0605659795811517</v>
      </c>
      <c r="U333" s="38">
        <f t="shared" si="79"/>
        <v>-5.1272845129080036E-3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19069318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4837341</v>
      </c>
      <c r="K334" s="38">
        <f t="shared" si="74"/>
        <v>0.25367142128522896</v>
      </c>
      <c r="L334" s="33">
        <v>4654057</v>
      </c>
      <c r="M334" s="38">
        <f t="shared" si="75"/>
        <v>0.24405996061316929</v>
      </c>
      <c r="N334" s="33">
        <f t="shared" si="76"/>
        <v>18943103</v>
      </c>
      <c r="O334" s="38">
        <f t="shared" si="77"/>
        <v>0.99338125254400811</v>
      </c>
      <c r="P334" s="33">
        <v>4408290</v>
      </c>
      <c r="Q334" s="33">
        <v>16449590</v>
      </c>
      <c r="R334" s="33">
        <v>16442780</v>
      </c>
      <c r="S334" s="33">
        <v>16867388</v>
      </c>
      <c r="T334" s="38">
        <f t="shared" si="78"/>
        <v>1.0258233705006088</v>
      </c>
      <c r="U334" s="38">
        <f t="shared" si="79"/>
        <v>5.5751096230057362E-2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107498589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13677894</v>
      </c>
      <c r="K335" s="38">
        <f t="shared" si="74"/>
        <v>0.12723789332713939</v>
      </c>
      <c r="L335" s="33">
        <v>27495700</v>
      </c>
      <c r="M335" s="38">
        <f t="shared" si="75"/>
        <v>0.25577731071428295</v>
      </c>
      <c r="N335" s="33">
        <f t="shared" si="76"/>
        <v>88317027</v>
      </c>
      <c r="O335" s="38">
        <f t="shared" si="77"/>
        <v>0.82156452304690253</v>
      </c>
      <c r="P335" s="33">
        <v>15512635</v>
      </c>
      <c r="Q335" s="33">
        <v>96717779</v>
      </c>
      <c r="R335" s="33">
        <v>97994604</v>
      </c>
      <c r="S335" s="33">
        <v>100398616</v>
      </c>
      <c r="T335" s="38">
        <f t="shared" si="78"/>
        <v>1.0245320854605422</v>
      </c>
      <c r="U335" s="38">
        <f t="shared" si="79"/>
        <v>0.77247127905736201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145413439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22741456</v>
      </c>
      <c r="K337" s="39">
        <f t="shared" si="74"/>
        <v>0.15639170737169622</v>
      </c>
      <c r="L337" s="34">
        <f>SUM(L333:L336)</f>
        <v>36051219</v>
      </c>
      <c r="M337" s="39">
        <f t="shared" si="75"/>
        <v>0.24792219514181216</v>
      </c>
      <c r="N337" s="34">
        <f t="shared" si="76"/>
        <v>124485605</v>
      </c>
      <c r="O337" s="39">
        <f t="shared" si="77"/>
        <v>0.85608046860097986</v>
      </c>
      <c r="P337" s="34">
        <f>SUM(P333:P336)</f>
        <v>23842494</v>
      </c>
      <c r="Q337" s="34">
        <f>SUM(Q333:Q336)</f>
        <v>130013909</v>
      </c>
      <c r="R337" s="34">
        <f>SUM(R333:R336)</f>
        <v>129371527</v>
      </c>
      <c r="S337" s="34">
        <f>SUM(S333:S336)</f>
        <v>133104648</v>
      </c>
      <c r="T337" s="39">
        <f t="shared" si="78"/>
        <v>1.0288558161642476</v>
      </c>
      <c r="U337" s="39">
        <f t="shared" si="79"/>
        <v>0.51205737956775832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24488830716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6087859211</v>
      </c>
      <c r="K338" s="39">
        <f t="shared" si="74"/>
        <v>0.24859738227609382</v>
      </c>
      <c r="L338" s="34">
        <f>SUM(L302,L304:L309,L311:L316,L318:L322,L324:L331,L333:L336)</f>
        <v>5938234240</v>
      </c>
      <c r="M338" s="39">
        <f t="shared" si="75"/>
        <v>0.24248745515318543</v>
      </c>
      <c r="N338" s="34">
        <f t="shared" si="76"/>
        <v>24527419060</v>
      </c>
      <c r="O338" s="39">
        <f t="shared" si="77"/>
        <v>1.001575752817581</v>
      </c>
      <c r="P338" s="34">
        <f>SUM(P302,P304:P309,P311:P316,P318:P322,P324:P331,P333:P336)</f>
        <v>5364425769</v>
      </c>
      <c r="Q338" s="34">
        <f>SUM(Q302,Q304:Q309,Q311:Q316,Q318:Q322,Q324:Q331,Q333:Q336)</f>
        <v>21596723503</v>
      </c>
      <c r="R338" s="34">
        <f>SUM(R302,R304:R309,R311:R316,R318:R322,R324:R331,R333:R336)</f>
        <v>21576095370</v>
      </c>
      <c r="S338" s="34">
        <f>SUM(S302,S304:S309,S311:S316,S318:S322,S324:S331,S333:S336)</f>
        <v>21474514845</v>
      </c>
      <c r="T338" s="39">
        <f t="shared" si="78"/>
        <v>0.995291987578937</v>
      </c>
      <c r="U338" s="39">
        <f t="shared" si="79"/>
        <v>0.106965497465904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144992845841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33913957135</v>
      </c>
      <c r="K339" s="41">
        <f t="shared" si="74"/>
        <v>0.23390089999468142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32286487583</v>
      </c>
      <c r="M339" s="41">
        <f t="shared" si="75"/>
        <v>0.22267641824483914</v>
      </c>
      <c r="N339" s="36">
        <f t="shared" si="76"/>
        <v>135952579544</v>
      </c>
      <c r="O339" s="41">
        <f t="shared" si="77"/>
        <v>0.93765025960719739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29490748041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125701927501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121966552578</v>
      </c>
      <c r="T339" s="41">
        <f t="shared" si="78"/>
        <v>0.97028386917161402</v>
      </c>
      <c r="U339" s="41">
        <f t="shared" si="79"/>
        <v>9.4800563828125961E-2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412105426</v>
      </c>
      <c r="K8" s="38">
        <f>IF(($E8       =0),0,($J8       /$E8       ))</f>
        <v>0.41627780718457974</v>
      </c>
      <c r="L8" s="33">
        <v>190854261</v>
      </c>
      <c r="M8" s="38">
        <f>IF(($E8       =0),0,($L8       /$E8       ))</f>
        <v>0.192786574134827</v>
      </c>
      <c r="N8" s="33">
        <f>$F8       +$H8       +$J8       +$L8</f>
        <v>1419796371</v>
      </c>
      <c r="O8" s="38">
        <f>IF(($E8       =0),0,($N8       /$E8       ))</f>
        <v>1.4341711675703683</v>
      </c>
      <c r="P8" s="33">
        <v>225709406</v>
      </c>
      <c r="Q8" s="33">
        <v>809409886</v>
      </c>
      <c r="R8" s="33">
        <v>907409886</v>
      </c>
      <c r="S8" s="33">
        <v>1279986915</v>
      </c>
      <c r="T8" s="38">
        <f>IF(($R8       =0),0,($S8       /$R8       ))</f>
        <v>1.4105939716420501</v>
      </c>
      <c r="U8" s="38">
        <f>IF(($P8       =0),0,(($L8       /$P8       )-1))</f>
        <v>-0.15442486699025737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1762021490</v>
      </c>
      <c r="E9" s="33">
        <v>2955125390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804636488</v>
      </c>
      <c r="K9" s="38">
        <f>IF(($E9       =0),0,($J9       /$E9       ))</f>
        <v>0.27228505792777885</v>
      </c>
      <c r="L9" s="33">
        <v>602265798</v>
      </c>
      <c r="M9" s="38">
        <f>IF(($E9       =0),0,($L9       /$E9       ))</f>
        <v>0.20380380475158111</v>
      </c>
      <c r="N9" s="33">
        <f>$F9       +$H9       +$J9       +$L9</f>
        <v>3094342191</v>
      </c>
      <c r="O9" s="38">
        <f>IF(($E9       =0),0,($N9       /$E9       ))</f>
        <v>1.0471102855638894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3945102321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1216741914</v>
      </c>
      <c r="K10" s="39">
        <f t="shared" ref="K10:K54" si="2">IF(($E10      =0),0,($J10      /$E10      ))</f>
        <v>0.3084183412742465</v>
      </c>
      <c r="L10" s="34">
        <f>SUM(L8:L9)</f>
        <v>793120059</v>
      </c>
      <c r="M10" s="39">
        <f t="shared" ref="M10:M54" si="3">IF(($E10      =0),0,($L10      /$E10      ))</f>
        <v>0.20103916057593174</v>
      </c>
      <c r="N10" s="34">
        <f t="shared" ref="N10:N54" si="4">$F10      +$H10      +$J10      +$L10</f>
        <v>4514138562</v>
      </c>
      <c r="O10" s="39">
        <f t="shared" ref="O10:O54" si="5">IF(($E10      =0),0,($N10      /$E10      ))</f>
        <v>1.1442386520549768</v>
      </c>
      <c r="P10" s="34">
        <f>SUM(P8:P9)</f>
        <v>225709406</v>
      </c>
      <c r="Q10" s="34">
        <f>SUM(Q8:Q9)</f>
        <v>809409886</v>
      </c>
      <c r="R10" s="34">
        <f>SUM(R8:R9)</f>
        <v>907409886</v>
      </c>
      <c r="S10" s="34">
        <f>SUM(S8:S9)</f>
        <v>1279986915</v>
      </c>
      <c r="T10" s="39">
        <f t="shared" ref="T10:T54" si="6">IF(($R10      =0),0,($S10      /$R10      ))</f>
        <v>1.4105939716420501</v>
      </c>
      <c r="U10" s="39">
        <f t="shared" ref="U10:U54" si="7">IF(($P10      =0),0,(($L10      /$P10      )-1))</f>
        <v>2.5138990131408172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11554304</v>
      </c>
      <c r="K11" s="38">
        <f t="shared" si="2"/>
        <v>0.24916975432215341</v>
      </c>
      <c r="L11" s="33">
        <v>10843175</v>
      </c>
      <c r="M11" s="38">
        <f t="shared" si="3"/>
        <v>0.23383418428510411</v>
      </c>
      <c r="N11" s="33">
        <f t="shared" si="4"/>
        <v>45764611</v>
      </c>
      <c r="O11" s="38">
        <f t="shared" si="5"/>
        <v>0.98691854390527711</v>
      </c>
      <c r="P11" s="33">
        <v>11539928</v>
      </c>
      <c r="Q11" s="33">
        <v>79465729</v>
      </c>
      <c r="R11" s="33">
        <v>79465729</v>
      </c>
      <c r="S11" s="33">
        <v>69900496</v>
      </c>
      <c r="T11" s="38">
        <f t="shared" si="6"/>
        <v>0.87963071477013699</v>
      </c>
      <c r="U11" s="38">
        <f t="shared" si="7"/>
        <v>-6.0377586411284323E-2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25065079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3618334</v>
      </c>
      <c r="K12" s="38">
        <f t="shared" si="2"/>
        <v>0.14435757413730874</v>
      </c>
      <c r="L12" s="33">
        <v>3952180</v>
      </c>
      <c r="M12" s="38">
        <f t="shared" si="3"/>
        <v>0.15767674221174408</v>
      </c>
      <c r="N12" s="33">
        <f t="shared" si="4"/>
        <v>22531988</v>
      </c>
      <c r="O12" s="38">
        <f t="shared" si="5"/>
        <v>0.89893943681565891</v>
      </c>
      <c r="P12" s="33">
        <v>4260001</v>
      </c>
      <c r="Q12" s="33">
        <v>26369910</v>
      </c>
      <c r="R12" s="33">
        <v>26334910</v>
      </c>
      <c r="S12" s="33">
        <v>24580449</v>
      </c>
      <c r="T12" s="38">
        <f t="shared" si="6"/>
        <v>0.93337888756787091</v>
      </c>
      <c r="U12" s="38">
        <f t="shared" si="7"/>
        <v>-7.2258433742151684E-2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36900067</v>
      </c>
      <c r="K13" s="38">
        <f t="shared" si="2"/>
        <v>0.29862990628217451</v>
      </c>
      <c r="L13" s="33">
        <v>34001882</v>
      </c>
      <c r="M13" s="38">
        <f t="shared" si="3"/>
        <v>0.2751750785459971</v>
      </c>
      <c r="N13" s="33">
        <f t="shared" si="4"/>
        <v>150885995</v>
      </c>
      <c r="O13" s="38">
        <f t="shared" si="5"/>
        <v>1.2211108057376332</v>
      </c>
      <c r="P13" s="33">
        <v>22007955</v>
      </c>
      <c r="Q13" s="33">
        <v>120190416</v>
      </c>
      <c r="R13" s="33">
        <v>121715796</v>
      </c>
      <c r="S13" s="33">
        <v>136807830</v>
      </c>
      <c r="T13" s="38">
        <f t="shared" si="6"/>
        <v>1.1239940459330358</v>
      </c>
      <c r="U13" s="38">
        <f t="shared" si="7"/>
        <v>0.54498143966579349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88324979</v>
      </c>
      <c r="E14" s="33">
        <v>59561193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16632522</v>
      </c>
      <c r="K14" s="38">
        <f t="shared" si="2"/>
        <v>0.27925098813920668</v>
      </c>
      <c r="L14" s="33">
        <v>12458418</v>
      </c>
      <c r="M14" s="38">
        <f t="shared" si="3"/>
        <v>0.20917005473681496</v>
      </c>
      <c r="N14" s="33">
        <f t="shared" si="4"/>
        <v>64896364</v>
      </c>
      <c r="O14" s="38">
        <f t="shared" si="5"/>
        <v>1.0895746161430984</v>
      </c>
      <c r="P14" s="33">
        <v>9978084</v>
      </c>
      <c r="Q14" s="33">
        <v>59779404</v>
      </c>
      <c r="R14" s="33">
        <v>73459768</v>
      </c>
      <c r="S14" s="33">
        <v>64995597</v>
      </c>
      <c r="T14" s="38">
        <f t="shared" si="6"/>
        <v>0.88477814141748989</v>
      </c>
      <c r="U14" s="38">
        <f t="shared" si="7"/>
        <v>0.2485781839479404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24037417</v>
      </c>
      <c r="E15" s="33">
        <v>33459061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7525805</v>
      </c>
      <c r="K15" s="38">
        <f t="shared" si="2"/>
        <v>0.22492576823958091</v>
      </c>
      <c r="L15" s="33">
        <v>3506390</v>
      </c>
      <c r="M15" s="38">
        <f t="shared" si="3"/>
        <v>0.10479642569766079</v>
      </c>
      <c r="N15" s="33">
        <f t="shared" si="4"/>
        <v>20923658</v>
      </c>
      <c r="O15" s="38">
        <f t="shared" si="5"/>
        <v>0.62535102225373274</v>
      </c>
      <c r="P15" s="33">
        <v>3112435</v>
      </c>
      <c r="Q15" s="33">
        <v>43446385</v>
      </c>
      <c r="R15" s="33">
        <v>36716541</v>
      </c>
      <c r="S15" s="33">
        <v>29275935</v>
      </c>
      <c r="T15" s="38">
        <f t="shared" si="6"/>
        <v>0.79735002815216172</v>
      </c>
      <c r="U15" s="38">
        <f t="shared" si="7"/>
        <v>0.12657453087373716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105304831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24725541</v>
      </c>
      <c r="K16" s="38">
        <f t="shared" si="2"/>
        <v>0.23479968359666234</v>
      </c>
      <c r="L16" s="33">
        <v>12697243</v>
      </c>
      <c r="M16" s="38">
        <f t="shared" si="3"/>
        <v>0.12057607309582977</v>
      </c>
      <c r="N16" s="33">
        <f t="shared" si="4"/>
        <v>78395293</v>
      </c>
      <c r="O16" s="38">
        <f t="shared" si="5"/>
        <v>0.74446055566054703</v>
      </c>
      <c r="P16" s="33">
        <v>37651838</v>
      </c>
      <c r="Q16" s="33">
        <v>100260543</v>
      </c>
      <c r="R16" s="33">
        <v>105317514</v>
      </c>
      <c r="S16" s="33">
        <v>100840796</v>
      </c>
      <c r="T16" s="38">
        <f t="shared" si="6"/>
        <v>0.95749312882565762</v>
      </c>
      <c r="U16" s="38">
        <f t="shared" si="7"/>
        <v>-0.6627722928160904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16842893</v>
      </c>
      <c r="K17" s="38">
        <f t="shared" si="2"/>
        <v>0.5381813890817343</v>
      </c>
      <c r="L17" s="33">
        <v>-7164896</v>
      </c>
      <c r="M17" s="38">
        <f t="shared" si="3"/>
        <v>-0.2289401044052326</v>
      </c>
      <c r="N17" s="33">
        <f t="shared" si="4"/>
        <v>19932882</v>
      </c>
      <c r="O17" s="38">
        <f t="shared" si="5"/>
        <v>0.63691588631254126</v>
      </c>
      <c r="P17" s="33">
        <v>16066555</v>
      </c>
      <c r="Q17" s="33">
        <v>23206722</v>
      </c>
      <c r="R17" s="33">
        <v>35669066</v>
      </c>
      <c r="S17" s="33">
        <v>31252245</v>
      </c>
      <c r="T17" s="38">
        <f t="shared" si="6"/>
        <v>0.87617222721783627</v>
      </c>
      <c r="U17" s="38">
        <f t="shared" si="7"/>
        <v>-1.4459509832692821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424621859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117799466</v>
      </c>
      <c r="K19" s="39">
        <f t="shared" si="2"/>
        <v>0.27742204859029646</v>
      </c>
      <c r="L19" s="34">
        <f>SUM(L11:L18)</f>
        <v>70294392</v>
      </c>
      <c r="M19" s="39">
        <f t="shared" si="3"/>
        <v>0.16554586277198696</v>
      </c>
      <c r="N19" s="34">
        <f t="shared" si="4"/>
        <v>403330791</v>
      </c>
      <c r="O19" s="39">
        <f t="shared" si="5"/>
        <v>0.94985875656486163</v>
      </c>
      <c r="P19" s="34">
        <f>SUM(P11:P18)</f>
        <v>104616796</v>
      </c>
      <c r="Q19" s="34">
        <f>SUM(Q11:Q18)</f>
        <v>452719109</v>
      </c>
      <c r="R19" s="34">
        <f>SUM(R11:R18)</f>
        <v>478679324</v>
      </c>
      <c r="S19" s="34">
        <f>SUM(S11:S18)</f>
        <v>457653348</v>
      </c>
      <c r="T19" s="39">
        <f t="shared" si="6"/>
        <v>0.9560750277987774</v>
      </c>
      <c r="U19" s="39">
        <f t="shared" si="7"/>
        <v>-0.32807737679139015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1068895113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315974387</v>
      </c>
      <c r="K26" s="38">
        <f t="shared" si="2"/>
        <v>0.29560841204818944</v>
      </c>
      <c r="L26" s="33">
        <v>414657077</v>
      </c>
      <c r="M26" s="38">
        <f t="shared" si="3"/>
        <v>0.38793055741101512</v>
      </c>
      <c r="N26" s="33">
        <f t="shared" si="4"/>
        <v>1762678198</v>
      </c>
      <c r="O26" s="38">
        <f t="shared" si="5"/>
        <v>1.6490656347495154</v>
      </c>
      <c r="P26" s="33">
        <v>113662496</v>
      </c>
      <c r="Q26" s="33">
        <v>1031098560</v>
      </c>
      <c r="R26" s="33">
        <v>0</v>
      </c>
      <c r="S26" s="33">
        <v>1471346953</v>
      </c>
      <c r="T26" s="38">
        <f t="shared" si="6"/>
        <v>0</v>
      </c>
      <c r="U26" s="38">
        <f t="shared" si="7"/>
        <v>2.6481433330480444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1068895113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315974387</v>
      </c>
      <c r="K27" s="39">
        <f t="shared" si="2"/>
        <v>0.29560841204818944</v>
      </c>
      <c r="L27" s="34">
        <f>SUM(L20:L26)</f>
        <v>414657077</v>
      </c>
      <c r="M27" s="39">
        <f t="shared" si="3"/>
        <v>0.38793055741101512</v>
      </c>
      <c r="N27" s="34">
        <f t="shared" si="4"/>
        <v>1762678198</v>
      </c>
      <c r="O27" s="39">
        <f t="shared" si="5"/>
        <v>1.6490656347495154</v>
      </c>
      <c r="P27" s="34">
        <f>SUM(P20:P26)</f>
        <v>113662496</v>
      </c>
      <c r="Q27" s="34">
        <f>SUM(Q20:Q26)</f>
        <v>1031098560</v>
      </c>
      <c r="R27" s="34">
        <f>SUM(R20:R26)</f>
        <v>0</v>
      </c>
      <c r="S27" s="34">
        <f>SUM(S20:S26)</f>
        <v>1471346953</v>
      </c>
      <c r="T27" s="39">
        <f t="shared" si="6"/>
        <v>0</v>
      </c>
      <c r="U27" s="39">
        <f t="shared" si="7"/>
        <v>2.6481433330480444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296388399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66234190</v>
      </c>
      <c r="K34" s="38">
        <f t="shared" si="2"/>
        <v>0.22347092606684649</v>
      </c>
      <c r="L34" s="33">
        <v>93834992</v>
      </c>
      <c r="M34" s="38">
        <f t="shared" si="3"/>
        <v>0.31659468561048504</v>
      </c>
      <c r="N34" s="33">
        <f t="shared" si="4"/>
        <v>265378842</v>
      </c>
      <c r="O34" s="38">
        <f t="shared" si="5"/>
        <v>0.89537526737002959</v>
      </c>
      <c r="P34" s="33">
        <v>116393163</v>
      </c>
      <c r="Q34" s="33">
        <v>267087000</v>
      </c>
      <c r="R34" s="33">
        <v>263835000</v>
      </c>
      <c r="S34" s="33">
        <v>307984297</v>
      </c>
      <c r="T34" s="38">
        <f t="shared" si="6"/>
        <v>1.1673367710879905</v>
      </c>
      <c r="U34" s="38">
        <f t="shared" si="7"/>
        <v>-0.19381010377731556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296388399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66234190</v>
      </c>
      <c r="K35" s="39">
        <f t="shared" si="2"/>
        <v>0.22347092606684649</v>
      </c>
      <c r="L35" s="34">
        <f>SUM(L28:L34)</f>
        <v>93834992</v>
      </c>
      <c r="M35" s="39">
        <f t="shared" si="3"/>
        <v>0.31659468561048504</v>
      </c>
      <c r="N35" s="34">
        <f t="shared" si="4"/>
        <v>265378842</v>
      </c>
      <c r="O35" s="39">
        <f t="shared" si="5"/>
        <v>0.89537526737002959</v>
      </c>
      <c r="P35" s="34">
        <f>SUM(P28:P34)</f>
        <v>116393163</v>
      </c>
      <c r="Q35" s="34">
        <f>SUM(Q28:Q34)</f>
        <v>267087000</v>
      </c>
      <c r="R35" s="34">
        <f>SUM(R28:R34)</f>
        <v>263835000</v>
      </c>
      <c r="S35" s="34">
        <f>SUM(S28:S34)</f>
        <v>307984297</v>
      </c>
      <c r="T35" s="39">
        <f t="shared" si="6"/>
        <v>1.1673367710879905</v>
      </c>
      <c r="U35" s="39">
        <f t="shared" si="7"/>
        <v>-0.19381010377731556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45521835</v>
      </c>
      <c r="K39" s="38">
        <f t="shared" si="2"/>
        <v>0.25169992615514747</v>
      </c>
      <c r="L39" s="33">
        <v>30275087</v>
      </c>
      <c r="M39" s="38">
        <f t="shared" si="3"/>
        <v>0.16739740746919943</v>
      </c>
      <c r="N39" s="33">
        <f t="shared" si="4"/>
        <v>75796922</v>
      </c>
      <c r="O39" s="38">
        <f t="shared" si="5"/>
        <v>0.41909733362434687</v>
      </c>
      <c r="P39" s="33">
        <v>20797972</v>
      </c>
      <c r="Q39" s="33">
        <v>172211998</v>
      </c>
      <c r="R39" s="33">
        <v>185085906</v>
      </c>
      <c r="S39" s="33">
        <v>154173071</v>
      </c>
      <c r="T39" s="38">
        <f t="shared" si="6"/>
        <v>0.83298115092566805</v>
      </c>
      <c r="U39" s="38">
        <f t="shared" si="7"/>
        <v>0.45567495715447648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45521835</v>
      </c>
      <c r="K40" s="39">
        <f t="shared" si="2"/>
        <v>0.25169992615514747</v>
      </c>
      <c r="L40" s="34">
        <f>SUM(L36:L39)</f>
        <v>30275087</v>
      </c>
      <c r="M40" s="39">
        <f t="shared" si="3"/>
        <v>0.16739740746919943</v>
      </c>
      <c r="N40" s="34">
        <f t="shared" si="4"/>
        <v>75796922</v>
      </c>
      <c r="O40" s="39">
        <f t="shared" si="5"/>
        <v>0.41909733362434687</v>
      </c>
      <c r="P40" s="34">
        <f>SUM(P36:P39)</f>
        <v>20797972</v>
      </c>
      <c r="Q40" s="34">
        <f>SUM(Q36:Q39)</f>
        <v>172211998</v>
      </c>
      <c r="R40" s="34">
        <f>SUM(R36:R39)</f>
        <v>185085906</v>
      </c>
      <c r="S40" s="34">
        <f>SUM(S36:S39)</f>
        <v>154173071</v>
      </c>
      <c r="T40" s="39">
        <f t="shared" si="6"/>
        <v>0.83298115092566805</v>
      </c>
      <c r="U40" s="39">
        <f t="shared" si="7"/>
        <v>0.45567495715447648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763256895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82137148</v>
      </c>
      <c r="K46" s="38">
        <f t="shared" si="2"/>
        <v>0.10761402686051071</v>
      </c>
      <c r="L46" s="33">
        <v>73334289</v>
      </c>
      <c r="M46" s="38">
        <f t="shared" si="3"/>
        <v>9.608074225127046E-2</v>
      </c>
      <c r="N46" s="33">
        <f t="shared" si="4"/>
        <v>335797061</v>
      </c>
      <c r="O46" s="38">
        <f t="shared" si="5"/>
        <v>0.43995286934158651</v>
      </c>
      <c r="P46" s="33">
        <v>79630327</v>
      </c>
      <c r="Q46" s="33">
        <v>731796821</v>
      </c>
      <c r="R46" s="33">
        <v>716139466</v>
      </c>
      <c r="S46" s="33">
        <v>341634628</v>
      </c>
      <c r="T46" s="38">
        <f t="shared" si="6"/>
        <v>0.47705041297081652</v>
      </c>
      <c r="U46" s="38">
        <f t="shared" si="7"/>
        <v>-7.9065831288122168E-2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763256895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82137148</v>
      </c>
      <c r="K47" s="39">
        <f t="shared" si="2"/>
        <v>0.10761402686051071</v>
      </c>
      <c r="L47" s="34">
        <f>SUM(L41:L46)</f>
        <v>73334289</v>
      </c>
      <c r="M47" s="39">
        <f t="shared" si="3"/>
        <v>9.608074225127046E-2</v>
      </c>
      <c r="N47" s="34">
        <f t="shared" si="4"/>
        <v>335797061</v>
      </c>
      <c r="O47" s="39">
        <f t="shared" si="5"/>
        <v>0.43995286934158651</v>
      </c>
      <c r="P47" s="34">
        <f>SUM(P41:P46)</f>
        <v>79630327</v>
      </c>
      <c r="Q47" s="34">
        <f>SUM(Q41:Q46)</f>
        <v>731796821</v>
      </c>
      <c r="R47" s="34">
        <f>SUM(R41:R46)</f>
        <v>716139466</v>
      </c>
      <c r="S47" s="34">
        <f>SUM(S41:S46)</f>
        <v>341634628</v>
      </c>
      <c r="T47" s="39">
        <f t="shared" si="6"/>
        <v>0.47705041297081652</v>
      </c>
      <c r="U47" s="39">
        <f t="shared" si="7"/>
        <v>-7.9065831288122168E-2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34602816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6329873</v>
      </c>
      <c r="K52" s="38">
        <f t="shared" si="2"/>
        <v>0.18292941823000763</v>
      </c>
      <c r="L52" s="33">
        <v>6569288</v>
      </c>
      <c r="M52" s="38">
        <f t="shared" si="3"/>
        <v>0.18984836378634617</v>
      </c>
      <c r="N52" s="33">
        <f t="shared" si="4"/>
        <v>33587500</v>
      </c>
      <c r="O52" s="38">
        <f t="shared" si="5"/>
        <v>0.97065799500248762</v>
      </c>
      <c r="P52" s="33">
        <v>2644154</v>
      </c>
      <c r="Q52" s="33">
        <v>45139713</v>
      </c>
      <c r="R52" s="33">
        <v>35710353</v>
      </c>
      <c r="S52" s="33">
        <v>23859439</v>
      </c>
      <c r="T52" s="38">
        <f t="shared" si="6"/>
        <v>0.66813786466910585</v>
      </c>
      <c r="U52" s="38">
        <f t="shared" si="7"/>
        <v>1.4844574105744219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34602816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6329873</v>
      </c>
      <c r="K53" s="39">
        <f t="shared" si="2"/>
        <v>0.18292941823000763</v>
      </c>
      <c r="L53" s="34">
        <f>SUM(L48:L52)</f>
        <v>6569288</v>
      </c>
      <c r="M53" s="39">
        <f t="shared" si="3"/>
        <v>0.18984836378634617</v>
      </c>
      <c r="N53" s="34">
        <f t="shared" si="4"/>
        <v>33587500</v>
      </c>
      <c r="O53" s="39">
        <f t="shared" si="5"/>
        <v>0.97065799500248762</v>
      </c>
      <c r="P53" s="34">
        <f>SUM(P48:P52)</f>
        <v>2644154</v>
      </c>
      <c r="Q53" s="34">
        <f>SUM(Q48:Q52)</f>
        <v>45139713</v>
      </c>
      <c r="R53" s="34">
        <f>SUM(R48:R52)</f>
        <v>35710353</v>
      </c>
      <c r="S53" s="34">
        <f>SUM(S48:S52)</f>
        <v>23859439</v>
      </c>
      <c r="T53" s="39">
        <f t="shared" si="6"/>
        <v>0.66813786466910585</v>
      </c>
      <c r="U53" s="39">
        <f t="shared" si="7"/>
        <v>1.4844574105744219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6713724965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1850738813</v>
      </c>
      <c r="K54" s="39">
        <f t="shared" si="2"/>
        <v>0.2756649732671913</v>
      </c>
      <c r="L54" s="34">
        <f>SUM(L8:L9,L11:L18,L20:L26,L28:L34,L36:L39,L41:L46,L48:L52)</f>
        <v>1482085184</v>
      </c>
      <c r="M54" s="39">
        <f t="shared" si="3"/>
        <v>0.22075452773630264</v>
      </c>
      <c r="N54" s="34">
        <f t="shared" si="4"/>
        <v>7390707876</v>
      </c>
      <c r="O54" s="39">
        <f t="shared" si="5"/>
        <v>1.1008356634400795</v>
      </c>
      <c r="P54" s="34">
        <f>SUM(P8:P9,P11:P18,P20:P26,P28:P34,P36:P39,P41:P46,P48:P52)</f>
        <v>663454314</v>
      </c>
      <c r="Q54" s="34">
        <f>SUM(Q8:Q9,Q11:Q18,Q20:Q26,Q28:Q34,Q36:Q39,Q41:Q46,Q48:Q52)</f>
        <v>3509463087</v>
      </c>
      <c r="R54" s="34">
        <f>SUM(R8:R9,R11:R18,R20:R26,R28:R34,R36:R39,R41:R46,R48:R52)</f>
        <v>2586859935</v>
      </c>
      <c r="S54" s="34">
        <f>SUM(S8:S9,S11:S18,S20:S26,S28:S34,S36:S39,S41:S46,S48:S52)</f>
        <v>4036638651</v>
      </c>
      <c r="T54" s="39">
        <f t="shared" si="6"/>
        <v>1.5604395879284434</v>
      </c>
      <c r="U54" s="39">
        <f t="shared" si="7"/>
        <v>1.2338918486556105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1446772259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516317206</v>
      </c>
      <c r="K57" s="38">
        <f t="shared" ref="K57:K85" si="10">IF(($E57      =0),0,($J57      /$E57      ))</f>
        <v>0.35687524611294058</v>
      </c>
      <c r="L57" s="33">
        <v>324382837</v>
      </c>
      <c r="M57" s="38">
        <f t="shared" ref="M57:M85" si="11">IF(($E57      =0),0,($L57      /$E57      ))</f>
        <v>0.22421140230060216</v>
      </c>
      <c r="N57" s="33">
        <f t="shared" ref="N57:N85" si="12">$F57      +$H57      +$J57      +$L57</f>
        <v>1511968234</v>
      </c>
      <c r="O57" s="38">
        <f t="shared" ref="O57:O85" si="13">IF(($E57      =0),0,($N57      /$E57      ))</f>
        <v>1.0450630530095062</v>
      </c>
      <c r="P57" s="33">
        <v>289772588</v>
      </c>
      <c r="Q57" s="33">
        <v>1412164941</v>
      </c>
      <c r="R57" s="33">
        <v>1426099314</v>
      </c>
      <c r="S57" s="33">
        <v>1318425944</v>
      </c>
      <c r="T57" s="38">
        <f t="shared" ref="T57:T85" si="14">IF(($R57      =0),0,($S57      /$R57      ))</f>
        <v>0.92449798626016311</v>
      </c>
      <c r="U57" s="38">
        <f t="shared" ref="U57:U85" si="15">IF(($P57      =0),0,(($L57      /$P57      )-1))</f>
        <v>0.11943934807249601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1446772259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516317206</v>
      </c>
      <c r="K58" s="39">
        <f t="shared" si="10"/>
        <v>0.35687524611294058</v>
      </c>
      <c r="L58" s="34">
        <f>L57</f>
        <v>324382837</v>
      </c>
      <c r="M58" s="39">
        <f t="shared" si="11"/>
        <v>0.22421140230060216</v>
      </c>
      <c r="N58" s="34">
        <f t="shared" si="12"/>
        <v>1511968234</v>
      </c>
      <c r="O58" s="39">
        <f t="shared" si="13"/>
        <v>1.0450630530095062</v>
      </c>
      <c r="P58" s="34">
        <f>P57</f>
        <v>289772588</v>
      </c>
      <c r="Q58" s="34">
        <f>Q57</f>
        <v>1412164941</v>
      </c>
      <c r="R58" s="34">
        <f>R57</f>
        <v>1426099314</v>
      </c>
      <c r="S58" s="34">
        <f>S57</f>
        <v>1318425944</v>
      </c>
      <c r="T58" s="39">
        <f t="shared" si="14"/>
        <v>0.92449798626016311</v>
      </c>
      <c r="U58" s="39">
        <f t="shared" si="15"/>
        <v>0.11943934807249601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17252440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3483068</v>
      </c>
      <c r="K59" s="38">
        <f t="shared" si="10"/>
        <v>0.20188842853532601</v>
      </c>
      <c r="L59" s="33">
        <v>5122578</v>
      </c>
      <c r="M59" s="38">
        <f t="shared" si="11"/>
        <v>0.29691904449457585</v>
      </c>
      <c r="N59" s="33">
        <f t="shared" si="12"/>
        <v>17277535</v>
      </c>
      <c r="O59" s="38">
        <f t="shared" si="13"/>
        <v>1.0014545768598528</v>
      </c>
      <c r="P59" s="33">
        <v>3171423</v>
      </c>
      <c r="Q59" s="33">
        <v>21347415</v>
      </c>
      <c r="R59" s="33">
        <v>20419040</v>
      </c>
      <c r="S59" s="33">
        <v>13872923</v>
      </c>
      <c r="T59" s="38">
        <f t="shared" si="14"/>
        <v>0.67941112804519699</v>
      </c>
      <c r="U59" s="38">
        <f t="shared" si="15"/>
        <v>0.61523013486375033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48825001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7180547</v>
      </c>
      <c r="K60" s="38">
        <f t="shared" si="10"/>
        <v>0.14706701183682516</v>
      </c>
      <c r="L60" s="33">
        <v>19100000</v>
      </c>
      <c r="M60" s="38">
        <f t="shared" si="11"/>
        <v>0.39119302834218067</v>
      </c>
      <c r="N60" s="33">
        <f t="shared" si="12"/>
        <v>55813177</v>
      </c>
      <c r="O60" s="38">
        <f t="shared" si="13"/>
        <v>1.1431270016768664</v>
      </c>
      <c r="P60" s="33">
        <v>12620705</v>
      </c>
      <c r="Q60" s="33">
        <v>38467716</v>
      </c>
      <c r="R60" s="33">
        <v>38467716</v>
      </c>
      <c r="S60" s="33">
        <v>23120683</v>
      </c>
      <c r="T60" s="38">
        <f t="shared" si="14"/>
        <v>0.60104122116322167</v>
      </c>
      <c r="U60" s="38">
        <f t="shared" si="15"/>
        <v>0.51338613809608891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42491603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38212354</v>
      </c>
      <c r="K61" s="38">
        <f t="shared" si="10"/>
        <v>0.8992918906824956</v>
      </c>
      <c r="L61" s="33">
        <v>-43710096</v>
      </c>
      <c r="M61" s="38">
        <f t="shared" si="11"/>
        <v>-1.028676089249916</v>
      </c>
      <c r="N61" s="33">
        <f t="shared" si="12"/>
        <v>42378902</v>
      </c>
      <c r="O61" s="38">
        <f t="shared" si="13"/>
        <v>0.99734768773020877</v>
      </c>
      <c r="P61" s="33">
        <v>8188833</v>
      </c>
      <c r="Q61" s="33">
        <v>30828276</v>
      </c>
      <c r="R61" s="33">
        <v>30828276</v>
      </c>
      <c r="S61" s="33">
        <v>28986979</v>
      </c>
      <c r="T61" s="38">
        <f t="shared" si="14"/>
        <v>0.94027246285196098</v>
      </c>
      <c r="U61" s="38">
        <f t="shared" si="15"/>
        <v>-6.3377686417588439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108569044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48875969</v>
      </c>
      <c r="K63" s="39">
        <f t="shared" si="10"/>
        <v>0.45018328613080538</v>
      </c>
      <c r="L63" s="34">
        <f>SUM(L59:L62)</f>
        <v>-19487518</v>
      </c>
      <c r="M63" s="39">
        <f t="shared" si="11"/>
        <v>-0.17949423962874722</v>
      </c>
      <c r="N63" s="34">
        <f t="shared" si="12"/>
        <v>115469614</v>
      </c>
      <c r="O63" s="39">
        <f t="shared" si="13"/>
        <v>1.0635592775413958</v>
      </c>
      <c r="P63" s="34">
        <f>SUM(P59:P62)</f>
        <v>23980961</v>
      </c>
      <c r="Q63" s="34">
        <f>SUM(Q59:Q62)</f>
        <v>90643407</v>
      </c>
      <c r="R63" s="34">
        <f>SUM(R59:R62)</f>
        <v>89715032</v>
      </c>
      <c r="S63" s="34">
        <f>SUM(S59:S62)</f>
        <v>65980585</v>
      </c>
      <c r="T63" s="39">
        <f t="shared" si="14"/>
        <v>0.73544626278459113</v>
      </c>
      <c r="U63" s="39">
        <f t="shared" si="15"/>
        <v>-1.8126245649621797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24427031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10499583</v>
      </c>
      <c r="K64" s="38">
        <f t="shared" si="10"/>
        <v>0.42983459594414075</v>
      </c>
      <c r="L64" s="33">
        <v>11826346</v>
      </c>
      <c r="M64" s="38">
        <f t="shared" si="11"/>
        <v>0.48414995666071736</v>
      </c>
      <c r="N64" s="33">
        <f t="shared" si="12"/>
        <v>45584550</v>
      </c>
      <c r="O64" s="38">
        <f t="shared" si="13"/>
        <v>1.8661518872269003</v>
      </c>
      <c r="P64" s="33">
        <v>13609694</v>
      </c>
      <c r="Q64" s="33">
        <v>40003880</v>
      </c>
      <c r="R64" s="33">
        <v>40003880</v>
      </c>
      <c r="S64" s="33">
        <v>41467939</v>
      </c>
      <c r="T64" s="38">
        <f t="shared" si="14"/>
        <v>1.0365979250012749</v>
      </c>
      <c r="U64" s="38">
        <f t="shared" si="15"/>
        <v>-0.13103512834307662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865631</v>
      </c>
      <c r="K65" s="38">
        <f t="shared" si="10"/>
        <v>0.19325610361335338</v>
      </c>
      <c r="L65" s="33">
        <v>2000914</v>
      </c>
      <c r="M65" s="38">
        <f t="shared" si="11"/>
        <v>0.44671325692519026</v>
      </c>
      <c r="N65" s="33">
        <f t="shared" si="12"/>
        <v>4277238</v>
      </c>
      <c r="O65" s="38">
        <f t="shared" si="13"/>
        <v>0.95491306354205485</v>
      </c>
      <c r="P65" s="33">
        <v>1305704</v>
      </c>
      <c r="Q65" s="33">
        <v>5942148</v>
      </c>
      <c r="R65" s="33">
        <v>5091049</v>
      </c>
      <c r="S65" s="33">
        <v>6554976</v>
      </c>
      <c r="T65" s="38">
        <f t="shared" si="14"/>
        <v>1.2875491868178837</v>
      </c>
      <c r="U65" s="38">
        <f t="shared" si="15"/>
        <v>0.53244073695110061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1314572</v>
      </c>
      <c r="K66" s="38">
        <f t="shared" si="10"/>
        <v>0.26654176690582132</v>
      </c>
      <c r="L66" s="33">
        <v>1192802</v>
      </c>
      <c r="M66" s="38">
        <f t="shared" si="11"/>
        <v>0.24185176061014343</v>
      </c>
      <c r="N66" s="33">
        <f t="shared" si="12"/>
        <v>5372594</v>
      </c>
      <c r="O66" s="38">
        <f t="shared" si="13"/>
        <v>1.0893436781154735</v>
      </c>
      <c r="P66" s="33">
        <v>1348729</v>
      </c>
      <c r="Q66" s="33">
        <v>6336750</v>
      </c>
      <c r="R66" s="33">
        <v>6336750</v>
      </c>
      <c r="S66" s="33">
        <v>5592230</v>
      </c>
      <c r="T66" s="38">
        <f t="shared" si="14"/>
        <v>0.88250759458713057</v>
      </c>
      <c r="U66" s="38">
        <f t="shared" si="15"/>
        <v>-0.11561032646291436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131347092</v>
      </c>
      <c r="K67" s="38">
        <f t="shared" si="10"/>
        <v>0.24438344272086618</v>
      </c>
      <c r="L67" s="33">
        <v>134109035</v>
      </c>
      <c r="M67" s="38">
        <f t="shared" si="11"/>
        <v>0.24952229375031112</v>
      </c>
      <c r="N67" s="33">
        <f t="shared" si="12"/>
        <v>528563556</v>
      </c>
      <c r="O67" s="38">
        <f t="shared" si="13"/>
        <v>0.98344150255007812</v>
      </c>
      <c r="P67" s="33">
        <v>130098935</v>
      </c>
      <c r="Q67" s="33">
        <v>507040696</v>
      </c>
      <c r="R67" s="33">
        <v>507040696</v>
      </c>
      <c r="S67" s="33">
        <v>510792134</v>
      </c>
      <c r="T67" s="38">
        <f t="shared" si="14"/>
        <v>1.007398692116027</v>
      </c>
      <c r="U67" s="38">
        <f t="shared" si="15"/>
        <v>3.0823465234361747E-2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57321922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13317135</v>
      </c>
      <c r="K68" s="38">
        <f t="shared" si="10"/>
        <v>0.2323218506176398</v>
      </c>
      <c r="L68" s="33">
        <v>9134272</v>
      </c>
      <c r="M68" s="38">
        <f t="shared" si="11"/>
        <v>0.15935041396553312</v>
      </c>
      <c r="N68" s="33">
        <f t="shared" si="12"/>
        <v>44472446</v>
      </c>
      <c r="O68" s="38">
        <f t="shared" si="13"/>
        <v>0.77583661622511546</v>
      </c>
      <c r="P68" s="33">
        <v>12706455</v>
      </c>
      <c r="Q68" s="33">
        <v>62552132</v>
      </c>
      <c r="R68" s="33">
        <v>62552132</v>
      </c>
      <c r="S68" s="33">
        <v>49909044</v>
      </c>
      <c r="T68" s="38">
        <f t="shared" si="14"/>
        <v>0.797879183398577</v>
      </c>
      <c r="U68" s="38">
        <f t="shared" si="15"/>
        <v>-0.2811313619731074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628623237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157344013</v>
      </c>
      <c r="K70" s="39">
        <f t="shared" si="10"/>
        <v>0.25029939038031457</v>
      </c>
      <c r="L70" s="34">
        <f>SUM(L64:L69)</f>
        <v>158263369</v>
      </c>
      <c r="M70" s="39">
        <f t="shared" si="11"/>
        <v>0.25176188165630919</v>
      </c>
      <c r="N70" s="34">
        <f t="shared" si="12"/>
        <v>628270384</v>
      </c>
      <c r="O70" s="39">
        <f t="shared" si="13"/>
        <v>0.99943868921918333</v>
      </c>
      <c r="P70" s="34">
        <f>SUM(P64:P69)</f>
        <v>159069517</v>
      </c>
      <c r="Q70" s="34">
        <f>SUM(Q64:Q69)</f>
        <v>621875606</v>
      </c>
      <c r="R70" s="34">
        <f>SUM(R64:R69)</f>
        <v>621024507</v>
      </c>
      <c r="S70" s="34">
        <f>SUM(S64:S69)</f>
        <v>614316323</v>
      </c>
      <c r="T70" s="39">
        <f t="shared" si="14"/>
        <v>0.98919819761637839</v>
      </c>
      <c r="U70" s="39">
        <f t="shared" si="15"/>
        <v>-5.0678974526590093E-3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106907791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34489448</v>
      </c>
      <c r="K71" s="38">
        <f t="shared" si="10"/>
        <v>0.3226093035632922</v>
      </c>
      <c r="L71" s="33">
        <v>16803195</v>
      </c>
      <c r="M71" s="38">
        <f t="shared" si="11"/>
        <v>0.15717465343568834</v>
      </c>
      <c r="N71" s="33">
        <f t="shared" si="12"/>
        <v>102069808</v>
      </c>
      <c r="O71" s="38">
        <f t="shared" si="13"/>
        <v>0.95474620741158145</v>
      </c>
      <c r="P71" s="33">
        <v>15829050</v>
      </c>
      <c r="Q71" s="33">
        <v>94088856</v>
      </c>
      <c r="R71" s="33">
        <v>96670185</v>
      </c>
      <c r="S71" s="33">
        <v>85430574</v>
      </c>
      <c r="T71" s="38">
        <f t="shared" si="14"/>
        <v>0.88373239380890811</v>
      </c>
      <c r="U71" s="38">
        <f t="shared" si="15"/>
        <v>6.154159598965192E-2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88650368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20095183</v>
      </c>
      <c r="K72" s="38">
        <f t="shared" si="10"/>
        <v>0.22667907030008042</v>
      </c>
      <c r="L72" s="33">
        <v>21879578</v>
      </c>
      <c r="M72" s="38">
        <f t="shared" si="11"/>
        <v>0.24680752594281391</v>
      </c>
      <c r="N72" s="33">
        <f t="shared" si="12"/>
        <v>87553500</v>
      </c>
      <c r="O72" s="38">
        <f t="shared" si="13"/>
        <v>0.98762703387762585</v>
      </c>
      <c r="P72" s="33">
        <v>23011328</v>
      </c>
      <c r="Q72" s="33">
        <v>77486000</v>
      </c>
      <c r="R72" s="33">
        <v>80986000</v>
      </c>
      <c r="S72" s="33">
        <v>91789570</v>
      </c>
      <c r="T72" s="38">
        <f t="shared" si="14"/>
        <v>1.1334004642777764</v>
      </c>
      <c r="U72" s="38">
        <f t="shared" si="15"/>
        <v>-4.9182298387993928E-2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109114952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16690362</v>
      </c>
      <c r="K73" s="38">
        <f t="shared" si="10"/>
        <v>0.15296127335509435</v>
      </c>
      <c r="L73" s="33">
        <v>16349558</v>
      </c>
      <c r="M73" s="38">
        <f t="shared" si="11"/>
        <v>0.14983792505357102</v>
      </c>
      <c r="N73" s="33">
        <f t="shared" si="12"/>
        <v>71377436</v>
      </c>
      <c r="O73" s="38">
        <f t="shared" si="13"/>
        <v>0.65414899325621301</v>
      </c>
      <c r="P73" s="33">
        <v>14148440</v>
      </c>
      <c r="Q73" s="33">
        <v>104369196</v>
      </c>
      <c r="R73" s="33">
        <v>104369196</v>
      </c>
      <c r="S73" s="33">
        <v>52289940</v>
      </c>
      <c r="T73" s="38">
        <f t="shared" si="14"/>
        <v>0.50100932079614757</v>
      </c>
      <c r="U73" s="38">
        <f t="shared" si="15"/>
        <v>0.15557319393516167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111492037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30736354</v>
      </c>
      <c r="K74" s="38">
        <f t="shared" si="10"/>
        <v>0.27568205610953184</v>
      </c>
      <c r="L74" s="33">
        <v>27713455</v>
      </c>
      <c r="M74" s="38">
        <f t="shared" si="11"/>
        <v>0.24856891797572953</v>
      </c>
      <c r="N74" s="33">
        <f t="shared" si="12"/>
        <v>110479661</v>
      </c>
      <c r="O74" s="38">
        <f t="shared" si="13"/>
        <v>0.99091974613397726</v>
      </c>
      <c r="P74" s="33">
        <v>25050785</v>
      </c>
      <c r="Q74" s="33">
        <v>109266478</v>
      </c>
      <c r="R74" s="33">
        <v>109266478</v>
      </c>
      <c r="S74" s="33">
        <v>84616700</v>
      </c>
      <c r="T74" s="38">
        <f t="shared" si="14"/>
        <v>0.77440676727953106</v>
      </c>
      <c r="U74" s="38">
        <f t="shared" si="15"/>
        <v>0.10629088070493609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14232905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2523913</v>
      </c>
      <c r="K75" s="38">
        <f t="shared" si="10"/>
        <v>0.17732943485535807</v>
      </c>
      <c r="L75" s="33">
        <v>1542783</v>
      </c>
      <c r="M75" s="38">
        <f t="shared" si="11"/>
        <v>0.10839551026301376</v>
      </c>
      <c r="N75" s="33">
        <f t="shared" si="12"/>
        <v>8814977</v>
      </c>
      <c r="O75" s="38">
        <f t="shared" si="13"/>
        <v>0.61933786531983459</v>
      </c>
      <c r="P75" s="33">
        <v>2556479</v>
      </c>
      <c r="Q75" s="33">
        <v>13545009</v>
      </c>
      <c r="R75" s="33">
        <v>13545009</v>
      </c>
      <c r="S75" s="33">
        <v>10672390</v>
      </c>
      <c r="T75" s="38">
        <f t="shared" si="14"/>
        <v>0.78792048052533592</v>
      </c>
      <c r="U75" s="38">
        <f t="shared" si="15"/>
        <v>-0.39652037040006982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5858767</v>
      </c>
      <c r="K76" s="38">
        <f t="shared" si="10"/>
        <v>0.10607540010384178</v>
      </c>
      <c r="L76" s="33">
        <v>1985355</v>
      </c>
      <c r="M76" s="38">
        <f t="shared" si="11"/>
        <v>3.5945673547550676E-2</v>
      </c>
      <c r="N76" s="33">
        <f t="shared" si="12"/>
        <v>11942896</v>
      </c>
      <c r="O76" s="38">
        <f t="shared" si="13"/>
        <v>0.21623107244213188</v>
      </c>
      <c r="P76" s="33">
        <v>15243870</v>
      </c>
      <c r="Q76" s="33">
        <v>57399974</v>
      </c>
      <c r="R76" s="33">
        <v>58698211</v>
      </c>
      <c r="S76" s="33">
        <v>34511383</v>
      </c>
      <c r="T76" s="38">
        <f t="shared" si="14"/>
        <v>0.58794607896993656</v>
      </c>
      <c r="U76" s="38">
        <f t="shared" si="15"/>
        <v>-0.86976043485020538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485630152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110394027</v>
      </c>
      <c r="K78" s="39">
        <f t="shared" si="10"/>
        <v>0.22732119606939069</v>
      </c>
      <c r="L78" s="34">
        <f>SUM(L71:L77)</f>
        <v>86273924</v>
      </c>
      <c r="M78" s="39">
        <f t="shared" si="11"/>
        <v>0.17765355722805284</v>
      </c>
      <c r="N78" s="34">
        <f t="shared" si="12"/>
        <v>392238278</v>
      </c>
      <c r="O78" s="39">
        <f t="shared" si="13"/>
        <v>0.80768930097239922</v>
      </c>
      <c r="P78" s="34">
        <f>SUM(P71:P77)</f>
        <v>95839952</v>
      </c>
      <c r="Q78" s="34">
        <f>SUM(Q71:Q77)</f>
        <v>456155513</v>
      </c>
      <c r="R78" s="34">
        <f>SUM(R71:R77)</f>
        <v>463535079</v>
      </c>
      <c r="S78" s="34">
        <f>SUM(S71:S77)</f>
        <v>359310557</v>
      </c>
      <c r="T78" s="39">
        <f t="shared" si="14"/>
        <v>0.7751528919346361</v>
      </c>
      <c r="U78" s="39">
        <f t="shared" si="15"/>
        <v>-9.9812529121466986E-2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206852177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16051091</v>
      </c>
      <c r="K79" s="38">
        <f t="shared" si="10"/>
        <v>7.7596915985080492E-2</v>
      </c>
      <c r="L79" s="33">
        <v>34887592</v>
      </c>
      <c r="M79" s="38">
        <f t="shared" si="11"/>
        <v>0.16865953506498507</v>
      </c>
      <c r="N79" s="33">
        <f t="shared" si="12"/>
        <v>138790348</v>
      </c>
      <c r="O79" s="38">
        <f t="shared" si="13"/>
        <v>0.67096392222161627</v>
      </c>
      <c r="P79" s="33">
        <v>28478373</v>
      </c>
      <c r="Q79" s="33">
        <v>176835572</v>
      </c>
      <c r="R79" s="33">
        <v>187888060</v>
      </c>
      <c r="S79" s="33">
        <v>133552512</v>
      </c>
      <c r="T79" s="38">
        <f t="shared" si="14"/>
        <v>0.71080893591641747</v>
      </c>
      <c r="U79" s="38">
        <f t="shared" si="15"/>
        <v>0.22505565890298573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19568292</v>
      </c>
      <c r="K80" s="38">
        <f t="shared" si="10"/>
        <v>0.2168043511079891</v>
      </c>
      <c r="L80" s="33">
        <v>20966963</v>
      </c>
      <c r="M80" s="38">
        <f t="shared" si="11"/>
        <v>0.23230074489486441</v>
      </c>
      <c r="N80" s="33">
        <f t="shared" si="12"/>
        <v>85194883</v>
      </c>
      <c r="O80" s="38">
        <f t="shared" si="13"/>
        <v>0.94390564728572379</v>
      </c>
      <c r="P80" s="33">
        <v>2996407</v>
      </c>
      <c r="Q80" s="33">
        <v>87777109</v>
      </c>
      <c r="R80" s="33">
        <v>87777109</v>
      </c>
      <c r="S80" s="33">
        <v>63180246</v>
      </c>
      <c r="T80" s="38">
        <f t="shared" si="14"/>
        <v>0.71978043842842898</v>
      </c>
      <c r="U80" s="38">
        <f t="shared" si="15"/>
        <v>5.9973681812917938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545586210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120338993</v>
      </c>
      <c r="K81" s="38">
        <f t="shared" si="10"/>
        <v>0.22056824530077473</v>
      </c>
      <c r="L81" s="33">
        <v>107815483</v>
      </c>
      <c r="M81" s="38">
        <f t="shared" si="11"/>
        <v>0.19761401777365303</v>
      </c>
      <c r="N81" s="33">
        <f t="shared" si="12"/>
        <v>508299976</v>
      </c>
      <c r="O81" s="38">
        <f t="shared" si="13"/>
        <v>0.93165840097021513</v>
      </c>
      <c r="P81" s="33">
        <v>92997295</v>
      </c>
      <c r="Q81" s="33">
        <v>547016570</v>
      </c>
      <c r="R81" s="33">
        <v>549036570</v>
      </c>
      <c r="S81" s="33">
        <v>435391880</v>
      </c>
      <c r="T81" s="38">
        <f t="shared" si="14"/>
        <v>0.79301070965090725</v>
      </c>
      <c r="U81" s="38">
        <f t="shared" si="15"/>
        <v>0.15933998940506822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53445010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13758933</v>
      </c>
      <c r="K82" s="38">
        <f t="shared" si="10"/>
        <v>0.25744092853570427</v>
      </c>
      <c r="L82" s="33">
        <v>16805077</v>
      </c>
      <c r="M82" s="38">
        <f t="shared" si="11"/>
        <v>0.31443678277915937</v>
      </c>
      <c r="N82" s="33">
        <f t="shared" si="12"/>
        <v>55757650</v>
      </c>
      <c r="O82" s="38">
        <f t="shared" si="13"/>
        <v>1.043271392408758</v>
      </c>
      <c r="P82" s="33">
        <v>10942549</v>
      </c>
      <c r="Q82" s="33">
        <v>66107646</v>
      </c>
      <c r="R82" s="33">
        <v>66107646</v>
      </c>
      <c r="S82" s="33">
        <v>34292140</v>
      </c>
      <c r="T82" s="38">
        <f t="shared" si="14"/>
        <v>0.5187318271777519</v>
      </c>
      <c r="U82" s="38">
        <f t="shared" si="15"/>
        <v>0.53575524313393519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896141235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169717309</v>
      </c>
      <c r="K84" s="39">
        <f t="shared" si="10"/>
        <v>0.18938678678255444</v>
      </c>
      <c r="L84" s="34">
        <f>SUM(L79:L83)</f>
        <v>180475115</v>
      </c>
      <c r="M84" s="39">
        <f t="shared" si="11"/>
        <v>0.20139137442994687</v>
      </c>
      <c r="N84" s="34">
        <f t="shared" si="12"/>
        <v>788042857</v>
      </c>
      <c r="O84" s="39">
        <f t="shared" si="13"/>
        <v>0.87937350299475947</v>
      </c>
      <c r="P84" s="34">
        <f>SUM(P79:P83)</f>
        <v>135414624</v>
      </c>
      <c r="Q84" s="34">
        <f>SUM(Q79:Q83)</f>
        <v>877736897</v>
      </c>
      <c r="R84" s="34">
        <f>SUM(R79:R83)</f>
        <v>890809385</v>
      </c>
      <c r="S84" s="34">
        <f>SUM(S79:S83)</f>
        <v>666416778</v>
      </c>
      <c r="T84" s="39">
        <f t="shared" si="14"/>
        <v>0.748102556193882</v>
      </c>
      <c r="U84" s="39">
        <f t="shared" si="15"/>
        <v>0.33275941452231916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3565735927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1002648524</v>
      </c>
      <c r="K85" s="39">
        <f t="shared" si="10"/>
        <v>0.28118978649200455</v>
      </c>
      <c r="L85" s="34">
        <f>SUM(L57,L59:L62,L64:L69,L71:L77,L79:L83)</f>
        <v>729907727</v>
      </c>
      <c r="M85" s="39">
        <f t="shared" si="11"/>
        <v>0.20470044387557923</v>
      </c>
      <c r="N85" s="34">
        <f t="shared" si="12"/>
        <v>3435989367</v>
      </c>
      <c r="O85" s="39">
        <f t="shared" si="13"/>
        <v>0.96361296443251732</v>
      </c>
      <c r="P85" s="34">
        <f>SUM(P57,P59:P62,P64:P69,P71:P77,P79:P83)</f>
        <v>704077642</v>
      </c>
      <c r="Q85" s="34">
        <f>SUM(Q57,Q59:Q62,Q64:Q69,Q71:Q77,Q79:Q83)</f>
        <v>3458576364</v>
      </c>
      <c r="R85" s="34">
        <f>SUM(R57,R59:R62,R64:R69,R71:R77,R79:R83)</f>
        <v>3491183317</v>
      </c>
      <c r="S85" s="34">
        <f>SUM(S57,S59:S62,S64:S69,S71:S77,S79:S83)</f>
        <v>3024450187</v>
      </c>
      <c r="T85" s="39">
        <f t="shared" si="14"/>
        <v>0.86631090732838767</v>
      </c>
      <c r="U85" s="39">
        <f t="shared" si="15"/>
        <v>3.668641561550956E-2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7629221272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1979840216</v>
      </c>
      <c r="K88" s="38">
        <f t="shared" ref="K88:K99" si="18">IF(($E88      =0),0,($J88      /$E88      ))</f>
        <v>0.25950751006085121</v>
      </c>
      <c r="L88" s="33">
        <v>1567878695</v>
      </c>
      <c r="M88" s="38">
        <f t="shared" ref="M88:M99" si="19">IF(($E88      =0),0,($L88      /$E88      ))</f>
        <v>0.20550966331967202</v>
      </c>
      <c r="N88" s="33">
        <f t="shared" ref="N88:N99" si="20">$F88      +$H88      +$J88      +$L88</f>
        <v>7741864227</v>
      </c>
      <c r="O88" s="38">
        <f t="shared" ref="O88:O99" si="21">IF(($E88      =0),0,($N88      /$E88      ))</f>
        <v>1.0147646726951558</v>
      </c>
      <c r="P88" s="33">
        <v>1286069543</v>
      </c>
      <c r="Q88" s="33">
        <v>7885578420</v>
      </c>
      <c r="R88" s="33">
        <v>7829082694</v>
      </c>
      <c r="S88" s="33">
        <v>6966295309</v>
      </c>
      <c r="T88" s="38">
        <f t="shared" ref="T88:T99" si="22">IF(($R88      =0),0,($S88      /$R88      ))</f>
        <v>0.88979712966102442</v>
      </c>
      <c r="U88" s="38">
        <f t="shared" ref="U88:U99" si="23">IF(($P88      =0),0,(($L88      /$P88      )-1))</f>
        <v>0.21912434948317561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5410630715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1351785183</v>
      </c>
      <c r="K90" s="38">
        <f t="shared" si="18"/>
        <v>0.24983874416940319</v>
      </c>
      <c r="L90" s="33">
        <v>1379350518</v>
      </c>
      <c r="M90" s="38">
        <f t="shared" si="19"/>
        <v>0.25493340622489702</v>
      </c>
      <c r="N90" s="33">
        <f t="shared" si="20"/>
        <v>5413905453</v>
      </c>
      <c r="O90" s="38">
        <f t="shared" si="21"/>
        <v>1.0006052414538145</v>
      </c>
      <c r="P90" s="33">
        <v>1143158628</v>
      </c>
      <c r="Q90" s="33">
        <v>5103449044</v>
      </c>
      <c r="R90" s="33">
        <v>4840707565</v>
      </c>
      <c r="S90" s="33">
        <v>4636965779</v>
      </c>
      <c r="T90" s="38">
        <f t="shared" si="22"/>
        <v>0.95791074274489874</v>
      </c>
      <c r="U90" s="38">
        <f t="shared" si="23"/>
        <v>0.20661339923858746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13039851987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3331625399</v>
      </c>
      <c r="K91" s="39">
        <f t="shared" si="18"/>
        <v>0.25549564537399988</v>
      </c>
      <c r="L91" s="34">
        <f>SUM(L88:L90)</f>
        <v>2947229213</v>
      </c>
      <c r="M91" s="39">
        <f t="shared" si="19"/>
        <v>0.22601707564918849</v>
      </c>
      <c r="N91" s="34">
        <f t="shared" si="20"/>
        <v>13155769680</v>
      </c>
      <c r="O91" s="39">
        <f t="shared" si="21"/>
        <v>1.0088894945368676</v>
      </c>
      <c r="P91" s="34">
        <f>SUM(P88:P90)</f>
        <v>2429228171</v>
      </c>
      <c r="Q91" s="34">
        <f>SUM(Q88:Q90)</f>
        <v>12989027464</v>
      </c>
      <c r="R91" s="34">
        <f>SUM(R88:R90)</f>
        <v>12669790259</v>
      </c>
      <c r="S91" s="34">
        <f>SUM(S88:S90)</f>
        <v>11603261088</v>
      </c>
      <c r="T91" s="39">
        <f t="shared" si="22"/>
        <v>0.91582108707424026</v>
      </c>
      <c r="U91" s="39">
        <f t="shared" si="23"/>
        <v>0.2132368824731532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830942510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256628328</v>
      </c>
      <c r="K92" s="38">
        <f t="shared" si="18"/>
        <v>0.30884005200311632</v>
      </c>
      <c r="L92" s="33">
        <v>304196860</v>
      </c>
      <c r="M92" s="38">
        <f t="shared" si="19"/>
        <v>0.36608652986113321</v>
      </c>
      <c r="N92" s="33">
        <f t="shared" si="20"/>
        <v>981059997</v>
      </c>
      <c r="O92" s="38">
        <f t="shared" si="21"/>
        <v>1.1806592937458453</v>
      </c>
      <c r="P92" s="33">
        <v>195639677</v>
      </c>
      <c r="Q92" s="33">
        <v>838015279</v>
      </c>
      <c r="R92" s="33">
        <v>838015279</v>
      </c>
      <c r="S92" s="33">
        <v>865586426</v>
      </c>
      <c r="T92" s="38">
        <f t="shared" si="22"/>
        <v>1.032900530206204</v>
      </c>
      <c r="U92" s="38">
        <f t="shared" si="23"/>
        <v>0.55488326634274698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282083519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57244171</v>
      </c>
      <c r="K93" s="38">
        <f t="shared" si="18"/>
        <v>0.20293341207218846</v>
      </c>
      <c r="L93" s="33">
        <v>54077090</v>
      </c>
      <c r="M93" s="38">
        <f t="shared" si="19"/>
        <v>0.191705953583201</v>
      </c>
      <c r="N93" s="33">
        <f t="shared" si="20"/>
        <v>246294770</v>
      </c>
      <c r="O93" s="38">
        <f t="shared" si="21"/>
        <v>0.87312711807172261</v>
      </c>
      <c r="P93" s="33">
        <v>56773921</v>
      </c>
      <c r="Q93" s="33">
        <v>288588541</v>
      </c>
      <c r="R93" s="33">
        <v>277528889</v>
      </c>
      <c r="S93" s="33">
        <v>268256624</v>
      </c>
      <c r="T93" s="38">
        <f t="shared" si="22"/>
        <v>0.96658991057323762</v>
      </c>
      <c r="U93" s="38">
        <f t="shared" si="23"/>
        <v>-4.7501228601068424E-2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164111614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43359235</v>
      </c>
      <c r="K94" s="38">
        <f t="shared" si="18"/>
        <v>0.26420576791109984</v>
      </c>
      <c r="L94" s="33">
        <v>45270312</v>
      </c>
      <c r="M94" s="38">
        <f t="shared" si="19"/>
        <v>0.2758507511844957</v>
      </c>
      <c r="N94" s="33">
        <f t="shared" si="20"/>
        <v>170201497</v>
      </c>
      <c r="O94" s="38">
        <f t="shared" si="21"/>
        <v>1.0371081780964022</v>
      </c>
      <c r="P94" s="33">
        <v>35329369</v>
      </c>
      <c r="Q94" s="33">
        <v>137055234</v>
      </c>
      <c r="R94" s="33">
        <v>162883953</v>
      </c>
      <c r="S94" s="33">
        <v>150296380</v>
      </c>
      <c r="T94" s="38">
        <f t="shared" si="22"/>
        <v>0.92272060710609105</v>
      </c>
      <c r="U94" s="38">
        <f t="shared" si="23"/>
        <v>0.28137901359064754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1277137643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357231734</v>
      </c>
      <c r="K96" s="39">
        <f t="shared" si="18"/>
        <v>0.27971279051869585</v>
      </c>
      <c r="L96" s="34">
        <f>SUM(L92:L95)</f>
        <v>403544262</v>
      </c>
      <c r="M96" s="39">
        <f t="shared" si="19"/>
        <v>0.31597554438382486</v>
      </c>
      <c r="N96" s="34">
        <f t="shared" si="20"/>
        <v>1397556264</v>
      </c>
      <c r="O96" s="39">
        <f t="shared" si="21"/>
        <v>1.0942878957957392</v>
      </c>
      <c r="P96" s="34">
        <f>SUM(P92:P95)</f>
        <v>287742967</v>
      </c>
      <c r="Q96" s="34">
        <f>SUM(Q92:Q95)</f>
        <v>1263659054</v>
      </c>
      <c r="R96" s="34">
        <f>SUM(R92:R95)</f>
        <v>1278428121</v>
      </c>
      <c r="S96" s="34">
        <f>SUM(S92:S95)</f>
        <v>1284139430</v>
      </c>
      <c r="T96" s="39">
        <f t="shared" si="22"/>
        <v>1.004467446316444</v>
      </c>
      <c r="U96" s="39">
        <f t="shared" si="23"/>
        <v>0.40244700403051037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430862426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107443204</v>
      </c>
      <c r="K97" s="38">
        <f t="shared" si="18"/>
        <v>0.24936777383321887</v>
      </c>
      <c r="L97" s="33">
        <v>118218383</v>
      </c>
      <c r="M97" s="38">
        <f t="shared" si="19"/>
        <v>0.2743761717574324</v>
      </c>
      <c r="N97" s="33">
        <f t="shared" si="20"/>
        <v>446380699</v>
      </c>
      <c r="O97" s="38">
        <f t="shared" si="21"/>
        <v>1.0360167702346827</v>
      </c>
      <c r="P97" s="33">
        <v>94123523</v>
      </c>
      <c r="Q97" s="33">
        <v>490962005</v>
      </c>
      <c r="R97" s="33">
        <v>408314306</v>
      </c>
      <c r="S97" s="33">
        <v>424933101</v>
      </c>
      <c r="T97" s="38">
        <f t="shared" si="22"/>
        <v>1.040700986362207</v>
      </c>
      <c r="U97" s="38">
        <f t="shared" si="23"/>
        <v>0.25599190544535833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372120943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103570410</v>
      </c>
      <c r="K98" s="38">
        <f t="shared" si="18"/>
        <v>0.27832459298051387</v>
      </c>
      <c r="L98" s="33">
        <v>68423074</v>
      </c>
      <c r="M98" s="38">
        <f t="shared" si="19"/>
        <v>0.18387321457475722</v>
      </c>
      <c r="N98" s="33">
        <f t="shared" si="20"/>
        <v>387430312</v>
      </c>
      <c r="O98" s="38">
        <f t="shared" si="21"/>
        <v>1.0411408422126889</v>
      </c>
      <c r="P98" s="33">
        <v>55021091</v>
      </c>
      <c r="Q98" s="33">
        <v>417984103</v>
      </c>
      <c r="R98" s="33">
        <v>418150669</v>
      </c>
      <c r="S98" s="33">
        <v>1078935469</v>
      </c>
      <c r="T98" s="38">
        <f t="shared" si="22"/>
        <v>2.5802552739668103</v>
      </c>
      <c r="U98" s="38">
        <f t="shared" si="23"/>
        <v>0.24357901227367518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359828746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84572168</v>
      </c>
      <c r="K99" s="38">
        <f t="shared" si="18"/>
        <v>0.23503449610443297</v>
      </c>
      <c r="L99" s="33">
        <v>73277122</v>
      </c>
      <c r="M99" s="38">
        <f t="shared" si="19"/>
        <v>0.20364443590062703</v>
      </c>
      <c r="N99" s="33">
        <f t="shared" si="20"/>
        <v>323240065</v>
      </c>
      <c r="O99" s="38">
        <f t="shared" si="21"/>
        <v>0.89831640354825903</v>
      </c>
      <c r="P99" s="33">
        <v>77994279</v>
      </c>
      <c r="Q99" s="33">
        <v>386373096</v>
      </c>
      <c r="R99" s="33">
        <v>386387142</v>
      </c>
      <c r="S99" s="33">
        <v>329544212</v>
      </c>
      <c r="T99" s="38">
        <f t="shared" si="22"/>
        <v>0.85288607248737069</v>
      </c>
      <c r="U99" s="38">
        <f t="shared" si="23"/>
        <v>-6.0480807829507599E-2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1162812115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295585782</v>
      </c>
      <c r="K101" s="39">
        <f>IF(($E101     =0),0,($J101     /$E101     ))</f>
        <v>0.25419909045237288</v>
      </c>
      <c r="L101" s="34">
        <f>SUM(L97:L100)</f>
        <v>259918579</v>
      </c>
      <c r="M101" s="39">
        <f>IF(($E101     =0),0,($L101     /$E101     ))</f>
        <v>0.22352586083952178</v>
      </c>
      <c r="N101" s="34">
        <f>$F101     +$H101     +$J101     +$L101</f>
        <v>1157051076</v>
      </c>
      <c r="O101" s="39">
        <f>IF(($E101     =0),0,($N101     /$E101     ))</f>
        <v>0.9950455977146403</v>
      </c>
      <c r="P101" s="34">
        <f>SUM(P97:P100)</f>
        <v>227138893</v>
      </c>
      <c r="Q101" s="34">
        <f>SUM(Q97:Q100)</f>
        <v>1295319204</v>
      </c>
      <c r="R101" s="34">
        <f>SUM(R97:R100)</f>
        <v>1212852117</v>
      </c>
      <c r="S101" s="34">
        <f>SUM(S97:S100)</f>
        <v>1833412782</v>
      </c>
      <c r="T101" s="39">
        <f>IF(($R101     =0),0,($S101     /$R101     ))</f>
        <v>1.5116540230271123</v>
      </c>
      <c r="U101" s="39">
        <f>IF(($P101     =0),0,(($L101     /$P101     )-1))</f>
        <v>0.14431560164379253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15479801745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3984442915</v>
      </c>
      <c r="K102" s="39">
        <f>IF(($E102     =0),0,($J102     /$E102     ))</f>
        <v>0.25739624968304142</v>
      </c>
      <c r="L102" s="34">
        <f>SUM(L88:L90,L92:L95,L97:L100)</f>
        <v>3610692054</v>
      </c>
      <c r="M102" s="39">
        <f>IF(($E102     =0),0,($L102     /$E102     ))</f>
        <v>0.23325182799361491</v>
      </c>
      <c r="N102" s="34">
        <f>$F102     +$H102     +$J102     +$L102</f>
        <v>15710377020</v>
      </c>
      <c r="O102" s="39">
        <f>IF(($E102     =0),0,($N102     /$E102     ))</f>
        <v>1.014895234370458</v>
      </c>
      <c r="P102" s="34">
        <f>SUM(P88:P90,P92:P95,P97:P100)</f>
        <v>2944110031</v>
      </c>
      <c r="Q102" s="34">
        <f>SUM(Q88:Q90,Q92:Q95,Q97:Q100)</f>
        <v>15548005722</v>
      </c>
      <c r="R102" s="34">
        <f>SUM(R88:R90,R92:R95,R97:R100)</f>
        <v>15161070497</v>
      </c>
      <c r="S102" s="34">
        <f>SUM(S88:S90,S92:S95,S97:S100)</f>
        <v>14720813300</v>
      </c>
      <c r="T102" s="39">
        <f>IF(($R102     =0),0,($S102     /$R102     ))</f>
        <v>0.97096133831136022</v>
      </c>
      <c r="U102" s="39">
        <f>IF(($P102     =0),0,(($L102     /$P102     )-1))</f>
        <v>0.22641206204293529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6797608050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2015148253</v>
      </c>
      <c r="K105" s="38">
        <f t="shared" ref="K105:K136" si="26">IF(($E105     =0),0,($J105     /$E105     ))</f>
        <v>0.29644960965350159</v>
      </c>
      <c r="L105" s="33">
        <v>1551530798</v>
      </c>
      <c r="M105" s="38">
        <f t="shared" ref="M105:M136" si="27">IF(($E105     =0),0,($L105     /$E105     ))</f>
        <v>0.22824658123676314</v>
      </c>
      <c r="N105" s="33">
        <f t="shared" ref="N105:N136" si="28">$F105     +$H105     +$J105     +$L105</f>
        <v>6526396263</v>
      </c>
      <c r="O105" s="38">
        <f t="shared" ref="O105:O136" si="29">IF(($E105     =0),0,($N105     /$E105     ))</f>
        <v>0.96010187921911738</v>
      </c>
      <c r="P105" s="33">
        <v>2117304994</v>
      </c>
      <c r="Q105" s="33">
        <v>6841458050</v>
      </c>
      <c r="R105" s="33">
        <v>6841458051</v>
      </c>
      <c r="S105" s="33">
        <v>6013134371</v>
      </c>
      <c r="T105" s="38">
        <f t="shared" ref="T105:T136" si="30">IF(($R105     =0),0,($S105     /$R105     ))</f>
        <v>0.8789258555960997</v>
      </c>
      <c r="U105" s="38">
        <f t="shared" ref="U105:U136" si="31">IF(($P105     =0),0,(($L105     /$P105     )-1))</f>
        <v>-0.26721431140212948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6797608050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2015148253</v>
      </c>
      <c r="K106" s="39">
        <f t="shared" si="26"/>
        <v>0.29644960965350159</v>
      </c>
      <c r="L106" s="34">
        <f>L105</f>
        <v>1551530798</v>
      </c>
      <c r="M106" s="39">
        <f t="shared" si="27"/>
        <v>0.22824658123676314</v>
      </c>
      <c r="N106" s="34">
        <f t="shared" si="28"/>
        <v>6526396263</v>
      </c>
      <c r="O106" s="39">
        <f t="shared" si="29"/>
        <v>0.96010187921911738</v>
      </c>
      <c r="P106" s="34">
        <f>P105</f>
        <v>2117304994</v>
      </c>
      <c r="Q106" s="34">
        <f>Q105</f>
        <v>6841458050</v>
      </c>
      <c r="R106" s="34">
        <f>R105</f>
        <v>6841458051</v>
      </c>
      <c r="S106" s="34">
        <f>S105</f>
        <v>6013134371</v>
      </c>
      <c r="T106" s="39">
        <f t="shared" si="30"/>
        <v>0.8789258555960997</v>
      </c>
      <c r="U106" s="39">
        <f t="shared" si="31"/>
        <v>-0.26721431140212948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340114478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67333473</v>
      </c>
      <c r="K111" s="38">
        <f t="shared" si="26"/>
        <v>0.19797296897193539</v>
      </c>
      <c r="L111" s="33">
        <v>65856639</v>
      </c>
      <c r="M111" s="38">
        <f t="shared" si="27"/>
        <v>0.19363080156793561</v>
      </c>
      <c r="N111" s="33">
        <f t="shared" si="28"/>
        <v>249257363</v>
      </c>
      <c r="O111" s="38">
        <f t="shared" si="29"/>
        <v>0.73286313615852605</v>
      </c>
      <c r="P111" s="33">
        <v>60767128</v>
      </c>
      <c r="Q111" s="33">
        <v>809226629</v>
      </c>
      <c r="R111" s="33">
        <v>770005092</v>
      </c>
      <c r="S111" s="33">
        <v>240075186</v>
      </c>
      <c r="T111" s="38">
        <f t="shared" si="30"/>
        <v>0.31178389402131385</v>
      </c>
      <c r="U111" s="38">
        <f t="shared" si="31"/>
        <v>8.3754344947814641E-2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340114478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67333473</v>
      </c>
      <c r="K112" s="39">
        <f t="shared" si="26"/>
        <v>0.19797296897193539</v>
      </c>
      <c r="L112" s="34">
        <f>SUM(L107:L111)</f>
        <v>65856639</v>
      </c>
      <c r="M112" s="39">
        <f t="shared" si="27"/>
        <v>0.19363080156793561</v>
      </c>
      <c r="N112" s="34">
        <f t="shared" si="28"/>
        <v>249257363</v>
      </c>
      <c r="O112" s="39">
        <f t="shared" si="29"/>
        <v>0.73286313615852605</v>
      </c>
      <c r="P112" s="34">
        <f>SUM(P107:P111)</f>
        <v>60767128</v>
      </c>
      <c r="Q112" s="34">
        <f>SUM(Q107:Q111)</f>
        <v>809226629</v>
      </c>
      <c r="R112" s="34">
        <f>SUM(R107:R111)</f>
        <v>770005092</v>
      </c>
      <c r="S112" s="34">
        <f>SUM(S107:S111)</f>
        <v>240075186</v>
      </c>
      <c r="T112" s="39">
        <f t="shared" si="30"/>
        <v>0.31178389402131385</v>
      </c>
      <c r="U112" s="39">
        <f t="shared" si="31"/>
        <v>8.3754344947814641E-2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346258489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-366283500</v>
      </c>
      <c r="K117" s="38">
        <f t="shared" si="26"/>
        <v>-1.0578325489082812</v>
      </c>
      <c r="L117" s="33">
        <v>-884158417</v>
      </c>
      <c r="M117" s="38">
        <f t="shared" si="27"/>
        <v>-2.5534635108974904</v>
      </c>
      <c r="N117" s="33">
        <f t="shared" si="28"/>
        <v>-213887048</v>
      </c>
      <c r="O117" s="38">
        <f t="shared" si="29"/>
        <v>-0.61770918199784552</v>
      </c>
      <c r="P117" s="33">
        <v>145991980</v>
      </c>
      <c r="Q117" s="33">
        <v>1009109069</v>
      </c>
      <c r="R117" s="33">
        <v>1009109069</v>
      </c>
      <c r="S117" s="33">
        <v>3418629035</v>
      </c>
      <c r="T117" s="38">
        <f t="shared" si="30"/>
        <v>3.3877696078856667</v>
      </c>
      <c r="U117" s="38">
        <f t="shared" si="31"/>
        <v>-7.0562122453575871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375645585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88124853</v>
      </c>
      <c r="K120" s="38">
        <f t="shared" si="26"/>
        <v>0.2345957373623864</v>
      </c>
      <c r="L120" s="33">
        <v>68447883</v>
      </c>
      <c r="M120" s="38">
        <f t="shared" si="27"/>
        <v>0.18221399567360813</v>
      </c>
      <c r="N120" s="33">
        <f t="shared" si="28"/>
        <v>331881391</v>
      </c>
      <c r="O120" s="38">
        <f t="shared" si="29"/>
        <v>0.88349605120475461</v>
      </c>
      <c r="P120" s="33">
        <v>87009817</v>
      </c>
      <c r="Q120" s="33">
        <v>317901045</v>
      </c>
      <c r="R120" s="33">
        <v>373901045</v>
      </c>
      <c r="S120" s="33">
        <v>329022363</v>
      </c>
      <c r="T120" s="38">
        <f t="shared" si="30"/>
        <v>0.87997176632656915</v>
      </c>
      <c r="U120" s="38">
        <f t="shared" si="31"/>
        <v>-0.21333149108910321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721904074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-278158647</v>
      </c>
      <c r="K121" s="39">
        <f t="shared" si="26"/>
        <v>-0.38531247712559663</v>
      </c>
      <c r="L121" s="34">
        <f>SUM(L113:L120)</f>
        <v>-815710534</v>
      </c>
      <c r="M121" s="39">
        <f t="shared" si="27"/>
        <v>-1.129943109311224</v>
      </c>
      <c r="N121" s="34">
        <f t="shared" si="28"/>
        <v>117994343</v>
      </c>
      <c r="O121" s="39">
        <f t="shared" si="29"/>
        <v>0.16344878391696124</v>
      </c>
      <c r="P121" s="34">
        <f>SUM(P113:P120)</f>
        <v>233001797</v>
      </c>
      <c r="Q121" s="34">
        <f>SUM(Q113:Q120)</f>
        <v>1327010114</v>
      </c>
      <c r="R121" s="34">
        <f>SUM(R113:R120)</f>
        <v>1383010114</v>
      </c>
      <c r="S121" s="34">
        <f>SUM(S113:S120)</f>
        <v>3747651398</v>
      </c>
      <c r="T121" s="39">
        <f t="shared" si="30"/>
        <v>2.7097787355732961</v>
      </c>
      <c r="U121" s="39">
        <f t="shared" si="31"/>
        <v>-4.5008765790763405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297108984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56208183</v>
      </c>
      <c r="K125" s="38">
        <f t="shared" si="26"/>
        <v>0.18918372054343532</v>
      </c>
      <c r="L125" s="33">
        <v>52832382</v>
      </c>
      <c r="M125" s="38">
        <f t="shared" si="27"/>
        <v>0.17782155655044077</v>
      </c>
      <c r="N125" s="33">
        <f t="shared" si="28"/>
        <v>261043214</v>
      </c>
      <c r="O125" s="38">
        <f t="shared" si="29"/>
        <v>0.87861097461798732</v>
      </c>
      <c r="P125" s="33">
        <v>88095593</v>
      </c>
      <c r="Q125" s="33">
        <v>381029392</v>
      </c>
      <c r="R125" s="33">
        <v>284343314</v>
      </c>
      <c r="S125" s="33">
        <v>316261085</v>
      </c>
      <c r="T125" s="38">
        <f t="shared" si="30"/>
        <v>1.1122508229611476</v>
      </c>
      <c r="U125" s="38">
        <f t="shared" si="31"/>
        <v>-0.40028348523631596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297108984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56208183</v>
      </c>
      <c r="K126" s="39">
        <f t="shared" si="26"/>
        <v>0.18918372054343532</v>
      </c>
      <c r="L126" s="34">
        <f>SUM(L122:L125)</f>
        <v>52832382</v>
      </c>
      <c r="M126" s="39">
        <f t="shared" si="27"/>
        <v>0.17782155655044077</v>
      </c>
      <c r="N126" s="34">
        <f t="shared" si="28"/>
        <v>261043214</v>
      </c>
      <c r="O126" s="39">
        <f t="shared" si="29"/>
        <v>0.87861097461798732</v>
      </c>
      <c r="P126" s="34">
        <f>SUM(P122:P125)</f>
        <v>88095593</v>
      </c>
      <c r="Q126" s="34">
        <f>SUM(Q122:Q125)</f>
        <v>381029392</v>
      </c>
      <c r="R126" s="34">
        <f>SUM(R122:R125)</f>
        <v>284343314</v>
      </c>
      <c r="S126" s="34">
        <f>SUM(S122:S125)</f>
        <v>316261085</v>
      </c>
      <c r="T126" s="39">
        <f t="shared" si="30"/>
        <v>1.1122508229611476</v>
      </c>
      <c r="U126" s="39">
        <f t="shared" si="31"/>
        <v>-0.40028348523631596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113328125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21633561</v>
      </c>
      <c r="K131" s="38">
        <f t="shared" si="26"/>
        <v>0.1908931344271336</v>
      </c>
      <c r="L131" s="33">
        <v>25914276</v>
      </c>
      <c r="M131" s="38">
        <f t="shared" si="27"/>
        <v>0.22866588501309804</v>
      </c>
      <c r="N131" s="33">
        <f t="shared" si="28"/>
        <v>107560563</v>
      </c>
      <c r="O131" s="38">
        <f t="shared" si="29"/>
        <v>0.94910740824486417</v>
      </c>
      <c r="P131" s="33">
        <v>29704576</v>
      </c>
      <c r="Q131" s="33">
        <v>79061220</v>
      </c>
      <c r="R131" s="33">
        <v>79061220</v>
      </c>
      <c r="S131" s="33">
        <v>104832945</v>
      </c>
      <c r="T131" s="38">
        <f t="shared" si="30"/>
        <v>1.325971759606037</v>
      </c>
      <c r="U131" s="38">
        <f t="shared" si="31"/>
        <v>-0.1275998687878932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113328125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21633561</v>
      </c>
      <c r="K132" s="39">
        <f t="shared" si="26"/>
        <v>0.1908931344271336</v>
      </c>
      <c r="L132" s="34">
        <f>SUM(L127:L131)</f>
        <v>25914276</v>
      </c>
      <c r="M132" s="39">
        <f t="shared" si="27"/>
        <v>0.22866588501309804</v>
      </c>
      <c r="N132" s="34">
        <f t="shared" si="28"/>
        <v>107560563</v>
      </c>
      <c r="O132" s="39">
        <f t="shared" si="29"/>
        <v>0.94910740824486417</v>
      </c>
      <c r="P132" s="34">
        <f>SUM(P127:P131)</f>
        <v>29704576</v>
      </c>
      <c r="Q132" s="34">
        <f>SUM(Q127:Q131)</f>
        <v>79061220</v>
      </c>
      <c r="R132" s="34">
        <f>SUM(R127:R131)</f>
        <v>79061220</v>
      </c>
      <c r="S132" s="34">
        <f>SUM(S127:S131)</f>
        <v>104832945</v>
      </c>
      <c r="T132" s="39">
        <f t="shared" si="30"/>
        <v>1.325971759606037</v>
      </c>
      <c r="U132" s="39">
        <f t="shared" si="31"/>
        <v>-0.1275998687878932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300774678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71853370</v>
      </c>
      <c r="K133" s="38">
        <f t="shared" si="26"/>
        <v>0.23889434601938134</v>
      </c>
      <c r="L133" s="33">
        <v>63685229</v>
      </c>
      <c r="M133" s="38">
        <f t="shared" si="27"/>
        <v>0.2117373358138879</v>
      </c>
      <c r="N133" s="33">
        <f t="shared" si="28"/>
        <v>305389093</v>
      </c>
      <c r="O133" s="38">
        <f t="shared" si="29"/>
        <v>1.0153417669023321</v>
      </c>
      <c r="P133" s="33">
        <v>52254512</v>
      </c>
      <c r="Q133" s="33">
        <v>272240427</v>
      </c>
      <c r="R133" s="33">
        <v>269214618</v>
      </c>
      <c r="S133" s="33">
        <v>296297016</v>
      </c>
      <c r="T133" s="38">
        <f t="shared" si="30"/>
        <v>1.1005977988906976</v>
      </c>
      <c r="U133" s="38">
        <f t="shared" si="31"/>
        <v>0.21875081332689517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97435490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21077378</v>
      </c>
      <c r="K136" s="38">
        <f t="shared" si="26"/>
        <v>0.21632136298590995</v>
      </c>
      <c r="L136" s="33">
        <v>5904065</v>
      </c>
      <c r="M136" s="38">
        <f t="shared" si="27"/>
        <v>6.0594604696912802E-2</v>
      </c>
      <c r="N136" s="33">
        <f t="shared" si="28"/>
        <v>75482178</v>
      </c>
      <c r="O136" s="38">
        <f t="shared" si="29"/>
        <v>0.77468875047480135</v>
      </c>
      <c r="P136" s="33">
        <v>3363879</v>
      </c>
      <c r="Q136" s="33">
        <v>81617378</v>
      </c>
      <c r="R136" s="33">
        <v>60227881</v>
      </c>
      <c r="S136" s="33">
        <v>20941650</v>
      </c>
      <c r="T136" s="38">
        <f t="shared" si="30"/>
        <v>0.34770690338582561</v>
      </c>
      <c r="U136" s="38">
        <f t="shared" si="31"/>
        <v>0.75513596059786936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398210168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92930748</v>
      </c>
      <c r="K137" s="39">
        <f t="shared" ref="K137:K170" si="34">IF(($E137     =0),0,($J137     /$E137     ))</f>
        <v>0.23337110769105224</v>
      </c>
      <c r="L137" s="34">
        <f>SUM(L133:L136)</f>
        <v>69589294</v>
      </c>
      <c r="M137" s="39">
        <f t="shared" ref="M137:M170" si="35">IF(($E137     =0),0,($L137     /$E137     ))</f>
        <v>0.17475519108291579</v>
      </c>
      <c r="N137" s="34">
        <f t="shared" ref="N137:N170" si="36">$F137     +$H137     +$J137     +$L137</f>
        <v>380871271</v>
      </c>
      <c r="O137" s="39">
        <f t="shared" ref="O137:O170" si="37">IF(($E137     =0),0,($N137     /$E137     ))</f>
        <v>0.95645792500205573</v>
      </c>
      <c r="P137" s="34">
        <f>SUM(P133:P136)</f>
        <v>55618391</v>
      </c>
      <c r="Q137" s="34">
        <f>SUM(Q133:Q136)</f>
        <v>353857805</v>
      </c>
      <c r="R137" s="34">
        <f>SUM(R133:R136)</f>
        <v>329442499</v>
      </c>
      <c r="S137" s="34">
        <f>SUM(S133:S136)</f>
        <v>317238666</v>
      </c>
      <c r="T137" s="39">
        <f t="shared" ref="T137:T170" si="38">IF(($R137     =0),0,($S137     /$R137     ))</f>
        <v>0.96295610603658033</v>
      </c>
      <c r="U137" s="39">
        <f t="shared" ref="U137:U170" si="39">IF(($P137     =0),0,(($L137     /$P137     )-1))</f>
        <v>0.25119214613741714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48679205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8637273</v>
      </c>
      <c r="K140" s="38">
        <f t="shared" si="34"/>
        <v>0.17743249915441306</v>
      </c>
      <c r="L140" s="33">
        <v>12950709</v>
      </c>
      <c r="M140" s="38">
        <f t="shared" si="35"/>
        <v>0.26604191666646981</v>
      </c>
      <c r="N140" s="33">
        <f t="shared" si="36"/>
        <v>45858226</v>
      </c>
      <c r="O140" s="38">
        <f t="shared" si="37"/>
        <v>0.9420496082464781</v>
      </c>
      <c r="P140" s="33">
        <v>11140965</v>
      </c>
      <c r="Q140" s="33">
        <v>39317194</v>
      </c>
      <c r="R140" s="33">
        <v>39317194</v>
      </c>
      <c r="S140" s="33">
        <v>44346018</v>
      </c>
      <c r="T140" s="38">
        <f t="shared" si="38"/>
        <v>1.1279039394316899</v>
      </c>
      <c r="U140" s="38">
        <f t="shared" si="39"/>
        <v>0.16244050672450716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51883396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12061812</v>
      </c>
      <c r="K143" s="38">
        <f t="shared" si="34"/>
        <v>0.23247923092775191</v>
      </c>
      <c r="L143" s="33">
        <v>10071278</v>
      </c>
      <c r="M143" s="38">
        <f t="shared" si="35"/>
        <v>0.19411370065290251</v>
      </c>
      <c r="N143" s="33">
        <f t="shared" si="36"/>
        <v>48277712</v>
      </c>
      <c r="O143" s="38">
        <f t="shared" si="37"/>
        <v>0.93050408650968031</v>
      </c>
      <c r="P143" s="33">
        <v>19812262</v>
      </c>
      <c r="Q143" s="33">
        <v>50628699</v>
      </c>
      <c r="R143" s="33">
        <v>50628699</v>
      </c>
      <c r="S143" s="33">
        <v>54254844</v>
      </c>
      <c r="T143" s="38">
        <f t="shared" si="38"/>
        <v>1.0716223223512025</v>
      </c>
      <c r="U143" s="38">
        <f t="shared" si="39"/>
        <v>-0.49166440459953542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100562601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20699085</v>
      </c>
      <c r="K144" s="39">
        <f t="shared" si="34"/>
        <v>0.20583283242644052</v>
      </c>
      <c r="L144" s="34">
        <f>SUM(L138:L143)</f>
        <v>23021987</v>
      </c>
      <c r="M144" s="39">
        <f t="shared" si="35"/>
        <v>0.22893189685895257</v>
      </c>
      <c r="N144" s="34">
        <f t="shared" si="36"/>
        <v>94135938</v>
      </c>
      <c r="O144" s="39">
        <f t="shared" si="37"/>
        <v>0.93609291191662791</v>
      </c>
      <c r="P144" s="34">
        <f>SUM(P138:P143)</f>
        <v>30953227</v>
      </c>
      <c r="Q144" s="34">
        <f>SUM(Q138:Q143)</f>
        <v>89945893</v>
      </c>
      <c r="R144" s="34">
        <f>SUM(R138:R143)</f>
        <v>89945893</v>
      </c>
      <c r="S144" s="34">
        <f>SUM(S138:S143)</f>
        <v>98600862</v>
      </c>
      <c r="T144" s="39">
        <f t="shared" si="38"/>
        <v>1.0962241711247449</v>
      </c>
      <c r="U144" s="39">
        <f t="shared" si="39"/>
        <v>-0.2562330577034827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52055159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10102605</v>
      </c>
      <c r="K149" s="38">
        <f t="shared" si="34"/>
        <v>0.19407500032801744</v>
      </c>
      <c r="L149" s="33">
        <v>5422241</v>
      </c>
      <c r="M149" s="38">
        <f t="shared" si="35"/>
        <v>0.10416337408555414</v>
      </c>
      <c r="N149" s="33">
        <f t="shared" si="36"/>
        <v>32987582</v>
      </c>
      <c r="O149" s="38">
        <f t="shared" si="37"/>
        <v>0.63370437500728793</v>
      </c>
      <c r="P149" s="33">
        <v>9673084</v>
      </c>
      <c r="Q149" s="33">
        <v>59274506</v>
      </c>
      <c r="R149" s="33">
        <v>59274706</v>
      </c>
      <c r="S149" s="33">
        <v>46806665</v>
      </c>
      <c r="T149" s="38">
        <f t="shared" si="38"/>
        <v>0.78965663701478339</v>
      </c>
      <c r="U149" s="38">
        <f t="shared" si="39"/>
        <v>-0.43945064469614858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52055159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10102605</v>
      </c>
      <c r="K150" s="39">
        <f t="shared" si="34"/>
        <v>0.19407500032801744</v>
      </c>
      <c r="L150" s="34">
        <f>SUM(L145:L149)</f>
        <v>5422241</v>
      </c>
      <c r="M150" s="39">
        <f t="shared" si="35"/>
        <v>0.10416337408555414</v>
      </c>
      <c r="N150" s="34">
        <f t="shared" si="36"/>
        <v>32987582</v>
      </c>
      <c r="O150" s="39">
        <f t="shared" si="37"/>
        <v>0.63370437500728793</v>
      </c>
      <c r="P150" s="34">
        <f>SUM(P145:P149)</f>
        <v>9673084</v>
      </c>
      <c r="Q150" s="34">
        <f>SUM(Q145:Q149)</f>
        <v>59274506</v>
      </c>
      <c r="R150" s="34">
        <f>SUM(R145:R149)</f>
        <v>59274706</v>
      </c>
      <c r="S150" s="34">
        <f>SUM(S145:S149)</f>
        <v>46806665</v>
      </c>
      <c r="T150" s="39">
        <f t="shared" si="38"/>
        <v>0.78965663701478339</v>
      </c>
      <c r="U150" s="39">
        <f t="shared" si="39"/>
        <v>-0.43945064469614858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1104740300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279298320</v>
      </c>
      <c r="K152" s="38">
        <f t="shared" si="34"/>
        <v>0.25281807860182165</v>
      </c>
      <c r="L152" s="33">
        <v>282830631</v>
      </c>
      <c r="M152" s="38">
        <f t="shared" si="35"/>
        <v>0.25601549160467851</v>
      </c>
      <c r="N152" s="33">
        <f t="shared" si="36"/>
        <v>1144271390</v>
      </c>
      <c r="O152" s="38">
        <f t="shared" si="37"/>
        <v>1.0357831519317255</v>
      </c>
      <c r="P152" s="33">
        <v>101402084</v>
      </c>
      <c r="Q152" s="33">
        <v>557225400</v>
      </c>
      <c r="R152" s="33">
        <v>575219900</v>
      </c>
      <c r="S152" s="33">
        <v>682287165</v>
      </c>
      <c r="T152" s="38">
        <f t="shared" si="38"/>
        <v>1.1861327554905523</v>
      </c>
      <c r="U152" s="38">
        <f t="shared" si="39"/>
        <v>1.7891993916022475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338231930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89748874</v>
      </c>
      <c r="K156" s="38">
        <f t="shared" si="34"/>
        <v>0.26534713620916867</v>
      </c>
      <c r="L156" s="33">
        <v>25327499</v>
      </c>
      <c r="M156" s="38">
        <f t="shared" si="35"/>
        <v>7.4882046174647082E-2</v>
      </c>
      <c r="N156" s="33">
        <f t="shared" si="36"/>
        <v>332406705</v>
      </c>
      <c r="O156" s="38">
        <f t="shared" si="37"/>
        <v>0.98277742435493898</v>
      </c>
      <c r="P156" s="33">
        <v>12539728</v>
      </c>
      <c r="Q156" s="33">
        <v>313103282</v>
      </c>
      <c r="R156" s="33">
        <v>344408362</v>
      </c>
      <c r="S156" s="33">
        <v>353495563</v>
      </c>
      <c r="T156" s="38">
        <f t="shared" si="38"/>
        <v>1.0263849604209088</v>
      </c>
      <c r="U156" s="38">
        <f t="shared" si="39"/>
        <v>1.0197805725929623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1442972230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369047194</v>
      </c>
      <c r="K157" s="39">
        <f t="shared" si="34"/>
        <v>0.25575488309986394</v>
      </c>
      <c r="L157" s="34">
        <f>SUM(L151:L156)</f>
        <v>308158130</v>
      </c>
      <c r="M157" s="39">
        <f t="shared" si="35"/>
        <v>0.21355790748654949</v>
      </c>
      <c r="N157" s="34">
        <f t="shared" si="36"/>
        <v>1476678095</v>
      </c>
      <c r="O157" s="39">
        <f t="shared" si="37"/>
        <v>1.0233586373315029</v>
      </c>
      <c r="P157" s="34">
        <f>SUM(P151:P156)</f>
        <v>113941812</v>
      </c>
      <c r="Q157" s="34">
        <f>SUM(Q151:Q156)</f>
        <v>870328682</v>
      </c>
      <c r="R157" s="34">
        <f>SUM(R151:R156)</f>
        <v>919628262</v>
      </c>
      <c r="S157" s="34">
        <f>SUM(S151:S156)</f>
        <v>1035782728</v>
      </c>
      <c r="T157" s="39">
        <f t="shared" si="38"/>
        <v>1.1263058898901044</v>
      </c>
      <c r="U157" s="39">
        <f t="shared" si="39"/>
        <v>1.7045219361615911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619175785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137177343</v>
      </c>
      <c r="K162" s="38">
        <f t="shared" si="34"/>
        <v>0.22154830069783818</v>
      </c>
      <c r="L162" s="33">
        <v>156177270</v>
      </c>
      <c r="M162" s="38">
        <f t="shared" si="35"/>
        <v>0.25223413735406336</v>
      </c>
      <c r="N162" s="33">
        <f t="shared" si="36"/>
        <v>597074935</v>
      </c>
      <c r="O162" s="38">
        <f t="shared" si="37"/>
        <v>0.9643060169092369</v>
      </c>
      <c r="P162" s="33">
        <v>49614490</v>
      </c>
      <c r="Q162" s="33">
        <v>430242696</v>
      </c>
      <c r="R162" s="33">
        <v>464957801</v>
      </c>
      <c r="S162" s="33">
        <v>498433412</v>
      </c>
      <c r="T162" s="38">
        <f t="shared" si="38"/>
        <v>1.0719970950654079</v>
      </c>
      <c r="U162" s="38">
        <f t="shared" si="39"/>
        <v>2.1478156885216397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619175785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137177343</v>
      </c>
      <c r="K163" s="39">
        <f t="shared" si="34"/>
        <v>0.22154830069783818</v>
      </c>
      <c r="L163" s="34">
        <f>SUM(L158:L162)</f>
        <v>156177270</v>
      </c>
      <c r="M163" s="39">
        <f t="shared" si="35"/>
        <v>0.25223413735406336</v>
      </c>
      <c r="N163" s="34">
        <f t="shared" si="36"/>
        <v>597074935</v>
      </c>
      <c r="O163" s="39">
        <f t="shared" si="37"/>
        <v>0.9643060169092369</v>
      </c>
      <c r="P163" s="34">
        <f>SUM(P158:P162)</f>
        <v>49614490</v>
      </c>
      <c r="Q163" s="34">
        <f>SUM(Q158:Q162)</f>
        <v>430242696</v>
      </c>
      <c r="R163" s="34">
        <f>SUM(R158:R162)</f>
        <v>464957801</v>
      </c>
      <c r="S163" s="34">
        <f>SUM(S158:S162)</f>
        <v>498433412</v>
      </c>
      <c r="T163" s="39">
        <f t="shared" si="38"/>
        <v>1.0719970950654079</v>
      </c>
      <c r="U163" s="39">
        <f t="shared" si="39"/>
        <v>2.1478156885216397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71450657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14872585</v>
      </c>
      <c r="K168" s="38">
        <f t="shared" si="34"/>
        <v>0.2081518298705077</v>
      </c>
      <c r="L168" s="33">
        <v>65476744</v>
      </c>
      <c r="M168" s="38">
        <f t="shared" si="35"/>
        <v>0.91639106971402651</v>
      </c>
      <c r="N168" s="33">
        <f t="shared" si="36"/>
        <v>114417761</v>
      </c>
      <c r="O168" s="38">
        <f t="shared" si="37"/>
        <v>1.6013535186947265</v>
      </c>
      <c r="P168" s="33">
        <v>17181267</v>
      </c>
      <c r="Q168" s="33">
        <v>57980225</v>
      </c>
      <c r="R168" s="33">
        <v>53540116</v>
      </c>
      <c r="S168" s="33">
        <v>68198671</v>
      </c>
      <c r="T168" s="38">
        <f t="shared" si="38"/>
        <v>1.2737863885091321</v>
      </c>
      <c r="U168" s="38">
        <f t="shared" si="39"/>
        <v>2.8109380408324949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71450657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14872585</v>
      </c>
      <c r="K169" s="39">
        <f t="shared" si="34"/>
        <v>0.2081518298705077</v>
      </c>
      <c r="L169" s="34">
        <f>SUM(L164:L168)</f>
        <v>65476744</v>
      </c>
      <c r="M169" s="39">
        <f t="shared" si="35"/>
        <v>0.91639106971402651</v>
      </c>
      <c r="N169" s="34">
        <f t="shared" si="36"/>
        <v>114417761</v>
      </c>
      <c r="O169" s="39">
        <f t="shared" si="37"/>
        <v>1.6013535186947265</v>
      </c>
      <c r="P169" s="34">
        <f>SUM(P164:P168)</f>
        <v>17181267</v>
      </c>
      <c r="Q169" s="34">
        <f>SUM(Q164:Q168)</f>
        <v>57980225</v>
      </c>
      <c r="R169" s="34">
        <f>SUM(R164:R168)</f>
        <v>53540116</v>
      </c>
      <c r="S169" s="34">
        <f>SUM(S164:S168)</f>
        <v>68198671</v>
      </c>
      <c r="T169" s="39">
        <f t="shared" si="38"/>
        <v>1.2737863885091321</v>
      </c>
      <c r="U169" s="39">
        <f t="shared" si="39"/>
        <v>2.8109380408324949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10954490311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2526994383</v>
      </c>
      <c r="K170" s="39">
        <f t="shared" si="34"/>
        <v>0.23068114638455678</v>
      </c>
      <c r="L170" s="34">
        <f>SUM(L105,L107:L111,L113:L120,L122:L125,L127:L131,L133:L136,L138:L143,L145:L149,L151:L156,L158:L162,L164:L168)</f>
        <v>1508269227</v>
      </c>
      <c r="M170" s="39">
        <f t="shared" si="35"/>
        <v>0.13768502086176157</v>
      </c>
      <c r="N170" s="34">
        <f t="shared" si="36"/>
        <v>9958417328</v>
      </c>
      <c r="O170" s="39">
        <f t="shared" si="37"/>
        <v>0.90907171810633769</v>
      </c>
      <c r="P170" s="34">
        <f>SUM(P105,P107:P111,P113:P120,P122:P125,P127:P131,P133:P136,P138:P143,P145:P149,P151:P156,P158:P162,P164:P168)</f>
        <v>2805856359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11274667068</v>
      </c>
      <c r="S170" s="34">
        <f>SUM(S105,S107:S111,S113:S120,S122:S125,S127:S131,S133:S136,S138:S143,S145:S149,S151:S156,S158:S162,S164:S168)</f>
        <v>12487015989</v>
      </c>
      <c r="T170" s="39">
        <f t="shared" si="38"/>
        <v>1.107528578333006</v>
      </c>
      <c r="U170" s="39">
        <f t="shared" si="39"/>
        <v>-0.46245672122091697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7620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-1</v>
      </c>
      <c r="M174" s="38">
        <f t="shared" si="43"/>
        <v>0</v>
      </c>
      <c r="N174" s="33">
        <f t="shared" si="44"/>
        <v>-489415</v>
      </c>
      <c r="O174" s="38">
        <f t="shared" si="45"/>
        <v>0</v>
      </c>
      <c r="P174" s="33">
        <v>1211117</v>
      </c>
      <c r="Q174" s="33">
        <v>0</v>
      </c>
      <c r="R174" s="33">
        <v>0</v>
      </c>
      <c r="S174" s="33">
        <v>3760640</v>
      </c>
      <c r="T174" s="38">
        <f t="shared" si="46"/>
        <v>0</v>
      </c>
      <c r="U174" s="38">
        <f t="shared" si="47"/>
        <v>-1.0000008256840587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1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-54710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13419874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20982679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957811</v>
      </c>
      <c r="K177" s="38">
        <f t="shared" si="42"/>
        <v>0</v>
      </c>
      <c r="L177" s="33">
        <v>1041674</v>
      </c>
      <c r="M177" s="38">
        <f t="shared" si="43"/>
        <v>0</v>
      </c>
      <c r="N177" s="33">
        <f t="shared" si="44"/>
        <v>3854439</v>
      </c>
      <c r="O177" s="38">
        <f t="shared" si="45"/>
        <v>0</v>
      </c>
      <c r="P177" s="33">
        <v>277356</v>
      </c>
      <c r="Q177" s="33">
        <v>0</v>
      </c>
      <c r="R177" s="33">
        <v>0</v>
      </c>
      <c r="S177" s="33">
        <v>940669</v>
      </c>
      <c r="T177" s="38">
        <f t="shared" si="46"/>
        <v>0</v>
      </c>
      <c r="U177" s="38">
        <f t="shared" si="47"/>
        <v>2.7557290990640189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32458258</v>
      </c>
      <c r="K178" s="38">
        <f t="shared" si="42"/>
        <v>0.16556193287148971</v>
      </c>
      <c r="L178" s="33">
        <v>54163736</v>
      </c>
      <c r="M178" s="38">
        <f t="shared" si="43"/>
        <v>0.2762764663371981</v>
      </c>
      <c r="N178" s="33">
        <f t="shared" si="44"/>
        <v>92400867</v>
      </c>
      <c r="O178" s="38">
        <f t="shared" si="45"/>
        <v>0.4713150699437243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196049040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33361359</v>
      </c>
      <c r="K179" s="39">
        <f t="shared" si="42"/>
        <v>0.17016843846825264</v>
      </c>
      <c r="L179" s="34">
        <f>SUM(L173:L178)</f>
        <v>55205409</v>
      </c>
      <c r="M179" s="39">
        <f t="shared" si="43"/>
        <v>0.2815897950839239</v>
      </c>
      <c r="N179" s="34">
        <f t="shared" si="44"/>
        <v>109185765</v>
      </c>
      <c r="O179" s="39">
        <f t="shared" si="45"/>
        <v>0.55693088321166995</v>
      </c>
      <c r="P179" s="34">
        <f>SUM(P173:P178)</f>
        <v>1488473</v>
      </c>
      <c r="Q179" s="34">
        <f>SUM(Q173:Q178)</f>
        <v>196049040</v>
      </c>
      <c r="R179" s="34">
        <f>SUM(R173:R178)</f>
        <v>196049041</v>
      </c>
      <c r="S179" s="34">
        <f>SUM(S173:S178)</f>
        <v>25691608</v>
      </c>
      <c r="T179" s="39">
        <f t="shared" si="46"/>
        <v>0.13104684352931878</v>
      </c>
      <c r="U179" s="39">
        <f t="shared" si="47"/>
        <v>36.088619679362672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5416487</v>
      </c>
      <c r="K180" s="38">
        <f t="shared" si="42"/>
        <v>0</v>
      </c>
      <c r="L180" s="33">
        <v>2711883</v>
      </c>
      <c r="M180" s="38">
        <f t="shared" si="43"/>
        <v>0</v>
      </c>
      <c r="N180" s="33">
        <f t="shared" si="44"/>
        <v>22168347</v>
      </c>
      <c r="O180" s="38">
        <f t="shared" si="45"/>
        <v>0</v>
      </c>
      <c r="P180" s="33">
        <v>6027340</v>
      </c>
      <c r="Q180" s="33">
        <v>0</v>
      </c>
      <c r="R180" s="33">
        <v>0</v>
      </c>
      <c r="S180" s="33">
        <v>28584459</v>
      </c>
      <c r="T180" s="38">
        <f t="shared" si="46"/>
        <v>0</v>
      </c>
      <c r="U180" s="38">
        <f t="shared" si="47"/>
        <v>-0.55006968248016541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1800</v>
      </c>
      <c r="Q182" s="33">
        <v>0</v>
      </c>
      <c r="R182" s="33">
        <v>0</v>
      </c>
      <c r="S182" s="33">
        <v>1800</v>
      </c>
      <c r="T182" s="38">
        <f t="shared" si="46"/>
        <v>0</v>
      </c>
      <c r="U182" s="38">
        <f t="shared" si="47"/>
        <v>-1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472342852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677980367</v>
      </c>
      <c r="K184" s="38">
        <f t="shared" si="42"/>
        <v>1.4353564664507721</v>
      </c>
      <c r="L184" s="33">
        <v>90886418</v>
      </c>
      <c r="M184" s="38">
        <f t="shared" si="43"/>
        <v>0.19241620279669228</v>
      </c>
      <c r="N184" s="33">
        <f t="shared" si="44"/>
        <v>769110188</v>
      </c>
      <c r="O184" s="38">
        <f t="shared" si="45"/>
        <v>1.6282879792579141</v>
      </c>
      <c r="P184" s="33">
        <v>938598</v>
      </c>
      <c r="Q184" s="33">
        <v>858642054</v>
      </c>
      <c r="R184" s="33">
        <v>1134591057</v>
      </c>
      <c r="S184" s="33">
        <v>2123684</v>
      </c>
      <c r="T184" s="38">
        <f t="shared" si="46"/>
        <v>1.871761624505736E-3</v>
      </c>
      <c r="U184" s="38">
        <f t="shared" si="47"/>
        <v>95.832102774563765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472342852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683396854</v>
      </c>
      <c r="K185" s="39">
        <f t="shared" si="42"/>
        <v>1.4468237448843622</v>
      </c>
      <c r="L185" s="34">
        <f>SUM(L180:L184)</f>
        <v>93598301</v>
      </c>
      <c r="M185" s="39">
        <f t="shared" si="43"/>
        <v>0.19815754722165246</v>
      </c>
      <c r="N185" s="34">
        <f t="shared" si="44"/>
        <v>791278535</v>
      </c>
      <c r="O185" s="39">
        <f t="shared" si="45"/>
        <v>1.6752207250507942</v>
      </c>
      <c r="P185" s="34">
        <f>SUM(P180:P184)</f>
        <v>6967738</v>
      </c>
      <c r="Q185" s="34">
        <f>SUM(Q180:Q184)</f>
        <v>858642054</v>
      </c>
      <c r="R185" s="34">
        <f>SUM(R180:R184)</f>
        <v>1134591057</v>
      </c>
      <c r="S185" s="34">
        <f>SUM(S180:S184)</f>
        <v>30709943</v>
      </c>
      <c r="T185" s="39">
        <f t="shared" si="46"/>
        <v>2.7066970791397662E-2</v>
      </c>
      <c r="U185" s="39">
        <f t="shared" si="47"/>
        <v>12.433097082582611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-923472</v>
      </c>
      <c r="K186" s="38">
        <f t="shared" si="42"/>
        <v>0</v>
      </c>
      <c r="L186" s="33">
        <v>1064756</v>
      </c>
      <c r="M186" s="38">
        <f t="shared" si="43"/>
        <v>0</v>
      </c>
      <c r="N186" s="33">
        <f t="shared" si="44"/>
        <v>1272053</v>
      </c>
      <c r="O186" s="38">
        <f t="shared" si="45"/>
        <v>0</v>
      </c>
      <c r="P186" s="33">
        <v>950654</v>
      </c>
      <c r="Q186" s="33">
        <v>0</v>
      </c>
      <c r="R186" s="33">
        <v>0</v>
      </c>
      <c r="S186" s="33">
        <v>4669373</v>
      </c>
      <c r="T186" s="38">
        <f t="shared" si="46"/>
        <v>0</v>
      </c>
      <c r="U186" s="38">
        <f t="shared" si="47"/>
        <v>0.12002474086260606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359059</v>
      </c>
      <c r="K187" s="38">
        <f t="shared" si="42"/>
        <v>0.81950185213503357</v>
      </c>
      <c r="L187" s="33">
        <v>346272</v>
      </c>
      <c r="M187" s="38">
        <f t="shared" si="43"/>
        <v>0.79031731649256065</v>
      </c>
      <c r="N187" s="33">
        <f t="shared" si="44"/>
        <v>1342983</v>
      </c>
      <c r="O187" s="38">
        <f t="shared" si="45"/>
        <v>3.0651705036939996</v>
      </c>
      <c r="P187" s="33">
        <v>322338</v>
      </c>
      <c r="Q187" s="33">
        <v>421696</v>
      </c>
      <c r="R187" s="33">
        <v>421696</v>
      </c>
      <c r="S187" s="33">
        <v>1373579</v>
      </c>
      <c r="T187" s="38">
        <f t="shared" si="46"/>
        <v>3.2572730118379116</v>
      </c>
      <c r="U187" s="38">
        <f t="shared" si="47"/>
        <v>7.4251251791597639E-2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44677044</v>
      </c>
      <c r="K188" s="38">
        <f t="shared" si="42"/>
        <v>0.16231123531091488</v>
      </c>
      <c r="L188" s="33">
        <v>63970477</v>
      </c>
      <c r="M188" s="38">
        <f t="shared" si="43"/>
        <v>0.23240407635962818</v>
      </c>
      <c r="N188" s="33">
        <f t="shared" si="44"/>
        <v>243005217</v>
      </c>
      <c r="O188" s="38">
        <f t="shared" si="45"/>
        <v>0.88283542121244485</v>
      </c>
      <c r="P188" s="33">
        <v>10928446</v>
      </c>
      <c r="Q188" s="33">
        <v>296691354</v>
      </c>
      <c r="R188" s="33">
        <v>253691354</v>
      </c>
      <c r="S188" s="33">
        <v>169148847</v>
      </c>
      <c r="T188" s="38">
        <f t="shared" si="46"/>
        <v>0.66675053892455471</v>
      </c>
      <c r="U188" s="38">
        <f t="shared" si="47"/>
        <v>4.8535748815522357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261936000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51372394</v>
      </c>
      <c r="K190" s="38">
        <f t="shared" si="42"/>
        <v>0.19612574827438764</v>
      </c>
      <c r="L190" s="33">
        <v>11782486</v>
      </c>
      <c r="M190" s="38">
        <f t="shared" si="43"/>
        <v>4.4982308655549447E-2</v>
      </c>
      <c r="N190" s="33">
        <f t="shared" si="44"/>
        <v>238447696</v>
      </c>
      <c r="O190" s="38">
        <f t="shared" si="45"/>
        <v>0.91032808014171396</v>
      </c>
      <c r="P190" s="33">
        <v>10556572</v>
      </c>
      <c r="Q190" s="33">
        <v>226713000</v>
      </c>
      <c r="R190" s="33">
        <v>297353000</v>
      </c>
      <c r="S190" s="33">
        <v>103067942</v>
      </c>
      <c r="T190" s="38">
        <f t="shared" si="46"/>
        <v>0.34661813400234737</v>
      </c>
      <c r="U190" s="38">
        <f t="shared" si="47"/>
        <v>0.11612803853372089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537629543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95485025</v>
      </c>
      <c r="K191" s="39">
        <f t="shared" si="42"/>
        <v>0.17760375381752413</v>
      </c>
      <c r="L191" s="34">
        <f>SUM(L186:L190)</f>
        <v>77163991</v>
      </c>
      <c r="M191" s="39">
        <f t="shared" si="43"/>
        <v>0.14352632217608621</v>
      </c>
      <c r="N191" s="34">
        <f t="shared" si="44"/>
        <v>484067949</v>
      </c>
      <c r="O191" s="39">
        <f t="shared" si="45"/>
        <v>0.90037453354753605</v>
      </c>
      <c r="P191" s="34">
        <f>SUM(P186:P190)</f>
        <v>22758010</v>
      </c>
      <c r="Q191" s="34">
        <f>SUM(Q186:Q190)</f>
        <v>523826050</v>
      </c>
      <c r="R191" s="34">
        <f>SUM(R186:R190)</f>
        <v>551466050</v>
      </c>
      <c r="S191" s="34">
        <f>SUM(S186:S190)</f>
        <v>278259741</v>
      </c>
      <c r="T191" s="39">
        <f t="shared" si="46"/>
        <v>0.50458181605195818</v>
      </c>
      <c r="U191" s="39">
        <f t="shared" si="47"/>
        <v>2.3906299803893223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55334537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10109312</v>
      </c>
      <c r="K192" s="38">
        <f t="shared" si="42"/>
        <v>0.18269443548429798</v>
      </c>
      <c r="L192" s="33">
        <v>6671470</v>
      </c>
      <c r="M192" s="38">
        <f t="shared" si="43"/>
        <v>0.12056611226366636</v>
      </c>
      <c r="N192" s="33">
        <f t="shared" si="44"/>
        <v>49758085</v>
      </c>
      <c r="O192" s="38">
        <f t="shared" si="45"/>
        <v>0.89922293919256968</v>
      </c>
      <c r="P192" s="33">
        <v>12985534</v>
      </c>
      <c r="Q192" s="33">
        <v>49386876</v>
      </c>
      <c r="R192" s="33">
        <v>45963432</v>
      </c>
      <c r="S192" s="33">
        <v>43255179</v>
      </c>
      <c r="T192" s="38">
        <f t="shared" si="46"/>
        <v>0.94107809442950208</v>
      </c>
      <c r="U192" s="38">
        <f t="shared" si="47"/>
        <v>-0.48623830179028449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11153908</v>
      </c>
      <c r="K193" s="38">
        <f t="shared" si="42"/>
        <v>0.1991079767679739</v>
      </c>
      <c r="L193" s="33">
        <v>11492796</v>
      </c>
      <c r="M193" s="38">
        <f t="shared" si="43"/>
        <v>0.20515745324123738</v>
      </c>
      <c r="N193" s="33">
        <f t="shared" si="44"/>
        <v>59505484</v>
      </c>
      <c r="O193" s="38">
        <f t="shared" si="45"/>
        <v>1.0622300745029494</v>
      </c>
      <c r="P193" s="33">
        <v>11680687</v>
      </c>
      <c r="Q193" s="33">
        <v>98132489</v>
      </c>
      <c r="R193" s="33">
        <v>119167489</v>
      </c>
      <c r="S193" s="33">
        <v>42144012</v>
      </c>
      <c r="T193" s="38">
        <f t="shared" si="46"/>
        <v>0.35365360429806486</v>
      </c>
      <c r="U193" s="38">
        <f t="shared" si="47"/>
        <v>-1.6085612087713641E-2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47590889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9330408</v>
      </c>
      <c r="K194" s="38">
        <f t="shared" si="42"/>
        <v>0.19605450110419245</v>
      </c>
      <c r="L194" s="33">
        <v>10095850</v>
      </c>
      <c r="M194" s="38">
        <f t="shared" si="43"/>
        <v>0.21213829394949946</v>
      </c>
      <c r="N194" s="33">
        <f t="shared" si="44"/>
        <v>40534284</v>
      </c>
      <c r="O194" s="38">
        <f t="shared" si="45"/>
        <v>0.85172361457673129</v>
      </c>
      <c r="P194" s="33">
        <v>9050891</v>
      </c>
      <c r="Q194" s="33">
        <v>37409340</v>
      </c>
      <c r="R194" s="33">
        <v>37409340</v>
      </c>
      <c r="S194" s="33">
        <v>38533825</v>
      </c>
      <c r="T194" s="38">
        <f t="shared" si="46"/>
        <v>1.0300589371531281</v>
      </c>
      <c r="U194" s="38">
        <f t="shared" si="47"/>
        <v>0.11545371610375166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30721826</v>
      </c>
      <c r="K195" s="38">
        <f t="shared" si="42"/>
        <v>0.20165248193819366</v>
      </c>
      <c r="L195" s="33">
        <v>34133231</v>
      </c>
      <c r="M195" s="38">
        <f t="shared" si="43"/>
        <v>0.22404432430935881</v>
      </c>
      <c r="N195" s="33">
        <f t="shared" si="44"/>
        <v>125244867</v>
      </c>
      <c r="O195" s="38">
        <f t="shared" si="45"/>
        <v>0.82208454277974774</v>
      </c>
      <c r="P195" s="33">
        <v>25925041</v>
      </c>
      <c r="Q195" s="33">
        <v>142916785</v>
      </c>
      <c r="R195" s="33">
        <v>135025400</v>
      </c>
      <c r="S195" s="33">
        <v>123080112</v>
      </c>
      <c r="T195" s="38">
        <f t="shared" si="46"/>
        <v>0.91153303008174758</v>
      </c>
      <c r="U195" s="38">
        <f t="shared" si="47"/>
        <v>0.31661242117225585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13589780</v>
      </c>
      <c r="K196" s="38">
        <f t="shared" si="42"/>
        <v>0.17010635461788401</v>
      </c>
      <c r="L196" s="33">
        <v>12790198</v>
      </c>
      <c r="M196" s="38">
        <f t="shared" si="43"/>
        <v>0.16009780560251533</v>
      </c>
      <c r="N196" s="33">
        <f t="shared" si="44"/>
        <v>55603780</v>
      </c>
      <c r="O196" s="38">
        <f t="shared" si="45"/>
        <v>0.69600510963200335</v>
      </c>
      <c r="P196" s="33">
        <v>-15362023</v>
      </c>
      <c r="Q196" s="33">
        <v>76294596</v>
      </c>
      <c r="R196" s="33">
        <v>76294596</v>
      </c>
      <c r="S196" s="33">
        <v>55121088</v>
      </c>
      <c r="T196" s="38">
        <f t="shared" si="46"/>
        <v>0.72247696285068475</v>
      </c>
      <c r="U196" s="38">
        <f t="shared" si="47"/>
        <v>-1.8325855260078701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391185070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74905234</v>
      </c>
      <c r="K198" s="39">
        <f t="shared" si="42"/>
        <v>0.19148285490547989</v>
      </c>
      <c r="L198" s="34">
        <f>SUM(L192:L197)</f>
        <v>75183545</v>
      </c>
      <c r="M198" s="39">
        <f t="shared" si="43"/>
        <v>0.19219431099453771</v>
      </c>
      <c r="N198" s="34">
        <f t="shared" si="44"/>
        <v>330646500</v>
      </c>
      <c r="O198" s="39">
        <f t="shared" si="45"/>
        <v>0.8452431479555188</v>
      </c>
      <c r="P198" s="34">
        <f>SUM(P192:P197)</f>
        <v>44280130</v>
      </c>
      <c r="Q198" s="34">
        <f>SUM(Q192:Q197)</f>
        <v>404140086</v>
      </c>
      <c r="R198" s="34">
        <f>SUM(R192:R197)</f>
        <v>413860257</v>
      </c>
      <c r="S198" s="34">
        <f>SUM(S192:S197)</f>
        <v>302134216</v>
      </c>
      <c r="T198" s="39">
        <f t="shared" si="46"/>
        <v>0.73003921224549961</v>
      </c>
      <c r="U198" s="39">
        <f t="shared" si="47"/>
        <v>0.6979070522150681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1597206505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887148472</v>
      </c>
      <c r="K205" s="39">
        <f t="shared" si="42"/>
        <v>0.55543755251610372</v>
      </c>
      <c r="L205" s="34">
        <f>SUM(L173:L178,L180:L184,L186:L190,L192:L197,L199:L203)</f>
        <v>301151246</v>
      </c>
      <c r="M205" s="39">
        <f t="shared" si="43"/>
        <v>0.18854872244588058</v>
      </c>
      <c r="N205" s="34">
        <f t="shared" si="44"/>
        <v>1715178749</v>
      </c>
      <c r="O205" s="39">
        <f t="shared" si="45"/>
        <v>1.0738616100239335</v>
      </c>
      <c r="P205" s="34">
        <f>SUM(P173:P178,P180:P184,P186:P190,P192:P197,P199:P203)</f>
        <v>75494351</v>
      </c>
      <c r="Q205" s="34">
        <f>SUM(Q173:Q178,Q180:Q184,Q186:Q190,Q192:Q197,Q199:Q203)</f>
        <v>1982657230</v>
      </c>
      <c r="R205" s="34">
        <f>SUM(R173:R178,R180:R184,R186:R190,R192:R197,R199:R203)</f>
        <v>2295966405</v>
      </c>
      <c r="S205" s="34">
        <f>SUM(S173:S178,S180:S184,S186:S190,S192:S197,S199:S203)</f>
        <v>636795508</v>
      </c>
      <c r="T205" s="39">
        <f t="shared" si="46"/>
        <v>0.27735401816560989</v>
      </c>
      <c r="U205" s="39">
        <f t="shared" si="47"/>
        <v>2.9890566911423613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46500539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-2361619</v>
      </c>
      <c r="K208" s="38">
        <f t="shared" ref="K208:K231" si="50">IF(($E208     =0),0,($J208     /$E208     ))</f>
        <v>-5.0786916684987242E-2</v>
      </c>
      <c r="L208" s="33">
        <v>3062974</v>
      </c>
      <c r="M208" s="38">
        <f t="shared" ref="M208:M231" si="51">IF(($E208     =0),0,($L208     /$E208     ))</f>
        <v>6.5869645080888203E-2</v>
      </c>
      <c r="N208" s="33">
        <f t="shared" ref="N208:N231" si="52">$F208     +$H208     +$J208     +$L208</f>
        <v>1294904</v>
      </c>
      <c r="O208" s="38">
        <f t="shared" ref="O208:O231" si="53">IF(($E208     =0),0,($N208     /$E208     ))</f>
        <v>2.7847075062936367E-2</v>
      </c>
      <c r="P208" s="33">
        <v>2117677</v>
      </c>
      <c r="Q208" s="33">
        <v>45595889</v>
      </c>
      <c r="R208" s="33">
        <v>45595889</v>
      </c>
      <c r="S208" s="33">
        <v>6743031</v>
      </c>
      <c r="T208" s="38">
        <f t="shared" ref="T208:T231" si="54">IF(($R208     =0),0,($S208     /$R208     ))</f>
        <v>0.14788681935777148</v>
      </c>
      <c r="U208" s="38">
        <f t="shared" ref="U208:U231" si="55">IF(($P208     =0),0,(($L208     /$P208     )-1))</f>
        <v>0.44638393862709003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73732765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17343580</v>
      </c>
      <c r="K209" s="38">
        <f t="shared" si="50"/>
        <v>0.23522215666264515</v>
      </c>
      <c r="L209" s="33">
        <v>18838027</v>
      </c>
      <c r="M209" s="38">
        <f t="shared" si="51"/>
        <v>0.2554905814260458</v>
      </c>
      <c r="N209" s="33">
        <f t="shared" si="52"/>
        <v>72001019</v>
      </c>
      <c r="O209" s="38">
        <f t="shared" si="53"/>
        <v>0.97651320956158361</v>
      </c>
      <c r="P209" s="33">
        <v>-4635217</v>
      </c>
      <c r="Q209" s="33">
        <v>70226710</v>
      </c>
      <c r="R209" s="33">
        <v>76717981</v>
      </c>
      <c r="S209" s="33">
        <v>84571336</v>
      </c>
      <c r="T209" s="38">
        <f t="shared" si="54"/>
        <v>1.1023665495055195</v>
      </c>
      <c r="U209" s="38">
        <f t="shared" si="55"/>
        <v>-5.0641089726759283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25280450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6866398</v>
      </c>
      <c r="K210" s="38">
        <f t="shared" si="50"/>
        <v>0.27160901012442423</v>
      </c>
      <c r="L210" s="33">
        <v>5494312</v>
      </c>
      <c r="M210" s="38">
        <f t="shared" si="51"/>
        <v>0.21733442244896747</v>
      </c>
      <c r="N210" s="33">
        <f t="shared" si="52"/>
        <v>25831034</v>
      </c>
      <c r="O210" s="38">
        <f t="shared" si="53"/>
        <v>1.0217790426990025</v>
      </c>
      <c r="P210" s="33">
        <v>5888007</v>
      </c>
      <c r="Q210" s="33">
        <v>41474424</v>
      </c>
      <c r="R210" s="33">
        <v>31147386</v>
      </c>
      <c r="S210" s="33">
        <v>26898065</v>
      </c>
      <c r="T210" s="38">
        <f t="shared" si="54"/>
        <v>0.86357375222434396</v>
      </c>
      <c r="U210" s="38">
        <f t="shared" si="55"/>
        <v>-6.6863881106119627E-2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6219710</v>
      </c>
      <c r="K211" s="38">
        <f t="shared" si="50"/>
        <v>0.24742905446624897</v>
      </c>
      <c r="L211" s="33">
        <v>6778753</v>
      </c>
      <c r="M211" s="38">
        <f t="shared" si="51"/>
        <v>0.26966859310968655</v>
      </c>
      <c r="N211" s="33">
        <f t="shared" si="52"/>
        <v>29651529</v>
      </c>
      <c r="O211" s="38">
        <f t="shared" si="53"/>
        <v>1.1795806852648372</v>
      </c>
      <c r="P211" s="33">
        <v>8219186</v>
      </c>
      <c r="Q211" s="33">
        <v>26393225</v>
      </c>
      <c r="R211" s="33">
        <v>26393225</v>
      </c>
      <c r="S211" s="33">
        <v>39631056</v>
      </c>
      <c r="T211" s="38">
        <f t="shared" si="54"/>
        <v>1.5015617075973096</v>
      </c>
      <c r="U211" s="38">
        <f t="shared" si="55"/>
        <v>-0.17525251284007926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22110287</v>
      </c>
      <c r="K212" s="38">
        <f t="shared" si="50"/>
        <v>0.23502560842354861</v>
      </c>
      <c r="L212" s="33">
        <v>16081573</v>
      </c>
      <c r="M212" s="38">
        <f t="shared" si="51"/>
        <v>0.17094221702019119</v>
      </c>
      <c r="N212" s="33">
        <f t="shared" si="52"/>
        <v>71914369</v>
      </c>
      <c r="O212" s="38">
        <f t="shared" si="53"/>
        <v>0.76442781265664184</v>
      </c>
      <c r="P212" s="33">
        <v>19733472</v>
      </c>
      <c r="Q212" s="33">
        <v>99516765</v>
      </c>
      <c r="R212" s="33">
        <v>98660220</v>
      </c>
      <c r="S212" s="33">
        <v>84776961</v>
      </c>
      <c r="T212" s="38">
        <f t="shared" si="54"/>
        <v>0.85928209971556924</v>
      </c>
      <c r="U212" s="38">
        <f t="shared" si="55"/>
        <v>-0.18506114889462943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25039136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5883007</v>
      </c>
      <c r="K213" s="38">
        <f t="shared" si="50"/>
        <v>0.23495247599597685</v>
      </c>
      <c r="L213" s="33">
        <v>5942123</v>
      </c>
      <c r="M213" s="38">
        <f t="shared" si="51"/>
        <v>0.23731342007967049</v>
      </c>
      <c r="N213" s="33">
        <f t="shared" si="52"/>
        <v>44504542</v>
      </c>
      <c r="O213" s="38">
        <f t="shared" si="53"/>
        <v>1.7773992680897615</v>
      </c>
      <c r="P213" s="33">
        <v>6072760</v>
      </c>
      <c r="Q213" s="33">
        <v>21965856</v>
      </c>
      <c r="R213" s="33">
        <v>23530340</v>
      </c>
      <c r="S213" s="33">
        <v>23290062</v>
      </c>
      <c r="T213" s="38">
        <f t="shared" si="54"/>
        <v>0.98978858784020973</v>
      </c>
      <c r="U213" s="38">
        <f t="shared" si="55"/>
        <v>-2.1511964905578385E-2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128363560</v>
      </c>
      <c r="K214" s="38">
        <f t="shared" si="50"/>
        <v>0.19261515981728364</v>
      </c>
      <c r="L214" s="33">
        <v>124866898</v>
      </c>
      <c r="M214" s="38">
        <f t="shared" si="51"/>
        <v>0.18736826490445149</v>
      </c>
      <c r="N214" s="33">
        <f t="shared" si="52"/>
        <v>508477363</v>
      </c>
      <c r="O214" s="38">
        <f t="shared" si="53"/>
        <v>0.76299261673418795</v>
      </c>
      <c r="P214" s="33">
        <v>86765249</v>
      </c>
      <c r="Q214" s="33">
        <v>631262388</v>
      </c>
      <c r="R214" s="33">
        <v>631262388</v>
      </c>
      <c r="S214" s="33">
        <v>489321353</v>
      </c>
      <c r="T214" s="38">
        <f t="shared" si="54"/>
        <v>0.77514732748500137</v>
      </c>
      <c r="U214" s="38">
        <f t="shared" si="55"/>
        <v>0.43913490065590666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3287</v>
      </c>
      <c r="K215" s="38">
        <f t="shared" si="50"/>
        <v>2.3980447946304807E-2</v>
      </c>
      <c r="L215" s="33">
        <v>21355</v>
      </c>
      <c r="M215" s="38">
        <f t="shared" si="51"/>
        <v>0.15579630845553366</v>
      </c>
      <c r="N215" s="33">
        <f t="shared" si="52"/>
        <v>65642</v>
      </c>
      <c r="O215" s="38">
        <f t="shared" si="53"/>
        <v>0.47889399576858538</v>
      </c>
      <c r="P215" s="33">
        <v>15806</v>
      </c>
      <c r="Q215" s="33">
        <v>131802</v>
      </c>
      <c r="R215" s="33">
        <v>131802</v>
      </c>
      <c r="S215" s="33">
        <v>107259</v>
      </c>
      <c r="T215" s="38">
        <f t="shared" si="54"/>
        <v>0.81378886511585558</v>
      </c>
      <c r="U215" s="38">
        <f t="shared" si="55"/>
        <v>0.35106921422244719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956328394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184428210</v>
      </c>
      <c r="K216" s="39">
        <f t="shared" si="50"/>
        <v>0.19285029196780284</v>
      </c>
      <c r="L216" s="34">
        <f>SUM(L208:L215)</f>
        <v>181086015</v>
      </c>
      <c r="M216" s="39">
        <f t="shared" si="51"/>
        <v>0.18935547259302646</v>
      </c>
      <c r="N216" s="34">
        <f t="shared" si="52"/>
        <v>753740402</v>
      </c>
      <c r="O216" s="39">
        <f t="shared" si="53"/>
        <v>0.78816064306880762</v>
      </c>
      <c r="P216" s="34">
        <f>SUM(P208:P215)</f>
        <v>124176940</v>
      </c>
      <c r="Q216" s="34">
        <f>SUM(Q208:Q215)</f>
        <v>936567059</v>
      </c>
      <c r="R216" s="34">
        <f>SUM(R208:R215)</f>
        <v>933439231</v>
      </c>
      <c r="S216" s="34">
        <f>SUM(S208:S215)</f>
        <v>755339123</v>
      </c>
      <c r="T216" s="39">
        <f t="shared" si="54"/>
        <v>0.80920010421117605</v>
      </c>
      <c r="U216" s="39">
        <f t="shared" si="55"/>
        <v>0.45829020267370102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18516692</v>
      </c>
      <c r="K217" s="38">
        <f t="shared" si="50"/>
        <v>0.27074189044586466</v>
      </c>
      <c r="L217" s="33">
        <v>5548633</v>
      </c>
      <c r="M217" s="38">
        <f t="shared" si="51"/>
        <v>8.1129360892880281E-2</v>
      </c>
      <c r="N217" s="33">
        <f t="shared" si="52"/>
        <v>69630378</v>
      </c>
      <c r="O217" s="38">
        <f t="shared" si="53"/>
        <v>1.0181008666224045</v>
      </c>
      <c r="P217" s="33">
        <v>12204609</v>
      </c>
      <c r="Q217" s="33">
        <v>80774969</v>
      </c>
      <c r="R217" s="33">
        <v>84584794</v>
      </c>
      <c r="S217" s="33">
        <v>83108508</v>
      </c>
      <c r="T217" s="38">
        <f t="shared" si="54"/>
        <v>0.98254667381468119</v>
      </c>
      <c r="U217" s="38">
        <f t="shared" si="55"/>
        <v>-0.54536577124265095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537864635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103308620</v>
      </c>
      <c r="K218" s="38">
        <f t="shared" si="50"/>
        <v>0.19207178400937255</v>
      </c>
      <c r="L218" s="33">
        <v>41163763</v>
      </c>
      <c r="M218" s="38">
        <f t="shared" si="51"/>
        <v>7.6531826637012496E-2</v>
      </c>
      <c r="N218" s="33">
        <f t="shared" si="52"/>
        <v>378710402</v>
      </c>
      <c r="O218" s="38">
        <f t="shared" si="53"/>
        <v>0.70409983731315595</v>
      </c>
      <c r="P218" s="33">
        <v>109963981</v>
      </c>
      <c r="Q218" s="33">
        <v>572542566</v>
      </c>
      <c r="R218" s="33">
        <v>572542566</v>
      </c>
      <c r="S218" s="33">
        <v>430795439</v>
      </c>
      <c r="T218" s="38">
        <f t="shared" si="54"/>
        <v>0.75242517252420316</v>
      </c>
      <c r="U218" s="38">
        <f t="shared" si="55"/>
        <v>-0.62566139725334247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33403607</v>
      </c>
      <c r="K219" s="38">
        <f t="shared" si="50"/>
        <v>0.20627461106783757</v>
      </c>
      <c r="L219" s="33">
        <v>24030915</v>
      </c>
      <c r="M219" s="38">
        <f t="shared" si="51"/>
        <v>0.14839617904824662</v>
      </c>
      <c r="N219" s="33">
        <f t="shared" si="52"/>
        <v>139383988</v>
      </c>
      <c r="O219" s="38">
        <f t="shared" si="53"/>
        <v>0.86072674468311583</v>
      </c>
      <c r="P219" s="33">
        <v>24654399</v>
      </c>
      <c r="Q219" s="33">
        <v>159981876</v>
      </c>
      <c r="R219" s="33">
        <v>159182926</v>
      </c>
      <c r="S219" s="33">
        <v>140720318</v>
      </c>
      <c r="T219" s="38">
        <f t="shared" si="54"/>
        <v>0.88401640512626334</v>
      </c>
      <c r="U219" s="38">
        <f t="shared" si="55"/>
        <v>-2.5288955532844271E-2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4105513</v>
      </c>
      <c r="K220" s="38">
        <f t="shared" si="50"/>
        <v>0.20305459819403401</v>
      </c>
      <c r="L220" s="33">
        <v>5899470</v>
      </c>
      <c r="M220" s="38">
        <f t="shared" si="51"/>
        <v>0.29178193088360893</v>
      </c>
      <c r="N220" s="33">
        <f t="shared" si="52"/>
        <v>18512075</v>
      </c>
      <c r="O220" s="38">
        <f t="shared" si="53"/>
        <v>0.91558885597556805</v>
      </c>
      <c r="P220" s="33">
        <v>4117973</v>
      </c>
      <c r="Q220" s="33">
        <v>21348106</v>
      </c>
      <c r="R220" s="33">
        <v>19348106</v>
      </c>
      <c r="S220" s="33">
        <v>17410007</v>
      </c>
      <c r="T220" s="38">
        <f t="shared" si="54"/>
        <v>0.89983004021168789</v>
      </c>
      <c r="U220" s="38">
        <f t="shared" si="55"/>
        <v>0.43261502685908826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119893240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63115552</v>
      </c>
      <c r="K221" s="38">
        <f t="shared" si="50"/>
        <v>0.52643128169694975</v>
      </c>
      <c r="L221" s="33">
        <v>112851471</v>
      </c>
      <c r="M221" s="38">
        <f t="shared" si="51"/>
        <v>0.94126633828562811</v>
      </c>
      <c r="N221" s="33">
        <f t="shared" si="52"/>
        <v>300699212</v>
      </c>
      <c r="O221" s="38">
        <f t="shared" si="53"/>
        <v>2.5080581023583983</v>
      </c>
      <c r="P221" s="33">
        <v>18443581</v>
      </c>
      <c r="Q221" s="33">
        <v>116487213</v>
      </c>
      <c r="R221" s="33">
        <v>129794025</v>
      </c>
      <c r="S221" s="33">
        <v>228396126</v>
      </c>
      <c r="T221" s="38">
        <f t="shared" si="54"/>
        <v>1.7596813566726204</v>
      </c>
      <c r="U221" s="38">
        <f t="shared" si="55"/>
        <v>5.1187396850969451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81910000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23233801</v>
      </c>
      <c r="K222" s="38">
        <f t="shared" si="50"/>
        <v>0.28365036015138567</v>
      </c>
      <c r="L222" s="33">
        <v>17685190</v>
      </c>
      <c r="M222" s="38">
        <f t="shared" si="51"/>
        <v>0.21591002319619093</v>
      </c>
      <c r="N222" s="33">
        <f t="shared" si="52"/>
        <v>68111764</v>
      </c>
      <c r="O222" s="38">
        <f t="shared" si="53"/>
        <v>0.83154393846905139</v>
      </c>
      <c r="P222" s="33">
        <v>6310958</v>
      </c>
      <c r="Q222" s="33">
        <v>81000000</v>
      </c>
      <c r="R222" s="33">
        <v>73000000</v>
      </c>
      <c r="S222" s="33">
        <v>59574379</v>
      </c>
      <c r="T222" s="38">
        <f t="shared" si="54"/>
        <v>0.81608738356164379</v>
      </c>
      <c r="U222" s="38">
        <f t="shared" si="55"/>
        <v>1.8022987952066867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990216614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245683785</v>
      </c>
      <c r="K224" s="39">
        <f t="shared" si="50"/>
        <v>0.24811115217260937</v>
      </c>
      <c r="L224" s="34">
        <f>SUM(L217:L223)</f>
        <v>207179442</v>
      </c>
      <c r="M224" s="39">
        <f t="shared" si="51"/>
        <v>0.20922638448075967</v>
      </c>
      <c r="N224" s="34">
        <f t="shared" si="52"/>
        <v>975047819</v>
      </c>
      <c r="O224" s="39">
        <f t="shared" si="53"/>
        <v>0.98468133660298296</v>
      </c>
      <c r="P224" s="34">
        <f>SUM(P217:P223)</f>
        <v>175695501</v>
      </c>
      <c r="Q224" s="34">
        <f>SUM(Q217:Q223)</f>
        <v>1032134730</v>
      </c>
      <c r="R224" s="34">
        <f>SUM(R217:R223)</f>
        <v>1038452417</v>
      </c>
      <c r="S224" s="34">
        <f>SUM(S217:S223)</f>
        <v>960004777</v>
      </c>
      <c r="T224" s="39">
        <f t="shared" si="54"/>
        <v>0.92445716460786087</v>
      </c>
      <c r="U224" s="39">
        <f t="shared" si="55"/>
        <v>0.1791960569326132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13504574</v>
      </c>
      <c r="K225" s="38">
        <f t="shared" si="50"/>
        <v>0.21107928453666128</v>
      </c>
      <c r="L225" s="33">
        <v>13073779</v>
      </c>
      <c r="M225" s="38">
        <f t="shared" si="51"/>
        <v>0.20434586959280809</v>
      </c>
      <c r="N225" s="33">
        <f t="shared" si="52"/>
        <v>53844941</v>
      </c>
      <c r="O225" s="38">
        <f t="shared" si="53"/>
        <v>0.84160756364463907</v>
      </c>
      <c r="P225" s="33">
        <v>10804516</v>
      </c>
      <c r="Q225" s="33">
        <v>59472324</v>
      </c>
      <c r="R225" s="33">
        <v>59472324</v>
      </c>
      <c r="S225" s="33">
        <v>48088938</v>
      </c>
      <c r="T225" s="38">
        <f t="shared" si="54"/>
        <v>0.80859355689547296</v>
      </c>
      <c r="U225" s="38">
        <f t="shared" si="55"/>
        <v>0.21002912115637562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44790017</v>
      </c>
      <c r="K226" s="38">
        <f t="shared" si="50"/>
        <v>0.24898442715011659</v>
      </c>
      <c r="L226" s="33">
        <v>6976680</v>
      </c>
      <c r="M226" s="38">
        <f t="shared" si="51"/>
        <v>3.878285362583532E-2</v>
      </c>
      <c r="N226" s="33">
        <f t="shared" si="52"/>
        <v>177985941</v>
      </c>
      <c r="O226" s="38">
        <f t="shared" si="53"/>
        <v>0.98941082252010426</v>
      </c>
      <c r="P226" s="33">
        <v>7361979</v>
      </c>
      <c r="Q226" s="33">
        <v>152153765</v>
      </c>
      <c r="R226" s="33">
        <v>177584819</v>
      </c>
      <c r="S226" s="33">
        <v>176397040</v>
      </c>
      <c r="T226" s="38">
        <f t="shared" si="54"/>
        <v>0.99331148345512577</v>
      </c>
      <c r="U226" s="38">
        <f t="shared" si="55"/>
        <v>-5.23363351077204E-2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8398167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12130</v>
      </c>
      <c r="K227" s="38">
        <f t="shared" si="50"/>
        <v>1.4443627996442558E-3</v>
      </c>
      <c r="L227" s="33">
        <v>2676</v>
      </c>
      <c r="M227" s="38">
        <f t="shared" si="51"/>
        <v>3.1864096058104106E-4</v>
      </c>
      <c r="N227" s="33">
        <f t="shared" si="52"/>
        <v>19240</v>
      </c>
      <c r="O227" s="38">
        <f t="shared" si="53"/>
        <v>2.2909761141925375E-3</v>
      </c>
      <c r="P227" s="33">
        <v>11055</v>
      </c>
      <c r="Q227" s="33">
        <v>53607900</v>
      </c>
      <c r="R227" s="33">
        <v>36249120</v>
      </c>
      <c r="S227" s="33">
        <v>26719</v>
      </c>
      <c r="T227" s="38">
        <f t="shared" si="54"/>
        <v>7.3709375565530967E-4</v>
      </c>
      <c r="U227" s="38">
        <f t="shared" si="55"/>
        <v>-0.75793758480325646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288573811</v>
      </c>
      <c r="K228" s="38">
        <f t="shared" si="50"/>
        <v>0.73913730386645415</v>
      </c>
      <c r="L228" s="33">
        <v>29009179</v>
      </c>
      <c r="M228" s="38">
        <f t="shared" si="51"/>
        <v>7.4302537292406476E-2</v>
      </c>
      <c r="N228" s="33">
        <f t="shared" si="52"/>
        <v>374159309</v>
      </c>
      <c r="O228" s="38">
        <f t="shared" si="53"/>
        <v>0.9583513552821864</v>
      </c>
      <c r="P228" s="33">
        <v>32247991</v>
      </c>
      <c r="Q228" s="33">
        <v>481132162</v>
      </c>
      <c r="R228" s="33">
        <v>476432162</v>
      </c>
      <c r="S228" s="33">
        <v>475359499</v>
      </c>
      <c r="T228" s="38">
        <f t="shared" si="54"/>
        <v>0.99774855040117971</v>
      </c>
      <c r="U228" s="38">
        <f t="shared" si="55"/>
        <v>-0.10043453559634152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642687447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346880532</v>
      </c>
      <c r="K230" s="39">
        <f t="shared" si="50"/>
        <v>0.53973441307933312</v>
      </c>
      <c r="L230" s="34">
        <f>SUM(L225:L229)</f>
        <v>49062314</v>
      </c>
      <c r="M230" s="39">
        <f t="shared" si="51"/>
        <v>7.6339306499633566E-2</v>
      </c>
      <c r="N230" s="34">
        <f t="shared" si="52"/>
        <v>606009431</v>
      </c>
      <c r="O230" s="39">
        <f t="shared" si="53"/>
        <v>0.94293024366477163</v>
      </c>
      <c r="P230" s="34">
        <f>SUM(P225:P229)</f>
        <v>50425541</v>
      </c>
      <c r="Q230" s="34">
        <f>SUM(Q225:Q229)</f>
        <v>746366151</v>
      </c>
      <c r="R230" s="34">
        <f>SUM(R225:R229)</f>
        <v>749738425</v>
      </c>
      <c r="S230" s="34">
        <f>SUM(S225:S229)</f>
        <v>699872196</v>
      </c>
      <c r="T230" s="39">
        <f t="shared" si="54"/>
        <v>0.93348849767170461</v>
      </c>
      <c r="U230" s="39">
        <f t="shared" si="55"/>
        <v>-2.7034454622906323E-2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2589232455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776992527</v>
      </c>
      <c r="K231" s="39">
        <f t="shared" si="50"/>
        <v>0.30008604499745467</v>
      </c>
      <c r="L231" s="34">
        <f>SUM(L208:L215,L217:L223,L225:L229)</f>
        <v>437327771</v>
      </c>
      <c r="M231" s="39">
        <f t="shared" si="51"/>
        <v>0.168902475386282</v>
      </c>
      <c r="N231" s="34">
        <f t="shared" si="52"/>
        <v>2334797652</v>
      </c>
      <c r="O231" s="39">
        <f t="shared" si="53"/>
        <v>0.90173350310488054</v>
      </c>
      <c r="P231" s="34">
        <f>SUM(P208:P215,P217:P223,P225:P229)</f>
        <v>350297982</v>
      </c>
      <c r="Q231" s="34">
        <f>SUM(Q208:Q215,Q217:Q223,Q225:Q229)</f>
        <v>2715067940</v>
      </c>
      <c r="R231" s="34">
        <f>SUM(R208:R215,R217:R223,R225:R229)</f>
        <v>2721630073</v>
      </c>
      <c r="S231" s="34">
        <f>SUM(S208:S215,S217:S223,S225:S229)</f>
        <v>2415216096</v>
      </c>
      <c r="T231" s="39">
        <f t="shared" si="54"/>
        <v>0.88741527364802897</v>
      </c>
      <c r="U231" s="39">
        <f t="shared" si="55"/>
        <v>0.24844501958906529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14203623</v>
      </c>
      <c r="K234" s="38">
        <f t="shared" ref="K234:K260" si="58">IF(($E234     =0),0,($J234     /$E234     ))</f>
        <v>0.25140128430455733</v>
      </c>
      <c r="L234" s="33">
        <v>11100754</v>
      </c>
      <c r="M234" s="38">
        <f t="shared" ref="M234:M260" si="59">IF(($E234     =0),0,($L234     /$E234     ))</f>
        <v>0.19648112403074569</v>
      </c>
      <c r="N234" s="33">
        <f t="shared" ref="N234:N260" si="60">$F234     +$H234     +$J234     +$L234</f>
        <v>49643394</v>
      </c>
      <c r="O234" s="38">
        <f t="shared" ref="O234:O260" si="61">IF(($E234     =0),0,($N234     /$E234     ))</f>
        <v>0.87867813788335247</v>
      </c>
      <c r="P234" s="33">
        <v>10465432</v>
      </c>
      <c r="Q234" s="33">
        <v>56704622</v>
      </c>
      <c r="R234" s="33">
        <v>56704622</v>
      </c>
      <c r="S234" s="33">
        <v>45661684</v>
      </c>
      <c r="T234" s="38">
        <f t="shared" ref="T234:T260" si="62">IF(($R234     =0),0,($S234     /$R234     ))</f>
        <v>0.80525506368775368</v>
      </c>
      <c r="U234" s="38">
        <f t="shared" ref="U234:U260" si="63">IF(($P234     =0),0,(($L234     /$P234     )-1))</f>
        <v>6.070671521252069E-2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33783241</v>
      </c>
      <c r="K235" s="38">
        <f t="shared" si="58"/>
        <v>0.14672866384436675</v>
      </c>
      <c r="L235" s="33">
        <v>40105518</v>
      </c>
      <c r="M235" s="38">
        <f t="shared" si="59"/>
        <v>0.17418781901139091</v>
      </c>
      <c r="N235" s="33">
        <f t="shared" si="60"/>
        <v>181846223</v>
      </c>
      <c r="O235" s="38">
        <f t="shared" si="61"/>
        <v>0.78980146771396964</v>
      </c>
      <c r="P235" s="33">
        <v>58021065</v>
      </c>
      <c r="Q235" s="33">
        <v>209337147</v>
      </c>
      <c r="R235" s="33">
        <v>236970781</v>
      </c>
      <c r="S235" s="33">
        <v>204279706</v>
      </c>
      <c r="T235" s="38">
        <f t="shared" si="62"/>
        <v>0.86204596675570733</v>
      </c>
      <c r="U235" s="38">
        <f t="shared" si="63"/>
        <v>-0.30877659691355197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366074472</v>
      </c>
      <c r="K236" s="38">
        <f t="shared" si="58"/>
        <v>0.37041589594853885</v>
      </c>
      <c r="L236" s="33">
        <v>173435535</v>
      </c>
      <c r="M236" s="38">
        <f t="shared" si="59"/>
        <v>0.17549237655211086</v>
      </c>
      <c r="N236" s="33">
        <f t="shared" si="60"/>
        <v>965985494</v>
      </c>
      <c r="O236" s="38">
        <f t="shared" si="61"/>
        <v>0.97744150330510315</v>
      </c>
      <c r="P236" s="33">
        <v>236151452</v>
      </c>
      <c r="Q236" s="33">
        <v>941132053</v>
      </c>
      <c r="R236" s="33">
        <v>964795787</v>
      </c>
      <c r="S236" s="33">
        <v>950859809</v>
      </c>
      <c r="T236" s="38">
        <f t="shared" si="62"/>
        <v>0.98555551528336016</v>
      </c>
      <c r="U236" s="38">
        <f t="shared" si="63"/>
        <v>-0.26557497939923735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773080</v>
      </c>
      <c r="K237" s="38">
        <f t="shared" si="58"/>
        <v>0.12654763362407359</v>
      </c>
      <c r="L237" s="33">
        <v>30768459</v>
      </c>
      <c r="M237" s="38">
        <f t="shared" si="59"/>
        <v>5.0365753566375142</v>
      </c>
      <c r="N237" s="33">
        <f t="shared" si="60"/>
        <v>34163468</v>
      </c>
      <c r="O237" s="38">
        <f t="shared" si="61"/>
        <v>5.5923139025608757</v>
      </c>
      <c r="P237" s="33">
        <v>865975</v>
      </c>
      <c r="Q237" s="33">
        <v>5879696</v>
      </c>
      <c r="R237" s="33">
        <v>5879696</v>
      </c>
      <c r="S237" s="33">
        <v>4529074</v>
      </c>
      <c r="T237" s="38">
        <f t="shared" si="62"/>
        <v>0.77029050481521488</v>
      </c>
      <c r="U237" s="38">
        <f t="shared" si="63"/>
        <v>34.530424088455213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335316533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72928494</v>
      </c>
      <c r="K238" s="38">
        <f t="shared" si="58"/>
        <v>0.21749149481991095</v>
      </c>
      <c r="L238" s="33">
        <v>52867756</v>
      </c>
      <c r="M238" s="38">
        <f t="shared" si="59"/>
        <v>0.15766522314603557</v>
      </c>
      <c r="N238" s="33">
        <f t="shared" si="60"/>
        <v>367173494</v>
      </c>
      <c r="O238" s="38">
        <f t="shared" si="61"/>
        <v>1.0950056375538155</v>
      </c>
      <c r="P238" s="33">
        <v>30754890</v>
      </c>
      <c r="Q238" s="33">
        <v>267414615</v>
      </c>
      <c r="R238" s="33">
        <v>300709615</v>
      </c>
      <c r="S238" s="33">
        <v>283450907</v>
      </c>
      <c r="T238" s="38">
        <f t="shared" si="62"/>
        <v>0.94260673041665133</v>
      </c>
      <c r="U238" s="38">
        <f t="shared" si="63"/>
        <v>0.7190032544418139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1616445901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487762910</v>
      </c>
      <c r="K240" s="39">
        <f t="shared" si="58"/>
        <v>0.30175022232309151</v>
      </c>
      <c r="L240" s="34">
        <f>SUM(L234:L239)</f>
        <v>308278022</v>
      </c>
      <c r="M240" s="39">
        <f t="shared" si="59"/>
        <v>0.19071347937427818</v>
      </c>
      <c r="N240" s="34">
        <f t="shared" si="60"/>
        <v>1598812073</v>
      </c>
      <c r="O240" s="39">
        <f t="shared" si="61"/>
        <v>0.98909098783380811</v>
      </c>
      <c r="P240" s="34">
        <f>SUM(P234:P239)</f>
        <v>336258814</v>
      </c>
      <c r="Q240" s="34">
        <f>SUM(Q234:Q239)</f>
        <v>1480468133</v>
      </c>
      <c r="R240" s="34">
        <f>SUM(R234:R239)</f>
        <v>1565060501</v>
      </c>
      <c r="S240" s="34">
        <f>SUM(S234:S239)</f>
        <v>1488781180</v>
      </c>
      <c r="T240" s="39">
        <f t="shared" si="62"/>
        <v>0.95126110399485442</v>
      </c>
      <c r="U240" s="39">
        <f t="shared" si="63"/>
        <v>-8.3212070093127699E-2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7853410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1567228</v>
      </c>
      <c r="K242" s="38">
        <f t="shared" si="58"/>
        <v>0.19956019105076647</v>
      </c>
      <c r="L242" s="33">
        <v>777042</v>
      </c>
      <c r="M242" s="38">
        <f t="shared" si="59"/>
        <v>9.8943261589551551E-2</v>
      </c>
      <c r="N242" s="33">
        <f t="shared" si="60"/>
        <v>6221475</v>
      </c>
      <c r="O242" s="38">
        <f t="shared" si="61"/>
        <v>0.79220045814493323</v>
      </c>
      <c r="P242" s="33">
        <v>1442638</v>
      </c>
      <c r="Q242" s="33">
        <v>7710400</v>
      </c>
      <c r="R242" s="33">
        <v>7710400</v>
      </c>
      <c r="S242" s="33">
        <v>8924254</v>
      </c>
      <c r="T242" s="38">
        <f t="shared" si="62"/>
        <v>1.1574307428927164</v>
      </c>
      <c r="U242" s="38">
        <f t="shared" si="63"/>
        <v>-0.46137423248243847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178641620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33001002</v>
      </c>
      <c r="K243" s="38">
        <f t="shared" si="58"/>
        <v>0.18473299783107655</v>
      </c>
      <c r="L243" s="33">
        <v>30636720</v>
      </c>
      <c r="M243" s="38">
        <f t="shared" si="59"/>
        <v>0.17149822085133354</v>
      </c>
      <c r="N243" s="33">
        <f t="shared" si="60"/>
        <v>152906631</v>
      </c>
      <c r="O243" s="38">
        <f t="shared" si="61"/>
        <v>0.85594068728216866</v>
      </c>
      <c r="P243" s="33">
        <v>41092906</v>
      </c>
      <c r="Q243" s="33">
        <v>217389384</v>
      </c>
      <c r="R243" s="33">
        <v>217389384</v>
      </c>
      <c r="S243" s="33">
        <v>158932462</v>
      </c>
      <c r="T243" s="38">
        <f t="shared" si="62"/>
        <v>0.73109578340771231</v>
      </c>
      <c r="U243" s="38">
        <f t="shared" si="63"/>
        <v>-0.25445233783174159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-182556</v>
      </c>
      <c r="K244" s="38">
        <f t="shared" si="58"/>
        <v>-2.7270567210051395E-3</v>
      </c>
      <c r="L244" s="33">
        <v>-3686103</v>
      </c>
      <c r="M244" s="38">
        <f t="shared" si="59"/>
        <v>-5.50637172180986E-2</v>
      </c>
      <c r="N244" s="33">
        <f t="shared" si="60"/>
        <v>5591039</v>
      </c>
      <c r="O244" s="38">
        <f t="shared" si="61"/>
        <v>8.3520018418194175E-2</v>
      </c>
      <c r="P244" s="33">
        <v>-238900</v>
      </c>
      <c r="Q244" s="33">
        <v>42635459</v>
      </c>
      <c r="R244" s="33">
        <v>52574679</v>
      </c>
      <c r="S244" s="33">
        <v>-237857</v>
      </c>
      <c r="T244" s="38">
        <f t="shared" si="62"/>
        <v>-4.5241740800737937E-3</v>
      </c>
      <c r="U244" s="38">
        <f t="shared" si="63"/>
        <v>14.429480954374215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8108292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3894752</v>
      </c>
      <c r="K245" s="38">
        <f t="shared" si="58"/>
        <v>0.48034185251345168</v>
      </c>
      <c r="L245" s="33">
        <v>2214440</v>
      </c>
      <c r="M245" s="38">
        <f t="shared" si="59"/>
        <v>0.27310807257558067</v>
      </c>
      <c r="N245" s="33">
        <f t="shared" si="60"/>
        <v>10633390</v>
      </c>
      <c r="O245" s="38">
        <f t="shared" si="61"/>
        <v>1.3114216902893976</v>
      </c>
      <c r="P245" s="33">
        <v>2621275</v>
      </c>
      <c r="Q245" s="33">
        <v>24924415</v>
      </c>
      <c r="R245" s="33">
        <v>21725000</v>
      </c>
      <c r="S245" s="33">
        <v>8638171</v>
      </c>
      <c r="T245" s="38">
        <f t="shared" si="62"/>
        <v>0.39761431530494823</v>
      </c>
      <c r="U245" s="38">
        <f t="shared" si="63"/>
        <v>-0.15520500519785219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261545824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38280426</v>
      </c>
      <c r="K247" s="39">
        <f t="shared" si="58"/>
        <v>0.14636221452344811</v>
      </c>
      <c r="L247" s="34">
        <f>SUM(L241:L246)</f>
        <v>29942099</v>
      </c>
      <c r="M247" s="39">
        <f t="shared" si="59"/>
        <v>0.11448127346128073</v>
      </c>
      <c r="N247" s="34">
        <f t="shared" si="60"/>
        <v>175352535</v>
      </c>
      <c r="O247" s="39">
        <f t="shared" si="61"/>
        <v>0.67044670153097152</v>
      </c>
      <c r="P247" s="34">
        <f>SUM(P241:P246)</f>
        <v>44917919</v>
      </c>
      <c r="Q247" s="34">
        <f>SUM(Q241:Q246)</f>
        <v>292659658</v>
      </c>
      <c r="R247" s="34">
        <f>SUM(R241:R246)</f>
        <v>299399463</v>
      </c>
      <c r="S247" s="34">
        <f>SUM(S241:S246)</f>
        <v>176257030</v>
      </c>
      <c r="T247" s="39">
        <f t="shared" si="62"/>
        <v>0.58870189089150105</v>
      </c>
      <c r="U247" s="39">
        <f t="shared" si="63"/>
        <v>-0.33340413655405543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6462122</v>
      </c>
      <c r="K248" s="38">
        <f t="shared" si="58"/>
        <v>0.15564120932429795</v>
      </c>
      <c r="L248" s="33">
        <v>7695248</v>
      </c>
      <c r="M248" s="38">
        <f t="shared" si="59"/>
        <v>0.185341240040096</v>
      </c>
      <c r="N248" s="33">
        <f t="shared" si="60"/>
        <v>30960869</v>
      </c>
      <c r="O248" s="38">
        <f t="shared" si="61"/>
        <v>0.74569732556754076</v>
      </c>
      <c r="P248" s="33">
        <v>6314016</v>
      </c>
      <c r="Q248" s="33">
        <v>32371332</v>
      </c>
      <c r="R248" s="33">
        <v>32371332</v>
      </c>
      <c r="S248" s="33">
        <v>39527284</v>
      </c>
      <c r="T248" s="38">
        <f t="shared" si="62"/>
        <v>1.2210583117185292</v>
      </c>
      <c r="U248" s="38">
        <f t="shared" si="63"/>
        <v>0.21875649349003856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1618979</v>
      </c>
      <c r="K249" s="38">
        <f t="shared" si="58"/>
        <v>8.9445128044654418E-2</v>
      </c>
      <c r="L249" s="33">
        <v>1837585</v>
      </c>
      <c r="M249" s="38">
        <f t="shared" si="59"/>
        <v>0.10152264212070465</v>
      </c>
      <c r="N249" s="33">
        <f t="shared" si="60"/>
        <v>6150662</v>
      </c>
      <c r="O249" s="38">
        <f t="shared" si="61"/>
        <v>0.33981092413761405</v>
      </c>
      <c r="P249" s="33">
        <v>2390215</v>
      </c>
      <c r="Q249" s="33">
        <v>11647032</v>
      </c>
      <c r="R249" s="33">
        <v>11678000</v>
      </c>
      <c r="S249" s="33">
        <v>2390215</v>
      </c>
      <c r="T249" s="38">
        <f t="shared" si="62"/>
        <v>0.20467674259290974</v>
      </c>
      <c r="U249" s="38">
        <f t="shared" si="63"/>
        <v>-0.23120514263361247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288254</v>
      </c>
      <c r="K250" s="38">
        <f t="shared" si="58"/>
        <v>0.19512865450759553</v>
      </c>
      <c r="L250" s="33">
        <v>555430</v>
      </c>
      <c r="M250" s="38">
        <f t="shared" si="59"/>
        <v>0.37598891454465083</v>
      </c>
      <c r="N250" s="33">
        <f t="shared" si="60"/>
        <v>1442115</v>
      </c>
      <c r="O250" s="38">
        <f t="shared" si="61"/>
        <v>0.97621528095090138</v>
      </c>
      <c r="P250" s="33">
        <v>141489</v>
      </c>
      <c r="Q250" s="33">
        <v>1109742</v>
      </c>
      <c r="R250" s="33">
        <v>1109742</v>
      </c>
      <c r="S250" s="33">
        <v>947231</v>
      </c>
      <c r="T250" s="38">
        <f t="shared" si="62"/>
        <v>0.85355965620837992</v>
      </c>
      <c r="U250" s="38">
        <f t="shared" si="63"/>
        <v>2.9256055241043475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50347035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5177745</v>
      </c>
      <c r="K251" s="38">
        <f t="shared" si="58"/>
        <v>0.10284111070294408</v>
      </c>
      <c r="L251" s="33">
        <v>7793196</v>
      </c>
      <c r="M251" s="38">
        <f t="shared" si="59"/>
        <v>0.15478957201749816</v>
      </c>
      <c r="N251" s="33">
        <f t="shared" si="60"/>
        <v>12970941</v>
      </c>
      <c r="O251" s="38">
        <f t="shared" si="61"/>
        <v>0.25763068272044221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168558824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0.71519215155416604</v>
      </c>
      <c r="P253" s="33">
        <v>0</v>
      </c>
      <c r="Q253" s="33">
        <v>133406464</v>
      </c>
      <c r="R253" s="33">
        <v>169891112</v>
      </c>
      <c r="S253" s="33">
        <v>103961177</v>
      </c>
      <c r="T253" s="38">
        <f t="shared" si="62"/>
        <v>0.61192828616013772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280002709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13547100</v>
      </c>
      <c r="K254" s="39">
        <f t="shared" si="58"/>
        <v>4.8382031903841327E-2</v>
      </c>
      <c r="L254" s="34">
        <f>SUM(L248:L253)</f>
        <v>17881459</v>
      </c>
      <c r="M254" s="39">
        <f t="shared" si="59"/>
        <v>6.3861735709135586E-2</v>
      </c>
      <c r="N254" s="34">
        <f t="shared" si="60"/>
        <v>172076535</v>
      </c>
      <c r="O254" s="39">
        <f t="shared" si="61"/>
        <v>0.61455310777011085</v>
      </c>
      <c r="P254" s="34">
        <f>SUM(P248:P253)</f>
        <v>8845720</v>
      </c>
      <c r="Q254" s="34">
        <f>SUM(Q248:Q253)</f>
        <v>178534570</v>
      </c>
      <c r="R254" s="34">
        <f>SUM(R248:R253)</f>
        <v>215050186</v>
      </c>
      <c r="S254" s="34">
        <f>SUM(S248:S253)</f>
        <v>146825907</v>
      </c>
      <c r="T254" s="39">
        <f t="shared" si="62"/>
        <v>0.68275182519488731</v>
      </c>
      <c r="U254" s="39">
        <f t="shared" si="63"/>
        <v>1.0214814622212778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903128180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198502043</v>
      </c>
      <c r="K255" s="38">
        <f t="shared" si="58"/>
        <v>0.21979387577076823</v>
      </c>
      <c r="L255" s="33">
        <v>237925110</v>
      </c>
      <c r="M255" s="38">
        <f t="shared" si="59"/>
        <v>0.26344556096123589</v>
      </c>
      <c r="N255" s="33">
        <f t="shared" si="60"/>
        <v>860114384</v>
      </c>
      <c r="O255" s="38">
        <f t="shared" si="61"/>
        <v>0.95237243510660907</v>
      </c>
      <c r="P255" s="33">
        <v>196885878</v>
      </c>
      <c r="Q255" s="33">
        <v>816264621</v>
      </c>
      <c r="R255" s="33">
        <v>815136446</v>
      </c>
      <c r="S255" s="33">
        <v>817214284</v>
      </c>
      <c r="T255" s="38">
        <f t="shared" si="62"/>
        <v>1.0025490677176763</v>
      </c>
      <c r="U255" s="38">
        <f t="shared" si="63"/>
        <v>0.20844172480466061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100559300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12047191</v>
      </c>
      <c r="K256" s="38">
        <f t="shared" si="58"/>
        <v>0.11980185820704799</v>
      </c>
      <c r="L256" s="33">
        <v>18852023</v>
      </c>
      <c r="M256" s="38">
        <f t="shared" si="59"/>
        <v>0.18747170077755115</v>
      </c>
      <c r="N256" s="33">
        <f t="shared" si="60"/>
        <v>111418284</v>
      </c>
      <c r="O256" s="38">
        <f t="shared" si="61"/>
        <v>1.1079858750011187</v>
      </c>
      <c r="P256" s="33">
        <v>26848451</v>
      </c>
      <c r="Q256" s="33">
        <v>77240000</v>
      </c>
      <c r="R256" s="33">
        <v>77240000</v>
      </c>
      <c r="S256" s="33">
        <v>110470083</v>
      </c>
      <c r="T256" s="38">
        <f t="shared" si="62"/>
        <v>1.4302185784567583</v>
      </c>
      <c r="U256" s="38">
        <f t="shared" si="63"/>
        <v>-0.29783572988996643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38703649</v>
      </c>
      <c r="K257" s="38">
        <f t="shared" si="58"/>
        <v>0.3920088478285112</v>
      </c>
      <c r="L257" s="33">
        <v>13810643</v>
      </c>
      <c r="M257" s="38">
        <f t="shared" si="59"/>
        <v>0.13988071900406324</v>
      </c>
      <c r="N257" s="33">
        <f t="shared" si="60"/>
        <v>121542277</v>
      </c>
      <c r="O257" s="38">
        <f t="shared" si="61"/>
        <v>1.2310376204895759</v>
      </c>
      <c r="P257" s="33">
        <v>-3222925</v>
      </c>
      <c r="Q257" s="33">
        <v>110340000</v>
      </c>
      <c r="R257" s="33">
        <v>110340000</v>
      </c>
      <c r="S257" s="33">
        <v>117165838</v>
      </c>
      <c r="T257" s="38">
        <f t="shared" si="62"/>
        <v>1.0618618633315207</v>
      </c>
      <c r="U257" s="38">
        <f t="shared" si="63"/>
        <v>-5.2851270197103561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1102419050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249252883</v>
      </c>
      <c r="K259" s="39">
        <f t="shared" si="58"/>
        <v>0.22609631337557165</v>
      </c>
      <c r="L259" s="34">
        <f>SUM(L255:L258)</f>
        <v>270587776</v>
      </c>
      <c r="M259" s="39">
        <f t="shared" si="59"/>
        <v>0.24544911120685006</v>
      </c>
      <c r="N259" s="34">
        <f t="shared" si="60"/>
        <v>1093074945</v>
      </c>
      <c r="O259" s="39">
        <f t="shared" si="61"/>
        <v>0.99152399897298582</v>
      </c>
      <c r="P259" s="34">
        <f>SUM(P255:P258)</f>
        <v>220511404</v>
      </c>
      <c r="Q259" s="34">
        <f>SUM(Q255:Q258)</f>
        <v>1003844621</v>
      </c>
      <c r="R259" s="34">
        <f>SUM(R255:R258)</f>
        <v>1002716446</v>
      </c>
      <c r="S259" s="34">
        <f>SUM(S255:S258)</f>
        <v>1044850205</v>
      </c>
      <c r="T259" s="39">
        <f t="shared" si="62"/>
        <v>1.0420196149849525</v>
      </c>
      <c r="U259" s="39">
        <f t="shared" si="63"/>
        <v>0.22709198296157052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3260413484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788843319</v>
      </c>
      <c r="K260" s="39">
        <f t="shared" si="58"/>
        <v>0.24194579088546059</v>
      </c>
      <c r="L260" s="34">
        <f>SUM(L234:L239,L241:L246,L248:L253,L255:L258)</f>
        <v>626689356</v>
      </c>
      <c r="M260" s="39">
        <f t="shared" si="59"/>
        <v>0.19221161950022164</v>
      </c>
      <c r="N260" s="34">
        <f t="shared" si="60"/>
        <v>3039316088</v>
      </c>
      <c r="O260" s="39">
        <f t="shared" si="61"/>
        <v>0.9321873139449941</v>
      </c>
      <c r="P260" s="34">
        <f>SUM(P234:P239,P241:P246,P248:P253,P255:P258)</f>
        <v>610533857</v>
      </c>
      <c r="Q260" s="34">
        <f>SUM(Q234:Q239,Q241:Q246,Q248:Q253,Q255:Q258)</f>
        <v>2955506982</v>
      </c>
      <c r="R260" s="34">
        <f>SUM(R234:R239,R241:R246,R248:R253,R255:R258)</f>
        <v>3082226596</v>
      </c>
      <c r="S260" s="34">
        <f>SUM(S234:S239,S241:S246,S248:S253,S255:S258)</f>
        <v>2856714322</v>
      </c>
      <c r="T260" s="39">
        <f t="shared" si="62"/>
        <v>0.92683462199286015</v>
      </c>
      <c r="U260" s="39">
        <f t="shared" si="63"/>
        <v>2.6461266340549461E-2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70042153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1485406</v>
      </c>
      <c r="K263" s="38">
        <f t="shared" ref="K263:K299" si="66">IF(($E263     =0),0,($J263     /$E263     ))</f>
        <v>2.1207314972171116E-2</v>
      </c>
      <c r="L263" s="33">
        <v>-10233810</v>
      </c>
      <c r="M263" s="38">
        <f t="shared" ref="M263:M299" si="67">IF(($E263     =0),0,($L263     /$E263     ))</f>
        <v>-0.14610930078063133</v>
      </c>
      <c r="N263" s="33">
        <f t="shared" ref="N263:N299" si="68">$F263     +$H263     +$J263     +$L263</f>
        <v>-4562880</v>
      </c>
      <c r="O263" s="38">
        <f t="shared" ref="O263:O299" si="69">IF(($E263     =0),0,($N263     /$E263     ))</f>
        <v>-6.5144770749694117E-2</v>
      </c>
      <c r="P263" s="33">
        <v>-3975913</v>
      </c>
      <c r="Q263" s="33">
        <v>28392685</v>
      </c>
      <c r="R263" s="33">
        <v>20655536</v>
      </c>
      <c r="S263" s="33">
        <v>11332131</v>
      </c>
      <c r="T263" s="38">
        <f t="shared" ref="T263:T299" si="70">IF(($R263     =0),0,($S263     /$R263     ))</f>
        <v>0.54862439783697692</v>
      </c>
      <c r="U263" s="38">
        <f t="shared" ref="U263:U299" si="71">IF(($P263     =0),0,(($L263     /$P263     )-1))</f>
        <v>1.5739521966401178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17723329</v>
      </c>
      <c r="K264" s="38">
        <f t="shared" si="66"/>
        <v>0.21526915371630279</v>
      </c>
      <c r="L264" s="33">
        <v>5501875</v>
      </c>
      <c r="M264" s="38">
        <f t="shared" si="67"/>
        <v>6.6826270341361002E-2</v>
      </c>
      <c r="N264" s="33">
        <f t="shared" si="68"/>
        <v>69656148</v>
      </c>
      <c r="O264" s="38">
        <f t="shared" si="69"/>
        <v>0.84604986067219867</v>
      </c>
      <c r="P264" s="33">
        <v>9399535</v>
      </c>
      <c r="Q264" s="33">
        <v>67144884</v>
      </c>
      <c r="R264" s="33">
        <v>72340874</v>
      </c>
      <c r="S264" s="33">
        <v>67861938</v>
      </c>
      <c r="T264" s="38">
        <f t="shared" si="70"/>
        <v>0.93808568030295014</v>
      </c>
      <c r="U264" s="38">
        <f t="shared" si="71"/>
        <v>-0.41466519354414877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59135929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13914279</v>
      </c>
      <c r="K265" s="38">
        <f t="shared" si="66"/>
        <v>0.2352931497871624</v>
      </c>
      <c r="L265" s="33">
        <v>20189732</v>
      </c>
      <c r="M265" s="38">
        <f t="shared" si="67"/>
        <v>0.341412274084677</v>
      </c>
      <c r="N265" s="33">
        <f t="shared" si="68"/>
        <v>58527142</v>
      </c>
      <c r="O265" s="38">
        <f t="shared" si="69"/>
        <v>0.98970529405228413</v>
      </c>
      <c r="P265" s="33">
        <v>7432177</v>
      </c>
      <c r="Q265" s="33">
        <v>85967200</v>
      </c>
      <c r="R265" s="33">
        <v>45092794</v>
      </c>
      <c r="S265" s="33">
        <v>24927882</v>
      </c>
      <c r="T265" s="38">
        <f t="shared" si="70"/>
        <v>0.55281298382176092</v>
      </c>
      <c r="U265" s="38">
        <f t="shared" si="71"/>
        <v>1.7165300288192813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211509102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33123014</v>
      </c>
      <c r="K267" s="39">
        <f t="shared" si="66"/>
        <v>0.15660325577856218</v>
      </c>
      <c r="L267" s="34">
        <f>SUM(L263:L266)</f>
        <v>15457797</v>
      </c>
      <c r="M267" s="39">
        <f t="shared" si="67"/>
        <v>7.3083365461974303E-2</v>
      </c>
      <c r="N267" s="34">
        <f t="shared" si="68"/>
        <v>123620410</v>
      </c>
      <c r="O267" s="39">
        <f t="shared" si="69"/>
        <v>0.58446851143077516</v>
      </c>
      <c r="P267" s="34">
        <f>SUM(P263:P266)</f>
        <v>12855799</v>
      </c>
      <c r="Q267" s="34">
        <f>SUM(Q263:Q266)</f>
        <v>181504769</v>
      </c>
      <c r="R267" s="34">
        <f>SUM(R263:R266)</f>
        <v>138089204</v>
      </c>
      <c r="S267" s="34">
        <f>SUM(S263:S266)</f>
        <v>104121951</v>
      </c>
      <c r="T267" s="39">
        <f t="shared" si="70"/>
        <v>0.75401948873570157</v>
      </c>
      <c r="U267" s="39">
        <f t="shared" si="71"/>
        <v>0.20239877739221024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421276</v>
      </c>
      <c r="K268" s="38">
        <f t="shared" si="66"/>
        <v>7.7759727764536116E-2</v>
      </c>
      <c r="L268" s="33">
        <v>485193</v>
      </c>
      <c r="M268" s="38">
        <f t="shared" si="67"/>
        <v>8.9557619216994483E-2</v>
      </c>
      <c r="N268" s="33">
        <f t="shared" si="68"/>
        <v>1925983</v>
      </c>
      <c r="O268" s="38">
        <f t="shared" si="69"/>
        <v>0.3555007020554804</v>
      </c>
      <c r="P268" s="33">
        <v>477915</v>
      </c>
      <c r="Q268" s="33">
        <v>5165303</v>
      </c>
      <c r="R268" s="33">
        <v>5165303</v>
      </c>
      <c r="S268" s="33">
        <v>2942625</v>
      </c>
      <c r="T268" s="38">
        <f t="shared" si="70"/>
        <v>0.56969068416702762</v>
      </c>
      <c r="U268" s="38">
        <f t="shared" si="71"/>
        <v>1.5228649446031195E-2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40366828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10220504</v>
      </c>
      <c r="K269" s="38">
        <f t="shared" si="66"/>
        <v>0.25319066437422333</v>
      </c>
      <c r="L269" s="33">
        <v>16027196</v>
      </c>
      <c r="M269" s="38">
        <f t="shared" si="67"/>
        <v>0.39703877649242098</v>
      </c>
      <c r="N269" s="33">
        <f t="shared" si="68"/>
        <v>42876802</v>
      </c>
      <c r="O269" s="38">
        <f t="shared" si="69"/>
        <v>1.0621791239083735</v>
      </c>
      <c r="P269" s="33">
        <v>8238383</v>
      </c>
      <c r="Q269" s="33">
        <v>43243776</v>
      </c>
      <c r="R269" s="33">
        <v>41598047</v>
      </c>
      <c r="S269" s="33">
        <v>33218440</v>
      </c>
      <c r="T269" s="38">
        <f t="shared" si="70"/>
        <v>0.79855768228734392</v>
      </c>
      <c r="U269" s="38">
        <f t="shared" si="71"/>
        <v>0.94542982524604646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5745512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1293841</v>
      </c>
      <c r="K270" s="38">
        <f t="shared" si="66"/>
        <v>0.22519159302077865</v>
      </c>
      <c r="L270" s="33">
        <v>1333303</v>
      </c>
      <c r="M270" s="38">
        <f t="shared" si="67"/>
        <v>0.23205991041355409</v>
      </c>
      <c r="N270" s="33">
        <f t="shared" si="68"/>
        <v>5499917</v>
      </c>
      <c r="O270" s="38">
        <f t="shared" si="69"/>
        <v>0.95725446226550392</v>
      </c>
      <c r="P270" s="33">
        <v>5708924</v>
      </c>
      <c r="Q270" s="33">
        <v>5160561</v>
      </c>
      <c r="R270" s="33">
        <v>5160561</v>
      </c>
      <c r="S270" s="33">
        <v>5710512</v>
      </c>
      <c r="T270" s="38">
        <f t="shared" si="70"/>
        <v>1.1065680649836327</v>
      </c>
      <c r="U270" s="38">
        <f t="shared" si="71"/>
        <v>-0.76645283769761163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12903204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2548705</v>
      </c>
      <c r="K271" s="38">
        <f t="shared" si="66"/>
        <v>0.19752497131720154</v>
      </c>
      <c r="L271" s="33">
        <v>2402403</v>
      </c>
      <c r="M271" s="38">
        <f t="shared" si="67"/>
        <v>0.1861865471552647</v>
      </c>
      <c r="N271" s="33">
        <f t="shared" si="68"/>
        <v>9729543</v>
      </c>
      <c r="O271" s="38">
        <f t="shared" si="69"/>
        <v>0.75404085682904809</v>
      </c>
      <c r="P271" s="33">
        <v>2134737</v>
      </c>
      <c r="Q271" s="33">
        <v>16842618</v>
      </c>
      <c r="R271" s="33">
        <v>15230581</v>
      </c>
      <c r="S271" s="33">
        <v>8785965</v>
      </c>
      <c r="T271" s="38">
        <f t="shared" si="70"/>
        <v>0.57686341709485667</v>
      </c>
      <c r="U271" s="38">
        <f t="shared" si="71"/>
        <v>0.12538593747145432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9987886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6060350</v>
      </c>
      <c r="K272" s="38">
        <f t="shared" si="66"/>
        <v>0.60677004122794354</v>
      </c>
      <c r="L272" s="33">
        <v>1156968</v>
      </c>
      <c r="M272" s="38">
        <f t="shared" si="67"/>
        <v>0.11583712509333807</v>
      </c>
      <c r="N272" s="33">
        <f t="shared" si="68"/>
        <v>9703180</v>
      </c>
      <c r="O272" s="38">
        <f t="shared" si="69"/>
        <v>0.97149486888416625</v>
      </c>
      <c r="P272" s="33">
        <v>1139418</v>
      </c>
      <c r="Q272" s="33">
        <v>8899500</v>
      </c>
      <c r="R272" s="33">
        <v>9390000</v>
      </c>
      <c r="S272" s="33">
        <v>4889293</v>
      </c>
      <c r="T272" s="38">
        <f t="shared" si="70"/>
        <v>0.52069148029818957</v>
      </c>
      <c r="U272" s="38">
        <f t="shared" si="71"/>
        <v>1.5402600274877276E-2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5963415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2656614</v>
      </c>
      <c r="K273" s="38">
        <f t="shared" si="66"/>
        <v>0.44548534690273944</v>
      </c>
      <c r="L273" s="33">
        <v>3020775</v>
      </c>
      <c r="M273" s="38">
        <f t="shared" si="67"/>
        <v>0.50655119591710451</v>
      </c>
      <c r="N273" s="33">
        <f t="shared" si="68"/>
        <v>11097898</v>
      </c>
      <c r="O273" s="38">
        <f t="shared" si="69"/>
        <v>1.8609970964623459</v>
      </c>
      <c r="P273" s="33">
        <v>2749609</v>
      </c>
      <c r="Q273" s="33">
        <v>11694872</v>
      </c>
      <c r="R273" s="33">
        <v>13423172</v>
      </c>
      <c r="S273" s="33">
        <v>10457735</v>
      </c>
      <c r="T273" s="38">
        <f t="shared" si="70"/>
        <v>0.77908075676896638</v>
      </c>
      <c r="U273" s="38">
        <f t="shared" si="71"/>
        <v>9.8619840129996694E-2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80384508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23201290</v>
      </c>
      <c r="K275" s="39">
        <f t="shared" si="66"/>
        <v>0.28862887361330869</v>
      </c>
      <c r="L275" s="34">
        <f>SUM(L268:L274)</f>
        <v>24425838</v>
      </c>
      <c r="M275" s="39">
        <f t="shared" si="67"/>
        <v>0.3038625054469451</v>
      </c>
      <c r="N275" s="34">
        <f t="shared" si="68"/>
        <v>80833323</v>
      </c>
      <c r="O275" s="39">
        <f t="shared" si="69"/>
        <v>1.0055833519563246</v>
      </c>
      <c r="P275" s="34">
        <f>SUM(P268:P274)</f>
        <v>20448986</v>
      </c>
      <c r="Q275" s="34">
        <f>SUM(Q268:Q274)</f>
        <v>91006630</v>
      </c>
      <c r="R275" s="34">
        <f>SUM(R268:R274)</f>
        <v>89967664</v>
      </c>
      <c r="S275" s="34">
        <f>SUM(S268:S274)</f>
        <v>66004570</v>
      </c>
      <c r="T275" s="39">
        <f t="shared" si="70"/>
        <v>0.73364770257900658</v>
      </c>
      <c r="U275" s="39">
        <f t="shared" si="71"/>
        <v>0.19447673346737093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15102174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1038514</v>
      </c>
      <c r="K276" s="38">
        <f t="shared" si="66"/>
        <v>6.8765861127013897E-2</v>
      </c>
      <c r="L276" s="33">
        <v>2327889</v>
      </c>
      <c r="M276" s="38">
        <f t="shared" si="67"/>
        <v>0.15414264197988978</v>
      </c>
      <c r="N276" s="33">
        <f t="shared" si="68"/>
        <v>12119433</v>
      </c>
      <c r="O276" s="38">
        <f t="shared" si="69"/>
        <v>0.80249591879950533</v>
      </c>
      <c r="P276" s="33">
        <v>1780776</v>
      </c>
      <c r="Q276" s="33">
        <v>4938446</v>
      </c>
      <c r="R276" s="33">
        <v>6450721</v>
      </c>
      <c r="S276" s="33">
        <v>5799309</v>
      </c>
      <c r="T276" s="38">
        <f t="shared" si="70"/>
        <v>0.89901717962999794</v>
      </c>
      <c r="U276" s="38">
        <f t="shared" si="71"/>
        <v>0.30723291419021814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18547050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3162899</v>
      </c>
      <c r="K277" s="38">
        <f t="shared" si="66"/>
        <v>0.17053380456730316</v>
      </c>
      <c r="L277" s="33">
        <v>3694769</v>
      </c>
      <c r="M277" s="38">
        <f t="shared" si="67"/>
        <v>0.19921060222515172</v>
      </c>
      <c r="N277" s="33">
        <f t="shared" si="68"/>
        <v>16054525</v>
      </c>
      <c r="O277" s="38">
        <f t="shared" si="69"/>
        <v>0.86561070358898051</v>
      </c>
      <c r="P277" s="33">
        <v>3598550</v>
      </c>
      <c r="Q277" s="33">
        <v>12957140</v>
      </c>
      <c r="R277" s="33">
        <v>19966150</v>
      </c>
      <c r="S277" s="33">
        <v>14542252</v>
      </c>
      <c r="T277" s="38">
        <f t="shared" si="70"/>
        <v>0.72834532446165134</v>
      </c>
      <c r="U277" s="38">
        <f t="shared" si="71"/>
        <v>2.6738269580803387E-2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3321571</v>
      </c>
      <c r="K278" s="38">
        <f t="shared" si="66"/>
        <v>7.9676532904505326E-2</v>
      </c>
      <c r="L278" s="33">
        <v>5136493</v>
      </c>
      <c r="M278" s="38">
        <f t="shared" si="67"/>
        <v>0.12321216482449457</v>
      </c>
      <c r="N278" s="33">
        <f t="shared" si="68"/>
        <v>55553240</v>
      </c>
      <c r="O278" s="38">
        <f t="shared" si="69"/>
        <v>1.3325891738613689</v>
      </c>
      <c r="P278" s="33">
        <v>78407575</v>
      </c>
      <c r="Q278" s="33">
        <v>43866009</v>
      </c>
      <c r="R278" s="33">
        <v>43866009</v>
      </c>
      <c r="S278" s="33">
        <v>109575348</v>
      </c>
      <c r="T278" s="38">
        <f t="shared" si="70"/>
        <v>2.4979557178315446</v>
      </c>
      <c r="U278" s="38">
        <f t="shared" si="71"/>
        <v>-0.93448983723830259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1682826</v>
      </c>
      <c r="K279" s="38">
        <f t="shared" si="66"/>
        <v>0.55322742792670476</v>
      </c>
      <c r="L279" s="33">
        <v>-632967</v>
      </c>
      <c r="M279" s="38">
        <f t="shared" si="67"/>
        <v>-0.20808729207445245</v>
      </c>
      <c r="N279" s="33">
        <f t="shared" si="68"/>
        <v>2532644</v>
      </c>
      <c r="O279" s="38">
        <f t="shared" si="69"/>
        <v>0.83260427755097743</v>
      </c>
      <c r="P279" s="33">
        <v>1475697</v>
      </c>
      <c r="Q279" s="33">
        <v>2888431</v>
      </c>
      <c r="R279" s="33">
        <v>2888431</v>
      </c>
      <c r="S279" s="33">
        <v>2390431</v>
      </c>
      <c r="T279" s="38">
        <f t="shared" si="70"/>
        <v>0.82758805732247021</v>
      </c>
      <c r="U279" s="38">
        <f t="shared" si="71"/>
        <v>-1.4289274830808765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1111020</v>
      </c>
      <c r="K280" s="38">
        <f t="shared" si="66"/>
        <v>0.15008437534953764</v>
      </c>
      <c r="L280" s="33">
        <v>1111020</v>
      </c>
      <c r="M280" s="38">
        <f t="shared" si="67"/>
        <v>0.15008437534953764</v>
      </c>
      <c r="N280" s="33">
        <f t="shared" si="68"/>
        <v>4303168</v>
      </c>
      <c r="O280" s="38">
        <f t="shared" si="69"/>
        <v>0.58130211994754299</v>
      </c>
      <c r="P280" s="33">
        <v>1527526</v>
      </c>
      <c r="Q280" s="33">
        <v>8816670</v>
      </c>
      <c r="R280" s="33">
        <v>3492201</v>
      </c>
      <c r="S280" s="33">
        <v>4376540</v>
      </c>
      <c r="T280" s="38">
        <f t="shared" si="70"/>
        <v>1.2532325602105949</v>
      </c>
      <c r="U280" s="38">
        <f t="shared" si="71"/>
        <v>-0.27266704461986246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530531</v>
      </c>
      <c r="K281" s="38">
        <f t="shared" si="66"/>
        <v>-0.92985075934835382</v>
      </c>
      <c r="L281" s="33">
        <v>538896</v>
      </c>
      <c r="M281" s="38">
        <f t="shared" si="67"/>
        <v>-0.94451192260167727</v>
      </c>
      <c r="N281" s="33">
        <f t="shared" si="68"/>
        <v>2082884</v>
      </c>
      <c r="O281" s="38">
        <f t="shared" si="69"/>
        <v>-3.6506278973981474</v>
      </c>
      <c r="P281" s="33">
        <v>613592</v>
      </c>
      <c r="Q281" s="33">
        <v>-549138</v>
      </c>
      <c r="R281" s="33">
        <v>-549138</v>
      </c>
      <c r="S281" s="33">
        <v>1470057</v>
      </c>
      <c r="T281" s="38">
        <f t="shared" si="70"/>
        <v>-2.6770265397768869</v>
      </c>
      <c r="U281" s="38">
        <f t="shared" si="71"/>
        <v>-0.12173561584896808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19856824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4197093</v>
      </c>
      <c r="K282" s="38">
        <f t="shared" si="66"/>
        <v>0.2113677897331416</v>
      </c>
      <c r="L282" s="33">
        <v>3207231</v>
      </c>
      <c r="M282" s="38">
        <f t="shared" si="67"/>
        <v>0.16151782379699794</v>
      </c>
      <c r="N282" s="33">
        <f t="shared" si="68"/>
        <v>19797987</v>
      </c>
      <c r="O282" s="38">
        <f t="shared" si="69"/>
        <v>0.99703693803198334</v>
      </c>
      <c r="P282" s="33">
        <v>48131026</v>
      </c>
      <c r="Q282" s="33">
        <v>17122700</v>
      </c>
      <c r="R282" s="33">
        <v>17122700</v>
      </c>
      <c r="S282" s="33">
        <v>61363319</v>
      </c>
      <c r="T282" s="38">
        <f t="shared" si="70"/>
        <v>3.5837408235850656</v>
      </c>
      <c r="U282" s="38">
        <f t="shared" si="71"/>
        <v>-0.93336458275375223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26122976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7530415</v>
      </c>
      <c r="K283" s="38">
        <f t="shared" si="66"/>
        <v>0.28826788341420212</v>
      </c>
      <c r="L283" s="33">
        <v>9088040</v>
      </c>
      <c r="M283" s="38">
        <f t="shared" si="67"/>
        <v>0.34789451247821074</v>
      </c>
      <c r="N283" s="33">
        <f t="shared" si="68"/>
        <v>28015868</v>
      </c>
      <c r="O283" s="38">
        <f t="shared" si="69"/>
        <v>1.0724608099781587</v>
      </c>
      <c r="P283" s="33">
        <v>3851123</v>
      </c>
      <c r="Q283" s="33">
        <v>31005297</v>
      </c>
      <c r="R283" s="33">
        <v>30706218</v>
      </c>
      <c r="S283" s="33">
        <v>23002235</v>
      </c>
      <c r="T283" s="38">
        <f t="shared" si="70"/>
        <v>0.74910674443853686</v>
      </c>
      <c r="U283" s="38">
        <f t="shared" si="71"/>
        <v>1.3598415319375672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131191136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22574869</v>
      </c>
      <c r="K285" s="39">
        <f t="shared" si="66"/>
        <v>0.17207617593920368</v>
      </c>
      <c r="L285" s="34">
        <f>SUM(L276:L284)</f>
        <v>24471371</v>
      </c>
      <c r="M285" s="39">
        <f t="shared" si="67"/>
        <v>0.18653219833388743</v>
      </c>
      <c r="N285" s="34">
        <f t="shared" si="68"/>
        <v>140459749</v>
      </c>
      <c r="O285" s="39">
        <f t="shared" si="69"/>
        <v>1.0706496893204736</v>
      </c>
      <c r="P285" s="34">
        <f>SUM(P276:P284)</f>
        <v>139385865</v>
      </c>
      <c r="Q285" s="34">
        <f>SUM(Q276:Q284)</f>
        <v>121045555</v>
      </c>
      <c r="R285" s="34">
        <f>SUM(R276:R284)</f>
        <v>123943292</v>
      </c>
      <c r="S285" s="34">
        <f>SUM(S276:S284)</f>
        <v>222519491</v>
      </c>
      <c r="T285" s="39">
        <f t="shared" si="70"/>
        <v>1.7953330705464883</v>
      </c>
      <c r="U285" s="39">
        <f t="shared" si="71"/>
        <v>-0.82443434275060823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23793247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4362227</v>
      </c>
      <c r="K286" s="38">
        <f t="shared" si="66"/>
        <v>0.1833388692178079</v>
      </c>
      <c r="L286" s="33">
        <v>2394471</v>
      </c>
      <c r="M286" s="38">
        <f t="shared" si="67"/>
        <v>0.10063657978249038</v>
      </c>
      <c r="N286" s="33">
        <f t="shared" si="68"/>
        <v>12571860</v>
      </c>
      <c r="O286" s="38">
        <f t="shared" si="69"/>
        <v>0.52837933385048286</v>
      </c>
      <c r="P286" s="33">
        <v>2919069</v>
      </c>
      <c r="Q286" s="33">
        <v>24105400</v>
      </c>
      <c r="R286" s="33">
        <v>24597000</v>
      </c>
      <c r="S286" s="33">
        <v>19230765</v>
      </c>
      <c r="T286" s="38">
        <f t="shared" si="70"/>
        <v>0.78183376021466033</v>
      </c>
      <c r="U286" s="38">
        <f t="shared" si="71"/>
        <v>-0.17971414858641577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7552686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1591485</v>
      </c>
      <c r="K287" s="38">
        <f t="shared" si="66"/>
        <v>0.21071774995015019</v>
      </c>
      <c r="L287" s="33">
        <v>990417</v>
      </c>
      <c r="M287" s="38">
        <f t="shared" si="67"/>
        <v>0.13113440701758289</v>
      </c>
      <c r="N287" s="33">
        <f t="shared" si="68"/>
        <v>5019944</v>
      </c>
      <c r="O287" s="38">
        <f t="shared" si="69"/>
        <v>0.6646567856786314</v>
      </c>
      <c r="P287" s="33">
        <v>1398054</v>
      </c>
      <c r="Q287" s="33">
        <v>5660961</v>
      </c>
      <c r="R287" s="33">
        <v>5660961</v>
      </c>
      <c r="S287" s="33">
        <v>5470926</v>
      </c>
      <c r="T287" s="38">
        <f t="shared" si="70"/>
        <v>0.96643061133966479</v>
      </c>
      <c r="U287" s="38">
        <f t="shared" si="71"/>
        <v>-0.29157457437266376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18913229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5534597</v>
      </c>
      <c r="K288" s="38">
        <f t="shared" si="66"/>
        <v>0.29263099389321623</v>
      </c>
      <c r="L288" s="33">
        <v>5014262</v>
      </c>
      <c r="M288" s="38">
        <f t="shared" si="67"/>
        <v>0.26511929824357333</v>
      </c>
      <c r="N288" s="33">
        <f t="shared" si="68"/>
        <v>14562324</v>
      </c>
      <c r="O288" s="38">
        <f t="shared" si="69"/>
        <v>0.76995440598747045</v>
      </c>
      <c r="P288" s="33">
        <v>3718922</v>
      </c>
      <c r="Q288" s="33">
        <v>21511163</v>
      </c>
      <c r="R288" s="33">
        <v>21511163</v>
      </c>
      <c r="S288" s="33">
        <v>13547483</v>
      </c>
      <c r="T288" s="38">
        <f t="shared" si="70"/>
        <v>0.62978849632630274</v>
      </c>
      <c r="U288" s="38">
        <f t="shared" si="71"/>
        <v>0.34831061259149831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15080658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1963641</v>
      </c>
      <c r="K289" s="38">
        <f t="shared" si="66"/>
        <v>0.13020923888069075</v>
      </c>
      <c r="L289" s="33">
        <v>2518184</v>
      </c>
      <c r="M289" s="38">
        <f t="shared" si="67"/>
        <v>0.16698104286961485</v>
      </c>
      <c r="N289" s="33">
        <f t="shared" si="68"/>
        <v>9670942</v>
      </c>
      <c r="O289" s="38">
        <f t="shared" si="69"/>
        <v>0.64128116956169945</v>
      </c>
      <c r="P289" s="33">
        <v>1918627</v>
      </c>
      <c r="Q289" s="33">
        <v>8545679</v>
      </c>
      <c r="R289" s="33">
        <v>8545681</v>
      </c>
      <c r="S289" s="33">
        <v>7779204</v>
      </c>
      <c r="T289" s="38">
        <f t="shared" si="70"/>
        <v>0.91030825980983843</v>
      </c>
      <c r="U289" s="38">
        <f t="shared" si="71"/>
        <v>0.31249273569067881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15141755</v>
      </c>
      <c r="K290" s="38">
        <f t="shared" si="66"/>
        <v>0.19393482895342457</v>
      </c>
      <c r="L290" s="33">
        <v>21761075</v>
      </c>
      <c r="M290" s="38">
        <f t="shared" si="67"/>
        <v>0.27871474330205737</v>
      </c>
      <c r="N290" s="33">
        <f t="shared" si="68"/>
        <v>78081323</v>
      </c>
      <c r="O290" s="38">
        <f t="shared" si="69"/>
        <v>1.0000616190436376</v>
      </c>
      <c r="P290" s="33">
        <v>25600203</v>
      </c>
      <c r="Q290" s="33">
        <v>75994447</v>
      </c>
      <c r="R290" s="33">
        <v>71360495</v>
      </c>
      <c r="S290" s="33">
        <v>72019997</v>
      </c>
      <c r="T290" s="38">
        <f t="shared" si="70"/>
        <v>1.0092418361167479</v>
      </c>
      <c r="U290" s="38">
        <f t="shared" si="71"/>
        <v>-0.14996474832640971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143416332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28593705</v>
      </c>
      <c r="K292" s="39">
        <f t="shared" si="66"/>
        <v>0.19937551463803996</v>
      </c>
      <c r="L292" s="34">
        <f>SUM(L286:L291)</f>
        <v>32678409</v>
      </c>
      <c r="M292" s="39">
        <f t="shared" si="67"/>
        <v>0.22785695704447384</v>
      </c>
      <c r="N292" s="34">
        <f t="shared" si="68"/>
        <v>119906393</v>
      </c>
      <c r="O292" s="39">
        <f t="shared" si="69"/>
        <v>0.83607209393697224</v>
      </c>
      <c r="P292" s="34">
        <f>SUM(P286:P291)</f>
        <v>35554875</v>
      </c>
      <c r="Q292" s="34">
        <f>SUM(Q286:Q291)</f>
        <v>135817650</v>
      </c>
      <c r="R292" s="34">
        <f>SUM(R286:R291)</f>
        <v>131675300</v>
      </c>
      <c r="S292" s="34">
        <f>SUM(S286:S291)</f>
        <v>118048375</v>
      </c>
      <c r="T292" s="39">
        <f t="shared" si="70"/>
        <v>0.89651115281301808</v>
      </c>
      <c r="U292" s="39">
        <f t="shared" si="71"/>
        <v>-8.0902154767806156E-2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82653993</v>
      </c>
      <c r="K293" s="38">
        <f t="shared" si="66"/>
        <v>0.25152483941744097</v>
      </c>
      <c r="L293" s="33">
        <v>70153543</v>
      </c>
      <c r="M293" s="38">
        <f t="shared" si="67"/>
        <v>0.21348464843845524</v>
      </c>
      <c r="N293" s="33">
        <f t="shared" si="68"/>
        <v>316622400</v>
      </c>
      <c r="O293" s="38">
        <f t="shared" si="69"/>
        <v>0.96351543858219613</v>
      </c>
      <c r="P293" s="33">
        <v>64441243</v>
      </c>
      <c r="Q293" s="33">
        <v>311226049</v>
      </c>
      <c r="R293" s="33">
        <v>311226049</v>
      </c>
      <c r="S293" s="33">
        <v>298169737</v>
      </c>
      <c r="T293" s="38">
        <f t="shared" si="70"/>
        <v>0.95804878145016714</v>
      </c>
      <c r="U293" s="38">
        <f t="shared" si="71"/>
        <v>8.8643541528210523E-2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55161523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7608969</v>
      </c>
      <c r="K294" s="38">
        <f t="shared" si="66"/>
        <v>0.13793979183642191</v>
      </c>
      <c r="L294" s="33">
        <v>-3471501</v>
      </c>
      <c r="M294" s="38">
        <f t="shared" si="67"/>
        <v>-6.2933378398562348E-2</v>
      </c>
      <c r="N294" s="33">
        <f t="shared" si="68"/>
        <v>23674057</v>
      </c>
      <c r="O294" s="38">
        <f t="shared" si="69"/>
        <v>0.42917700078730603</v>
      </c>
      <c r="P294" s="33">
        <v>16717037</v>
      </c>
      <c r="Q294" s="33">
        <v>29681778</v>
      </c>
      <c r="R294" s="33">
        <v>89787778</v>
      </c>
      <c r="S294" s="33">
        <v>65146834</v>
      </c>
      <c r="T294" s="38">
        <f t="shared" si="70"/>
        <v>0.72556460858180494</v>
      </c>
      <c r="U294" s="38">
        <f t="shared" si="71"/>
        <v>-1.2076624583650799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4253299</v>
      </c>
      <c r="K295" s="38">
        <f t="shared" si="66"/>
        <v>0.47942035807353972</v>
      </c>
      <c r="L295" s="33">
        <v>5285207</v>
      </c>
      <c r="M295" s="38">
        <f t="shared" si="67"/>
        <v>0.59573423651447466</v>
      </c>
      <c r="N295" s="33">
        <f t="shared" si="68"/>
        <v>13436712</v>
      </c>
      <c r="O295" s="38">
        <f t="shared" si="69"/>
        <v>1.5145498302308462</v>
      </c>
      <c r="P295" s="33">
        <v>1812272</v>
      </c>
      <c r="Q295" s="33">
        <v>13594256</v>
      </c>
      <c r="R295" s="33">
        <v>8124174</v>
      </c>
      <c r="S295" s="33">
        <v>6727054</v>
      </c>
      <c r="T295" s="38">
        <f t="shared" si="70"/>
        <v>0.82802928642345675</v>
      </c>
      <c r="U295" s="38">
        <f t="shared" si="71"/>
        <v>1.9163431317153274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61474215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16278236</v>
      </c>
      <c r="K296" s="38">
        <f t="shared" si="66"/>
        <v>0.26479778554309313</v>
      </c>
      <c r="L296" s="33">
        <v>15303313</v>
      </c>
      <c r="M296" s="38">
        <f t="shared" si="67"/>
        <v>0.24893872983981982</v>
      </c>
      <c r="N296" s="33">
        <f t="shared" si="68"/>
        <v>52316630</v>
      </c>
      <c r="O296" s="38">
        <f t="shared" si="69"/>
        <v>0.85103372202475458</v>
      </c>
      <c r="P296" s="33">
        <v>15098686</v>
      </c>
      <c r="Q296" s="33">
        <v>123442369</v>
      </c>
      <c r="R296" s="33">
        <v>136381219</v>
      </c>
      <c r="S296" s="33">
        <v>56744414</v>
      </c>
      <c r="T296" s="38">
        <f t="shared" si="70"/>
        <v>0.41607205461332619</v>
      </c>
      <c r="U296" s="38">
        <f t="shared" si="71"/>
        <v>1.3552636302258447E-2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454119143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110794497</v>
      </c>
      <c r="K298" s="39">
        <f t="shared" si="66"/>
        <v>0.24397671559950074</v>
      </c>
      <c r="L298" s="34">
        <f>SUM(L293:L297)</f>
        <v>87270562</v>
      </c>
      <c r="M298" s="39">
        <f t="shared" si="67"/>
        <v>0.19217547497221452</v>
      </c>
      <c r="N298" s="34">
        <f t="shared" si="68"/>
        <v>406049799</v>
      </c>
      <c r="O298" s="39">
        <f t="shared" si="69"/>
        <v>0.89414816631061955</v>
      </c>
      <c r="P298" s="34">
        <f>SUM(P293:P297)</f>
        <v>98069238</v>
      </c>
      <c r="Q298" s="34">
        <f>SUM(Q293:Q297)</f>
        <v>477944452</v>
      </c>
      <c r="R298" s="34">
        <f>SUM(R293:R297)</f>
        <v>545519220</v>
      </c>
      <c r="S298" s="34">
        <f>SUM(S293:S297)</f>
        <v>426788039</v>
      </c>
      <c r="T298" s="39">
        <f t="shared" si="70"/>
        <v>0.78235197469302731</v>
      </c>
      <c r="U298" s="39">
        <f t="shared" si="71"/>
        <v>-0.1101127756289898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1020620221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218287375</v>
      </c>
      <c r="K299" s="39">
        <f t="shared" si="66"/>
        <v>0.21387718027585503</v>
      </c>
      <c r="L299" s="34">
        <f>SUM(L263:L266,L268:L274,L276:L284,L286:L291,L293:L297)</f>
        <v>184303977</v>
      </c>
      <c r="M299" s="39">
        <f t="shared" si="67"/>
        <v>0.18058036986511949</v>
      </c>
      <c r="N299" s="34">
        <f t="shared" si="68"/>
        <v>870869674</v>
      </c>
      <c r="O299" s="39">
        <f t="shared" si="69"/>
        <v>0.85327495583687829</v>
      </c>
      <c r="P299" s="34">
        <f>SUM(P263:P266,P268:P274,P276:P284,P286:P291,P293:P297)</f>
        <v>306314763</v>
      </c>
      <c r="Q299" s="34">
        <f>SUM(Q263:Q266,Q268:Q274,Q276:Q284,Q286:Q291,Q293:Q297)</f>
        <v>1007319056</v>
      </c>
      <c r="R299" s="34">
        <f>SUM(R263:R266,R268:R274,R276:R284,R286:R291,R293:R297)</f>
        <v>1029194680</v>
      </c>
      <c r="S299" s="34">
        <f>SUM(S263:S266,S268:S274,S276:S284,S286:S291,S293:S297)</f>
        <v>937482426</v>
      </c>
      <c r="T299" s="39">
        <f t="shared" si="70"/>
        <v>0.9108893042470837</v>
      </c>
      <c r="U299" s="39">
        <f t="shared" si="71"/>
        <v>-0.39831833374612768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9441501710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2560996813</v>
      </c>
      <c r="K302" s="38">
        <f t="shared" ref="K302:K339" si="74">IF(($E302     =0),0,($J302     /$E302     ))</f>
        <v>0.27124888515219048</v>
      </c>
      <c r="L302" s="33">
        <v>2643183453</v>
      </c>
      <c r="M302" s="38">
        <f t="shared" ref="M302:M339" si="75">IF(($E302     =0),0,($L302     /$E302     ))</f>
        <v>0.27995371225749638</v>
      </c>
      <c r="N302" s="33">
        <f t="shared" ref="N302:N339" si="76">$F302     +$H302     +$J302     +$L302</f>
        <v>8180141283</v>
      </c>
      <c r="O302" s="38">
        <f t="shared" ref="O302:O339" si="77">IF(($E302     =0),0,($N302     /$E302     ))</f>
        <v>0.86640256330579002</v>
      </c>
      <c r="P302" s="33">
        <v>869575732</v>
      </c>
      <c r="Q302" s="33">
        <v>4379747020</v>
      </c>
      <c r="R302" s="33">
        <v>4529800295</v>
      </c>
      <c r="S302" s="33">
        <v>4426178469</v>
      </c>
      <c r="T302" s="38">
        <f t="shared" ref="T302:T339" si="78">IF(($R302     =0),0,($S302     /$R302     ))</f>
        <v>0.97712441625420488</v>
      </c>
      <c r="U302" s="38">
        <f t="shared" ref="U302:U339" si="79">IF(($P302     =0),0,(($L302     /$P302     )-1))</f>
        <v>2.0396242164218998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9441501710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2560996813</v>
      </c>
      <c r="K303" s="39">
        <f t="shared" si="74"/>
        <v>0.27124888515219048</v>
      </c>
      <c r="L303" s="34">
        <f>L302</f>
        <v>2643183453</v>
      </c>
      <c r="M303" s="39">
        <f t="shared" si="75"/>
        <v>0.27995371225749638</v>
      </c>
      <c r="N303" s="34">
        <f t="shared" si="76"/>
        <v>8180141283</v>
      </c>
      <c r="O303" s="39">
        <f t="shared" si="77"/>
        <v>0.86640256330579002</v>
      </c>
      <c r="P303" s="34">
        <f>P302</f>
        <v>869575732</v>
      </c>
      <c r="Q303" s="34">
        <f>Q302</f>
        <v>4379747020</v>
      </c>
      <c r="R303" s="34">
        <f>R302</f>
        <v>4529800295</v>
      </c>
      <c r="S303" s="34">
        <f>S302</f>
        <v>4426178469</v>
      </c>
      <c r="T303" s="39">
        <f t="shared" si="78"/>
        <v>0.97712441625420488</v>
      </c>
      <c r="U303" s="39">
        <f t="shared" si="79"/>
        <v>2.0396242164218998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30299855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8240910</v>
      </c>
      <c r="K304" s="38">
        <f t="shared" si="74"/>
        <v>0.27197852927018956</v>
      </c>
      <c r="L304" s="33">
        <v>7747168</v>
      </c>
      <c r="M304" s="38">
        <f t="shared" si="75"/>
        <v>0.25568333577833952</v>
      </c>
      <c r="N304" s="33">
        <f t="shared" si="76"/>
        <v>28524924</v>
      </c>
      <c r="O304" s="38">
        <f t="shared" si="77"/>
        <v>0.94142113881403067</v>
      </c>
      <c r="P304" s="33">
        <v>6300740</v>
      </c>
      <c r="Q304" s="33">
        <v>30729633</v>
      </c>
      <c r="R304" s="33">
        <v>28665068</v>
      </c>
      <c r="S304" s="33">
        <v>23342252</v>
      </c>
      <c r="T304" s="38">
        <f t="shared" si="78"/>
        <v>0.814310016637672</v>
      </c>
      <c r="U304" s="38">
        <f t="shared" si="79"/>
        <v>0.22956478127965929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49929518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10772396</v>
      </c>
      <c r="K305" s="38">
        <f t="shared" si="74"/>
        <v>0.21575205272360129</v>
      </c>
      <c r="L305" s="33">
        <v>8492502</v>
      </c>
      <c r="M305" s="38">
        <f t="shared" si="75"/>
        <v>0.17008980539327456</v>
      </c>
      <c r="N305" s="33">
        <f t="shared" si="76"/>
        <v>49620118</v>
      </c>
      <c r="O305" s="38">
        <f t="shared" si="77"/>
        <v>0.99380326483424097</v>
      </c>
      <c r="P305" s="33">
        <v>7122024</v>
      </c>
      <c r="Q305" s="33">
        <v>47039491</v>
      </c>
      <c r="R305" s="33">
        <v>46769938</v>
      </c>
      <c r="S305" s="33">
        <v>46649292</v>
      </c>
      <c r="T305" s="38">
        <f t="shared" si="78"/>
        <v>0.9974204370337203</v>
      </c>
      <c r="U305" s="38">
        <f t="shared" si="79"/>
        <v>0.1924281636793137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34294825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11390920</v>
      </c>
      <c r="K306" s="38">
        <f t="shared" si="74"/>
        <v>0.33214690554624493</v>
      </c>
      <c r="L306" s="33">
        <v>9177220</v>
      </c>
      <c r="M306" s="38">
        <f t="shared" si="75"/>
        <v>0.26759780812411205</v>
      </c>
      <c r="N306" s="33">
        <f t="shared" si="76"/>
        <v>35937839</v>
      </c>
      <c r="O306" s="38">
        <f t="shared" si="77"/>
        <v>1.0479085109779682</v>
      </c>
      <c r="P306" s="33">
        <v>7631802</v>
      </c>
      <c r="Q306" s="33">
        <v>30853502</v>
      </c>
      <c r="R306" s="33">
        <v>31178502</v>
      </c>
      <c r="S306" s="33">
        <v>31669119</v>
      </c>
      <c r="T306" s="38">
        <f t="shared" si="78"/>
        <v>1.0157357463806311</v>
      </c>
      <c r="U306" s="38">
        <f t="shared" si="79"/>
        <v>0.20249712977354495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178582895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56275249</v>
      </c>
      <c r="K307" s="38">
        <f t="shared" si="74"/>
        <v>0.31512115984008437</v>
      </c>
      <c r="L307" s="33">
        <v>46566352</v>
      </c>
      <c r="M307" s="38">
        <f t="shared" si="75"/>
        <v>0.26075482761100943</v>
      </c>
      <c r="N307" s="33">
        <f t="shared" si="76"/>
        <v>177934570</v>
      </c>
      <c r="O307" s="38">
        <f t="shared" si="77"/>
        <v>0.99636961311440275</v>
      </c>
      <c r="P307" s="33">
        <v>43556202</v>
      </c>
      <c r="Q307" s="33">
        <v>165433842</v>
      </c>
      <c r="R307" s="33">
        <v>169694968</v>
      </c>
      <c r="S307" s="33">
        <v>172686906</v>
      </c>
      <c r="T307" s="38">
        <f t="shared" si="78"/>
        <v>1.0176312711877231</v>
      </c>
      <c r="U307" s="38">
        <f t="shared" si="79"/>
        <v>6.9109561021872379E-2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29554715</v>
      </c>
      <c r="K308" s="38">
        <f t="shared" si="74"/>
        <v>0.32099502575098954</v>
      </c>
      <c r="L308" s="33">
        <v>18646885</v>
      </c>
      <c r="M308" s="38">
        <f t="shared" si="75"/>
        <v>0.20252461682512385</v>
      </c>
      <c r="N308" s="33">
        <f t="shared" si="76"/>
        <v>94449520</v>
      </c>
      <c r="O308" s="38">
        <f t="shared" si="77"/>
        <v>1.0258202829757823</v>
      </c>
      <c r="P308" s="33">
        <v>17670591</v>
      </c>
      <c r="Q308" s="33">
        <v>73120118</v>
      </c>
      <c r="R308" s="33">
        <v>78774084</v>
      </c>
      <c r="S308" s="33">
        <v>93998190</v>
      </c>
      <c r="T308" s="38">
        <f t="shared" si="78"/>
        <v>1.1932628756432129</v>
      </c>
      <c r="U308" s="38">
        <f t="shared" si="79"/>
        <v>5.524965180847663E-2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124674111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37817214</v>
      </c>
      <c r="K309" s="38">
        <f t="shared" si="74"/>
        <v>0.30332852343338546</v>
      </c>
      <c r="L309" s="33">
        <v>34505614</v>
      </c>
      <c r="M309" s="38">
        <f t="shared" si="75"/>
        <v>0.27676647319346037</v>
      </c>
      <c r="N309" s="33">
        <f t="shared" si="76"/>
        <v>127640118</v>
      </c>
      <c r="O309" s="38">
        <f t="shared" si="77"/>
        <v>1.0237900794014885</v>
      </c>
      <c r="P309" s="33">
        <v>32092404</v>
      </c>
      <c r="Q309" s="33">
        <v>116340442</v>
      </c>
      <c r="R309" s="33">
        <v>116340442</v>
      </c>
      <c r="S309" s="33">
        <v>121137754</v>
      </c>
      <c r="T309" s="38">
        <f t="shared" si="78"/>
        <v>1.0412351192545752</v>
      </c>
      <c r="U309" s="38">
        <f t="shared" si="79"/>
        <v>7.519567558728224E-2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509853394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154051404</v>
      </c>
      <c r="K310" s="39">
        <f t="shared" si="74"/>
        <v>0.30214843288853344</v>
      </c>
      <c r="L310" s="34">
        <f>SUM(L304:L309)</f>
        <v>125135741</v>
      </c>
      <c r="M310" s="39">
        <f t="shared" si="75"/>
        <v>0.24543475138659174</v>
      </c>
      <c r="N310" s="34">
        <f t="shared" si="76"/>
        <v>514107089</v>
      </c>
      <c r="O310" s="39">
        <f t="shared" si="77"/>
        <v>1.0083429767263645</v>
      </c>
      <c r="P310" s="34">
        <f>SUM(P304:P309)</f>
        <v>114373763</v>
      </c>
      <c r="Q310" s="34">
        <f>SUM(Q304:Q309)</f>
        <v>463517028</v>
      </c>
      <c r="R310" s="34">
        <f>SUM(R304:R309)</f>
        <v>471423002</v>
      </c>
      <c r="S310" s="34">
        <f>SUM(S304:S309)</f>
        <v>489483513</v>
      </c>
      <c r="T310" s="39">
        <f t="shared" si="78"/>
        <v>1.0383106274479157</v>
      </c>
      <c r="U310" s="39">
        <f t="shared" si="79"/>
        <v>9.4094814385008885E-2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42541117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13672214</v>
      </c>
      <c r="K311" s="38">
        <f t="shared" si="74"/>
        <v>0.32138822306898995</v>
      </c>
      <c r="L311" s="33">
        <v>13792841</v>
      </c>
      <c r="M311" s="38">
        <f t="shared" si="75"/>
        <v>0.32422376215462323</v>
      </c>
      <c r="N311" s="33">
        <f t="shared" si="76"/>
        <v>52302900</v>
      </c>
      <c r="O311" s="38">
        <f t="shared" si="77"/>
        <v>1.2294670118793543</v>
      </c>
      <c r="P311" s="33">
        <v>13186564</v>
      </c>
      <c r="Q311" s="33">
        <v>37960012</v>
      </c>
      <c r="R311" s="33">
        <v>36852635</v>
      </c>
      <c r="S311" s="33">
        <v>45275690</v>
      </c>
      <c r="T311" s="38">
        <f t="shared" si="78"/>
        <v>1.2285604543609976</v>
      </c>
      <c r="U311" s="38">
        <f t="shared" si="79"/>
        <v>4.5976874643007815E-2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197447664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58302059</v>
      </c>
      <c r="K312" s="38">
        <f t="shared" si="74"/>
        <v>0.29527854530606146</v>
      </c>
      <c r="L312" s="33">
        <v>48608402</v>
      </c>
      <c r="M312" s="38">
        <f t="shared" si="75"/>
        <v>0.24618372795739937</v>
      </c>
      <c r="N312" s="33">
        <f t="shared" si="76"/>
        <v>193826922</v>
      </c>
      <c r="O312" s="38">
        <f t="shared" si="77"/>
        <v>0.98166226975468296</v>
      </c>
      <c r="P312" s="33">
        <v>44272607</v>
      </c>
      <c r="Q312" s="33">
        <v>188366841</v>
      </c>
      <c r="R312" s="33">
        <v>182088345</v>
      </c>
      <c r="S312" s="33">
        <v>178686543</v>
      </c>
      <c r="T312" s="38">
        <f t="shared" si="78"/>
        <v>0.98131784876181949</v>
      </c>
      <c r="U312" s="38">
        <f t="shared" si="79"/>
        <v>9.7934034017920002E-2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170557562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40424924</v>
      </c>
      <c r="K313" s="38">
        <f t="shared" si="74"/>
        <v>0.23701631007131774</v>
      </c>
      <c r="L313" s="33">
        <v>48551901</v>
      </c>
      <c r="M313" s="38">
        <f t="shared" si="75"/>
        <v>0.28466577752794098</v>
      </c>
      <c r="N313" s="33">
        <f t="shared" si="76"/>
        <v>150861073</v>
      </c>
      <c r="O313" s="38">
        <f t="shared" si="77"/>
        <v>0.8845170582351547</v>
      </c>
      <c r="P313" s="33">
        <v>41167161</v>
      </c>
      <c r="Q313" s="33">
        <v>188303585</v>
      </c>
      <c r="R313" s="33">
        <v>169868967</v>
      </c>
      <c r="S313" s="33">
        <v>159089258</v>
      </c>
      <c r="T313" s="38">
        <f t="shared" si="78"/>
        <v>0.93654103400770072</v>
      </c>
      <c r="U313" s="38">
        <f t="shared" si="79"/>
        <v>0.17938424269771724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114602300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30345348</v>
      </c>
      <c r="K314" s="38">
        <f t="shared" si="74"/>
        <v>0.26478829831512979</v>
      </c>
      <c r="L314" s="33">
        <v>27790538</v>
      </c>
      <c r="M314" s="38">
        <f t="shared" si="75"/>
        <v>0.24249546475070743</v>
      </c>
      <c r="N314" s="33">
        <f t="shared" si="76"/>
        <v>115871151</v>
      </c>
      <c r="O314" s="38">
        <f t="shared" si="77"/>
        <v>1.0110717760463794</v>
      </c>
      <c r="P314" s="33">
        <v>23343894</v>
      </c>
      <c r="Q314" s="33">
        <v>93613540</v>
      </c>
      <c r="R314" s="33">
        <v>97782540</v>
      </c>
      <c r="S314" s="33">
        <v>107431158</v>
      </c>
      <c r="T314" s="38">
        <f t="shared" si="78"/>
        <v>1.0986742418431756</v>
      </c>
      <c r="U314" s="38">
        <f t="shared" si="79"/>
        <v>0.19048424397403441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17071382</v>
      </c>
      <c r="K315" s="38">
        <f t="shared" si="74"/>
        <v>0.28429317282666389</v>
      </c>
      <c r="L315" s="33">
        <v>16313988</v>
      </c>
      <c r="M315" s="38">
        <f t="shared" si="75"/>
        <v>0.27168013755278397</v>
      </c>
      <c r="N315" s="33">
        <f t="shared" si="76"/>
        <v>61138353</v>
      </c>
      <c r="O315" s="38">
        <f t="shared" si="77"/>
        <v>1.0181493423184242</v>
      </c>
      <c r="P315" s="33">
        <v>10724442</v>
      </c>
      <c r="Q315" s="33">
        <v>54094452</v>
      </c>
      <c r="R315" s="33">
        <v>51880454</v>
      </c>
      <c r="S315" s="33">
        <v>51218293</v>
      </c>
      <c r="T315" s="38">
        <f t="shared" si="78"/>
        <v>0.98723679249221685</v>
      </c>
      <c r="U315" s="38">
        <f t="shared" si="79"/>
        <v>0.52119690702789012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585197155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159815927</v>
      </c>
      <c r="K317" s="39">
        <f t="shared" si="74"/>
        <v>0.27309758025053965</v>
      </c>
      <c r="L317" s="34">
        <f>SUM(L311:L316)</f>
        <v>155057670</v>
      </c>
      <c r="M317" s="39">
        <f t="shared" si="75"/>
        <v>0.26496654789786189</v>
      </c>
      <c r="N317" s="34">
        <f t="shared" si="76"/>
        <v>574000399</v>
      </c>
      <c r="O317" s="39">
        <f t="shared" si="77"/>
        <v>0.98086669440489671</v>
      </c>
      <c r="P317" s="34">
        <f>SUM(P311:P316)</f>
        <v>132694668</v>
      </c>
      <c r="Q317" s="34">
        <f>SUM(Q311:Q316)</f>
        <v>562338430</v>
      </c>
      <c r="R317" s="34">
        <f>SUM(R311:R316)</f>
        <v>538472941</v>
      </c>
      <c r="S317" s="34">
        <f>SUM(S311:S316)</f>
        <v>541700942</v>
      </c>
      <c r="T317" s="39">
        <f t="shared" si="78"/>
        <v>1.0059947320546976</v>
      </c>
      <c r="U317" s="39">
        <f t="shared" si="79"/>
        <v>0.16852977091739652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89437848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27074714</v>
      </c>
      <c r="K318" s="38">
        <f t="shared" si="74"/>
        <v>0.3027209912295743</v>
      </c>
      <c r="L318" s="33">
        <v>18794270</v>
      </c>
      <c r="M318" s="38">
        <f t="shared" si="75"/>
        <v>0.21013777075673826</v>
      </c>
      <c r="N318" s="33">
        <f t="shared" si="76"/>
        <v>89725248</v>
      </c>
      <c r="O318" s="38">
        <f t="shared" si="77"/>
        <v>1.0032134046874652</v>
      </c>
      <c r="P318" s="33">
        <v>30827610</v>
      </c>
      <c r="Q318" s="33">
        <v>81775145</v>
      </c>
      <c r="R318" s="33">
        <v>82244960</v>
      </c>
      <c r="S318" s="33">
        <v>88793136</v>
      </c>
      <c r="T318" s="38">
        <f t="shared" si="78"/>
        <v>1.0796179607844663</v>
      </c>
      <c r="U318" s="38">
        <f t="shared" si="79"/>
        <v>-0.39034294257647606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45508343</v>
      </c>
      <c r="K319" s="38">
        <f t="shared" si="74"/>
        <v>0.30923317586261495</v>
      </c>
      <c r="L319" s="33">
        <v>35256144</v>
      </c>
      <c r="M319" s="38">
        <f t="shared" si="75"/>
        <v>0.23956858586984101</v>
      </c>
      <c r="N319" s="33">
        <f t="shared" si="76"/>
        <v>156706248</v>
      </c>
      <c r="O319" s="38">
        <f t="shared" si="77"/>
        <v>1.0648326779675223</v>
      </c>
      <c r="P319" s="33">
        <v>29088857</v>
      </c>
      <c r="Q319" s="33">
        <v>144539967</v>
      </c>
      <c r="R319" s="33">
        <v>141803278</v>
      </c>
      <c r="S319" s="33">
        <v>145560398</v>
      </c>
      <c r="T319" s="38">
        <f t="shared" si="78"/>
        <v>1.0264952972384742</v>
      </c>
      <c r="U319" s="38">
        <f t="shared" si="79"/>
        <v>0.21201544632709357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30513400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9958334</v>
      </c>
      <c r="K320" s="38">
        <f t="shared" si="74"/>
        <v>0.32635936998171294</v>
      </c>
      <c r="L320" s="33">
        <v>9439125</v>
      </c>
      <c r="M320" s="38">
        <f t="shared" si="75"/>
        <v>0.30934359986104465</v>
      </c>
      <c r="N320" s="33">
        <f t="shared" si="76"/>
        <v>35400368</v>
      </c>
      <c r="O320" s="38">
        <f t="shared" si="77"/>
        <v>1.1601580944765251</v>
      </c>
      <c r="P320" s="33">
        <v>7244278</v>
      </c>
      <c r="Q320" s="33">
        <v>30181700</v>
      </c>
      <c r="R320" s="33">
        <v>30181700</v>
      </c>
      <c r="S320" s="33">
        <v>30002583</v>
      </c>
      <c r="T320" s="38">
        <f t="shared" si="78"/>
        <v>0.99406537736442946</v>
      </c>
      <c r="U320" s="38">
        <f t="shared" si="79"/>
        <v>0.30297663894179649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35654012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10400815</v>
      </c>
      <c r="K321" s="38">
        <f t="shared" si="74"/>
        <v>0.29171513713519814</v>
      </c>
      <c r="L321" s="33">
        <v>8191278</v>
      </c>
      <c r="M321" s="38">
        <f t="shared" si="75"/>
        <v>0.22974351385757091</v>
      </c>
      <c r="N321" s="33">
        <f t="shared" si="76"/>
        <v>34017568</v>
      </c>
      <c r="O321" s="38">
        <f t="shared" si="77"/>
        <v>0.95410210777962379</v>
      </c>
      <c r="P321" s="33">
        <v>7876448</v>
      </c>
      <c r="Q321" s="33">
        <v>19197321</v>
      </c>
      <c r="R321" s="33">
        <v>23882565</v>
      </c>
      <c r="S321" s="33">
        <v>22048079</v>
      </c>
      <c r="T321" s="38">
        <f t="shared" si="78"/>
        <v>0.92318722884246307</v>
      </c>
      <c r="U321" s="38">
        <f t="shared" si="79"/>
        <v>3.9971063098493076E-2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302770398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92942206</v>
      </c>
      <c r="K323" s="39">
        <f t="shared" si="74"/>
        <v>0.30697256605647427</v>
      </c>
      <c r="L323" s="34">
        <f>SUM(L318:L322)</f>
        <v>71680817</v>
      </c>
      <c r="M323" s="39">
        <f t="shared" si="75"/>
        <v>0.23674975319086511</v>
      </c>
      <c r="N323" s="34">
        <f t="shared" si="76"/>
        <v>315849432</v>
      </c>
      <c r="O323" s="39">
        <f t="shared" si="77"/>
        <v>1.0431978624277529</v>
      </c>
      <c r="P323" s="34">
        <f>SUM(P318:P322)</f>
        <v>75037193</v>
      </c>
      <c r="Q323" s="34">
        <f>SUM(Q318:Q322)</f>
        <v>275694133</v>
      </c>
      <c r="R323" s="34">
        <f>SUM(R318:R322)</f>
        <v>278112503</v>
      </c>
      <c r="S323" s="34">
        <f>SUM(S318:S322)</f>
        <v>286404196</v>
      </c>
      <c r="T323" s="39">
        <f t="shared" si="78"/>
        <v>1.0298141684050788</v>
      </c>
      <c r="U323" s="39">
        <f t="shared" si="79"/>
        <v>-4.4729498343574758E-2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25881470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6669094</v>
      </c>
      <c r="K324" s="38">
        <f t="shared" si="74"/>
        <v>0.2576783312539821</v>
      </c>
      <c r="L324" s="33">
        <v>5119171</v>
      </c>
      <c r="M324" s="38">
        <f t="shared" si="75"/>
        <v>0.19779289970778322</v>
      </c>
      <c r="N324" s="33">
        <f t="shared" si="76"/>
        <v>21641496</v>
      </c>
      <c r="O324" s="38">
        <f t="shared" si="77"/>
        <v>0.83617723413700995</v>
      </c>
      <c r="P324" s="33">
        <v>4579857</v>
      </c>
      <c r="Q324" s="33">
        <v>27906830</v>
      </c>
      <c r="R324" s="33">
        <v>23218420</v>
      </c>
      <c r="S324" s="33">
        <v>18018573</v>
      </c>
      <c r="T324" s="38">
        <f t="shared" si="78"/>
        <v>0.77604647516928371</v>
      </c>
      <c r="U324" s="38">
        <f t="shared" si="79"/>
        <v>0.11775782518973843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13354524</v>
      </c>
      <c r="K325" s="38">
        <f t="shared" si="74"/>
        <v>0.29450396971540044</v>
      </c>
      <c r="L325" s="33">
        <v>11717072</v>
      </c>
      <c r="M325" s="38">
        <f t="shared" si="75"/>
        <v>0.2583936512781112</v>
      </c>
      <c r="N325" s="33">
        <f t="shared" si="76"/>
        <v>48552488</v>
      </c>
      <c r="O325" s="38">
        <f t="shared" si="77"/>
        <v>1.0707158454737393</v>
      </c>
      <c r="P325" s="33">
        <v>10844663</v>
      </c>
      <c r="Q325" s="33">
        <v>44588493</v>
      </c>
      <c r="R325" s="33">
        <v>43699219</v>
      </c>
      <c r="S325" s="33">
        <v>45271595</v>
      </c>
      <c r="T325" s="38">
        <f t="shared" si="78"/>
        <v>1.0359817872259913</v>
      </c>
      <c r="U325" s="38">
        <f t="shared" si="79"/>
        <v>8.0445929947293049E-2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174087832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42647112</v>
      </c>
      <c r="K326" s="38">
        <f t="shared" si="74"/>
        <v>0.24497468611131878</v>
      </c>
      <c r="L326" s="33">
        <v>40066896</v>
      </c>
      <c r="M326" s="38">
        <f t="shared" si="75"/>
        <v>0.23015334006801808</v>
      </c>
      <c r="N326" s="33">
        <f t="shared" si="76"/>
        <v>150855789</v>
      </c>
      <c r="O326" s="38">
        <f t="shared" si="77"/>
        <v>0.86654987466326772</v>
      </c>
      <c r="P326" s="33">
        <v>36578607</v>
      </c>
      <c r="Q326" s="33">
        <v>155280145</v>
      </c>
      <c r="R326" s="33">
        <v>149552674</v>
      </c>
      <c r="S326" s="33">
        <v>143519339</v>
      </c>
      <c r="T326" s="38">
        <f t="shared" si="78"/>
        <v>0.95965745821435466</v>
      </c>
      <c r="U326" s="38">
        <f t="shared" si="79"/>
        <v>9.536418377003808E-2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250333442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45930854</v>
      </c>
      <c r="K327" s="38">
        <f t="shared" si="74"/>
        <v>0.18347869798394734</v>
      </c>
      <c r="L327" s="33">
        <v>59726324</v>
      </c>
      <c r="M327" s="38">
        <f t="shared" si="75"/>
        <v>0.23858707619256081</v>
      </c>
      <c r="N327" s="33">
        <f t="shared" si="76"/>
        <v>207029323</v>
      </c>
      <c r="O327" s="38">
        <f t="shared" si="77"/>
        <v>0.82701424686199132</v>
      </c>
      <c r="P327" s="33">
        <v>52919770</v>
      </c>
      <c r="Q327" s="33">
        <v>179876128</v>
      </c>
      <c r="R327" s="33">
        <v>175176128</v>
      </c>
      <c r="S327" s="33">
        <v>176511145</v>
      </c>
      <c r="T327" s="38">
        <f t="shared" si="78"/>
        <v>1.0076209984501998</v>
      </c>
      <c r="U327" s="38">
        <f t="shared" si="79"/>
        <v>0.12862024910539094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73550900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18058625</v>
      </c>
      <c r="K328" s="38">
        <f t="shared" si="74"/>
        <v>0.24552554761396531</v>
      </c>
      <c r="L328" s="33">
        <v>26421601</v>
      </c>
      <c r="M328" s="38">
        <f t="shared" si="75"/>
        <v>0.35922879257765711</v>
      </c>
      <c r="N328" s="33">
        <f t="shared" si="76"/>
        <v>75798997</v>
      </c>
      <c r="O328" s="38">
        <f t="shared" si="77"/>
        <v>1.0305651868298009</v>
      </c>
      <c r="P328" s="33">
        <v>15587463</v>
      </c>
      <c r="Q328" s="33">
        <v>78387848</v>
      </c>
      <c r="R328" s="33">
        <v>69777956</v>
      </c>
      <c r="S328" s="33">
        <v>60318014</v>
      </c>
      <c r="T328" s="38">
        <f t="shared" si="78"/>
        <v>0.86442792907261423</v>
      </c>
      <c r="U328" s="38">
        <f t="shared" si="79"/>
        <v>0.69505460895079585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106282379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21581508</v>
      </c>
      <c r="K329" s="38">
        <f t="shared" si="74"/>
        <v>0.2030581946232122</v>
      </c>
      <c r="L329" s="33">
        <v>27530130</v>
      </c>
      <c r="M329" s="38">
        <f t="shared" si="75"/>
        <v>0.25902816872399892</v>
      </c>
      <c r="N329" s="33">
        <f t="shared" si="76"/>
        <v>100722287</v>
      </c>
      <c r="O329" s="38">
        <f t="shared" si="77"/>
        <v>0.94768566480808636</v>
      </c>
      <c r="P329" s="33">
        <v>19072487</v>
      </c>
      <c r="Q329" s="33">
        <v>102173310</v>
      </c>
      <c r="R329" s="33">
        <v>103493195</v>
      </c>
      <c r="S329" s="33">
        <v>95374270</v>
      </c>
      <c r="T329" s="38">
        <f t="shared" si="78"/>
        <v>0.92155112227427127</v>
      </c>
      <c r="U329" s="38">
        <f t="shared" si="79"/>
        <v>0.4434473071078775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100927998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27286182</v>
      </c>
      <c r="K330" s="38">
        <f t="shared" si="74"/>
        <v>0.27035295003077342</v>
      </c>
      <c r="L330" s="33">
        <v>17904060</v>
      </c>
      <c r="M330" s="38">
        <f t="shared" si="75"/>
        <v>0.17739438366745369</v>
      </c>
      <c r="N330" s="33">
        <f t="shared" si="76"/>
        <v>103131710</v>
      </c>
      <c r="O330" s="38">
        <f t="shared" si="77"/>
        <v>1.0218344963109245</v>
      </c>
      <c r="P330" s="33">
        <v>16631422</v>
      </c>
      <c r="Q330" s="33">
        <v>102199940</v>
      </c>
      <c r="R330" s="33">
        <v>100588770</v>
      </c>
      <c r="S330" s="33">
        <v>99397104</v>
      </c>
      <c r="T330" s="38">
        <f t="shared" si="78"/>
        <v>0.98815309104584936</v>
      </c>
      <c r="U330" s="38">
        <f t="shared" si="79"/>
        <v>7.6520095515584918E-2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776409841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175527899</v>
      </c>
      <c r="K332" s="39">
        <f t="shared" si="74"/>
        <v>0.2260763449030008</v>
      </c>
      <c r="L332" s="34">
        <f>SUM(L324:L331)</f>
        <v>188485254</v>
      </c>
      <c r="M332" s="39">
        <f t="shared" si="75"/>
        <v>0.24276515320469771</v>
      </c>
      <c r="N332" s="34">
        <f t="shared" si="76"/>
        <v>707732090</v>
      </c>
      <c r="O332" s="39">
        <f t="shared" si="77"/>
        <v>0.91154446096208097</v>
      </c>
      <c r="P332" s="34">
        <f>SUM(P324:P331)</f>
        <v>156214269</v>
      </c>
      <c r="Q332" s="34">
        <f>SUM(Q324:Q331)</f>
        <v>690412694</v>
      </c>
      <c r="R332" s="34">
        <f>SUM(R324:R331)</f>
        <v>665506362</v>
      </c>
      <c r="S332" s="34">
        <f>SUM(S324:S331)</f>
        <v>638410040</v>
      </c>
      <c r="T332" s="39">
        <f t="shared" si="78"/>
        <v>0.95928465369050819</v>
      </c>
      <c r="U332" s="39">
        <f t="shared" si="79"/>
        <v>0.20658154473711998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4215804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1101236</v>
      </c>
      <c r="K333" s="38">
        <f t="shared" si="74"/>
        <v>0.26121612864355176</v>
      </c>
      <c r="L333" s="33">
        <v>1048547</v>
      </c>
      <c r="M333" s="38">
        <f t="shared" si="75"/>
        <v>0.24871815672645123</v>
      </c>
      <c r="N333" s="33">
        <f t="shared" si="76"/>
        <v>4296452</v>
      </c>
      <c r="O333" s="38">
        <f t="shared" si="77"/>
        <v>1.0191299215997707</v>
      </c>
      <c r="P333" s="33">
        <v>958871</v>
      </c>
      <c r="Q333" s="33">
        <v>7033304</v>
      </c>
      <c r="R333" s="33">
        <v>2564504</v>
      </c>
      <c r="S333" s="33">
        <v>3776767</v>
      </c>
      <c r="T333" s="38">
        <f t="shared" si="78"/>
        <v>1.4727085627474163</v>
      </c>
      <c r="U333" s="38">
        <f t="shared" si="79"/>
        <v>9.3522486340706923E-2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4891143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1415681</v>
      </c>
      <c r="K334" s="38">
        <f t="shared" si="74"/>
        <v>0.28943766313927033</v>
      </c>
      <c r="L334" s="33">
        <v>2635793</v>
      </c>
      <c r="M334" s="38">
        <f t="shared" si="75"/>
        <v>0.53889101177373055</v>
      </c>
      <c r="N334" s="33">
        <f t="shared" si="76"/>
        <v>6138694</v>
      </c>
      <c r="O334" s="38">
        <f t="shared" si="77"/>
        <v>1.2550632847986656</v>
      </c>
      <c r="P334" s="33">
        <v>1479271</v>
      </c>
      <c r="Q334" s="33">
        <v>4832592</v>
      </c>
      <c r="R334" s="33">
        <v>6170000</v>
      </c>
      <c r="S334" s="33">
        <v>5881179</v>
      </c>
      <c r="T334" s="38">
        <f t="shared" si="78"/>
        <v>0.95318946515397085</v>
      </c>
      <c r="U334" s="38">
        <f t="shared" si="79"/>
        <v>0.78181888240897046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41858784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1994428</v>
      </c>
      <c r="K335" s="38">
        <f t="shared" si="74"/>
        <v>4.7646582375637098E-2</v>
      </c>
      <c r="L335" s="33">
        <v>6144468</v>
      </c>
      <c r="M335" s="38">
        <f t="shared" si="75"/>
        <v>0.14679040843613614</v>
      </c>
      <c r="N335" s="33">
        <f t="shared" si="76"/>
        <v>15494187</v>
      </c>
      <c r="O335" s="38">
        <f t="shared" si="77"/>
        <v>0.37015377704235269</v>
      </c>
      <c r="P335" s="33">
        <v>7018086</v>
      </c>
      <c r="Q335" s="33">
        <v>39435386</v>
      </c>
      <c r="R335" s="33">
        <v>41278061</v>
      </c>
      <c r="S335" s="33">
        <v>27504489</v>
      </c>
      <c r="T335" s="38">
        <f t="shared" si="78"/>
        <v>0.6663222141175672</v>
      </c>
      <c r="U335" s="38">
        <f t="shared" si="79"/>
        <v>-0.12448094822434497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50965731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4511345</v>
      </c>
      <c r="K337" s="39">
        <f t="shared" si="74"/>
        <v>8.8517223465312406E-2</v>
      </c>
      <c r="L337" s="34">
        <f>SUM(L333:L336)</f>
        <v>9828808</v>
      </c>
      <c r="M337" s="39">
        <f t="shared" si="75"/>
        <v>0.19285131022647356</v>
      </c>
      <c r="N337" s="34">
        <f t="shared" si="76"/>
        <v>25929333</v>
      </c>
      <c r="O337" s="39">
        <f t="shared" si="77"/>
        <v>0.5087601510120594</v>
      </c>
      <c r="P337" s="34">
        <f>SUM(P333:P336)</f>
        <v>9456228</v>
      </c>
      <c r="Q337" s="34">
        <f>SUM(Q333:Q336)</f>
        <v>51301282</v>
      </c>
      <c r="R337" s="34">
        <f>SUM(R333:R336)</f>
        <v>50012565</v>
      </c>
      <c r="S337" s="34">
        <f>SUM(S333:S336)</f>
        <v>37162435</v>
      </c>
      <c r="T337" s="39">
        <f t="shared" si="78"/>
        <v>0.7430619685273091</v>
      </c>
      <c r="U337" s="39">
        <f t="shared" si="79"/>
        <v>3.940048822849862E-2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11666698229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3147845594</v>
      </c>
      <c r="K338" s="39">
        <f t="shared" si="74"/>
        <v>0.26981460668755247</v>
      </c>
      <c r="L338" s="34">
        <f>SUM(L302,L304:L309,L311:L316,L318:L322,L324:L331,L333:L336)</f>
        <v>3193371743</v>
      </c>
      <c r="M338" s="39">
        <f t="shared" si="75"/>
        <v>0.27371683747353742</v>
      </c>
      <c r="N338" s="34">
        <f t="shared" si="76"/>
        <v>10317759626</v>
      </c>
      <c r="O338" s="39">
        <f t="shared" si="77"/>
        <v>0.88437700397127494</v>
      </c>
      <c r="P338" s="34">
        <f>SUM(P302,P304:P309,P311:P316,P318:P322,P324:P331,P333:P336)</f>
        <v>1357351853</v>
      </c>
      <c r="Q338" s="34">
        <f>SUM(Q302,Q304:Q309,Q311:Q316,Q318:Q322,Q324:Q331,Q333:Q336)</f>
        <v>6423010587</v>
      </c>
      <c r="R338" s="34">
        <f>SUM(R302,R304:R309,R311:R316,R318:R322,R324:R331,R333:R336)</f>
        <v>6533327668</v>
      </c>
      <c r="S338" s="34">
        <f>SUM(S302,S304:S309,S311:S316,S318:S322,S324:S331,S333:S336)</f>
        <v>6419339595</v>
      </c>
      <c r="T338" s="39">
        <f t="shared" si="78"/>
        <v>0.98255283084019962</v>
      </c>
      <c r="U338" s="39">
        <f t="shared" si="79"/>
        <v>1.3526484573193418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56847923842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15183941922</v>
      </c>
      <c r="K339" s="41">
        <f t="shared" si="74"/>
        <v>0.26709756303856258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12073798285</v>
      </c>
      <c r="M339" s="41">
        <f t="shared" si="75"/>
        <v>0.21238767344533552</v>
      </c>
      <c r="N339" s="36">
        <f t="shared" si="76"/>
        <v>54773413380</v>
      </c>
      <c r="O339" s="41">
        <f t="shared" si="77"/>
        <v>0.96350771810478464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9817491152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48176126239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47534466074</v>
      </c>
      <c r="T339" s="41">
        <f t="shared" si="78"/>
        <v>0.98668095143605472</v>
      </c>
      <c r="U339" s="41">
        <f t="shared" si="79"/>
        <v>0.22982522704289376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148112239</v>
      </c>
      <c r="K8" s="38">
        <f>IF(($E8       =0),0,($J8       /$E8       ))</f>
        <v>0.25830869869009665</v>
      </c>
      <c r="L8" s="33">
        <v>127531050</v>
      </c>
      <c r="M8" s="38">
        <f>IF(($E8       =0),0,($L8       /$E8       ))</f>
        <v>0.22241497252689327</v>
      </c>
      <c r="N8" s="33">
        <f>$F8       +$H8       +$J8       +$L8</f>
        <v>599157182</v>
      </c>
      <c r="O8" s="38">
        <f>IF(($E8       =0),0,($N8       /$E8       ))</f>
        <v>1.0449339841067786</v>
      </c>
      <c r="P8" s="33">
        <v>100309035</v>
      </c>
      <c r="Q8" s="33">
        <v>534536981</v>
      </c>
      <c r="R8" s="33">
        <v>573908781</v>
      </c>
      <c r="S8" s="33">
        <v>564752212</v>
      </c>
      <c r="T8" s="38">
        <f>IF(($R8       =0),0,($S8       /$R8       ))</f>
        <v>0.98404525370034368</v>
      </c>
      <c r="U8" s="38">
        <f>IF(($P8       =0),0,(($L8       /$P8       )-1))</f>
        <v>0.27138148622404756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1146893610</v>
      </c>
      <c r="E9" s="33">
        <v>1165367540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263563803</v>
      </c>
      <c r="K9" s="38">
        <f>IF(($E9       =0),0,($J9       /$E9       ))</f>
        <v>0.226163672792877</v>
      </c>
      <c r="L9" s="33">
        <v>264485574</v>
      </c>
      <c r="M9" s="38">
        <f>IF(($E9       =0),0,($L9       /$E9       ))</f>
        <v>0.22695464299614868</v>
      </c>
      <c r="N9" s="33">
        <f>$F9       +$H9       +$J9       +$L9</f>
        <v>922300617</v>
      </c>
      <c r="O9" s="38">
        <f>IF(($E9       =0),0,($N9       /$E9       ))</f>
        <v>0.79142466676221301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1738759918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411676042</v>
      </c>
      <c r="K10" s="39">
        <f t="shared" ref="K10:K54" si="2">IF(($E10      =0),0,($J10      /$E10      ))</f>
        <v>0.23676416608080564</v>
      </c>
      <c r="L10" s="34">
        <f>SUM(L8:L9)</f>
        <v>392016624</v>
      </c>
      <c r="M10" s="39">
        <f t="shared" ref="M10:M54" si="3">IF(($E10      =0),0,($L10      /$E10      ))</f>
        <v>0.22545759189739961</v>
      </c>
      <c r="N10" s="34">
        <f t="shared" ref="N10:N54" si="4">$F10      +$H10      +$J10      +$L10</f>
        <v>1521457799</v>
      </c>
      <c r="O10" s="39">
        <f t="shared" ref="O10:O54" si="5">IF(($E10      =0),0,($N10      /$E10      ))</f>
        <v>0.87502465593412648</v>
      </c>
      <c r="P10" s="34">
        <f>SUM(P8:P9)</f>
        <v>100309035</v>
      </c>
      <c r="Q10" s="34">
        <f>SUM(Q8:Q9)</f>
        <v>534536981</v>
      </c>
      <c r="R10" s="34">
        <f>SUM(R8:R9)</f>
        <v>573908781</v>
      </c>
      <c r="S10" s="34">
        <f>SUM(S8:S9)</f>
        <v>564752212</v>
      </c>
      <c r="T10" s="39">
        <f t="shared" ref="T10:T54" si="6">IF(($R10      =0),0,($S10      /$R10      ))</f>
        <v>0.98404525370034368</v>
      </c>
      <c r="U10" s="39">
        <f t="shared" ref="U10:U54" si="7">IF(($P10      =0),0,(($L10      /$P10      )-1))</f>
        <v>2.9080888775373026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4783787</v>
      </c>
      <c r="K11" s="38">
        <f t="shared" si="2"/>
        <v>0.13845811915604167</v>
      </c>
      <c r="L11" s="33">
        <v>4875345</v>
      </c>
      <c r="M11" s="38">
        <f t="shared" si="3"/>
        <v>0.14110810095366119</v>
      </c>
      <c r="N11" s="33">
        <f t="shared" si="4"/>
        <v>26880907</v>
      </c>
      <c r="O11" s="38">
        <f t="shared" si="5"/>
        <v>0.77801955321766514</v>
      </c>
      <c r="P11" s="33">
        <v>4532453</v>
      </c>
      <c r="Q11" s="33">
        <v>52213217</v>
      </c>
      <c r="R11" s="33">
        <v>52213217</v>
      </c>
      <c r="S11" s="33">
        <v>42068529</v>
      </c>
      <c r="T11" s="38">
        <f t="shared" si="6"/>
        <v>0.80570651296969498</v>
      </c>
      <c r="U11" s="38">
        <f t="shared" si="7"/>
        <v>7.5652632250130303E-2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13380689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1371516</v>
      </c>
      <c r="K12" s="38">
        <f t="shared" si="2"/>
        <v>0.10249965453946355</v>
      </c>
      <c r="L12" s="33">
        <v>1339436</v>
      </c>
      <c r="M12" s="38">
        <f t="shared" si="3"/>
        <v>0.10010216962669112</v>
      </c>
      <c r="N12" s="33">
        <f t="shared" si="4"/>
        <v>11390747</v>
      </c>
      <c r="O12" s="38">
        <f t="shared" si="5"/>
        <v>0.85128254606321097</v>
      </c>
      <c r="P12" s="33">
        <v>1281293</v>
      </c>
      <c r="Q12" s="33">
        <v>14392210</v>
      </c>
      <c r="R12" s="33">
        <v>13938610</v>
      </c>
      <c r="S12" s="33">
        <v>11656795</v>
      </c>
      <c r="T12" s="38">
        <f t="shared" si="6"/>
        <v>0.83629536948088801</v>
      </c>
      <c r="U12" s="38">
        <f t="shared" si="7"/>
        <v>4.537837949633694E-2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13093010</v>
      </c>
      <c r="K13" s="38">
        <f t="shared" si="2"/>
        <v>0.25395825831746122</v>
      </c>
      <c r="L13" s="33">
        <v>1904847</v>
      </c>
      <c r="M13" s="38">
        <f t="shared" si="3"/>
        <v>3.6947319713438009E-2</v>
      </c>
      <c r="N13" s="33">
        <f t="shared" si="4"/>
        <v>48754018</v>
      </c>
      <c r="O13" s="38">
        <f t="shared" si="5"/>
        <v>0.94565615525063773</v>
      </c>
      <c r="P13" s="33">
        <v>4942616</v>
      </c>
      <c r="Q13" s="33">
        <v>57453924</v>
      </c>
      <c r="R13" s="33">
        <v>60201860</v>
      </c>
      <c r="S13" s="33">
        <v>45363608</v>
      </c>
      <c r="T13" s="38">
        <f t="shared" si="6"/>
        <v>0.75352502397766452</v>
      </c>
      <c r="U13" s="38">
        <f t="shared" si="7"/>
        <v>-0.61460752767360449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29218851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6149758</v>
      </c>
      <c r="K14" s="38">
        <f t="shared" si="2"/>
        <v>0.2104722735332748</v>
      </c>
      <c r="L14" s="33">
        <v>3928253</v>
      </c>
      <c r="M14" s="38">
        <f t="shared" si="3"/>
        <v>0.13444241869743612</v>
      </c>
      <c r="N14" s="33">
        <f t="shared" si="4"/>
        <v>29311844</v>
      </c>
      <c r="O14" s="38">
        <f t="shared" si="5"/>
        <v>1.0031826371269699</v>
      </c>
      <c r="P14" s="33">
        <v>3227622</v>
      </c>
      <c r="Q14" s="33">
        <v>26897968</v>
      </c>
      <c r="R14" s="33">
        <v>26897968</v>
      </c>
      <c r="S14" s="33">
        <v>27156712</v>
      </c>
      <c r="T14" s="38">
        <f t="shared" si="6"/>
        <v>1.0096194627043946</v>
      </c>
      <c r="U14" s="38">
        <f t="shared" si="7"/>
        <v>0.21707343672834045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11790699</v>
      </c>
      <c r="E15" s="33">
        <v>25933100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5212832</v>
      </c>
      <c r="K15" s="38">
        <f t="shared" si="2"/>
        <v>0.20101075459547837</v>
      </c>
      <c r="L15" s="33">
        <v>333615</v>
      </c>
      <c r="M15" s="38">
        <f t="shared" si="3"/>
        <v>1.2864447366493014E-2</v>
      </c>
      <c r="N15" s="33">
        <f t="shared" si="4"/>
        <v>11701491</v>
      </c>
      <c r="O15" s="38">
        <f t="shared" si="5"/>
        <v>0.45121836571794349</v>
      </c>
      <c r="P15" s="33">
        <v>686719</v>
      </c>
      <c r="Q15" s="33">
        <v>18718091</v>
      </c>
      <c r="R15" s="33">
        <v>18718091</v>
      </c>
      <c r="S15" s="33">
        <v>16912894</v>
      </c>
      <c r="T15" s="38">
        <f t="shared" si="6"/>
        <v>0.9035587015791301</v>
      </c>
      <c r="U15" s="38">
        <f t="shared" si="7"/>
        <v>-0.51418993795133083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69530843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14976606</v>
      </c>
      <c r="K16" s="38">
        <f t="shared" si="2"/>
        <v>0.21539514485679398</v>
      </c>
      <c r="L16" s="33">
        <v>13417449</v>
      </c>
      <c r="M16" s="38">
        <f t="shared" si="3"/>
        <v>0.1929711825872728</v>
      </c>
      <c r="N16" s="33">
        <f t="shared" si="4"/>
        <v>58634813</v>
      </c>
      <c r="O16" s="38">
        <f t="shared" si="5"/>
        <v>0.84329213439854311</v>
      </c>
      <c r="P16" s="33">
        <v>23054399</v>
      </c>
      <c r="Q16" s="33">
        <v>63693004</v>
      </c>
      <c r="R16" s="33">
        <v>65234856</v>
      </c>
      <c r="S16" s="33">
        <v>66181304</v>
      </c>
      <c r="T16" s="38">
        <f t="shared" si="6"/>
        <v>1.0145083174553187</v>
      </c>
      <c r="U16" s="38">
        <f t="shared" si="7"/>
        <v>-0.4180091617222379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1816739</v>
      </c>
      <c r="K17" s="38">
        <f t="shared" si="2"/>
        <v>0.14656186807795016</v>
      </c>
      <c r="L17" s="33">
        <v>1832126</v>
      </c>
      <c r="M17" s="38">
        <f t="shared" si="3"/>
        <v>0.14780318422964583</v>
      </c>
      <c r="N17" s="33">
        <f t="shared" si="4"/>
        <v>7284925</v>
      </c>
      <c r="O17" s="38">
        <f t="shared" si="5"/>
        <v>0.58769708626707584</v>
      </c>
      <c r="P17" s="33">
        <v>9857002</v>
      </c>
      <c r="Q17" s="33">
        <v>11895319</v>
      </c>
      <c r="R17" s="33">
        <v>15274420</v>
      </c>
      <c r="S17" s="33">
        <v>15124361</v>
      </c>
      <c r="T17" s="38">
        <f t="shared" si="6"/>
        <v>0.99017579718247895</v>
      </c>
      <c r="U17" s="38">
        <f t="shared" si="7"/>
        <v>-0.8141294888648698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236565379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47404248</v>
      </c>
      <c r="K19" s="39">
        <f t="shared" si="2"/>
        <v>0.20038539958968382</v>
      </c>
      <c r="L19" s="34">
        <f>SUM(L11:L18)</f>
        <v>27631071</v>
      </c>
      <c r="M19" s="39">
        <f t="shared" si="3"/>
        <v>0.11680099225339309</v>
      </c>
      <c r="N19" s="34">
        <f t="shared" si="4"/>
        <v>193958745</v>
      </c>
      <c r="O19" s="39">
        <f t="shared" si="5"/>
        <v>0.81989488833866941</v>
      </c>
      <c r="P19" s="34">
        <f>SUM(P11:P18)</f>
        <v>47582104</v>
      </c>
      <c r="Q19" s="34">
        <f>SUM(Q11:Q18)</f>
        <v>245263733</v>
      </c>
      <c r="R19" s="34">
        <f>SUM(R11:R18)</f>
        <v>252479022</v>
      </c>
      <c r="S19" s="34">
        <f>SUM(S11:S18)</f>
        <v>224464203</v>
      </c>
      <c r="T19" s="39">
        <f t="shared" si="6"/>
        <v>0.88904100317688972</v>
      </c>
      <c r="U19" s="39">
        <f t="shared" si="7"/>
        <v>-0.41929699031383727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6387</v>
      </c>
      <c r="K24" s="38">
        <f t="shared" si="2"/>
        <v>9.9817150358666604E-2</v>
      </c>
      <c r="L24" s="33">
        <v>5736</v>
      </c>
      <c r="M24" s="38">
        <f t="shared" si="3"/>
        <v>8.9643208776782779E-2</v>
      </c>
      <c r="N24" s="33">
        <f t="shared" si="4"/>
        <v>27353</v>
      </c>
      <c r="O24" s="38">
        <f t="shared" si="5"/>
        <v>0.42747745635832279</v>
      </c>
      <c r="P24" s="33">
        <v>6470</v>
      </c>
      <c r="Q24" s="33">
        <v>61585</v>
      </c>
      <c r="R24" s="33">
        <v>61585</v>
      </c>
      <c r="S24" s="33">
        <v>14496</v>
      </c>
      <c r="T24" s="38">
        <f t="shared" si="6"/>
        <v>0.23538199236827148</v>
      </c>
      <c r="U24" s="38">
        <f t="shared" si="7"/>
        <v>-0.11344667697063371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167948677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32921205</v>
      </c>
      <c r="K26" s="38">
        <f t="shared" si="2"/>
        <v>0.19601943634244884</v>
      </c>
      <c r="L26" s="33">
        <v>30813762</v>
      </c>
      <c r="M26" s="38">
        <f t="shared" si="3"/>
        <v>0.18347129938987253</v>
      </c>
      <c r="N26" s="33">
        <f t="shared" si="4"/>
        <v>130286394</v>
      </c>
      <c r="O26" s="38">
        <f t="shared" si="5"/>
        <v>0.77575123738545437</v>
      </c>
      <c r="P26" s="33">
        <v>32785554</v>
      </c>
      <c r="Q26" s="33">
        <v>140540928</v>
      </c>
      <c r="R26" s="33">
        <v>0</v>
      </c>
      <c r="S26" s="33">
        <v>53228839</v>
      </c>
      <c r="T26" s="38">
        <f t="shared" si="6"/>
        <v>0</v>
      </c>
      <c r="U26" s="38">
        <f t="shared" si="7"/>
        <v>-6.0142097949603013E-2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168012664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32927592</v>
      </c>
      <c r="K27" s="39">
        <f t="shared" si="2"/>
        <v>0.1959827980586035</v>
      </c>
      <c r="L27" s="34">
        <f>SUM(L20:L26)</f>
        <v>30819498</v>
      </c>
      <c r="M27" s="39">
        <f t="shared" si="3"/>
        <v>0.18343556530952929</v>
      </c>
      <c r="N27" s="34">
        <f t="shared" si="4"/>
        <v>130313747</v>
      </c>
      <c r="O27" s="39">
        <f t="shared" si="5"/>
        <v>0.77561859860754301</v>
      </c>
      <c r="P27" s="34">
        <f>SUM(P20:P26)</f>
        <v>32792024</v>
      </c>
      <c r="Q27" s="34">
        <f>SUM(Q20:Q26)</f>
        <v>140602513</v>
      </c>
      <c r="R27" s="34">
        <f>SUM(R20:R26)</f>
        <v>61585</v>
      </c>
      <c r="S27" s="34">
        <f>SUM(S20:S26)</f>
        <v>53243335</v>
      </c>
      <c r="T27" s="39">
        <f t="shared" si="6"/>
        <v>864.55037752699525</v>
      </c>
      <c r="U27" s="39">
        <f t="shared" si="7"/>
        <v>-6.0152615160320666E-2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20000</v>
      </c>
      <c r="E31" s="33">
        <v>15000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4069</v>
      </c>
      <c r="K31" s="38">
        <f t="shared" si="2"/>
        <v>0.27126666666666666</v>
      </c>
      <c r="L31" s="33">
        <v>3278</v>
      </c>
      <c r="M31" s="38">
        <f t="shared" si="3"/>
        <v>0.21853333333333333</v>
      </c>
      <c r="N31" s="33">
        <f t="shared" si="4"/>
        <v>14194</v>
      </c>
      <c r="O31" s="38">
        <f t="shared" si="5"/>
        <v>0.9462666666666667</v>
      </c>
      <c r="P31" s="33">
        <v>5365</v>
      </c>
      <c r="Q31" s="33">
        <v>15000</v>
      </c>
      <c r="R31" s="33">
        <v>15000</v>
      </c>
      <c r="S31" s="33">
        <v>13370</v>
      </c>
      <c r="T31" s="38">
        <f t="shared" si="6"/>
        <v>0.89133333333333331</v>
      </c>
      <c r="U31" s="38">
        <f t="shared" si="7"/>
        <v>-0.38900279589934761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67784364</v>
      </c>
      <c r="E34" s="33">
        <v>73206009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16288697</v>
      </c>
      <c r="K34" s="38">
        <f t="shared" si="2"/>
        <v>0.2225049175949477</v>
      </c>
      <c r="L34" s="33">
        <v>16289201</v>
      </c>
      <c r="M34" s="38">
        <f t="shared" si="3"/>
        <v>0.22251180227568476</v>
      </c>
      <c r="N34" s="33">
        <f t="shared" si="4"/>
        <v>64707755</v>
      </c>
      <c r="O34" s="38">
        <f t="shared" si="5"/>
        <v>0.88391316346722304</v>
      </c>
      <c r="P34" s="33">
        <v>15639291</v>
      </c>
      <c r="Q34" s="33">
        <v>65177273</v>
      </c>
      <c r="R34" s="33">
        <v>65177273</v>
      </c>
      <c r="S34" s="33">
        <v>62660004</v>
      </c>
      <c r="T34" s="38">
        <f t="shared" si="6"/>
        <v>0.96137811718511146</v>
      </c>
      <c r="U34" s="38">
        <f t="shared" si="7"/>
        <v>4.1556231673162136E-2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73221009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16292766</v>
      </c>
      <c r="K35" s="39">
        <f t="shared" si="2"/>
        <v>0.22251490688963327</v>
      </c>
      <c r="L35" s="34">
        <f>SUM(L28:L34)</f>
        <v>16292479</v>
      </c>
      <c r="M35" s="39">
        <f t="shared" si="3"/>
        <v>0.22251098724957477</v>
      </c>
      <c r="N35" s="34">
        <f t="shared" si="4"/>
        <v>64721949</v>
      </c>
      <c r="O35" s="39">
        <f t="shared" si="5"/>
        <v>0.88392593715828194</v>
      </c>
      <c r="P35" s="34">
        <f>SUM(P28:P34)</f>
        <v>15644656</v>
      </c>
      <c r="Q35" s="34">
        <f>SUM(Q28:Q34)</f>
        <v>65192273</v>
      </c>
      <c r="R35" s="34">
        <f>SUM(R28:R34)</f>
        <v>65192273</v>
      </c>
      <c r="S35" s="34">
        <f>SUM(S28:S34)</f>
        <v>62673374</v>
      </c>
      <c r="T35" s="39">
        <f t="shared" si="6"/>
        <v>0.9613620006775957</v>
      </c>
      <c r="U35" s="39">
        <f t="shared" si="7"/>
        <v>4.140858066805686E-2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51895988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7829917</v>
      </c>
      <c r="K39" s="38">
        <f t="shared" si="2"/>
        <v>0.15087711597281855</v>
      </c>
      <c r="L39" s="33">
        <v>4520879</v>
      </c>
      <c r="M39" s="38">
        <f t="shared" si="3"/>
        <v>8.711422933117681E-2</v>
      </c>
      <c r="N39" s="33">
        <f t="shared" si="4"/>
        <v>12350796</v>
      </c>
      <c r="O39" s="38">
        <f t="shared" si="5"/>
        <v>0.23799134530399538</v>
      </c>
      <c r="P39" s="33">
        <v>4758817</v>
      </c>
      <c r="Q39" s="33">
        <v>49213222</v>
      </c>
      <c r="R39" s="33">
        <v>47712862</v>
      </c>
      <c r="S39" s="33">
        <v>31269701</v>
      </c>
      <c r="T39" s="38">
        <f t="shared" si="6"/>
        <v>0.65537257018872608</v>
      </c>
      <c r="U39" s="38">
        <f t="shared" si="7"/>
        <v>-4.9999401111662789E-2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51895988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7829917</v>
      </c>
      <c r="K40" s="39">
        <f t="shared" si="2"/>
        <v>0.15087711597281855</v>
      </c>
      <c r="L40" s="34">
        <f>SUM(L36:L39)</f>
        <v>4520879</v>
      </c>
      <c r="M40" s="39">
        <f t="shared" si="3"/>
        <v>8.711422933117681E-2</v>
      </c>
      <c r="N40" s="34">
        <f t="shared" si="4"/>
        <v>12350796</v>
      </c>
      <c r="O40" s="39">
        <f t="shared" si="5"/>
        <v>0.23799134530399538</v>
      </c>
      <c r="P40" s="34">
        <f>SUM(P36:P39)</f>
        <v>4758817</v>
      </c>
      <c r="Q40" s="34">
        <f>SUM(Q36:Q39)</f>
        <v>49213222</v>
      </c>
      <c r="R40" s="34">
        <f>SUM(R36:R39)</f>
        <v>47712862</v>
      </c>
      <c r="S40" s="34">
        <f>SUM(S36:S39)</f>
        <v>31269701</v>
      </c>
      <c r="T40" s="39">
        <f t="shared" si="6"/>
        <v>0.65537257018872608</v>
      </c>
      <c r="U40" s="39">
        <f t="shared" si="7"/>
        <v>-4.9999401111662789E-2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2678268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607279</v>
      </c>
      <c r="K52" s="38">
        <f t="shared" si="2"/>
        <v>0.22674317880062786</v>
      </c>
      <c r="L52" s="33">
        <v>680245</v>
      </c>
      <c r="M52" s="38">
        <f t="shared" si="3"/>
        <v>0.25398690496992832</v>
      </c>
      <c r="N52" s="33">
        <f t="shared" si="4"/>
        <v>2895790</v>
      </c>
      <c r="O52" s="38">
        <f t="shared" si="5"/>
        <v>1.0812174136419508</v>
      </c>
      <c r="P52" s="33">
        <v>-1726906</v>
      </c>
      <c r="Q52" s="33">
        <v>5417603</v>
      </c>
      <c r="R52" s="33">
        <v>4051734</v>
      </c>
      <c r="S52" s="33">
        <v>1243247</v>
      </c>
      <c r="T52" s="38">
        <f t="shared" si="6"/>
        <v>0.30684319355614165</v>
      </c>
      <c r="U52" s="38">
        <f t="shared" si="7"/>
        <v>-1.3939096858775173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2678268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607279</v>
      </c>
      <c r="K53" s="39">
        <f t="shared" si="2"/>
        <v>0.22674317880062786</v>
      </c>
      <c r="L53" s="34">
        <f>SUM(L48:L52)</f>
        <v>680245</v>
      </c>
      <c r="M53" s="39">
        <f t="shared" si="3"/>
        <v>0.25398690496992832</v>
      </c>
      <c r="N53" s="34">
        <f t="shared" si="4"/>
        <v>2895790</v>
      </c>
      <c r="O53" s="39">
        <f t="shared" si="5"/>
        <v>1.0812174136419508</v>
      </c>
      <c r="P53" s="34">
        <f>SUM(P48:P52)</f>
        <v>-1726906</v>
      </c>
      <c r="Q53" s="34">
        <f>SUM(Q48:Q52)</f>
        <v>5417603</v>
      </c>
      <c r="R53" s="34">
        <f>SUM(R48:R52)</f>
        <v>4051734</v>
      </c>
      <c r="S53" s="34">
        <f>SUM(S48:S52)</f>
        <v>1243247</v>
      </c>
      <c r="T53" s="39">
        <f t="shared" si="6"/>
        <v>0.30684319355614165</v>
      </c>
      <c r="U53" s="39">
        <f t="shared" si="7"/>
        <v>-1.3939096858775173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2271133226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516737844</v>
      </c>
      <c r="K54" s="39">
        <f t="shared" si="2"/>
        <v>0.22752423243355782</v>
      </c>
      <c r="L54" s="34">
        <f>SUM(L8:L9,L11:L18,L20:L26,L28:L34,L36:L39,L41:L46,L48:L52)</f>
        <v>471960796</v>
      </c>
      <c r="M54" s="39">
        <f t="shared" si="3"/>
        <v>0.20780850308426602</v>
      </c>
      <c r="N54" s="34">
        <f t="shared" si="4"/>
        <v>1925698826</v>
      </c>
      <c r="O54" s="39">
        <f t="shared" si="5"/>
        <v>0.84790218554972607</v>
      </c>
      <c r="P54" s="34">
        <f>SUM(P8:P9,P11:P18,P20:P26,P28:P34,P36:P39,P41:P46,P48:P52)</f>
        <v>199359730</v>
      </c>
      <c r="Q54" s="34">
        <f>SUM(Q8:Q9,Q11:Q18,Q20:Q26,Q28:Q34,Q36:Q39,Q41:Q46,Q48:Q52)</f>
        <v>1040226325</v>
      </c>
      <c r="R54" s="34">
        <f>SUM(R8:R9,R11:R18,R20:R26,R28:R34,R36:R39,R41:R46,R48:R52)</f>
        <v>943406257</v>
      </c>
      <c r="S54" s="34">
        <f>SUM(S8:S9,S11:S18,S20:S26,S28:S34,S36:S39,S41:S46,S48:S52)</f>
        <v>937646072</v>
      </c>
      <c r="T54" s="39">
        <f t="shared" si="6"/>
        <v>0.99389426881869836</v>
      </c>
      <c r="U54" s="39">
        <f t="shared" si="7"/>
        <v>1.3673828009297564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548664871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193186260</v>
      </c>
      <c r="K57" s="38">
        <f t="shared" ref="K57:K85" si="10">IF(($E57      =0),0,($J57      /$E57      ))</f>
        <v>0.35210247677766854</v>
      </c>
      <c r="L57" s="33">
        <v>115414465</v>
      </c>
      <c r="M57" s="38">
        <f t="shared" ref="M57:M85" si="11">IF(($E57      =0),0,($L57      /$E57      ))</f>
        <v>0.21035512040281507</v>
      </c>
      <c r="N57" s="33">
        <f t="shared" ref="N57:N85" si="12">$F57      +$H57      +$J57      +$L57</f>
        <v>570659087</v>
      </c>
      <c r="O57" s="38">
        <f t="shared" ref="O57:O85" si="13">IF(($E57      =0),0,($N57      /$E57      ))</f>
        <v>1.0400867946218484</v>
      </c>
      <c r="P57" s="33">
        <v>104900632</v>
      </c>
      <c r="Q57" s="33">
        <v>484350472</v>
      </c>
      <c r="R57" s="33">
        <v>480086160</v>
      </c>
      <c r="S57" s="33">
        <v>491015482</v>
      </c>
      <c r="T57" s="38">
        <f t="shared" ref="T57:T85" si="14">IF(($R57      =0),0,($S57      /$R57      ))</f>
        <v>1.0227653344557985</v>
      </c>
      <c r="U57" s="38">
        <f t="shared" ref="U57:U85" si="15">IF(($P57      =0),0,(($L57      /$P57      )-1))</f>
        <v>0.10022659348706298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548664871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193186260</v>
      </c>
      <c r="K58" s="39">
        <f t="shared" si="10"/>
        <v>0.35210247677766854</v>
      </c>
      <c r="L58" s="34">
        <f>L57</f>
        <v>115414465</v>
      </c>
      <c r="M58" s="39">
        <f t="shared" si="11"/>
        <v>0.21035512040281507</v>
      </c>
      <c r="N58" s="34">
        <f t="shared" si="12"/>
        <v>570659087</v>
      </c>
      <c r="O58" s="39">
        <f t="shared" si="13"/>
        <v>1.0400867946218484</v>
      </c>
      <c r="P58" s="34">
        <f>P57</f>
        <v>104900632</v>
      </c>
      <c r="Q58" s="34">
        <f>Q57</f>
        <v>484350472</v>
      </c>
      <c r="R58" s="34">
        <f>R57</f>
        <v>480086160</v>
      </c>
      <c r="S58" s="34">
        <f>S57</f>
        <v>491015482</v>
      </c>
      <c r="T58" s="39">
        <f t="shared" si="14"/>
        <v>1.0227653344557985</v>
      </c>
      <c r="U58" s="39">
        <f t="shared" si="15"/>
        <v>0.10022659348706298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27739313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3754095</v>
      </c>
      <c r="K59" s="38">
        <f t="shared" si="10"/>
        <v>0.13533482245937381</v>
      </c>
      <c r="L59" s="33">
        <v>5175463</v>
      </c>
      <c r="M59" s="38">
        <f t="shared" si="11"/>
        <v>0.18657502440669674</v>
      </c>
      <c r="N59" s="33">
        <f t="shared" si="12"/>
        <v>22017504</v>
      </c>
      <c r="O59" s="38">
        <f t="shared" si="13"/>
        <v>0.79372924628666908</v>
      </c>
      <c r="P59" s="33">
        <v>3515492</v>
      </c>
      <c r="Q59" s="33">
        <v>12856347</v>
      </c>
      <c r="R59" s="33">
        <v>14218549</v>
      </c>
      <c r="S59" s="33">
        <v>20285268</v>
      </c>
      <c r="T59" s="38">
        <f t="shared" si="14"/>
        <v>1.4266763788625689</v>
      </c>
      <c r="U59" s="38">
        <f t="shared" si="15"/>
        <v>0.47218739226259077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</v>
      </c>
      <c r="Q60" s="33">
        <v>20038323</v>
      </c>
      <c r="R60" s="33">
        <v>20038323</v>
      </c>
      <c r="S60" s="33">
        <v>3504770</v>
      </c>
      <c r="T60" s="38">
        <f t="shared" si="14"/>
        <v>0.17490335892878861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9333505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1702287</v>
      </c>
      <c r="K61" s="38">
        <f t="shared" si="10"/>
        <v>0.18238453828438514</v>
      </c>
      <c r="L61" s="33">
        <v>2759966</v>
      </c>
      <c r="M61" s="38">
        <f t="shared" si="11"/>
        <v>0.29570520399356942</v>
      </c>
      <c r="N61" s="33">
        <f t="shared" si="12"/>
        <v>8720187</v>
      </c>
      <c r="O61" s="38">
        <f t="shared" si="13"/>
        <v>0.93428856576387975</v>
      </c>
      <c r="P61" s="33">
        <v>1641673</v>
      </c>
      <c r="Q61" s="33">
        <v>9451476</v>
      </c>
      <c r="R61" s="33">
        <v>9451476</v>
      </c>
      <c r="S61" s="33">
        <v>6577026</v>
      </c>
      <c r="T61" s="38">
        <f t="shared" si="14"/>
        <v>0.6958728985821897</v>
      </c>
      <c r="U61" s="38">
        <f t="shared" si="15"/>
        <v>0.68119107763848219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37072818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5456382</v>
      </c>
      <c r="K63" s="39">
        <f t="shared" si="10"/>
        <v>0.14718012534142941</v>
      </c>
      <c r="L63" s="34">
        <f>SUM(L59:L62)</f>
        <v>7935429</v>
      </c>
      <c r="M63" s="39">
        <f t="shared" si="11"/>
        <v>0.2140497924921704</v>
      </c>
      <c r="N63" s="34">
        <f t="shared" si="12"/>
        <v>30737691</v>
      </c>
      <c r="O63" s="39">
        <f t="shared" si="13"/>
        <v>0.82911665900337006</v>
      </c>
      <c r="P63" s="34">
        <f>SUM(P59:P62)</f>
        <v>5157164</v>
      </c>
      <c r="Q63" s="34">
        <f>SUM(Q59:Q62)</f>
        <v>42346146</v>
      </c>
      <c r="R63" s="34">
        <f>SUM(R59:R62)</f>
        <v>43708348</v>
      </c>
      <c r="S63" s="34">
        <f>SUM(S59:S62)</f>
        <v>30367064</v>
      </c>
      <c r="T63" s="39">
        <f t="shared" si="14"/>
        <v>0.69476576877259233</v>
      </c>
      <c r="U63" s="39">
        <f t="shared" si="15"/>
        <v>0.53871953655148452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-3159000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6701980</v>
      </c>
      <c r="K64" s="38">
        <f t="shared" si="10"/>
        <v>-2.121551123773346</v>
      </c>
      <c r="L64" s="33">
        <v>6579743</v>
      </c>
      <c r="M64" s="38">
        <f t="shared" si="11"/>
        <v>-2.0828562836340616</v>
      </c>
      <c r="N64" s="33">
        <f t="shared" si="12"/>
        <v>26866368</v>
      </c>
      <c r="O64" s="38">
        <f t="shared" si="13"/>
        <v>-8.5047065527065531</v>
      </c>
      <c r="P64" s="33">
        <v>7339927</v>
      </c>
      <c r="Q64" s="33">
        <v>22421000</v>
      </c>
      <c r="R64" s="33">
        <v>22421000</v>
      </c>
      <c r="S64" s="33">
        <v>21909024</v>
      </c>
      <c r="T64" s="38">
        <f t="shared" si="14"/>
        <v>0.97716533606886402</v>
      </c>
      <c r="U64" s="38">
        <f t="shared" si="15"/>
        <v>-0.10356833249159014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4599720</v>
      </c>
      <c r="K65" s="38">
        <f t="shared" si="10"/>
        <v>0.19274560280708317</v>
      </c>
      <c r="L65" s="33">
        <v>9908793</v>
      </c>
      <c r="M65" s="38">
        <f t="shared" si="11"/>
        <v>0.41521576962850049</v>
      </c>
      <c r="N65" s="33">
        <f t="shared" si="12"/>
        <v>21527918</v>
      </c>
      <c r="O65" s="38">
        <f t="shared" si="13"/>
        <v>0.90210089572657826</v>
      </c>
      <c r="P65" s="33">
        <v>6478776</v>
      </c>
      <c r="Q65" s="33">
        <v>28571830</v>
      </c>
      <c r="R65" s="33">
        <v>25900729</v>
      </c>
      <c r="S65" s="33">
        <v>32374839</v>
      </c>
      <c r="T65" s="38">
        <f t="shared" si="14"/>
        <v>1.2499586015513309</v>
      </c>
      <c r="U65" s="38">
        <f t="shared" si="15"/>
        <v>0.52942361334918808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1465733</v>
      </c>
      <c r="K66" s="38">
        <f t="shared" si="10"/>
        <v>0.24683535137501894</v>
      </c>
      <c r="L66" s="33">
        <v>1589289</v>
      </c>
      <c r="M66" s="38">
        <f t="shared" si="11"/>
        <v>0.26764268031862043</v>
      </c>
      <c r="N66" s="33">
        <f t="shared" si="12"/>
        <v>6072562</v>
      </c>
      <c r="O66" s="38">
        <f t="shared" si="13"/>
        <v>1.0226439433488825</v>
      </c>
      <c r="P66" s="33">
        <v>1508676</v>
      </c>
      <c r="Q66" s="33">
        <v>7385000</v>
      </c>
      <c r="R66" s="33">
        <v>7385000</v>
      </c>
      <c r="S66" s="33">
        <v>6060577</v>
      </c>
      <c r="T66" s="38">
        <f t="shared" si="14"/>
        <v>0.82066039268788082</v>
      </c>
      <c r="U66" s="38">
        <f t="shared" si="15"/>
        <v>5.3432943852755654E-2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56898536</v>
      </c>
      <c r="K67" s="38">
        <f t="shared" si="10"/>
        <v>0.27573600485524963</v>
      </c>
      <c r="L67" s="33">
        <v>57228769</v>
      </c>
      <c r="M67" s="38">
        <f t="shared" si="11"/>
        <v>0.27733634705195154</v>
      </c>
      <c r="N67" s="33">
        <f t="shared" si="12"/>
        <v>224214912</v>
      </c>
      <c r="O67" s="38">
        <f t="shared" si="13"/>
        <v>1.0865679226588776</v>
      </c>
      <c r="P67" s="33">
        <v>51243548</v>
      </c>
      <c r="Q67" s="33">
        <v>194671218</v>
      </c>
      <c r="R67" s="33">
        <v>194671218</v>
      </c>
      <c r="S67" s="33">
        <v>203112492</v>
      </c>
      <c r="T67" s="38">
        <f t="shared" si="14"/>
        <v>1.0433616951017382</v>
      </c>
      <c r="U67" s="38">
        <f t="shared" si="15"/>
        <v>0.1167995042029486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35416764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9275121</v>
      </c>
      <c r="K68" s="38">
        <f t="shared" si="10"/>
        <v>0.26188504969002813</v>
      </c>
      <c r="L68" s="33">
        <v>5764184</v>
      </c>
      <c r="M68" s="38">
        <f t="shared" si="11"/>
        <v>0.16275298330474236</v>
      </c>
      <c r="N68" s="33">
        <f t="shared" si="12"/>
        <v>30532841</v>
      </c>
      <c r="O68" s="38">
        <f t="shared" si="13"/>
        <v>0.86210137662492259</v>
      </c>
      <c r="P68" s="33">
        <v>5952713</v>
      </c>
      <c r="Q68" s="33">
        <v>46992895</v>
      </c>
      <c r="R68" s="33">
        <v>46992895</v>
      </c>
      <c r="S68" s="33">
        <v>17568945</v>
      </c>
      <c r="T68" s="38">
        <f t="shared" si="14"/>
        <v>0.37386385750441636</v>
      </c>
      <c r="U68" s="38">
        <f t="shared" si="15"/>
        <v>-3.1671105259064247E-2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268411558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78941090</v>
      </c>
      <c r="K70" s="39">
        <f t="shared" si="10"/>
        <v>0.29410465997891194</v>
      </c>
      <c r="L70" s="34">
        <f>SUM(L64:L69)</f>
        <v>81070778</v>
      </c>
      <c r="M70" s="39">
        <f t="shared" si="11"/>
        <v>0.30203907240089861</v>
      </c>
      <c r="N70" s="34">
        <f t="shared" si="12"/>
        <v>309214601</v>
      </c>
      <c r="O70" s="39">
        <f t="shared" si="13"/>
        <v>1.1520167138257138</v>
      </c>
      <c r="P70" s="34">
        <f>SUM(P64:P69)</f>
        <v>72523640</v>
      </c>
      <c r="Q70" s="34">
        <f>SUM(Q64:Q69)</f>
        <v>300041943</v>
      </c>
      <c r="R70" s="34">
        <f>SUM(R64:R69)</f>
        <v>297370842</v>
      </c>
      <c r="S70" s="34">
        <f>SUM(S64:S69)</f>
        <v>281025877</v>
      </c>
      <c r="T70" s="39">
        <f t="shared" si="14"/>
        <v>0.94503507845601087</v>
      </c>
      <c r="U70" s="39">
        <f t="shared" si="15"/>
        <v>0.11785313037238621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78437473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27103253</v>
      </c>
      <c r="K71" s="38">
        <f t="shared" si="10"/>
        <v>0.34553959942080237</v>
      </c>
      <c r="L71" s="33">
        <v>9603002</v>
      </c>
      <c r="M71" s="38">
        <f t="shared" si="11"/>
        <v>0.12242875289977789</v>
      </c>
      <c r="N71" s="33">
        <f t="shared" si="12"/>
        <v>72445812</v>
      </c>
      <c r="O71" s="38">
        <f t="shared" si="13"/>
        <v>0.92361226374541672</v>
      </c>
      <c r="P71" s="33">
        <v>8738098</v>
      </c>
      <c r="Q71" s="33">
        <v>69600132</v>
      </c>
      <c r="R71" s="33">
        <v>75232372</v>
      </c>
      <c r="S71" s="33">
        <v>60463168</v>
      </c>
      <c r="T71" s="38">
        <f t="shared" si="14"/>
        <v>0.80368551984510073</v>
      </c>
      <c r="U71" s="38">
        <f t="shared" si="15"/>
        <v>9.898080795157016E-2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64379521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16170718</v>
      </c>
      <c r="K72" s="38">
        <f t="shared" si="10"/>
        <v>0.25117797940745784</v>
      </c>
      <c r="L72" s="33">
        <v>16316333</v>
      </c>
      <c r="M72" s="38">
        <f t="shared" si="11"/>
        <v>0.25343980114421788</v>
      </c>
      <c r="N72" s="33">
        <f t="shared" si="12"/>
        <v>64651689</v>
      </c>
      <c r="O72" s="38">
        <f t="shared" si="13"/>
        <v>1.0042275555296536</v>
      </c>
      <c r="P72" s="33">
        <v>15417758</v>
      </c>
      <c r="Q72" s="33">
        <v>57930984</v>
      </c>
      <c r="R72" s="33">
        <v>57930984</v>
      </c>
      <c r="S72" s="33">
        <v>62701933</v>
      </c>
      <c r="T72" s="38">
        <f t="shared" si="14"/>
        <v>1.0823557390290488</v>
      </c>
      <c r="U72" s="38">
        <f t="shared" si="15"/>
        <v>5.8281820223147873E-2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33009849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7136300</v>
      </c>
      <c r="K73" s="38">
        <f t="shared" si="10"/>
        <v>0.21618699316073817</v>
      </c>
      <c r="L73" s="33">
        <v>7182319</v>
      </c>
      <c r="M73" s="38">
        <f t="shared" si="11"/>
        <v>0.21758109223704719</v>
      </c>
      <c r="N73" s="33">
        <f t="shared" si="12"/>
        <v>28984864</v>
      </c>
      <c r="O73" s="38">
        <f t="shared" si="13"/>
        <v>0.87806714898938187</v>
      </c>
      <c r="P73" s="33">
        <v>7104077</v>
      </c>
      <c r="Q73" s="33">
        <v>33867992</v>
      </c>
      <c r="R73" s="33">
        <v>33867992</v>
      </c>
      <c r="S73" s="33">
        <v>26012302</v>
      </c>
      <c r="T73" s="38">
        <f t="shared" si="14"/>
        <v>0.76804972671541905</v>
      </c>
      <c r="U73" s="38">
        <f t="shared" si="15"/>
        <v>1.101367566821132E-2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46460554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12645816</v>
      </c>
      <c r="K74" s="38">
        <f t="shared" si="10"/>
        <v>0.2721839261753099</v>
      </c>
      <c r="L74" s="33">
        <v>11239886</v>
      </c>
      <c r="M74" s="38">
        <f t="shared" si="11"/>
        <v>0.24192320220718849</v>
      </c>
      <c r="N74" s="33">
        <f t="shared" si="12"/>
        <v>46496011</v>
      </c>
      <c r="O74" s="38">
        <f t="shared" si="13"/>
        <v>1.0007631635214682</v>
      </c>
      <c r="P74" s="33">
        <v>11405185</v>
      </c>
      <c r="Q74" s="33">
        <v>56074175</v>
      </c>
      <c r="R74" s="33">
        <v>56074175</v>
      </c>
      <c r="S74" s="33">
        <v>45494973</v>
      </c>
      <c r="T74" s="38">
        <f t="shared" si="14"/>
        <v>0.81133557470974826</v>
      </c>
      <c r="U74" s="38">
        <f t="shared" si="15"/>
        <v>-1.4493320362624518E-2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12785018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2829291</v>
      </c>
      <c r="K75" s="38">
        <f t="shared" si="10"/>
        <v>0.22129738104396882</v>
      </c>
      <c r="L75" s="33">
        <v>1994217</v>
      </c>
      <c r="M75" s="38">
        <f t="shared" si="11"/>
        <v>0.15598077374627084</v>
      </c>
      <c r="N75" s="33">
        <f t="shared" si="12"/>
        <v>11062920</v>
      </c>
      <c r="O75" s="38">
        <f t="shared" si="13"/>
        <v>0.86530343563067336</v>
      </c>
      <c r="P75" s="33">
        <v>2915466</v>
      </c>
      <c r="Q75" s="33">
        <v>13711238</v>
      </c>
      <c r="R75" s="33">
        <v>13358385</v>
      </c>
      <c r="S75" s="33">
        <v>11793230</v>
      </c>
      <c r="T75" s="38">
        <f t="shared" si="14"/>
        <v>0.88283351617729244</v>
      </c>
      <c r="U75" s="38">
        <f t="shared" si="15"/>
        <v>-0.31598687825548299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11132542</v>
      </c>
      <c r="K76" s="38">
        <f t="shared" si="10"/>
        <v>0.18393077745664338</v>
      </c>
      <c r="L76" s="33">
        <v>8178066</v>
      </c>
      <c r="M76" s="38">
        <f t="shared" si="11"/>
        <v>0.13511721199630253</v>
      </c>
      <c r="N76" s="33">
        <f t="shared" si="12"/>
        <v>26310156</v>
      </c>
      <c r="O76" s="38">
        <f t="shared" si="13"/>
        <v>0.43469384154001584</v>
      </c>
      <c r="P76" s="33">
        <v>19146456</v>
      </c>
      <c r="Q76" s="33">
        <v>26472335</v>
      </c>
      <c r="R76" s="33">
        <v>28741971</v>
      </c>
      <c r="S76" s="33">
        <v>37537878</v>
      </c>
      <c r="T76" s="38">
        <f t="shared" si="14"/>
        <v>1.3060300561850822</v>
      </c>
      <c r="U76" s="38">
        <f t="shared" si="15"/>
        <v>-0.57286789785012959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295598131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77017920</v>
      </c>
      <c r="K78" s="39">
        <f t="shared" si="10"/>
        <v>0.26054941463753706</v>
      </c>
      <c r="L78" s="34">
        <f>SUM(L71:L77)</f>
        <v>54513823</v>
      </c>
      <c r="M78" s="39">
        <f t="shared" si="11"/>
        <v>0.18441869985977685</v>
      </c>
      <c r="N78" s="34">
        <f t="shared" si="12"/>
        <v>249951452</v>
      </c>
      <c r="O78" s="39">
        <f t="shared" si="13"/>
        <v>0.84557859399997359</v>
      </c>
      <c r="P78" s="34">
        <f>SUM(P71:P77)</f>
        <v>64727040</v>
      </c>
      <c r="Q78" s="34">
        <f>SUM(Q71:Q77)</f>
        <v>257656856</v>
      </c>
      <c r="R78" s="34">
        <f>SUM(R71:R77)</f>
        <v>265205879</v>
      </c>
      <c r="S78" s="34">
        <f>SUM(S71:S77)</f>
        <v>244003484</v>
      </c>
      <c r="T78" s="39">
        <f t="shared" si="14"/>
        <v>0.92005307318243879</v>
      </c>
      <c r="U78" s="39">
        <f t="shared" si="15"/>
        <v>-0.15778903221899221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91817789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14810158</v>
      </c>
      <c r="K79" s="38">
        <f t="shared" si="10"/>
        <v>0.16129944056919079</v>
      </c>
      <c r="L79" s="33">
        <v>15343422</v>
      </c>
      <c r="M79" s="38">
        <f t="shared" si="11"/>
        <v>0.16710729115901496</v>
      </c>
      <c r="N79" s="33">
        <f t="shared" si="12"/>
        <v>59471686</v>
      </c>
      <c r="O79" s="38">
        <f t="shared" si="13"/>
        <v>0.64771420274561398</v>
      </c>
      <c r="P79" s="33">
        <v>13701177</v>
      </c>
      <c r="Q79" s="33">
        <v>74366745</v>
      </c>
      <c r="R79" s="33">
        <v>74366745</v>
      </c>
      <c r="S79" s="33">
        <v>54281639</v>
      </c>
      <c r="T79" s="38">
        <f t="shared" si="14"/>
        <v>0.72991817780918067</v>
      </c>
      <c r="U79" s="38">
        <f t="shared" si="15"/>
        <v>0.119861600211427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65842651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18406643</v>
      </c>
      <c r="K80" s="38">
        <f t="shared" si="10"/>
        <v>0.2795550106267744</v>
      </c>
      <c r="L80" s="33">
        <v>16084066</v>
      </c>
      <c r="M80" s="38">
        <f t="shared" si="11"/>
        <v>0.24428035256356856</v>
      </c>
      <c r="N80" s="33">
        <f t="shared" si="12"/>
        <v>63761275</v>
      </c>
      <c r="O80" s="38">
        <f t="shared" si="13"/>
        <v>0.96838863611369475</v>
      </c>
      <c r="P80" s="33">
        <v>18781680</v>
      </c>
      <c r="Q80" s="33">
        <v>62574143</v>
      </c>
      <c r="R80" s="33">
        <v>63574143</v>
      </c>
      <c r="S80" s="33">
        <v>69862531</v>
      </c>
      <c r="T80" s="38">
        <f t="shared" si="14"/>
        <v>1.0989142393944658</v>
      </c>
      <c r="U80" s="38">
        <f t="shared" si="15"/>
        <v>-0.14363006930157474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90374580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16495385</v>
      </c>
      <c r="K81" s="38">
        <f t="shared" si="10"/>
        <v>0.18252239733783548</v>
      </c>
      <c r="L81" s="33">
        <v>21098463</v>
      </c>
      <c r="M81" s="38">
        <f t="shared" si="11"/>
        <v>0.23345572394361336</v>
      </c>
      <c r="N81" s="33">
        <f t="shared" si="12"/>
        <v>81658859</v>
      </c>
      <c r="O81" s="38">
        <f t="shared" si="13"/>
        <v>0.90356003867459189</v>
      </c>
      <c r="P81" s="33">
        <v>12589382</v>
      </c>
      <c r="Q81" s="33">
        <v>59410290</v>
      </c>
      <c r="R81" s="33">
        <v>61470290</v>
      </c>
      <c r="S81" s="33">
        <v>49325205</v>
      </c>
      <c r="T81" s="38">
        <f t="shared" si="14"/>
        <v>0.80242349596854023</v>
      </c>
      <c r="U81" s="38">
        <f t="shared" si="15"/>
        <v>0.67589346323751243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32922840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8132542</v>
      </c>
      <c r="K82" s="38">
        <f t="shared" si="10"/>
        <v>0.24701824022471938</v>
      </c>
      <c r="L82" s="33">
        <v>8556358</v>
      </c>
      <c r="M82" s="38">
        <f t="shared" si="11"/>
        <v>0.25989124875010783</v>
      </c>
      <c r="N82" s="33">
        <f t="shared" si="12"/>
        <v>33186172</v>
      </c>
      <c r="O82" s="38">
        <f t="shared" si="13"/>
        <v>1.0079984594281659</v>
      </c>
      <c r="P82" s="33">
        <v>8276073</v>
      </c>
      <c r="Q82" s="33">
        <v>0</v>
      </c>
      <c r="R82" s="33">
        <v>0</v>
      </c>
      <c r="S82" s="33">
        <v>21709504</v>
      </c>
      <c r="T82" s="38">
        <f t="shared" si="14"/>
        <v>0</v>
      </c>
      <c r="U82" s="38">
        <f t="shared" si="15"/>
        <v>3.3866907650524691E-2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280957860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57844728</v>
      </c>
      <c r="K84" s="39">
        <f t="shared" si="10"/>
        <v>0.20588399982830166</v>
      </c>
      <c r="L84" s="34">
        <f>SUM(L79:L83)</f>
        <v>61082309</v>
      </c>
      <c r="M84" s="39">
        <f t="shared" si="11"/>
        <v>0.21740736849291206</v>
      </c>
      <c r="N84" s="34">
        <f t="shared" si="12"/>
        <v>238077992</v>
      </c>
      <c r="O84" s="39">
        <f t="shared" si="13"/>
        <v>0.84737971737113882</v>
      </c>
      <c r="P84" s="34">
        <f>SUM(P79:P83)</f>
        <v>53348312</v>
      </c>
      <c r="Q84" s="34">
        <f>SUM(Q79:Q83)</f>
        <v>196351178</v>
      </c>
      <c r="R84" s="34">
        <f>SUM(R79:R83)</f>
        <v>199411178</v>
      </c>
      <c r="S84" s="34">
        <f>SUM(S79:S83)</f>
        <v>195178879</v>
      </c>
      <c r="T84" s="39">
        <f t="shared" si="14"/>
        <v>0.97877601926608149</v>
      </c>
      <c r="U84" s="39">
        <f t="shared" si="15"/>
        <v>0.14497172844006756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1430705238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412446380</v>
      </c>
      <c r="K85" s="39">
        <f t="shared" si="10"/>
        <v>0.28828186900088781</v>
      </c>
      <c r="L85" s="34">
        <f>SUM(L57,L59:L62,L64:L69,L71:L77,L79:L83)</f>
        <v>320016804</v>
      </c>
      <c r="M85" s="39">
        <f t="shared" si="11"/>
        <v>0.22367766294569197</v>
      </c>
      <c r="N85" s="34">
        <f t="shared" si="12"/>
        <v>1398640823</v>
      </c>
      <c r="O85" s="39">
        <f t="shared" si="13"/>
        <v>0.97758838498080625</v>
      </c>
      <c r="P85" s="34">
        <f>SUM(P57,P59:P62,P64:P69,P71:P77,P79:P83)</f>
        <v>300656788</v>
      </c>
      <c r="Q85" s="34">
        <f>SUM(Q57,Q59:Q62,Q64:Q69,Q71:Q77,Q79:Q83)</f>
        <v>1280746595</v>
      </c>
      <c r="R85" s="34">
        <f>SUM(R57,R59:R62,R64:R69,R71:R77,R79:R83)</f>
        <v>1285782407</v>
      </c>
      <c r="S85" s="34">
        <f>SUM(S57,S59:S62,S64:S69,S71:S77,S79:S83)</f>
        <v>1241590786</v>
      </c>
      <c r="T85" s="39">
        <f t="shared" si="14"/>
        <v>0.96563056022588745</v>
      </c>
      <c r="U85" s="39">
        <f t="shared" si="15"/>
        <v>6.4392412786635544E-2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3259074912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800972850</v>
      </c>
      <c r="K88" s="38">
        <f t="shared" ref="K88:K99" si="18">IF(($E88      =0),0,($J88      /$E88      ))</f>
        <v>0.24576693436864455</v>
      </c>
      <c r="L88" s="33">
        <v>804578796</v>
      </c>
      <c r="M88" s="38">
        <f t="shared" ref="M88:M99" si="19">IF(($E88      =0),0,($L88      /$E88      ))</f>
        <v>0.24687336674512131</v>
      </c>
      <c r="N88" s="33">
        <f t="shared" ref="N88:N99" si="20">$F88      +$H88      +$J88      +$L88</f>
        <v>3161495523</v>
      </c>
      <c r="O88" s="38">
        <f t="shared" ref="O88:O99" si="21">IF(($E88      =0),0,($N88      /$E88      ))</f>
        <v>0.97005917579841139</v>
      </c>
      <c r="P88" s="33">
        <v>489454039</v>
      </c>
      <c r="Q88" s="33">
        <v>3070250231</v>
      </c>
      <c r="R88" s="33">
        <v>2972615438</v>
      </c>
      <c r="S88" s="33">
        <v>1937418017</v>
      </c>
      <c r="T88" s="38">
        <f t="shared" ref="T88:T99" si="22">IF(($R88      =0),0,($S88      /$R88      ))</f>
        <v>0.65175535060246836</v>
      </c>
      <c r="U88" s="38">
        <f t="shared" ref="U88:U99" si="23">IF(($P88      =0),0,(($L88      /$P88      )-1))</f>
        <v>0.64382910731277065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1505810275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294891994</v>
      </c>
      <c r="K90" s="38">
        <f t="shared" si="18"/>
        <v>0.19583608831464508</v>
      </c>
      <c r="L90" s="33">
        <v>264195411</v>
      </c>
      <c r="M90" s="38">
        <f t="shared" si="19"/>
        <v>0.1754506629329515</v>
      </c>
      <c r="N90" s="33">
        <f t="shared" si="20"/>
        <v>1234879982</v>
      </c>
      <c r="O90" s="38">
        <f t="shared" si="21"/>
        <v>0.8200767404114041</v>
      </c>
      <c r="P90" s="33">
        <v>329665414</v>
      </c>
      <c r="Q90" s="33">
        <v>1366169773</v>
      </c>
      <c r="R90" s="33">
        <v>1340465077</v>
      </c>
      <c r="S90" s="33">
        <v>1358765918</v>
      </c>
      <c r="T90" s="38">
        <f t="shared" si="22"/>
        <v>1.0136526055874262</v>
      </c>
      <c r="U90" s="38">
        <f t="shared" si="23"/>
        <v>-0.19859530366142686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4764885187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1095864844</v>
      </c>
      <c r="K91" s="39">
        <f t="shared" si="18"/>
        <v>0.2299876704248488</v>
      </c>
      <c r="L91" s="34">
        <f>SUM(L88:L90)</f>
        <v>1068774207</v>
      </c>
      <c r="M91" s="39">
        <f t="shared" si="19"/>
        <v>0.22430219513282892</v>
      </c>
      <c r="N91" s="34">
        <f t="shared" si="20"/>
        <v>4396375505</v>
      </c>
      <c r="O91" s="39">
        <f t="shared" si="21"/>
        <v>0.92266137219729827</v>
      </c>
      <c r="P91" s="34">
        <f>SUM(P88:P90)</f>
        <v>819119453</v>
      </c>
      <c r="Q91" s="34">
        <f>SUM(Q88:Q90)</f>
        <v>4436420004</v>
      </c>
      <c r="R91" s="34">
        <f>SUM(R88:R90)</f>
        <v>4313080515</v>
      </c>
      <c r="S91" s="34">
        <f>SUM(S88:S90)</f>
        <v>3296183935</v>
      </c>
      <c r="T91" s="39">
        <f t="shared" si="22"/>
        <v>0.76422963205452699</v>
      </c>
      <c r="U91" s="39">
        <f t="shared" si="23"/>
        <v>0.30478430598326911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334124833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80357915</v>
      </c>
      <c r="K92" s="38">
        <f t="shared" si="18"/>
        <v>0.24050267164667763</v>
      </c>
      <c r="L92" s="33">
        <v>101520574</v>
      </c>
      <c r="M92" s="38">
        <f t="shared" si="19"/>
        <v>0.30384025362161571</v>
      </c>
      <c r="N92" s="33">
        <f t="shared" si="20"/>
        <v>345262499</v>
      </c>
      <c r="O92" s="38">
        <f t="shared" si="21"/>
        <v>1.0333338468140738</v>
      </c>
      <c r="P92" s="33">
        <v>84118699</v>
      </c>
      <c r="Q92" s="33">
        <v>354841597</v>
      </c>
      <c r="R92" s="33">
        <v>354841597</v>
      </c>
      <c r="S92" s="33">
        <v>326929867</v>
      </c>
      <c r="T92" s="38">
        <f t="shared" si="22"/>
        <v>0.92134031005389705</v>
      </c>
      <c r="U92" s="38">
        <f t="shared" si="23"/>
        <v>0.20687284999498146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70854561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18197541</v>
      </c>
      <c r="K93" s="38">
        <f t="shared" si="18"/>
        <v>0.25682949330530747</v>
      </c>
      <c r="L93" s="33">
        <v>16084493</v>
      </c>
      <c r="M93" s="38">
        <f t="shared" si="19"/>
        <v>0.22700716471872573</v>
      </c>
      <c r="N93" s="33">
        <f t="shared" si="20"/>
        <v>73153520</v>
      </c>
      <c r="O93" s="38">
        <f t="shared" si="21"/>
        <v>1.0324461681443486</v>
      </c>
      <c r="P93" s="33">
        <v>12330613</v>
      </c>
      <c r="Q93" s="33">
        <v>62548223</v>
      </c>
      <c r="R93" s="33">
        <v>64048379</v>
      </c>
      <c r="S93" s="33">
        <v>64980444</v>
      </c>
      <c r="T93" s="38">
        <f t="shared" si="22"/>
        <v>1.0145525150605295</v>
      </c>
      <c r="U93" s="38">
        <f t="shared" si="23"/>
        <v>0.30443579731194226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37435326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9426367</v>
      </c>
      <c r="K94" s="38">
        <f t="shared" si="18"/>
        <v>0.25180405801728561</v>
      </c>
      <c r="L94" s="33">
        <v>9326200</v>
      </c>
      <c r="M94" s="38">
        <f t="shared" si="19"/>
        <v>0.24912832333822871</v>
      </c>
      <c r="N94" s="33">
        <f t="shared" si="20"/>
        <v>37474617</v>
      </c>
      <c r="O94" s="38">
        <f t="shared" si="21"/>
        <v>1.0010495701306301</v>
      </c>
      <c r="P94" s="33">
        <v>8978326</v>
      </c>
      <c r="Q94" s="33">
        <v>35790821</v>
      </c>
      <c r="R94" s="33">
        <v>35750992</v>
      </c>
      <c r="S94" s="33">
        <v>35400247</v>
      </c>
      <c r="T94" s="38">
        <f t="shared" si="22"/>
        <v>0.99018922328085335</v>
      </c>
      <c r="U94" s="38">
        <f t="shared" si="23"/>
        <v>3.8745975586094827E-2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442414720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107981823</v>
      </c>
      <c r="K96" s="39">
        <f t="shared" si="18"/>
        <v>0.24407375731078748</v>
      </c>
      <c r="L96" s="34">
        <f>SUM(L92:L95)</f>
        <v>126931267</v>
      </c>
      <c r="M96" s="39">
        <f t="shared" si="19"/>
        <v>0.28690561426165928</v>
      </c>
      <c r="N96" s="34">
        <f t="shared" si="20"/>
        <v>455890636</v>
      </c>
      <c r="O96" s="39">
        <f t="shared" si="21"/>
        <v>1.0304599177893539</v>
      </c>
      <c r="P96" s="34">
        <f>SUM(P92:P95)</f>
        <v>105427638</v>
      </c>
      <c r="Q96" s="34">
        <f>SUM(Q92:Q95)</f>
        <v>453180641</v>
      </c>
      <c r="R96" s="34">
        <f>SUM(R92:R95)</f>
        <v>454640968</v>
      </c>
      <c r="S96" s="34">
        <f>SUM(S92:S95)</f>
        <v>427310558</v>
      </c>
      <c r="T96" s="39">
        <f t="shared" si="22"/>
        <v>0.93988572978755403</v>
      </c>
      <c r="U96" s="39">
        <f t="shared" si="23"/>
        <v>0.20396576654785714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301738129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75123018</v>
      </c>
      <c r="K97" s="38">
        <f t="shared" si="18"/>
        <v>0.24896760064419965</v>
      </c>
      <c r="L97" s="33">
        <v>53018238</v>
      </c>
      <c r="M97" s="38">
        <f t="shared" si="19"/>
        <v>0.17570944108293321</v>
      </c>
      <c r="N97" s="33">
        <f t="shared" si="20"/>
        <v>290429805</v>
      </c>
      <c r="O97" s="38">
        <f t="shared" si="21"/>
        <v>0.96252272115069681</v>
      </c>
      <c r="P97" s="33">
        <v>52214301</v>
      </c>
      <c r="Q97" s="33">
        <v>315362963</v>
      </c>
      <c r="R97" s="33">
        <v>304022722</v>
      </c>
      <c r="S97" s="33">
        <v>281457558</v>
      </c>
      <c r="T97" s="38">
        <f t="shared" si="22"/>
        <v>0.92577803444572804</v>
      </c>
      <c r="U97" s="38">
        <f t="shared" si="23"/>
        <v>1.5396873741544415E-2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73845276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28959469</v>
      </c>
      <c r="K98" s="38">
        <f t="shared" si="18"/>
        <v>0.39216413789285587</v>
      </c>
      <c r="L98" s="33">
        <v>11773570</v>
      </c>
      <c r="M98" s="38">
        <f t="shared" si="19"/>
        <v>0.1594356557080239</v>
      </c>
      <c r="N98" s="33">
        <f t="shared" si="20"/>
        <v>109184969</v>
      </c>
      <c r="O98" s="38">
        <f t="shared" si="21"/>
        <v>1.4785640316382593</v>
      </c>
      <c r="P98" s="33">
        <v>11368536</v>
      </c>
      <c r="Q98" s="33">
        <v>126836715</v>
      </c>
      <c r="R98" s="33">
        <v>127043075</v>
      </c>
      <c r="S98" s="33">
        <v>260109186</v>
      </c>
      <c r="T98" s="38">
        <f t="shared" si="22"/>
        <v>2.0474094003156016</v>
      </c>
      <c r="U98" s="38">
        <f t="shared" si="23"/>
        <v>3.5627630505810082E-2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104304328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26630928</v>
      </c>
      <c r="K99" s="38">
        <f t="shared" si="18"/>
        <v>0.25531949163221684</v>
      </c>
      <c r="L99" s="33">
        <v>38680571</v>
      </c>
      <c r="M99" s="38">
        <f t="shared" si="19"/>
        <v>0.37084339395772725</v>
      </c>
      <c r="N99" s="33">
        <f t="shared" si="20"/>
        <v>120551540</v>
      </c>
      <c r="O99" s="38">
        <f t="shared" si="21"/>
        <v>1.1557673810045543</v>
      </c>
      <c r="P99" s="33">
        <v>30981944</v>
      </c>
      <c r="Q99" s="33">
        <v>87416091</v>
      </c>
      <c r="R99" s="33">
        <v>96981943</v>
      </c>
      <c r="S99" s="33">
        <v>103165302</v>
      </c>
      <c r="T99" s="38">
        <f t="shared" si="22"/>
        <v>1.0637578378894719</v>
      </c>
      <c r="U99" s="38">
        <f t="shared" si="23"/>
        <v>0.24848753841915139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479887733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130713415</v>
      </c>
      <c r="K101" s="39">
        <f>IF(($E101     =0),0,($J101     /$E101     ))</f>
        <v>0.27238332220507083</v>
      </c>
      <c r="L101" s="34">
        <f>SUM(L97:L100)</f>
        <v>103472379</v>
      </c>
      <c r="M101" s="39">
        <f>IF(($E101     =0),0,($L101     /$E101     ))</f>
        <v>0.21561788702775614</v>
      </c>
      <c r="N101" s="34">
        <f>$F101     +$H101     +$J101     +$L101</f>
        <v>520166314</v>
      </c>
      <c r="O101" s="39">
        <f>IF(($E101     =0),0,($N101     /$E101     ))</f>
        <v>1.0839333415509498</v>
      </c>
      <c r="P101" s="34">
        <f>SUM(P97:P100)</f>
        <v>94564781</v>
      </c>
      <c r="Q101" s="34">
        <f>SUM(Q97:Q100)</f>
        <v>529615769</v>
      </c>
      <c r="R101" s="34">
        <f>SUM(R97:R100)</f>
        <v>528047740</v>
      </c>
      <c r="S101" s="34">
        <f>SUM(S97:S100)</f>
        <v>644732046</v>
      </c>
      <c r="T101" s="39">
        <f>IF(($R101     =0),0,($S101     /$R101     ))</f>
        <v>1.2209730241436125</v>
      </c>
      <c r="U101" s="39">
        <f>IF(($P101     =0),0,(($L101     /$P101     )-1))</f>
        <v>9.4195723881600246E-2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5687187640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1334560082</v>
      </c>
      <c r="K102" s="39">
        <f>IF(($E102     =0),0,($J102     /$E102     ))</f>
        <v>0.23466081418055693</v>
      </c>
      <c r="L102" s="34">
        <f>SUM(L88:L90,L92:L95,L97:L100)</f>
        <v>1299177853</v>
      </c>
      <c r="M102" s="39">
        <f>IF(($E102     =0),0,($L102     /$E102     ))</f>
        <v>0.22843942124617503</v>
      </c>
      <c r="N102" s="34">
        <f>$F102     +$H102     +$J102     +$L102</f>
        <v>5372432455</v>
      </c>
      <c r="O102" s="39">
        <f>IF(($E102     =0),0,($N102     /$E102     ))</f>
        <v>0.94465538946065086</v>
      </c>
      <c r="P102" s="34">
        <f>SUM(P88:P90,P92:P95,P97:P100)</f>
        <v>1019111872</v>
      </c>
      <c r="Q102" s="34">
        <f>SUM(Q88:Q90,Q92:Q95,Q97:Q100)</f>
        <v>5419216414</v>
      </c>
      <c r="R102" s="34">
        <f>SUM(R88:R90,R92:R95,R97:R100)</f>
        <v>5295769223</v>
      </c>
      <c r="S102" s="34">
        <f>SUM(S88:S90,S92:S95,S97:S100)</f>
        <v>4368226539</v>
      </c>
      <c r="T102" s="39">
        <f>IF(($R102     =0),0,($S102     /$R102     ))</f>
        <v>0.82485213291175929</v>
      </c>
      <c r="U102" s="39">
        <f>IF(($P102     =0),0,(($L102     /$P102     )-1))</f>
        <v>0.27481377530258033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1898799250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385493322</v>
      </c>
      <c r="K105" s="38">
        <f t="shared" ref="K105:K136" si="26">IF(($E105     =0),0,($J105     /$E105     ))</f>
        <v>0.20301952510250887</v>
      </c>
      <c r="L105" s="33">
        <v>534454634</v>
      </c>
      <c r="M105" s="38">
        <f t="shared" ref="M105:M136" si="27">IF(($E105     =0),0,($L105     /$E105     ))</f>
        <v>0.28146979413437201</v>
      </c>
      <c r="N105" s="33">
        <f t="shared" ref="N105:N136" si="28">$F105     +$H105     +$J105     +$L105</f>
        <v>1692533332</v>
      </c>
      <c r="O105" s="38">
        <f t="shared" ref="O105:O136" si="29">IF(($E105     =0),0,($N105     /$E105     ))</f>
        <v>0.89137033943951682</v>
      </c>
      <c r="P105" s="33">
        <v>459722556</v>
      </c>
      <c r="Q105" s="33">
        <v>1675224290</v>
      </c>
      <c r="R105" s="33">
        <v>1675224290</v>
      </c>
      <c r="S105" s="33">
        <v>1156361278</v>
      </c>
      <c r="T105" s="38">
        <f t="shared" ref="T105:T136" si="30">IF(($R105     =0),0,($S105     /$R105     ))</f>
        <v>0.69027251150948865</v>
      </c>
      <c r="U105" s="38">
        <f t="shared" ref="U105:U136" si="31">IF(($P105     =0),0,(($L105     /$P105     )-1))</f>
        <v>0.16255908487553095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1898799250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385493322</v>
      </c>
      <c r="K106" s="39">
        <f t="shared" si="26"/>
        <v>0.20301952510250887</v>
      </c>
      <c r="L106" s="34">
        <f>L105</f>
        <v>534454634</v>
      </c>
      <c r="M106" s="39">
        <f t="shared" si="27"/>
        <v>0.28146979413437201</v>
      </c>
      <c r="N106" s="34">
        <f t="shared" si="28"/>
        <v>1692533332</v>
      </c>
      <c r="O106" s="39">
        <f t="shared" si="29"/>
        <v>0.89137033943951682</v>
      </c>
      <c r="P106" s="34">
        <f>P105</f>
        <v>459722556</v>
      </c>
      <c r="Q106" s="34">
        <f>Q105</f>
        <v>1675224290</v>
      </c>
      <c r="R106" s="34">
        <f>R105</f>
        <v>1675224290</v>
      </c>
      <c r="S106" s="34">
        <f>S105</f>
        <v>1156361278</v>
      </c>
      <c r="T106" s="39">
        <f t="shared" si="30"/>
        <v>0.69027251150948865</v>
      </c>
      <c r="U106" s="39">
        <f t="shared" si="31"/>
        <v>0.16255908487553095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3692</v>
      </c>
      <c r="K107" s="38">
        <f t="shared" si="26"/>
        <v>0</v>
      </c>
      <c r="L107" s="33">
        <v>2558</v>
      </c>
      <c r="M107" s="38">
        <f t="shared" si="27"/>
        <v>0</v>
      </c>
      <c r="N107" s="33">
        <f t="shared" si="28"/>
        <v>9876</v>
      </c>
      <c r="O107" s="38">
        <f t="shared" si="29"/>
        <v>0</v>
      </c>
      <c r="P107" s="33">
        <v>51</v>
      </c>
      <c r="Q107" s="33">
        <v>0</v>
      </c>
      <c r="R107" s="33">
        <v>0</v>
      </c>
      <c r="S107" s="33">
        <v>51</v>
      </c>
      <c r="T107" s="38">
        <f t="shared" si="30"/>
        <v>0</v>
      </c>
      <c r="U107" s="38">
        <f t="shared" si="31"/>
        <v>49.156862745098039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158637649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28160357</v>
      </c>
      <c r="K111" s="38">
        <f t="shared" si="26"/>
        <v>0.17751370609381636</v>
      </c>
      <c r="L111" s="33">
        <v>29066187</v>
      </c>
      <c r="M111" s="38">
        <f t="shared" si="27"/>
        <v>0.18322376297949297</v>
      </c>
      <c r="N111" s="33">
        <f t="shared" si="28"/>
        <v>106451930</v>
      </c>
      <c r="O111" s="38">
        <f t="shared" si="29"/>
        <v>0.67103824767347631</v>
      </c>
      <c r="P111" s="33">
        <v>22263337</v>
      </c>
      <c r="Q111" s="33">
        <v>108815587</v>
      </c>
      <c r="R111" s="33">
        <v>108815587</v>
      </c>
      <c r="S111" s="33">
        <v>102103681</v>
      </c>
      <c r="T111" s="38">
        <f t="shared" si="30"/>
        <v>0.93831852416510886</v>
      </c>
      <c r="U111" s="38">
        <f t="shared" si="31"/>
        <v>0.30556290820194665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158637649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28164049</v>
      </c>
      <c r="K112" s="39">
        <f t="shared" si="26"/>
        <v>0.17753697925767925</v>
      </c>
      <c r="L112" s="34">
        <f>SUM(L107:L111)</f>
        <v>29068745</v>
      </c>
      <c r="M112" s="39">
        <f t="shared" si="27"/>
        <v>0.18323988777720729</v>
      </c>
      <c r="N112" s="34">
        <f t="shared" si="28"/>
        <v>106461806</v>
      </c>
      <c r="O112" s="39">
        <f t="shared" si="29"/>
        <v>0.67110050275644217</v>
      </c>
      <c r="P112" s="34">
        <f>SUM(P107:P111)</f>
        <v>22263388</v>
      </c>
      <c r="Q112" s="34">
        <f>SUM(Q107:Q111)</f>
        <v>108815587</v>
      </c>
      <c r="R112" s="34">
        <f>SUM(R107:R111)</f>
        <v>108815587</v>
      </c>
      <c r="S112" s="34">
        <f>SUM(S107:S111)</f>
        <v>102103732</v>
      </c>
      <c r="T112" s="39">
        <f t="shared" si="30"/>
        <v>0.93831899284796394</v>
      </c>
      <c r="U112" s="39">
        <f t="shared" si="31"/>
        <v>0.30567481463288515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180612496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-124678463</v>
      </c>
      <c r="K117" s="38">
        <f t="shared" si="26"/>
        <v>-0.69030917439953876</v>
      </c>
      <c r="L117" s="33">
        <v>65408446</v>
      </c>
      <c r="M117" s="38">
        <f t="shared" si="27"/>
        <v>0.36214795459113747</v>
      </c>
      <c r="N117" s="33">
        <f t="shared" si="28"/>
        <v>228311591</v>
      </c>
      <c r="O117" s="38">
        <f t="shared" si="29"/>
        <v>1.2640963170123067</v>
      </c>
      <c r="P117" s="33">
        <v>38305180</v>
      </c>
      <c r="Q117" s="33">
        <v>193067653</v>
      </c>
      <c r="R117" s="33">
        <v>193067653</v>
      </c>
      <c r="S117" s="33">
        <v>674225285</v>
      </c>
      <c r="T117" s="38">
        <f t="shared" si="30"/>
        <v>3.4921711354723932</v>
      </c>
      <c r="U117" s="38">
        <f t="shared" si="31"/>
        <v>0.70756137942701214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26231648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5440931</v>
      </c>
      <c r="K120" s="38">
        <f t="shared" si="26"/>
        <v>0.20741857316780096</v>
      </c>
      <c r="L120" s="33">
        <v>3735099</v>
      </c>
      <c r="M120" s="38">
        <f t="shared" si="27"/>
        <v>0.14238903327766519</v>
      </c>
      <c r="N120" s="33">
        <f t="shared" si="28"/>
        <v>20670381</v>
      </c>
      <c r="O120" s="38">
        <f t="shared" si="29"/>
        <v>0.78799399107520807</v>
      </c>
      <c r="P120" s="33">
        <v>5317069</v>
      </c>
      <c r="Q120" s="33">
        <v>29052690</v>
      </c>
      <c r="R120" s="33">
        <v>29052696</v>
      </c>
      <c r="S120" s="33">
        <v>20268490</v>
      </c>
      <c r="T120" s="38">
        <f t="shared" si="30"/>
        <v>0.69764575377100979</v>
      </c>
      <c r="U120" s="38">
        <f t="shared" si="31"/>
        <v>-0.2975267012709446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206844144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-119237532</v>
      </c>
      <c r="K121" s="39">
        <f t="shared" si="26"/>
        <v>-0.57646075781579775</v>
      </c>
      <c r="L121" s="34">
        <f>SUM(L113:L120)</f>
        <v>69143545</v>
      </c>
      <c r="M121" s="39">
        <f t="shared" si="27"/>
        <v>0.33427847490814144</v>
      </c>
      <c r="N121" s="34">
        <f t="shared" si="28"/>
        <v>248981972</v>
      </c>
      <c r="O121" s="39">
        <f t="shared" si="29"/>
        <v>1.203717771192981</v>
      </c>
      <c r="P121" s="34">
        <f>SUM(P113:P120)</f>
        <v>43622249</v>
      </c>
      <c r="Q121" s="34">
        <f>SUM(Q113:Q120)</f>
        <v>222120343</v>
      </c>
      <c r="R121" s="34">
        <f>SUM(R113:R120)</f>
        <v>222120349</v>
      </c>
      <c r="S121" s="34">
        <f>SUM(S113:S120)</f>
        <v>694493775</v>
      </c>
      <c r="T121" s="39">
        <f t="shared" si="30"/>
        <v>3.1266553385435207</v>
      </c>
      <c r="U121" s="39">
        <f t="shared" si="31"/>
        <v>0.58505227458584264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2915892</v>
      </c>
      <c r="K131" s="38">
        <f t="shared" si="26"/>
        <v>0.22274666898894016</v>
      </c>
      <c r="L131" s="33">
        <v>2622599</v>
      </c>
      <c r="M131" s="38">
        <f t="shared" si="27"/>
        <v>0.2003418478269173</v>
      </c>
      <c r="N131" s="33">
        <f t="shared" si="28"/>
        <v>13416817</v>
      </c>
      <c r="O131" s="38">
        <f t="shared" si="29"/>
        <v>1.024918376669707</v>
      </c>
      <c r="P131" s="33">
        <v>3814427</v>
      </c>
      <c r="Q131" s="33">
        <v>12599249</v>
      </c>
      <c r="R131" s="33">
        <v>12599249</v>
      </c>
      <c r="S131" s="33">
        <v>15706145</v>
      </c>
      <c r="T131" s="38">
        <f t="shared" si="30"/>
        <v>1.2465937453891101</v>
      </c>
      <c r="U131" s="38">
        <f t="shared" si="31"/>
        <v>-0.3124526960405849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2915892</v>
      </c>
      <c r="K132" s="39">
        <f t="shared" si="26"/>
        <v>0.22274666898894016</v>
      </c>
      <c r="L132" s="34">
        <f>SUM(L127:L131)</f>
        <v>2622599</v>
      </c>
      <c r="M132" s="39">
        <f t="shared" si="27"/>
        <v>0.2003418478269173</v>
      </c>
      <c r="N132" s="34">
        <f t="shared" si="28"/>
        <v>13416817</v>
      </c>
      <c r="O132" s="39">
        <f t="shared" si="29"/>
        <v>1.024918376669707</v>
      </c>
      <c r="P132" s="34">
        <f>SUM(P127:P131)</f>
        <v>3814427</v>
      </c>
      <c r="Q132" s="34">
        <f>SUM(Q127:Q131)</f>
        <v>12599249</v>
      </c>
      <c r="R132" s="34">
        <f>SUM(R127:R131)</f>
        <v>12599249</v>
      </c>
      <c r="S132" s="34">
        <f>SUM(S127:S131)</f>
        <v>15706145</v>
      </c>
      <c r="T132" s="39">
        <f t="shared" si="30"/>
        <v>1.2465937453891101</v>
      </c>
      <c r="U132" s="39">
        <f t="shared" si="31"/>
        <v>-0.3124526960405849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232510319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57504616</v>
      </c>
      <c r="K133" s="38">
        <f t="shared" si="26"/>
        <v>0.2473207049361108</v>
      </c>
      <c r="L133" s="33">
        <v>29598567</v>
      </c>
      <c r="M133" s="38">
        <f t="shared" si="27"/>
        <v>0.12730001458558921</v>
      </c>
      <c r="N133" s="33">
        <f t="shared" si="28"/>
        <v>231597966</v>
      </c>
      <c r="O133" s="38">
        <f t="shared" si="29"/>
        <v>0.99607607523002017</v>
      </c>
      <c r="P133" s="33">
        <v>30394938</v>
      </c>
      <c r="Q133" s="33">
        <v>227307067</v>
      </c>
      <c r="R133" s="33">
        <v>242787879</v>
      </c>
      <c r="S133" s="33">
        <v>243846792</v>
      </c>
      <c r="T133" s="38">
        <f t="shared" si="30"/>
        <v>1.0043614739103182</v>
      </c>
      <c r="U133" s="38">
        <f t="shared" si="31"/>
        <v>-2.6200777247843088E-2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665118</v>
      </c>
      <c r="M136" s="38">
        <f t="shared" si="27"/>
        <v>0</v>
      </c>
      <c r="N136" s="33">
        <f t="shared" si="28"/>
        <v>665118</v>
      </c>
      <c r="O136" s="38">
        <f t="shared" si="29"/>
        <v>0</v>
      </c>
      <c r="P136" s="33">
        <v>331718</v>
      </c>
      <c r="Q136" s="33">
        <v>2</v>
      </c>
      <c r="R136" s="33">
        <v>0</v>
      </c>
      <c r="S136" s="33">
        <v>1628920</v>
      </c>
      <c r="T136" s="38">
        <f t="shared" si="30"/>
        <v>0</v>
      </c>
      <c r="U136" s="38">
        <f t="shared" si="31"/>
        <v>1.0050705719918724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232510319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57504616</v>
      </c>
      <c r="K137" s="39">
        <f t="shared" ref="K137:K170" si="34">IF(($E137     =0),0,($J137     /$E137     ))</f>
        <v>0.2473207049361108</v>
      </c>
      <c r="L137" s="34">
        <f>SUM(L133:L136)</f>
        <v>30263685</v>
      </c>
      <c r="M137" s="39">
        <f t="shared" ref="M137:M170" si="35">IF(($E137     =0),0,($L137     /$E137     ))</f>
        <v>0.13016061020500341</v>
      </c>
      <c r="N137" s="34">
        <f t="shared" ref="N137:N170" si="36">$F137     +$H137     +$J137     +$L137</f>
        <v>232263084</v>
      </c>
      <c r="O137" s="39">
        <f t="shared" ref="O137:O170" si="37">IF(($E137     =0),0,($N137     /$E137     ))</f>
        <v>0.99893667084943438</v>
      </c>
      <c r="P137" s="34">
        <f>SUM(P133:P136)</f>
        <v>30726656</v>
      </c>
      <c r="Q137" s="34">
        <f>SUM(Q133:Q136)</f>
        <v>227307069</v>
      </c>
      <c r="R137" s="34">
        <f>SUM(R133:R136)</f>
        <v>242787879</v>
      </c>
      <c r="S137" s="34">
        <f>SUM(S133:S136)</f>
        <v>245475712</v>
      </c>
      <c r="T137" s="39">
        <f t="shared" ref="T137:T170" si="38">IF(($R137     =0),0,($S137     /$R137     ))</f>
        <v>1.0110707050577266</v>
      </c>
      <c r="U137" s="39">
        <f t="shared" ref="U137:U170" si="39">IF(($P137     =0),0,(($L137     /$P137     )-1))</f>
        <v>-1.5067405968290148E-2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33287073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7984254</v>
      </c>
      <c r="K140" s="38">
        <f t="shared" si="34"/>
        <v>0.2398605008016175</v>
      </c>
      <c r="L140" s="33">
        <v>8216045</v>
      </c>
      <c r="M140" s="38">
        <f t="shared" si="35"/>
        <v>0.24682389466926094</v>
      </c>
      <c r="N140" s="33">
        <f t="shared" si="36"/>
        <v>32325717</v>
      </c>
      <c r="O140" s="38">
        <f t="shared" si="37"/>
        <v>0.97111923899106423</v>
      </c>
      <c r="P140" s="33">
        <v>7771005</v>
      </c>
      <c r="Q140" s="33">
        <v>26692673</v>
      </c>
      <c r="R140" s="33">
        <v>26692673</v>
      </c>
      <c r="S140" s="33">
        <v>31369758</v>
      </c>
      <c r="T140" s="38">
        <f t="shared" si="38"/>
        <v>1.1752198065738864</v>
      </c>
      <c r="U140" s="38">
        <f t="shared" si="39"/>
        <v>5.7269297857870383E-2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12304629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3199762</v>
      </c>
      <c r="K143" s="38">
        <f t="shared" si="34"/>
        <v>0.26004538617133438</v>
      </c>
      <c r="L143" s="33">
        <v>3350715</v>
      </c>
      <c r="M143" s="38">
        <f t="shared" si="35"/>
        <v>0.27231337084604501</v>
      </c>
      <c r="N143" s="33">
        <f t="shared" si="36"/>
        <v>12587270</v>
      </c>
      <c r="O143" s="38">
        <f t="shared" si="37"/>
        <v>1.0229702984137108</v>
      </c>
      <c r="P143" s="33">
        <v>2831294</v>
      </c>
      <c r="Q143" s="33">
        <v>11139746</v>
      </c>
      <c r="R143" s="33">
        <v>11139746</v>
      </c>
      <c r="S143" s="33">
        <v>11125236</v>
      </c>
      <c r="T143" s="38">
        <f t="shared" si="38"/>
        <v>0.99869745683608946</v>
      </c>
      <c r="U143" s="38">
        <f t="shared" si="39"/>
        <v>0.18345710477258814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45591702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11184016</v>
      </c>
      <c r="K144" s="39">
        <f t="shared" si="34"/>
        <v>0.24530814839946094</v>
      </c>
      <c r="L144" s="34">
        <f>SUM(L138:L143)</f>
        <v>11566760</v>
      </c>
      <c r="M144" s="39">
        <f t="shared" si="35"/>
        <v>0.25370318484710225</v>
      </c>
      <c r="N144" s="34">
        <f t="shared" si="36"/>
        <v>44912987</v>
      </c>
      <c r="O144" s="39">
        <f t="shared" si="37"/>
        <v>0.98511319011516618</v>
      </c>
      <c r="P144" s="34">
        <f>SUM(P138:P143)</f>
        <v>10602299</v>
      </c>
      <c r="Q144" s="34">
        <f>SUM(Q138:Q143)</f>
        <v>37832419</v>
      </c>
      <c r="R144" s="34">
        <f>SUM(R138:R143)</f>
        <v>37832419</v>
      </c>
      <c r="S144" s="34">
        <f>SUM(S138:S143)</f>
        <v>42494994</v>
      </c>
      <c r="T144" s="39">
        <f t="shared" si="38"/>
        <v>1.1232428463006821</v>
      </c>
      <c r="U144" s="39">
        <f t="shared" si="39"/>
        <v>9.0967157217505479E-2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114755</v>
      </c>
      <c r="K149" s="38">
        <f t="shared" si="34"/>
        <v>0.16276496911500848</v>
      </c>
      <c r="L149" s="33">
        <v>35655</v>
      </c>
      <c r="M149" s="38">
        <f t="shared" si="35"/>
        <v>5.0571957420553593E-2</v>
      </c>
      <c r="N149" s="33">
        <f t="shared" si="36"/>
        <v>398735</v>
      </c>
      <c r="O149" s="38">
        <f t="shared" si="37"/>
        <v>0.56555348316041043</v>
      </c>
      <c r="P149" s="33">
        <v>109288</v>
      </c>
      <c r="Q149" s="33">
        <v>643595</v>
      </c>
      <c r="R149" s="33">
        <v>643595</v>
      </c>
      <c r="S149" s="33">
        <v>732949</v>
      </c>
      <c r="T149" s="38">
        <f t="shared" si="38"/>
        <v>1.1388357585127293</v>
      </c>
      <c r="U149" s="38">
        <f t="shared" si="39"/>
        <v>-0.67375192152843866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114755</v>
      </c>
      <c r="K150" s="39">
        <f t="shared" si="34"/>
        <v>0.16276496911500848</v>
      </c>
      <c r="L150" s="34">
        <f>SUM(L145:L149)</f>
        <v>35655</v>
      </c>
      <c r="M150" s="39">
        <f t="shared" si="35"/>
        <v>5.0571957420553593E-2</v>
      </c>
      <c r="N150" s="34">
        <f t="shared" si="36"/>
        <v>398735</v>
      </c>
      <c r="O150" s="39">
        <f t="shared" si="37"/>
        <v>0.56555348316041043</v>
      </c>
      <c r="P150" s="34">
        <f>SUM(P145:P149)</f>
        <v>109288</v>
      </c>
      <c r="Q150" s="34">
        <f>SUM(Q145:Q149)</f>
        <v>116720595</v>
      </c>
      <c r="R150" s="34">
        <f>SUM(R145:R149)</f>
        <v>643595</v>
      </c>
      <c r="S150" s="34">
        <f>SUM(S145:S149)</f>
        <v>732949</v>
      </c>
      <c r="T150" s="39">
        <f t="shared" si="38"/>
        <v>1.1388357585127293</v>
      </c>
      <c r="U150" s="39">
        <f t="shared" si="39"/>
        <v>-0.67375192152843866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291809699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81152786</v>
      </c>
      <c r="K152" s="38">
        <f t="shared" si="34"/>
        <v>0.27810174328715509</v>
      </c>
      <c r="L152" s="33">
        <v>25136313</v>
      </c>
      <c r="M152" s="38">
        <f t="shared" si="35"/>
        <v>8.6139402103971877E-2</v>
      </c>
      <c r="N152" s="33">
        <f t="shared" si="36"/>
        <v>286858846</v>
      </c>
      <c r="O152" s="38">
        <f t="shared" si="37"/>
        <v>0.9830339669415854</v>
      </c>
      <c r="P152" s="33">
        <v>27740096</v>
      </c>
      <c r="Q152" s="33">
        <v>284226200</v>
      </c>
      <c r="R152" s="33">
        <v>307145400</v>
      </c>
      <c r="S152" s="33">
        <v>304456669</v>
      </c>
      <c r="T152" s="38">
        <f t="shared" si="38"/>
        <v>0.99124606456746545</v>
      </c>
      <c r="U152" s="38">
        <f t="shared" si="39"/>
        <v>-9.3863517992151091E-2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40091066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2373478</v>
      </c>
      <c r="K156" s="38">
        <f t="shared" si="34"/>
        <v>5.9202167385621528E-2</v>
      </c>
      <c r="L156" s="33">
        <v>22097580</v>
      </c>
      <c r="M156" s="38">
        <f t="shared" si="35"/>
        <v>0.55118464547687507</v>
      </c>
      <c r="N156" s="33">
        <f t="shared" si="36"/>
        <v>41530957</v>
      </c>
      <c r="O156" s="38">
        <f t="shared" si="37"/>
        <v>1.0359155079588056</v>
      </c>
      <c r="P156" s="33">
        <v>13907939</v>
      </c>
      <c r="Q156" s="33">
        <v>26444047</v>
      </c>
      <c r="R156" s="33">
        <v>38063351</v>
      </c>
      <c r="S156" s="33">
        <v>30952863</v>
      </c>
      <c r="T156" s="38">
        <f t="shared" si="38"/>
        <v>0.81319332604215533</v>
      </c>
      <c r="U156" s="38">
        <f t="shared" si="39"/>
        <v>0.58884648544978524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331909055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83526264</v>
      </c>
      <c r="K157" s="39">
        <f t="shared" si="34"/>
        <v>0.25165406831097153</v>
      </c>
      <c r="L157" s="34">
        <f>SUM(L151:L156)</f>
        <v>47233893</v>
      </c>
      <c r="M157" s="39">
        <f t="shared" si="35"/>
        <v>0.14230974505953145</v>
      </c>
      <c r="N157" s="34">
        <f t="shared" si="36"/>
        <v>328389803</v>
      </c>
      <c r="O157" s="39">
        <f t="shared" si="37"/>
        <v>0.98939693886929359</v>
      </c>
      <c r="P157" s="34">
        <f>SUM(P151:P156)</f>
        <v>41648035</v>
      </c>
      <c r="Q157" s="34">
        <f>SUM(Q151:Q156)</f>
        <v>310678157</v>
      </c>
      <c r="R157" s="34">
        <f>SUM(R151:R156)</f>
        <v>345216661</v>
      </c>
      <c r="S157" s="34">
        <f>SUM(S151:S156)</f>
        <v>335409532</v>
      </c>
      <c r="T157" s="39">
        <f t="shared" si="38"/>
        <v>0.97159137982624777</v>
      </c>
      <c r="U157" s="39">
        <f t="shared" si="39"/>
        <v>0.13412056535200279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217772713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58822997</v>
      </c>
      <c r="K162" s="38">
        <f t="shared" si="34"/>
        <v>0.27011188036216455</v>
      </c>
      <c r="L162" s="33">
        <v>740670</v>
      </c>
      <c r="M162" s="38">
        <f t="shared" si="35"/>
        <v>3.4011148127635255E-3</v>
      </c>
      <c r="N162" s="33">
        <f t="shared" si="36"/>
        <v>184109227</v>
      </c>
      <c r="O162" s="38">
        <f t="shared" si="37"/>
        <v>0.845419173337846</v>
      </c>
      <c r="P162" s="33">
        <v>24279960</v>
      </c>
      <c r="Q162" s="33">
        <v>176484924</v>
      </c>
      <c r="R162" s="33">
        <v>182759075</v>
      </c>
      <c r="S162" s="33">
        <v>190417103</v>
      </c>
      <c r="T162" s="38">
        <f t="shared" si="38"/>
        <v>1.0419023131956648</v>
      </c>
      <c r="U162" s="38">
        <f t="shared" si="39"/>
        <v>-0.969494595542991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217772713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58822997</v>
      </c>
      <c r="K163" s="39">
        <f t="shared" si="34"/>
        <v>0.27011188036216455</v>
      </c>
      <c r="L163" s="34">
        <f>SUM(L158:L162)</f>
        <v>740670</v>
      </c>
      <c r="M163" s="39">
        <f t="shared" si="35"/>
        <v>3.4011148127635255E-3</v>
      </c>
      <c r="N163" s="34">
        <f t="shared" si="36"/>
        <v>184109227</v>
      </c>
      <c r="O163" s="39">
        <f t="shared" si="37"/>
        <v>0.845419173337846</v>
      </c>
      <c r="P163" s="34">
        <f>SUM(P158:P162)</f>
        <v>24279960</v>
      </c>
      <c r="Q163" s="34">
        <f>SUM(Q158:Q162)</f>
        <v>176484924</v>
      </c>
      <c r="R163" s="34">
        <f>SUM(R158:R162)</f>
        <v>182759075</v>
      </c>
      <c r="S163" s="34">
        <f>SUM(S158:S162)</f>
        <v>190417103</v>
      </c>
      <c r="T163" s="39">
        <f t="shared" si="38"/>
        <v>1.0419023131956648</v>
      </c>
      <c r="U163" s="39">
        <f t="shared" si="39"/>
        <v>-0.969494595542991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12406304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2929922</v>
      </c>
      <c r="K168" s="38">
        <f t="shared" si="34"/>
        <v>0.23616396954322577</v>
      </c>
      <c r="L168" s="33">
        <v>3160628</v>
      </c>
      <c r="M168" s="38">
        <f t="shared" si="35"/>
        <v>0.25475983822418025</v>
      </c>
      <c r="N168" s="33">
        <f t="shared" si="36"/>
        <v>12357303</v>
      </c>
      <c r="O168" s="38">
        <f t="shared" si="37"/>
        <v>0.99605031442079772</v>
      </c>
      <c r="P168" s="33">
        <v>4188984</v>
      </c>
      <c r="Q168" s="33">
        <v>20510037</v>
      </c>
      <c r="R168" s="33">
        <v>19391911</v>
      </c>
      <c r="S168" s="33">
        <v>17022367</v>
      </c>
      <c r="T168" s="38">
        <f t="shared" si="38"/>
        <v>0.87780760751222509</v>
      </c>
      <c r="U168" s="38">
        <f t="shared" si="39"/>
        <v>-0.24549055331794056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12406304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2929922</v>
      </c>
      <c r="K169" s="39">
        <f t="shared" si="34"/>
        <v>0.23616396954322577</v>
      </c>
      <c r="L169" s="34">
        <f>SUM(L164:L168)</f>
        <v>3160628</v>
      </c>
      <c r="M169" s="39">
        <f t="shared" si="35"/>
        <v>0.25475983822418025</v>
      </c>
      <c r="N169" s="34">
        <f t="shared" si="36"/>
        <v>12357303</v>
      </c>
      <c r="O169" s="39">
        <f t="shared" si="37"/>
        <v>0.99605031442079772</v>
      </c>
      <c r="P169" s="34">
        <f>SUM(P164:P168)</f>
        <v>4188984</v>
      </c>
      <c r="Q169" s="34">
        <f>SUM(Q164:Q168)</f>
        <v>20510037</v>
      </c>
      <c r="R169" s="34">
        <f>SUM(R164:R168)</f>
        <v>19391911</v>
      </c>
      <c r="S169" s="34">
        <f>SUM(S164:S168)</f>
        <v>17022367</v>
      </c>
      <c r="T169" s="39">
        <f t="shared" si="38"/>
        <v>0.87780760751222509</v>
      </c>
      <c r="U169" s="39">
        <f t="shared" si="39"/>
        <v>-0.24549055331794056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3118266791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511418301</v>
      </c>
      <c r="K170" s="39">
        <f t="shared" si="34"/>
        <v>0.16400723070779738</v>
      </c>
      <c r="L170" s="34">
        <f>SUM(L105,L107:L111,L113:L120,L122:L125,L127:L131,L133:L136,L138:L143,L145:L149,L151:L156,L158:L162,L164:L168)</f>
        <v>728290814</v>
      </c>
      <c r="M170" s="39">
        <f t="shared" si="35"/>
        <v>0.23355628713425247</v>
      </c>
      <c r="N170" s="34">
        <f t="shared" si="36"/>
        <v>2863825066</v>
      </c>
      <c r="O170" s="39">
        <f t="shared" si="37"/>
        <v>0.91840283655831678</v>
      </c>
      <c r="P170" s="34">
        <f>SUM(P105,P107:P111,P113:P120,P122:P125,P127:P131,P133:P136,P138:P143,P145:P149,P151:P156,P158:P162,P164:P168)</f>
        <v>640977842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2847391015</v>
      </c>
      <c r="S170" s="34">
        <f>SUM(S105,S107:S111,S113:S120,S122:S125,S127:S131,S133:S136,S138:S143,S145:S149,S151:S156,S158:S162,S164:S168)</f>
        <v>2800217587</v>
      </c>
      <c r="T170" s="39">
        <f t="shared" si="38"/>
        <v>0.98343275379057837</v>
      </c>
      <c r="U170" s="39">
        <f t="shared" si="39"/>
        <v>0.13621839364612542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3355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234</v>
      </c>
      <c r="K174" s="38">
        <f t="shared" si="42"/>
        <v>0</v>
      </c>
      <c r="L174" s="33">
        <v>-233</v>
      </c>
      <c r="M174" s="38">
        <f t="shared" si="43"/>
        <v>0</v>
      </c>
      <c r="N174" s="33">
        <f t="shared" si="44"/>
        <v>-195448</v>
      </c>
      <c r="O174" s="38">
        <f t="shared" si="45"/>
        <v>0</v>
      </c>
      <c r="P174" s="33">
        <v>461377</v>
      </c>
      <c r="Q174" s="33">
        <v>0</v>
      </c>
      <c r="R174" s="33">
        <v>0</v>
      </c>
      <c r="S174" s="33">
        <v>1575653</v>
      </c>
      <c r="T174" s="38">
        <f t="shared" si="46"/>
        <v>0</v>
      </c>
      <c r="U174" s="38">
        <f t="shared" si="47"/>
        <v>-1.000505010002666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119328</v>
      </c>
      <c r="K177" s="38">
        <f t="shared" si="42"/>
        <v>0</v>
      </c>
      <c r="L177" s="33">
        <v>118637</v>
      </c>
      <c r="M177" s="38">
        <f t="shared" si="43"/>
        <v>0</v>
      </c>
      <c r="N177" s="33">
        <f t="shared" si="44"/>
        <v>437943</v>
      </c>
      <c r="O177" s="38">
        <f t="shared" si="45"/>
        <v>0</v>
      </c>
      <c r="P177" s="33">
        <v>36574</v>
      </c>
      <c r="Q177" s="33">
        <v>0</v>
      </c>
      <c r="R177" s="33">
        <v>0</v>
      </c>
      <c r="S177" s="33">
        <v>223962</v>
      </c>
      <c r="T177" s="38">
        <f t="shared" si="46"/>
        <v>0</v>
      </c>
      <c r="U177" s="38">
        <f t="shared" si="47"/>
        <v>2.2437523924099088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5341699</v>
      </c>
      <c r="K178" s="38">
        <f t="shared" si="42"/>
        <v>0.12216514914456249</v>
      </c>
      <c r="L178" s="33">
        <v>7387926</v>
      </c>
      <c r="M178" s="38">
        <f t="shared" si="43"/>
        <v>0.16896254949202325</v>
      </c>
      <c r="N178" s="33">
        <f t="shared" si="44"/>
        <v>13991593</v>
      </c>
      <c r="O178" s="38">
        <f t="shared" si="45"/>
        <v>0.31998902327050188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5461261</v>
      </c>
      <c r="K179" s="39">
        <f t="shared" si="42"/>
        <v>0.1248995431195922</v>
      </c>
      <c r="L179" s="34">
        <f>SUM(L173:L178)</f>
        <v>7506330</v>
      </c>
      <c r="M179" s="39">
        <f t="shared" si="43"/>
        <v>0.17167045990017479</v>
      </c>
      <c r="N179" s="34">
        <f t="shared" si="44"/>
        <v>16725237</v>
      </c>
      <c r="O179" s="39">
        <f t="shared" si="45"/>
        <v>0.38250771385343035</v>
      </c>
      <c r="P179" s="34">
        <f>SUM(P173:P178)</f>
        <v>497951</v>
      </c>
      <c r="Q179" s="34">
        <f>SUM(Q173:Q178)</f>
        <v>43725228</v>
      </c>
      <c r="R179" s="34">
        <f>SUM(R173:R178)</f>
        <v>43725228</v>
      </c>
      <c r="S179" s="34">
        <f>SUM(S173:S178)</f>
        <v>1802970</v>
      </c>
      <c r="T179" s="39">
        <f t="shared" si="46"/>
        <v>4.1234090305944202E-2</v>
      </c>
      <c r="U179" s="39">
        <f t="shared" si="47"/>
        <v>14.074435034772497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261212</v>
      </c>
      <c r="K180" s="38">
        <f t="shared" si="42"/>
        <v>0</v>
      </c>
      <c r="L180" s="33">
        <v>260383</v>
      </c>
      <c r="M180" s="38">
        <f t="shared" si="43"/>
        <v>0</v>
      </c>
      <c r="N180" s="33">
        <f t="shared" si="44"/>
        <v>1045827</v>
      </c>
      <c r="O180" s="38">
        <f t="shared" si="45"/>
        <v>0</v>
      </c>
      <c r="P180" s="33">
        <v>264455</v>
      </c>
      <c r="Q180" s="33">
        <v>0</v>
      </c>
      <c r="R180" s="33">
        <v>0</v>
      </c>
      <c r="S180" s="33">
        <v>1054745</v>
      </c>
      <c r="T180" s="38">
        <f t="shared" si="46"/>
        <v>0</v>
      </c>
      <c r="U180" s="38">
        <f t="shared" si="47"/>
        <v>-1.5397704713467353E-2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27660</v>
      </c>
      <c r="K182" s="38">
        <f t="shared" si="42"/>
        <v>0</v>
      </c>
      <c r="L182" s="33">
        <v>30201</v>
      </c>
      <c r="M182" s="38">
        <f t="shared" si="43"/>
        <v>0</v>
      </c>
      <c r="N182" s="33">
        <f t="shared" si="44"/>
        <v>98704</v>
      </c>
      <c r="O182" s="38">
        <f t="shared" si="45"/>
        <v>0</v>
      </c>
      <c r="P182" s="33">
        <v>38833</v>
      </c>
      <c r="Q182" s="33">
        <v>0</v>
      </c>
      <c r="R182" s="33">
        <v>0</v>
      </c>
      <c r="S182" s="33">
        <v>84747</v>
      </c>
      <c r="T182" s="38">
        <f t="shared" si="46"/>
        <v>0</v>
      </c>
      <c r="U182" s="38">
        <f t="shared" si="47"/>
        <v>-0.22228516982978397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467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119</v>
      </c>
      <c r="K184" s="38">
        <f t="shared" si="42"/>
        <v>0.25481798715203424</v>
      </c>
      <c r="L184" s="33">
        <v>476</v>
      </c>
      <c r="M184" s="38">
        <f t="shared" si="43"/>
        <v>1.019271948608137</v>
      </c>
      <c r="N184" s="33">
        <f t="shared" si="44"/>
        <v>595</v>
      </c>
      <c r="O184" s="38">
        <f t="shared" si="45"/>
        <v>1.2740899357601714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467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288991</v>
      </c>
      <c r="K185" s="39">
        <f t="shared" si="42"/>
        <v>618.82441113490358</v>
      </c>
      <c r="L185" s="34">
        <f>SUM(L180:L184)</f>
        <v>291060</v>
      </c>
      <c r="M185" s="39">
        <f t="shared" si="43"/>
        <v>623.25481798715202</v>
      </c>
      <c r="N185" s="34">
        <f t="shared" si="44"/>
        <v>1145126</v>
      </c>
      <c r="O185" s="39">
        <f t="shared" si="45"/>
        <v>2452.0899357601711</v>
      </c>
      <c r="P185" s="34">
        <f>SUM(P180:P184)</f>
        <v>303288</v>
      </c>
      <c r="Q185" s="34">
        <f>SUM(Q180:Q184)</f>
        <v>0</v>
      </c>
      <c r="R185" s="34">
        <f>SUM(R180:R184)</f>
        <v>0</v>
      </c>
      <c r="S185" s="34">
        <f>SUM(S180:S184)</f>
        <v>1139492</v>
      </c>
      <c r="T185" s="39">
        <f t="shared" si="46"/>
        <v>0</v>
      </c>
      <c r="U185" s="39">
        <f t="shared" si="47"/>
        <v>-4.0318113476299766E-2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465569</v>
      </c>
      <c r="K186" s="38">
        <f t="shared" si="42"/>
        <v>0</v>
      </c>
      <c r="L186" s="33">
        <v>438471</v>
      </c>
      <c r="M186" s="38">
        <f t="shared" si="43"/>
        <v>0</v>
      </c>
      <c r="N186" s="33">
        <f t="shared" si="44"/>
        <v>1531824</v>
      </c>
      <c r="O186" s="38">
        <f t="shared" si="45"/>
        <v>0</v>
      </c>
      <c r="P186" s="33">
        <v>217052</v>
      </c>
      <c r="Q186" s="33">
        <v>0</v>
      </c>
      <c r="R186" s="33">
        <v>0</v>
      </c>
      <c r="S186" s="33">
        <v>853937</v>
      </c>
      <c r="T186" s="38">
        <f t="shared" si="46"/>
        <v>0</v>
      </c>
      <c r="U186" s="38">
        <f t="shared" si="47"/>
        <v>1.0201196026758566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280152</v>
      </c>
      <c r="K187" s="38">
        <f t="shared" si="42"/>
        <v>0.98796047481009708</v>
      </c>
      <c r="L187" s="33">
        <v>280471</v>
      </c>
      <c r="M187" s="38">
        <f t="shared" si="43"/>
        <v>0.98908543337353561</v>
      </c>
      <c r="N187" s="33">
        <f t="shared" si="44"/>
        <v>1098581</v>
      </c>
      <c r="O187" s="38">
        <f t="shared" si="45"/>
        <v>3.8741633341091668</v>
      </c>
      <c r="P187" s="33">
        <v>256652</v>
      </c>
      <c r="Q187" s="33">
        <v>272922</v>
      </c>
      <c r="R187" s="33">
        <v>272922</v>
      </c>
      <c r="S187" s="33">
        <v>991736</v>
      </c>
      <c r="T187" s="38">
        <f t="shared" si="46"/>
        <v>3.6337708209671629</v>
      </c>
      <c r="U187" s="38">
        <f t="shared" si="47"/>
        <v>9.280660193569501E-2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33642768</v>
      </c>
      <c r="K188" s="38">
        <f t="shared" si="42"/>
        <v>0.2548966821455928</v>
      </c>
      <c r="L188" s="33">
        <v>50618080</v>
      </c>
      <c r="M188" s="38">
        <f t="shared" si="43"/>
        <v>0.38351126900676513</v>
      </c>
      <c r="N188" s="33">
        <f t="shared" si="44"/>
        <v>155709102</v>
      </c>
      <c r="O188" s="38">
        <f t="shared" si="45"/>
        <v>1.1797404268183191</v>
      </c>
      <c r="P188" s="33">
        <v>45177366</v>
      </c>
      <c r="Q188" s="33">
        <v>126898124</v>
      </c>
      <c r="R188" s="33">
        <v>126898124</v>
      </c>
      <c r="S188" s="33">
        <v>128649590</v>
      </c>
      <c r="T188" s="38">
        <f t="shared" si="46"/>
        <v>1.0138021425754096</v>
      </c>
      <c r="U188" s="38">
        <f t="shared" si="47"/>
        <v>0.12043008439225966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6839000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1249998</v>
      </c>
      <c r="K190" s="38">
        <f t="shared" si="42"/>
        <v>0.18277496710045329</v>
      </c>
      <c r="L190" s="33">
        <v>0</v>
      </c>
      <c r="M190" s="38">
        <f t="shared" si="43"/>
        <v>0</v>
      </c>
      <c r="N190" s="33">
        <f t="shared" si="44"/>
        <v>4984509</v>
      </c>
      <c r="O190" s="38">
        <f t="shared" si="45"/>
        <v>0.72883594092703607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139108466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35638487</v>
      </c>
      <c r="K191" s="39">
        <f t="shared" si="42"/>
        <v>0.25619207820176809</v>
      </c>
      <c r="L191" s="34">
        <f>SUM(L186:L190)</f>
        <v>51337022</v>
      </c>
      <c r="M191" s="39">
        <f t="shared" si="43"/>
        <v>0.36904311776394688</v>
      </c>
      <c r="N191" s="34">
        <f t="shared" si="44"/>
        <v>163324016</v>
      </c>
      <c r="O191" s="39">
        <f t="shared" si="45"/>
        <v>1.1740767524530102</v>
      </c>
      <c r="P191" s="34">
        <f>SUM(P186:P190)</f>
        <v>45651070</v>
      </c>
      <c r="Q191" s="34">
        <f>SUM(Q186:Q190)</f>
        <v>127171046</v>
      </c>
      <c r="R191" s="34">
        <f>SUM(R186:R190)</f>
        <v>127171046</v>
      </c>
      <c r="S191" s="34">
        <f>SUM(S186:S190)</f>
        <v>130495263</v>
      </c>
      <c r="T191" s="39">
        <f t="shared" si="46"/>
        <v>1.026139731523479</v>
      </c>
      <c r="U191" s="39">
        <f t="shared" si="47"/>
        <v>0.12455243655844206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26615288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6721877</v>
      </c>
      <c r="K192" s="38">
        <f t="shared" si="42"/>
        <v>0.2525569890508042</v>
      </c>
      <c r="L192" s="33">
        <v>7401316</v>
      </c>
      <c r="M192" s="38">
        <f t="shared" si="43"/>
        <v>0.27808513663275031</v>
      </c>
      <c r="N192" s="33">
        <f t="shared" si="44"/>
        <v>28393865</v>
      </c>
      <c r="O192" s="38">
        <f t="shared" si="45"/>
        <v>1.0668253899788722</v>
      </c>
      <c r="P192" s="33">
        <v>6605430</v>
      </c>
      <c r="Q192" s="33">
        <v>25072500</v>
      </c>
      <c r="R192" s="33">
        <v>24235620</v>
      </c>
      <c r="S192" s="33">
        <v>25199456</v>
      </c>
      <c r="T192" s="38">
        <f t="shared" si="46"/>
        <v>1.0397693972755804</v>
      </c>
      <c r="U192" s="38">
        <f t="shared" si="47"/>
        <v>0.1204896577512744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29347765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4702033</v>
      </c>
      <c r="K193" s="38">
        <f t="shared" si="42"/>
        <v>0.16021775423102919</v>
      </c>
      <c r="L193" s="33">
        <v>7141292</v>
      </c>
      <c r="M193" s="38">
        <f t="shared" si="43"/>
        <v>0.24333341908659825</v>
      </c>
      <c r="N193" s="33">
        <f t="shared" si="44"/>
        <v>25811935</v>
      </c>
      <c r="O193" s="38">
        <f t="shared" si="45"/>
        <v>0.87951961588897831</v>
      </c>
      <c r="P193" s="33">
        <v>9599591</v>
      </c>
      <c r="Q193" s="33">
        <v>61083250</v>
      </c>
      <c r="R193" s="33">
        <v>61654250</v>
      </c>
      <c r="S193" s="33">
        <v>36430345</v>
      </c>
      <c r="T193" s="38">
        <f t="shared" si="46"/>
        <v>0.59088132610485089</v>
      </c>
      <c r="U193" s="38">
        <f t="shared" si="47"/>
        <v>-0.25608372273360391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31263059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4715054</v>
      </c>
      <c r="K194" s="38">
        <f t="shared" si="42"/>
        <v>0.15081870267397698</v>
      </c>
      <c r="L194" s="33">
        <v>5113977</v>
      </c>
      <c r="M194" s="38">
        <f t="shared" si="43"/>
        <v>0.16357890633798822</v>
      </c>
      <c r="N194" s="33">
        <f t="shared" si="44"/>
        <v>20681127</v>
      </c>
      <c r="O194" s="38">
        <f t="shared" si="45"/>
        <v>0.66151962288783062</v>
      </c>
      <c r="P194" s="33">
        <v>4499725</v>
      </c>
      <c r="Q194" s="33">
        <v>21026964</v>
      </c>
      <c r="R194" s="33">
        <v>21026964</v>
      </c>
      <c r="S194" s="33">
        <v>20846778</v>
      </c>
      <c r="T194" s="38">
        <f t="shared" si="46"/>
        <v>0.99143071724477205</v>
      </c>
      <c r="U194" s="38">
        <f t="shared" si="47"/>
        <v>0.13650878664807298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6093067</v>
      </c>
      <c r="K195" s="38">
        <f t="shared" si="42"/>
        <v>0.24698159223021399</v>
      </c>
      <c r="L195" s="33">
        <v>6100072</v>
      </c>
      <c r="M195" s="38">
        <f t="shared" si="43"/>
        <v>0.24726553889509928</v>
      </c>
      <c r="N195" s="33">
        <f t="shared" si="44"/>
        <v>25259411</v>
      </c>
      <c r="O195" s="38">
        <f t="shared" si="45"/>
        <v>1.0238865825006325</v>
      </c>
      <c r="P195" s="33">
        <v>6352384</v>
      </c>
      <c r="Q195" s="33">
        <v>23659920</v>
      </c>
      <c r="R195" s="33">
        <v>23366972</v>
      </c>
      <c r="S195" s="33">
        <v>23287201</v>
      </c>
      <c r="T195" s="38">
        <f t="shared" si="46"/>
        <v>0.99658616443756598</v>
      </c>
      <c r="U195" s="38">
        <f t="shared" si="47"/>
        <v>-3.9719261304102527E-2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6735572</v>
      </c>
      <c r="K196" s="38">
        <f t="shared" si="42"/>
        <v>0.2159836311457797</v>
      </c>
      <c r="L196" s="33">
        <v>7408092</v>
      </c>
      <c r="M196" s="38">
        <f t="shared" si="43"/>
        <v>0.23754873528514009</v>
      </c>
      <c r="N196" s="33">
        <f t="shared" si="44"/>
        <v>29482766</v>
      </c>
      <c r="O196" s="38">
        <f t="shared" si="45"/>
        <v>0.94539778609765213</v>
      </c>
      <c r="P196" s="33">
        <v>-14000288</v>
      </c>
      <c r="Q196" s="33">
        <v>31328484</v>
      </c>
      <c r="R196" s="33">
        <v>31328484</v>
      </c>
      <c r="S196" s="33">
        <v>7513061</v>
      </c>
      <c r="T196" s="38">
        <f t="shared" si="46"/>
        <v>0.23981565785308986</v>
      </c>
      <c r="U196" s="38">
        <f t="shared" si="47"/>
        <v>-1.5291385434356779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143081805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28967603</v>
      </c>
      <c r="K198" s="39">
        <f t="shared" si="42"/>
        <v>0.20245483344300835</v>
      </c>
      <c r="L198" s="34">
        <f>SUM(L192:L197)</f>
        <v>33164749</v>
      </c>
      <c r="M198" s="39">
        <f t="shared" si="43"/>
        <v>0.23178872394012642</v>
      </c>
      <c r="N198" s="34">
        <f t="shared" si="44"/>
        <v>129629104</v>
      </c>
      <c r="O198" s="39">
        <f t="shared" si="45"/>
        <v>0.90597895378800963</v>
      </c>
      <c r="P198" s="34">
        <f>SUM(P192:P197)</f>
        <v>13056842</v>
      </c>
      <c r="Q198" s="34">
        <f>SUM(Q192:Q197)</f>
        <v>162171118</v>
      </c>
      <c r="R198" s="34">
        <f>SUM(R192:R197)</f>
        <v>161612290</v>
      </c>
      <c r="S198" s="34">
        <f>SUM(S192:S197)</f>
        <v>113276841</v>
      </c>
      <c r="T198" s="39">
        <f t="shared" si="46"/>
        <v>0.70091724459816762</v>
      </c>
      <c r="U198" s="39">
        <f t="shared" si="47"/>
        <v>1.5400283621414732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325915966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70356342</v>
      </c>
      <c r="K205" s="39">
        <f t="shared" si="42"/>
        <v>0.21587264614093807</v>
      </c>
      <c r="L205" s="34">
        <f>SUM(L173:L178,L180:L184,L186:L190,L192:L197,L199:L203)</f>
        <v>92299161</v>
      </c>
      <c r="M205" s="39">
        <f t="shared" si="43"/>
        <v>0.28319926186126149</v>
      </c>
      <c r="N205" s="34">
        <f t="shared" si="44"/>
        <v>310823483</v>
      </c>
      <c r="O205" s="39">
        <f t="shared" si="45"/>
        <v>0.95369210295147067</v>
      </c>
      <c r="P205" s="34">
        <f>SUM(P173:P178,P180:P184,P186:P190,P192:P197,P199:P203)</f>
        <v>59509151</v>
      </c>
      <c r="Q205" s="34">
        <f>SUM(Q173:Q178,Q180:Q184,Q186:Q190,Q192:Q197,Q199:Q203)</f>
        <v>333067392</v>
      </c>
      <c r="R205" s="34">
        <f>SUM(R173:R178,R180:R184,R186:R190,R192:R197,R199:R203)</f>
        <v>332508564</v>
      </c>
      <c r="S205" s="34">
        <f>SUM(S173:S178,S180:S184,S186:S190,S192:S197,S199:S203)</f>
        <v>246714566</v>
      </c>
      <c r="T205" s="39">
        <f t="shared" si="46"/>
        <v>0.74197958402057884</v>
      </c>
      <c r="U205" s="39">
        <f t="shared" si="47"/>
        <v>0.55100786095906495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-1424910</v>
      </c>
      <c r="K208" s="38">
        <f t="shared" ref="K208:K231" si="50">IF(($E208     =0),0,($J208     /$E208     ))</f>
        <v>-0.11052225958067456</v>
      </c>
      <c r="L208" s="33">
        <v>1427434</v>
      </c>
      <c r="M208" s="38">
        <f t="shared" ref="M208:M231" si="51">IF(($E208     =0),0,($L208     /$E208     ))</f>
        <v>0.11071803207380157</v>
      </c>
      <c r="N208" s="33">
        <f t="shared" ref="N208:N231" si="52">$F208     +$H208     +$J208     +$L208</f>
        <v>2101844</v>
      </c>
      <c r="O208" s="38">
        <f t="shared" ref="O208:O231" si="53">IF(($E208     =0),0,($N208     /$E208     ))</f>
        <v>0.16302822505707962</v>
      </c>
      <c r="P208" s="33">
        <v>2998687</v>
      </c>
      <c r="Q208" s="33">
        <v>12194228</v>
      </c>
      <c r="R208" s="33">
        <v>12194228</v>
      </c>
      <c r="S208" s="33">
        <v>5789695</v>
      </c>
      <c r="T208" s="38">
        <f t="shared" ref="T208:T231" si="54">IF(($R208     =0),0,($S208     /$R208     ))</f>
        <v>0.4747897939910587</v>
      </c>
      <c r="U208" s="38">
        <f t="shared" ref="U208:U231" si="55">IF(($P208     =0),0,(($L208     /$P208     )-1))</f>
        <v>-0.52398032872387146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60681318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13684933</v>
      </c>
      <c r="K209" s="38">
        <f t="shared" si="50"/>
        <v>0.22552135403519086</v>
      </c>
      <c r="L209" s="33">
        <v>13557086</v>
      </c>
      <c r="M209" s="38">
        <f t="shared" si="51"/>
        <v>0.22341449472142316</v>
      </c>
      <c r="N209" s="33">
        <f t="shared" si="52"/>
        <v>53757574</v>
      </c>
      <c r="O209" s="38">
        <f t="shared" si="53"/>
        <v>0.88589990744762659</v>
      </c>
      <c r="P209" s="33">
        <v>13303328</v>
      </c>
      <c r="Q209" s="33">
        <v>36249340</v>
      </c>
      <c r="R209" s="33">
        <v>61502635</v>
      </c>
      <c r="S209" s="33">
        <v>53758504</v>
      </c>
      <c r="T209" s="38">
        <f t="shared" si="54"/>
        <v>0.8740845656450329</v>
      </c>
      <c r="U209" s="38">
        <f t="shared" si="55"/>
        <v>1.9074775875630445E-2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13247319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2870048</v>
      </c>
      <c r="K210" s="38">
        <f t="shared" si="50"/>
        <v>0.21665123335521699</v>
      </c>
      <c r="L210" s="33">
        <v>2817504</v>
      </c>
      <c r="M210" s="38">
        <f t="shared" si="51"/>
        <v>0.21268484589221412</v>
      </c>
      <c r="N210" s="33">
        <f t="shared" si="52"/>
        <v>11329812</v>
      </c>
      <c r="O210" s="38">
        <f t="shared" si="53"/>
        <v>0.85525320255366388</v>
      </c>
      <c r="P210" s="33">
        <v>2707817</v>
      </c>
      <c r="Q210" s="33">
        <v>21282480</v>
      </c>
      <c r="R210" s="33">
        <v>12784335</v>
      </c>
      <c r="S210" s="33">
        <v>10943190</v>
      </c>
      <c r="T210" s="38">
        <f t="shared" si="54"/>
        <v>0.85598429640650064</v>
      </c>
      <c r="U210" s="38">
        <f t="shared" si="55"/>
        <v>4.0507537990935205E-2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4807646</v>
      </c>
      <c r="K211" s="38">
        <f t="shared" si="50"/>
        <v>0.34259300431721773</v>
      </c>
      <c r="L211" s="33">
        <v>4794879</v>
      </c>
      <c r="M211" s="38">
        <f t="shared" si="51"/>
        <v>0.34168322749793489</v>
      </c>
      <c r="N211" s="33">
        <f t="shared" si="52"/>
        <v>19222973</v>
      </c>
      <c r="O211" s="38">
        <f t="shared" si="53"/>
        <v>1.3698296571708399</v>
      </c>
      <c r="P211" s="33">
        <v>4410276</v>
      </c>
      <c r="Q211" s="33">
        <v>14734214</v>
      </c>
      <c r="R211" s="33">
        <v>14734214</v>
      </c>
      <c r="S211" s="33">
        <v>19111153</v>
      </c>
      <c r="T211" s="38">
        <f t="shared" si="54"/>
        <v>1.2970595513272714</v>
      </c>
      <c r="U211" s="38">
        <f t="shared" si="55"/>
        <v>8.7206106828688235E-2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42655812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10146089</v>
      </c>
      <c r="K212" s="38">
        <f t="shared" si="50"/>
        <v>0.23785947387427533</v>
      </c>
      <c r="L212" s="33">
        <v>9032119</v>
      </c>
      <c r="M212" s="38">
        <f t="shared" si="51"/>
        <v>0.21174415809972155</v>
      </c>
      <c r="N212" s="33">
        <f t="shared" si="52"/>
        <v>37279291</v>
      </c>
      <c r="O212" s="38">
        <f t="shared" si="53"/>
        <v>0.87395572261055543</v>
      </c>
      <c r="P212" s="33">
        <v>10399575</v>
      </c>
      <c r="Q212" s="33">
        <v>78415407</v>
      </c>
      <c r="R212" s="33">
        <v>74700139</v>
      </c>
      <c r="S212" s="33">
        <v>40882124</v>
      </c>
      <c r="T212" s="38">
        <f t="shared" si="54"/>
        <v>0.54728310478779696</v>
      </c>
      <c r="U212" s="38">
        <f t="shared" si="55"/>
        <v>-0.13149152729799052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5761205</v>
      </c>
      <c r="K213" s="38">
        <f t="shared" si="50"/>
        <v>0.25051222513555704</v>
      </c>
      <c r="L213" s="33">
        <v>5907201</v>
      </c>
      <c r="M213" s="38">
        <f t="shared" si="51"/>
        <v>0.25686051213817035</v>
      </c>
      <c r="N213" s="33">
        <f t="shared" si="52"/>
        <v>22978654</v>
      </c>
      <c r="O213" s="38">
        <f t="shared" si="53"/>
        <v>0.99917183022650091</v>
      </c>
      <c r="P213" s="33">
        <v>5333142</v>
      </c>
      <c r="Q213" s="33">
        <v>20411928</v>
      </c>
      <c r="R213" s="33">
        <v>21602604</v>
      </c>
      <c r="S213" s="33">
        <v>21266389</v>
      </c>
      <c r="T213" s="38">
        <f t="shared" si="54"/>
        <v>0.98443636702316073</v>
      </c>
      <c r="U213" s="38">
        <f t="shared" si="55"/>
        <v>0.10763992408227652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33366162</v>
      </c>
      <c r="K214" s="38">
        <f t="shared" si="50"/>
        <v>0.19329473405042322</v>
      </c>
      <c r="L214" s="33">
        <v>32788251</v>
      </c>
      <c r="M214" s="38">
        <f t="shared" si="51"/>
        <v>0.18994681668882155</v>
      </c>
      <c r="N214" s="33">
        <f t="shared" si="52"/>
        <v>132259560</v>
      </c>
      <c r="O214" s="38">
        <f t="shared" si="53"/>
        <v>0.76619769681109839</v>
      </c>
      <c r="P214" s="33">
        <v>32065190</v>
      </c>
      <c r="Q214" s="33">
        <v>163538076</v>
      </c>
      <c r="R214" s="33">
        <v>163538076</v>
      </c>
      <c r="S214" s="33">
        <v>127283320</v>
      </c>
      <c r="T214" s="38">
        <f t="shared" si="54"/>
        <v>0.77831000041849585</v>
      </c>
      <c r="U214" s="38">
        <f t="shared" si="55"/>
        <v>2.2549718245860939E-2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339125837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69211173</v>
      </c>
      <c r="K216" s="39">
        <f t="shared" si="50"/>
        <v>0.20408699499944027</v>
      </c>
      <c r="L216" s="34">
        <f>SUM(L208:L215)</f>
        <v>70324474</v>
      </c>
      <c r="M216" s="39">
        <f t="shared" si="51"/>
        <v>0.20736985014798504</v>
      </c>
      <c r="N216" s="34">
        <f t="shared" si="52"/>
        <v>278929708</v>
      </c>
      <c r="O216" s="39">
        <f t="shared" si="53"/>
        <v>0.82249618745504194</v>
      </c>
      <c r="P216" s="34">
        <f>SUM(P208:P215)</f>
        <v>71218015</v>
      </c>
      <c r="Q216" s="34">
        <f>SUM(Q208:Q215)</f>
        <v>346825673</v>
      </c>
      <c r="R216" s="34">
        <f>SUM(R208:R215)</f>
        <v>361056231</v>
      </c>
      <c r="S216" s="34">
        <f>SUM(S208:S215)</f>
        <v>279034375</v>
      </c>
      <c r="T216" s="39">
        <f t="shared" si="54"/>
        <v>0.7728280279976667</v>
      </c>
      <c r="U216" s="39">
        <f t="shared" si="55"/>
        <v>-1.2546558620034509E-2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9918424</v>
      </c>
      <c r="K217" s="38">
        <f t="shared" si="50"/>
        <v>0.70071495585924692</v>
      </c>
      <c r="L217" s="33">
        <v>2834499</v>
      </c>
      <c r="M217" s="38">
        <f t="shared" si="51"/>
        <v>0.20025115297229476</v>
      </c>
      <c r="N217" s="33">
        <f t="shared" si="52"/>
        <v>36917427</v>
      </c>
      <c r="O217" s="38">
        <f t="shared" si="53"/>
        <v>2.6081354488114212</v>
      </c>
      <c r="P217" s="33">
        <v>2755315</v>
      </c>
      <c r="Q217" s="33">
        <v>41314698</v>
      </c>
      <c r="R217" s="33">
        <v>40083408</v>
      </c>
      <c r="S217" s="33">
        <v>41088947</v>
      </c>
      <c r="T217" s="38">
        <f t="shared" si="54"/>
        <v>1.0250861653280579</v>
      </c>
      <c r="U217" s="38">
        <f t="shared" si="55"/>
        <v>2.8738637868991335E-2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205960250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46276882</v>
      </c>
      <c r="K218" s="38">
        <f t="shared" si="50"/>
        <v>0.22468841439064091</v>
      </c>
      <c r="L218" s="33">
        <v>29511905</v>
      </c>
      <c r="M218" s="38">
        <f t="shared" si="51"/>
        <v>0.14328932403218583</v>
      </c>
      <c r="N218" s="33">
        <f t="shared" si="52"/>
        <v>170108024</v>
      </c>
      <c r="O218" s="38">
        <f t="shared" si="53"/>
        <v>0.82592647853165846</v>
      </c>
      <c r="P218" s="33">
        <v>34873922</v>
      </c>
      <c r="Q218" s="33">
        <v>184068081</v>
      </c>
      <c r="R218" s="33">
        <v>184068081</v>
      </c>
      <c r="S218" s="33">
        <v>139226264</v>
      </c>
      <c r="T218" s="38">
        <f t="shared" si="54"/>
        <v>0.75638461184370143</v>
      </c>
      <c r="U218" s="38">
        <f t="shared" si="55"/>
        <v>-0.15375434400524268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28675971</v>
      </c>
      <c r="K219" s="38">
        <f t="shared" si="50"/>
        <v>0.25942089338327867</v>
      </c>
      <c r="L219" s="33">
        <v>22817817</v>
      </c>
      <c r="M219" s="38">
        <f t="shared" si="51"/>
        <v>0.20642434291749576</v>
      </c>
      <c r="N219" s="33">
        <f t="shared" si="52"/>
        <v>117076176</v>
      </c>
      <c r="O219" s="38">
        <f t="shared" si="53"/>
        <v>1.0591448210007595</v>
      </c>
      <c r="P219" s="33">
        <v>23531696</v>
      </c>
      <c r="Q219" s="33">
        <v>105429223</v>
      </c>
      <c r="R219" s="33">
        <v>106389223</v>
      </c>
      <c r="S219" s="33">
        <v>113747424</v>
      </c>
      <c r="T219" s="38">
        <f t="shared" si="54"/>
        <v>1.0691630297929706</v>
      </c>
      <c r="U219" s="38">
        <f t="shared" si="55"/>
        <v>-3.0336912392544879E-2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3336502</v>
      </c>
      <c r="K220" s="38">
        <f t="shared" si="50"/>
        <v>0.25475330518641226</v>
      </c>
      <c r="L220" s="33">
        <v>3229522</v>
      </c>
      <c r="M220" s="38">
        <f t="shared" si="51"/>
        <v>0.2465850173841444</v>
      </c>
      <c r="N220" s="33">
        <f t="shared" si="52"/>
        <v>13276670</v>
      </c>
      <c r="O220" s="38">
        <f t="shared" si="53"/>
        <v>1.0137190280027659</v>
      </c>
      <c r="P220" s="33">
        <v>3190325</v>
      </c>
      <c r="Q220" s="33">
        <v>13733004</v>
      </c>
      <c r="R220" s="33">
        <v>12533004</v>
      </c>
      <c r="S220" s="33">
        <v>12794571</v>
      </c>
      <c r="T220" s="38">
        <f t="shared" si="54"/>
        <v>1.0208702558460845</v>
      </c>
      <c r="U220" s="38">
        <f t="shared" si="55"/>
        <v>1.228620908528133E-2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2625107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685443</v>
      </c>
      <c r="K221" s="38">
        <f t="shared" si="50"/>
        <v>0.2611104994958301</v>
      </c>
      <c r="L221" s="33">
        <v>5160237</v>
      </c>
      <c r="M221" s="38">
        <f t="shared" si="51"/>
        <v>1.9657244447559661</v>
      </c>
      <c r="N221" s="33">
        <f t="shared" si="52"/>
        <v>7158234</v>
      </c>
      <c r="O221" s="38">
        <f t="shared" si="53"/>
        <v>2.7268351347202229</v>
      </c>
      <c r="P221" s="33">
        <v>585158</v>
      </c>
      <c r="Q221" s="33">
        <v>1859421</v>
      </c>
      <c r="R221" s="33">
        <v>2100529</v>
      </c>
      <c r="S221" s="33">
        <v>3341464</v>
      </c>
      <c r="T221" s="38">
        <f t="shared" si="54"/>
        <v>1.590772610137732</v>
      </c>
      <c r="U221" s="38">
        <f t="shared" si="55"/>
        <v>7.8185361902255455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1761226</v>
      </c>
      <c r="K222" s="38">
        <f t="shared" si="50"/>
        <v>0.19143760869565218</v>
      </c>
      <c r="L222" s="33">
        <v>1942213</v>
      </c>
      <c r="M222" s="38">
        <f t="shared" si="51"/>
        <v>0.21111010869565217</v>
      </c>
      <c r="N222" s="33">
        <f t="shared" si="52"/>
        <v>7768013</v>
      </c>
      <c r="O222" s="38">
        <f t="shared" si="53"/>
        <v>0.8443492391304348</v>
      </c>
      <c r="P222" s="33">
        <v>1868726</v>
      </c>
      <c r="Q222" s="33">
        <v>9000000</v>
      </c>
      <c r="R222" s="33">
        <v>7000000</v>
      </c>
      <c r="S222" s="33">
        <v>7446276</v>
      </c>
      <c r="T222" s="38">
        <f t="shared" si="54"/>
        <v>1.0637537142857143</v>
      </c>
      <c r="U222" s="38">
        <f t="shared" si="55"/>
        <v>3.932465219620207E-2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355575471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90654448</v>
      </c>
      <c r="K224" s="39">
        <f t="shared" si="50"/>
        <v>0.25495135461692181</v>
      </c>
      <c r="L224" s="34">
        <f>SUM(L217:L223)</f>
        <v>65496193</v>
      </c>
      <c r="M224" s="39">
        <f t="shared" si="51"/>
        <v>0.18419772549496249</v>
      </c>
      <c r="N224" s="34">
        <f t="shared" si="52"/>
        <v>352304544</v>
      </c>
      <c r="O224" s="39">
        <f t="shared" si="53"/>
        <v>0.99080103306676071</v>
      </c>
      <c r="P224" s="34">
        <f>SUM(P217:P223)</f>
        <v>66805142</v>
      </c>
      <c r="Q224" s="34">
        <f>SUM(Q217:Q223)</f>
        <v>355404427</v>
      </c>
      <c r="R224" s="34">
        <f>SUM(R217:R223)</f>
        <v>352174245</v>
      </c>
      <c r="S224" s="34">
        <f>SUM(S217:S223)</f>
        <v>317644946</v>
      </c>
      <c r="T224" s="39">
        <f t="shared" si="54"/>
        <v>0.90195393476317387</v>
      </c>
      <c r="U224" s="39">
        <f t="shared" si="55"/>
        <v>-1.9593536677161794E-2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4726189</v>
      </c>
      <c r="K225" s="38">
        <f t="shared" si="50"/>
        <v>0.23122778019738019</v>
      </c>
      <c r="L225" s="33">
        <v>4704361</v>
      </c>
      <c r="M225" s="38">
        <f t="shared" si="51"/>
        <v>0.23015984999269554</v>
      </c>
      <c r="N225" s="33">
        <f t="shared" si="52"/>
        <v>18723510</v>
      </c>
      <c r="O225" s="38">
        <f t="shared" si="53"/>
        <v>0.91604369922646978</v>
      </c>
      <c r="P225" s="33">
        <v>8109477</v>
      </c>
      <c r="Q225" s="33">
        <v>17251284</v>
      </c>
      <c r="R225" s="33">
        <v>19020721</v>
      </c>
      <c r="S225" s="33">
        <v>37741730</v>
      </c>
      <c r="T225" s="38">
        <f t="shared" si="54"/>
        <v>1.9842428686062952</v>
      </c>
      <c r="U225" s="38">
        <f t="shared" si="55"/>
        <v>-0.41989341606123309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123731295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28108809</v>
      </c>
      <c r="K226" s="38">
        <f t="shared" si="50"/>
        <v>0.22717622894030165</v>
      </c>
      <c r="L226" s="33">
        <v>1419830</v>
      </c>
      <c r="M226" s="38">
        <f t="shared" si="51"/>
        <v>1.147510821736732E-2</v>
      </c>
      <c r="N226" s="33">
        <f t="shared" si="52"/>
        <v>119211083</v>
      </c>
      <c r="O226" s="38">
        <f t="shared" si="53"/>
        <v>0.96346751240258177</v>
      </c>
      <c r="P226" s="33">
        <v>1328892</v>
      </c>
      <c r="Q226" s="33">
        <v>113053387</v>
      </c>
      <c r="R226" s="33">
        <v>120829157</v>
      </c>
      <c r="S226" s="33">
        <v>120056339</v>
      </c>
      <c r="T226" s="38">
        <f t="shared" si="54"/>
        <v>0.99360404376569478</v>
      </c>
      <c r="U226" s="38">
        <f t="shared" si="55"/>
        <v>6.8431445143773972E-2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523971</v>
      </c>
      <c r="K227" s="38">
        <f t="shared" si="50"/>
        <v>0.10196567225173682</v>
      </c>
      <c r="L227" s="33">
        <v>918376</v>
      </c>
      <c r="M227" s="38">
        <f t="shared" si="51"/>
        <v>0.17871757448381886</v>
      </c>
      <c r="N227" s="33">
        <f t="shared" si="52"/>
        <v>2747078</v>
      </c>
      <c r="O227" s="38">
        <f t="shared" si="53"/>
        <v>0.53458617938389086</v>
      </c>
      <c r="P227" s="33">
        <v>1011762</v>
      </c>
      <c r="Q227" s="33">
        <v>5138700</v>
      </c>
      <c r="R227" s="33">
        <v>5138525</v>
      </c>
      <c r="S227" s="33">
        <v>3937089</v>
      </c>
      <c r="T227" s="38">
        <f t="shared" si="54"/>
        <v>0.76619049240784076</v>
      </c>
      <c r="U227" s="38">
        <f t="shared" si="55"/>
        <v>-9.2300363128878127E-2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172059873</v>
      </c>
      <c r="K228" s="38">
        <f t="shared" si="50"/>
        <v>0.89841482508156945</v>
      </c>
      <c r="L228" s="33">
        <v>4868644</v>
      </c>
      <c r="M228" s="38">
        <f t="shared" si="51"/>
        <v>2.5421743439531849E-2</v>
      </c>
      <c r="N228" s="33">
        <f t="shared" si="52"/>
        <v>189426506</v>
      </c>
      <c r="O228" s="38">
        <f t="shared" si="53"/>
        <v>0.98909512303198588</v>
      </c>
      <c r="P228" s="33">
        <v>5128254</v>
      </c>
      <c r="Q228" s="33">
        <v>191510862</v>
      </c>
      <c r="R228" s="33">
        <v>190085108</v>
      </c>
      <c r="S228" s="33">
        <v>188987990</v>
      </c>
      <c r="T228" s="38">
        <f t="shared" si="54"/>
        <v>0.99422828010282638</v>
      </c>
      <c r="U228" s="38">
        <f t="shared" si="55"/>
        <v>-5.0623467558354118E-2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340824486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205418842</v>
      </c>
      <c r="K230" s="39">
        <f t="shared" si="50"/>
        <v>0.60271151410171864</v>
      </c>
      <c r="L230" s="34">
        <f>SUM(L225:L229)</f>
        <v>11911211</v>
      </c>
      <c r="M230" s="39">
        <f t="shared" si="51"/>
        <v>3.4948225521566546E-2</v>
      </c>
      <c r="N230" s="34">
        <f t="shared" si="52"/>
        <v>330108177</v>
      </c>
      <c r="O230" s="39">
        <f t="shared" si="53"/>
        <v>0.96855769042368633</v>
      </c>
      <c r="P230" s="34">
        <f>SUM(P225:P229)</f>
        <v>15578385</v>
      </c>
      <c r="Q230" s="34">
        <f>SUM(Q225:Q229)</f>
        <v>326954233</v>
      </c>
      <c r="R230" s="34">
        <f>SUM(R225:R229)</f>
        <v>335073511</v>
      </c>
      <c r="S230" s="34">
        <f>SUM(S225:S229)</f>
        <v>350723148</v>
      </c>
      <c r="T230" s="39">
        <f t="shared" si="54"/>
        <v>1.0467050855595685</v>
      </c>
      <c r="U230" s="39">
        <f t="shared" si="55"/>
        <v>-0.23540142318988777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1035525794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365284463</v>
      </c>
      <c r="K231" s="39">
        <f t="shared" si="50"/>
        <v>0.35275264519388688</v>
      </c>
      <c r="L231" s="34">
        <f>SUM(L208:L215,L217:L223,L225:L229)</f>
        <v>147731878</v>
      </c>
      <c r="M231" s="39">
        <f t="shared" si="51"/>
        <v>0.14266363895132486</v>
      </c>
      <c r="N231" s="34">
        <f t="shared" si="52"/>
        <v>961342429</v>
      </c>
      <c r="O231" s="39">
        <f t="shared" si="53"/>
        <v>0.92836164446136438</v>
      </c>
      <c r="P231" s="34">
        <f>SUM(P208:P215,P217:P223,P225:P229)</f>
        <v>153601542</v>
      </c>
      <c r="Q231" s="34">
        <f>SUM(Q208:Q215,Q217:Q223,Q225:Q229)</f>
        <v>1029184333</v>
      </c>
      <c r="R231" s="34">
        <f>SUM(R208:R215,R217:R223,R225:R229)</f>
        <v>1048303987</v>
      </c>
      <c r="S231" s="34">
        <f>SUM(S208:S215,S217:S223,S225:S229)</f>
        <v>947402469</v>
      </c>
      <c r="T231" s="39">
        <f t="shared" si="54"/>
        <v>0.90374784485103743</v>
      </c>
      <c r="U231" s="39">
        <f t="shared" si="55"/>
        <v>-3.8213574704868525E-2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14968540</v>
      </c>
      <c r="K235" s="38">
        <f t="shared" si="58"/>
        <v>0.19064268082438929</v>
      </c>
      <c r="L235" s="33">
        <v>13156592</v>
      </c>
      <c r="M235" s="38">
        <f t="shared" si="59"/>
        <v>0.16756530492571178</v>
      </c>
      <c r="N235" s="33">
        <f t="shared" si="60"/>
        <v>60356556</v>
      </c>
      <c r="O235" s="38">
        <f t="shared" si="61"/>
        <v>0.76871462688861969</v>
      </c>
      <c r="P235" s="33">
        <v>16123525</v>
      </c>
      <c r="Q235" s="33">
        <v>68818982</v>
      </c>
      <c r="R235" s="33">
        <v>81036877</v>
      </c>
      <c r="S235" s="33">
        <v>66502867</v>
      </c>
      <c r="T235" s="38">
        <f t="shared" si="62"/>
        <v>0.82064943099917342</v>
      </c>
      <c r="U235" s="38">
        <f t="shared" si="63"/>
        <v>-0.18401267712860558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101203306</v>
      </c>
      <c r="K236" s="38">
        <f t="shared" si="58"/>
        <v>0.21129468223983988</v>
      </c>
      <c r="L236" s="33">
        <v>49072232</v>
      </c>
      <c r="M236" s="38">
        <f t="shared" si="59"/>
        <v>0.10245417938461122</v>
      </c>
      <c r="N236" s="33">
        <f t="shared" si="60"/>
        <v>272022747</v>
      </c>
      <c r="O236" s="38">
        <f t="shared" si="61"/>
        <v>0.56793559579341568</v>
      </c>
      <c r="P236" s="33">
        <v>64717934</v>
      </c>
      <c r="Q236" s="33">
        <v>464231016</v>
      </c>
      <c r="R236" s="33">
        <v>467831017</v>
      </c>
      <c r="S236" s="33">
        <v>257909490</v>
      </c>
      <c r="T236" s="38">
        <f t="shared" si="62"/>
        <v>0.55128770993822329</v>
      </c>
      <c r="U236" s="38">
        <f t="shared" si="63"/>
        <v>-0.24175218572335766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919914</v>
      </c>
      <c r="K237" s="38">
        <f t="shared" si="58"/>
        <v>0.17409454331016083</v>
      </c>
      <c r="L237" s="33">
        <v>843084</v>
      </c>
      <c r="M237" s="38">
        <f t="shared" si="59"/>
        <v>0.15955439742421967</v>
      </c>
      <c r="N237" s="33">
        <f t="shared" si="60"/>
        <v>3267937</v>
      </c>
      <c r="O237" s="38">
        <f t="shared" si="61"/>
        <v>0.61845998602192931</v>
      </c>
      <c r="P237" s="33">
        <v>580001</v>
      </c>
      <c r="Q237" s="33">
        <v>5085651</v>
      </c>
      <c r="R237" s="33">
        <v>5085651</v>
      </c>
      <c r="S237" s="33">
        <v>2590446</v>
      </c>
      <c r="T237" s="38">
        <f t="shared" si="62"/>
        <v>0.50936369798084846</v>
      </c>
      <c r="U237" s="38">
        <f t="shared" si="63"/>
        <v>0.45359059725759088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25707025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8263922</v>
      </c>
      <c r="K238" s="38">
        <f t="shared" si="58"/>
        <v>0.3214655138041061</v>
      </c>
      <c r="L238" s="33">
        <v>1425662</v>
      </c>
      <c r="M238" s="38">
        <f t="shared" si="59"/>
        <v>5.5458070313464898E-2</v>
      </c>
      <c r="N238" s="33">
        <f t="shared" si="60"/>
        <v>12777294</v>
      </c>
      <c r="O238" s="38">
        <f t="shared" si="61"/>
        <v>0.49703511005260237</v>
      </c>
      <c r="P238" s="33">
        <v>724264</v>
      </c>
      <c r="Q238" s="33">
        <v>21490398</v>
      </c>
      <c r="R238" s="33">
        <v>17840753</v>
      </c>
      <c r="S238" s="33">
        <v>21920637</v>
      </c>
      <c r="T238" s="38">
        <f t="shared" si="62"/>
        <v>1.2286833969395798</v>
      </c>
      <c r="U238" s="38">
        <f t="shared" si="63"/>
        <v>0.96842863928070422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588474818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125355682</v>
      </c>
      <c r="K240" s="39">
        <f t="shared" si="58"/>
        <v>0.21301792050513876</v>
      </c>
      <c r="L240" s="34">
        <f>SUM(L234:L239)</f>
        <v>64497570</v>
      </c>
      <c r="M240" s="39">
        <f t="shared" si="59"/>
        <v>0.10960124040515867</v>
      </c>
      <c r="N240" s="34">
        <f t="shared" si="60"/>
        <v>348424534</v>
      </c>
      <c r="O240" s="39">
        <f t="shared" si="61"/>
        <v>0.59208061813785207</v>
      </c>
      <c r="P240" s="34">
        <f>SUM(P234:P239)</f>
        <v>82145724</v>
      </c>
      <c r="Q240" s="34">
        <f>SUM(Q234:Q239)</f>
        <v>559626047</v>
      </c>
      <c r="R240" s="34">
        <f>SUM(R234:R239)</f>
        <v>571794298</v>
      </c>
      <c r="S240" s="34">
        <f>SUM(S234:S239)</f>
        <v>348923440</v>
      </c>
      <c r="T240" s="39">
        <f t="shared" si="62"/>
        <v>0.61022546258409871</v>
      </c>
      <c r="U240" s="39">
        <f t="shared" si="63"/>
        <v>-0.21483959408526243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3200568</v>
      </c>
      <c r="K242" s="38">
        <f t="shared" si="58"/>
        <v>0.25589454410523205</v>
      </c>
      <c r="L242" s="33">
        <v>3129445</v>
      </c>
      <c r="M242" s="38">
        <f t="shared" si="59"/>
        <v>0.2502080573127638</v>
      </c>
      <c r="N242" s="33">
        <f t="shared" si="60"/>
        <v>12430782</v>
      </c>
      <c r="O242" s="38">
        <f t="shared" si="61"/>
        <v>0.99387649091083974</v>
      </c>
      <c r="P242" s="33">
        <v>3079206</v>
      </c>
      <c r="Q242" s="33">
        <v>12996434</v>
      </c>
      <c r="R242" s="33">
        <v>12996434</v>
      </c>
      <c r="S242" s="33">
        <v>12316824</v>
      </c>
      <c r="T242" s="38">
        <f t="shared" si="62"/>
        <v>0.94770796358447251</v>
      </c>
      <c r="U242" s="38">
        <f t="shared" si="63"/>
        <v>1.6315569663088558E-2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49337604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12242671</v>
      </c>
      <c r="K243" s="38">
        <f t="shared" si="58"/>
        <v>0.24814076905720836</v>
      </c>
      <c r="L243" s="33">
        <v>12432738</v>
      </c>
      <c r="M243" s="38">
        <f t="shared" si="59"/>
        <v>0.25199314502585085</v>
      </c>
      <c r="N243" s="33">
        <f t="shared" si="60"/>
        <v>49322890</v>
      </c>
      <c r="O243" s="38">
        <f t="shared" si="61"/>
        <v>0.99970176906037023</v>
      </c>
      <c r="P243" s="33">
        <v>11682923</v>
      </c>
      <c r="Q243" s="33">
        <v>52713540</v>
      </c>
      <c r="R243" s="33">
        <v>52713540</v>
      </c>
      <c r="S243" s="33">
        <v>43419379</v>
      </c>
      <c r="T243" s="38">
        <f t="shared" si="62"/>
        <v>0.82368550850502542</v>
      </c>
      <c r="U243" s="38">
        <f t="shared" si="63"/>
        <v>6.4180428134294809E-2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-7492</v>
      </c>
      <c r="K244" s="38">
        <f t="shared" si="58"/>
        <v>-2.0062929902233117E-4</v>
      </c>
      <c r="L244" s="33">
        <v>3481355</v>
      </c>
      <c r="M244" s="38">
        <f t="shared" si="59"/>
        <v>9.3227684636664143E-2</v>
      </c>
      <c r="N244" s="33">
        <f t="shared" si="60"/>
        <v>3734108</v>
      </c>
      <c r="O244" s="38">
        <f t="shared" si="61"/>
        <v>9.9996192006630943E-2</v>
      </c>
      <c r="P244" s="33">
        <v>-78810</v>
      </c>
      <c r="Q244" s="33">
        <v>22450170</v>
      </c>
      <c r="R244" s="33">
        <v>22190906</v>
      </c>
      <c r="S244" s="33">
        <v>-78810</v>
      </c>
      <c r="T244" s="38">
        <f t="shared" si="62"/>
        <v>-3.5514548166712978E-3</v>
      </c>
      <c r="U244" s="38">
        <f t="shared" si="63"/>
        <v>-45.174026138814874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596990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34398</v>
      </c>
      <c r="K245" s="38">
        <f t="shared" si="58"/>
        <v>5.7619055595571116E-2</v>
      </c>
      <c r="L245" s="33">
        <v>30274</v>
      </c>
      <c r="M245" s="38">
        <f t="shared" si="59"/>
        <v>5.0711067187055058E-2</v>
      </c>
      <c r="N245" s="33">
        <f t="shared" si="60"/>
        <v>143280</v>
      </c>
      <c r="O245" s="38">
        <f t="shared" si="61"/>
        <v>0.240004020167842</v>
      </c>
      <c r="P245" s="33">
        <v>46093</v>
      </c>
      <c r="Q245" s="33">
        <v>4414223</v>
      </c>
      <c r="R245" s="33">
        <v>4414223</v>
      </c>
      <c r="S245" s="33">
        <v>219639</v>
      </c>
      <c r="T245" s="38">
        <f t="shared" si="62"/>
        <v>4.9757114672276413E-2</v>
      </c>
      <c r="U245" s="38">
        <f t="shared" si="63"/>
        <v>-0.34319744863645241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99784467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15470145</v>
      </c>
      <c r="K247" s="39">
        <f t="shared" si="58"/>
        <v>0.15503560288596821</v>
      </c>
      <c r="L247" s="34">
        <f>SUM(L241:L246)</f>
        <v>19073812</v>
      </c>
      <c r="M247" s="39">
        <f t="shared" si="59"/>
        <v>0.19115011156997011</v>
      </c>
      <c r="N247" s="34">
        <f t="shared" si="60"/>
        <v>65631060</v>
      </c>
      <c r="O247" s="39">
        <f t="shared" si="61"/>
        <v>0.65772822136735976</v>
      </c>
      <c r="P247" s="34">
        <f>SUM(P241:P246)</f>
        <v>14729412</v>
      </c>
      <c r="Q247" s="34">
        <f>SUM(Q241:Q246)</f>
        <v>92574367</v>
      </c>
      <c r="R247" s="34">
        <f>SUM(R241:R246)</f>
        <v>92315103</v>
      </c>
      <c r="S247" s="34">
        <f>SUM(S241:S246)</f>
        <v>55877032</v>
      </c>
      <c r="T247" s="39">
        <f t="shared" si="62"/>
        <v>0.60528591946650379</v>
      </c>
      <c r="U247" s="39">
        <f t="shared" si="63"/>
        <v>0.29494727963343004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5532362</v>
      </c>
      <c r="K248" s="38">
        <f t="shared" si="58"/>
        <v>0.16061529866292448</v>
      </c>
      <c r="L248" s="33">
        <v>7650752</v>
      </c>
      <c r="M248" s="38">
        <f t="shared" si="59"/>
        <v>0.22211630718958139</v>
      </c>
      <c r="N248" s="33">
        <f t="shared" si="60"/>
        <v>26789429</v>
      </c>
      <c r="O248" s="38">
        <f t="shared" si="61"/>
        <v>0.77774956516659799</v>
      </c>
      <c r="P248" s="33">
        <v>8031720</v>
      </c>
      <c r="Q248" s="33">
        <v>30017131</v>
      </c>
      <c r="R248" s="33">
        <v>30017131</v>
      </c>
      <c r="S248" s="33">
        <v>33209450</v>
      </c>
      <c r="T248" s="38">
        <f t="shared" si="62"/>
        <v>1.1063499039931564</v>
      </c>
      <c r="U248" s="38">
        <f t="shared" si="63"/>
        <v>-4.7432928438740363E-2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3175252</v>
      </c>
      <c r="K249" s="38">
        <f t="shared" si="58"/>
        <v>0.32440700806559958</v>
      </c>
      <c r="L249" s="33">
        <v>3574274</v>
      </c>
      <c r="M249" s="38">
        <f t="shared" si="59"/>
        <v>0.36517401905318475</v>
      </c>
      <c r="N249" s="33">
        <f t="shared" si="60"/>
        <v>11921381</v>
      </c>
      <c r="O249" s="38">
        <f t="shared" si="61"/>
        <v>1.2179756259408971</v>
      </c>
      <c r="P249" s="33">
        <v>1997045</v>
      </c>
      <c r="Q249" s="33">
        <v>12847413</v>
      </c>
      <c r="R249" s="33">
        <v>12092255</v>
      </c>
      <c r="S249" s="33">
        <v>1997045</v>
      </c>
      <c r="T249" s="38">
        <f t="shared" si="62"/>
        <v>0.16515075145206581</v>
      </c>
      <c r="U249" s="38">
        <f t="shared" si="63"/>
        <v>0.78978140202148683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926447</v>
      </c>
      <c r="K250" s="38">
        <f t="shared" si="58"/>
        <v>0.28577196775974656</v>
      </c>
      <c r="L250" s="33">
        <v>933884</v>
      </c>
      <c r="M250" s="38">
        <f t="shared" si="59"/>
        <v>0.28806598579232612</v>
      </c>
      <c r="N250" s="33">
        <f t="shared" si="60"/>
        <v>3374091</v>
      </c>
      <c r="O250" s="38">
        <f t="shared" si="61"/>
        <v>1.040772569257012</v>
      </c>
      <c r="P250" s="33">
        <v>828726</v>
      </c>
      <c r="Q250" s="33">
        <v>3060983</v>
      </c>
      <c r="R250" s="33">
        <v>3060983</v>
      </c>
      <c r="S250" s="33">
        <v>2906919</v>
      </c>
      <c r="T250" s="38">
        <f t="shared" si="62"/>
        <v>0.94966845617894646</v>
      </c>
      <c r="U250" s="38">
        <f t="shared" si="63"/>
        <v>0.12689115582231048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24223840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10174480</v>
      </c>
      <c r="K251" s="38">
        <f t="shared" si="58"/>
        <v>0.42001928678524958</v>
      </c>
      <c r="L251" s="33">
        <v>11049375</v>
      </c>
      <c r="M251" s="38">
        <f t="shared" si="59"/>
        <v>0.45613639290880387</v>
      </c>
      <c r="N251" s="33">
        <f t="shared" si="60"/>
        <v>21223855</v>
      </c>
      <c r="O251" s="38">
        <f t="shared" si="61"/>
        <v>0.8761556796940535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71698416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19808541</v>
      </c>
      <c r="K254" s="39">
        <f t="shared" si="58"/>
        <v>0.2762758524539789</v>
      </c>
      <c r="L254" s="34">
        <f>SUM(L248:L253)</f>
        <v>23208285</v>
      </c>
      <c r="M254" s="39">
        <f t="shared" si="59"/>
        <v>0.32369313430857383</v>
      </c>
      <c r="N254" s="34">
        <f t="shared" si="60"/>
        <v>63308756</v>
      </c>
      <c r="O254" s="39">
        <f t="shared" si="61"/>
        <v>0.88298681521778666</v>
      </c>
      <c r="P254" s="34">
        <f>SUM(P248:P253)</f>
        <v>10857491</v>
      </c>
      <c r="Q254" s="34">
        <f>SUM(Q248:Q253)</f>
        <v>45925527</v>
      </c>
      <c r="R254" s="34">
        <f>SUM(R248:R253)</f>
        <v>45170369</v>
      </c>
      <c r="S254" s="34">
        <f>SUM(S248:S253)</f>
        <v>38113414</v>
      </c>
      <c r="T254" s="39">
        <f t="shared" si="62"/>
        <v>0.84377026010126244</v>
      </c>
      <c r="U254" s="39">
        <f t="shared" si="63"/>
        <v>1.1375366555680313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132312280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31844358</v>
      </c>
      <c r="K255" s="38">
        <f t="shared" si="58"/>
        <v>0.24067575587088363</v>
      </c>
      <c r="L255" s="33">
        <v>32448514</v>
      </c>
      <c r="M255" s="38">
        <f t="shared" si="59"/>
        <v>0.24524189289157439</v>
      </c>
      <c r="N255" s="33">
        <f t="shared" si="60"/>
        <v>128473065</v>
      </c>
      <c r="O255" s="38">
        <f t="shared" si="61"/>
        <v>0.97098368344948782</v>
      </c>
      <c r="P255" s="33">
        <v>29894297</v>
      </c>
      <c r="Q255" s="33">
        <v>125873638</v>
      </c>
      <c r="R255" s="33">
        <v>153873638</v>
      </c>
      <c r="S255" s="33">
        <v>121566320</v>
      </c>
      <c r="T255" s="38">
        <f t="shared" si="62"/>
        <v>0.79003994173452896</v>
      </c>
      <c r="U255" s="38">
        <f t="shared" si="63"/>
        <v>8.5441614499247143E-2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30318490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12308857</v>
      </c>
      <c r="K256" s="38">
        <f t="shared" si="58"/>
        <v>0.40598515955115178</v>
      </c>
      <c r="L256" s="33">
        <v>12828945</v>
      </c>
      <c r="M256" s="38">
        <f t="shared" si="59"/>
        <v>0.42313931201718818</v>
      </c>
      <c r="N256" s="33">
        <f t="shared" si="60"/>
        <v>49130433</v>
      </c>
      <c r="O256" s="38">
        <f t="shared" si="61"/>
        <v>1.6204775699581344</v>
      </c>
      <c r="P256" s="33">
        <v>7485625</v>
      </c>
      <c r="Q256" s="33">
        <v>32222553</v>
      </c>
      <c r="R256" s="33">
        <v>32222553</v>
      </c>
      <c r="S256" s="33">
        <v>36933252</v>
      </c>
      <c r="T256" s="38">
        <f t="shared" si="62"/>
        <v>1.1461926061538328</v>
      </c>
      <c r="U256" s="38">
        <f t="shared" si="63"/>
        <v>0.71381080404107866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16016104</v>
      </c>
      <c r="K257" s="38">
        <f t="shared" si="58"/>
        <v>0.2259193996586405</v>
      </c>
      <c r="L257" s="33">
        <v>26852852</v>
      </c>
      <c r="M257" s="38">
        <f t="shared" si="59"/>
        <v>0.37878002059441696</v>
      </c>
      <c r="N257" s="33">
        <f t="shared" si="60"/>
        <v>92358721</v>
      </c>
      <c r="O257" s="38">
        <f t="shared" si="61"/>
        <v>1.3027904165432411</v>
      </c>
      <c r="P257" s="33">
        <v>25408068</v>
      </c>
      <c r="Q257" s="33">
        <v>67745000</v>
      </c>
      <c r="R257" s="33">
        <v>67745000</v>
      </c>
      <c r="S257" s="33">
        <v>93498180</v>
      </c>
      <c r="T257" s="38">
        <f t="shared" si="62"/>
        <v>1.3801487932688759</v>
      </c>
      <c r="U257" s="38">
        <f t="shared" si="63"/>
        <v>5.6863197941693144E-2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233523770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60169319</v>
      </c>
      <c r="K259" s="39">
        <f t="shared" si="58"/>
        <v>0.25765822040300224</v>
      </c>
      <c r="L259" s="34">
        <f>SUM(L255:L258)</f>
        <v>72130311</v>
      </c>
      <c r="M259" s="39">
        <f t="shared" si="59"/>
        <v>0.30887781145362631</v>
      </c>
      <c r="N259" s="34">
        <f t="shared" si="60"/>
        <v>269962219</v>
      </c>
      <c r="O259" s="39">
        <f t="shared" si="61"/>
        <v>1.1560374303652259</v>
      </c>
      <c r="P259" s="34">
        <f>SUM(P255:P258)</f>
        <v>62787990</v>
      </c>
      <c r="Q259" s="34">
        <f>SUM(Q255:Q258)</f>
        <v>225841191</v>
      </c>
      <c r="R259" s="34">
        <f>SUM(R255:R258)</f>
        <v>253841191</v>
      </c>
      <c r="S259" s="34">
        <f>SUM(S255:S258)</f>
        <v>251997752</v>
      </c>
      <c r="T259" s="39">
        <f t="shared" si="62"/>
        <v>0.99273782559584667</v>
      </c>
      <c r="U259" s="39">
        <f t="shared" si="63"/>
        <v>0.14879152844357657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993481471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220803687</v>
      </c>
      <c r="K260" s="39">
        <f t="shared" si="58"/>
        <v>0.22225244601466754</v>
      </c>
      <c r="L260" s="34">
        <f>SUM(L234:L239,L241:L246,L248:L253,L255:L258)</f>
        <v>178909978</v>
      </c>
      <c r="M260" s="39">
        <f t="shared" si="59"/>
        <v>0.18008385986294856</v>
      </c>
      <c r="N260" s="34">
        <f t="shared" si="60"/>
        <v>747326569</v>
      </c>
      <c r="O260" s="39">
        <f t="shared" si="61"/>
        <v>0.75223000208324975</v>
      </c>
      <c r="P260" s="34">
        <f>SUM(P234:P239,P241:P246,P248:P253,P255:P258)</f>
        <v>170520617</v>
      </c>
      <c r="Q260" s="34">
        <f>SUM(Q234:Q239,Q241:Q246,Q248:Q253,Q255:Q258)</f>
        <v>923967132</v>
      </c>
      <c r="R260" s="34">
        <f>SUM(R234:R239,R241:R246,R248:R253,R255:R258)</f>
        <v>963120961</v>
      </c>
      <c r="S260" s="34">
        <f>SUM(S234:S239,S241:S246,S248:S253,S255:S258)</f>
        <v>694911638</v>
      </c>
      <c r="T260" s="39">
        <f t="shared" si="62"/>
        <v>0.72152062527896743</v>
      </c>
      <c r="U260" s="39">
        <f t="shared" si="63"/>
        <v>4.9198514218371514E-2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5303759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-1557857</v>
      </c>
      <c r="K263" s="38">
        <f t="shared" ref="K263:K299" si="66">IF(($E263     =0),0,($J263     /$E263     ))</f>
        <v>-0.29372695855901448</v>
      </c>
      <c r="L263" s="33">
        <v>356954</v>
      </c>
      <c r="M263" s="38">
        <f t="shared" ref="M263:M299" si="67">IF(($E263     =0),0,($L263     /$E263     ))</f>
        <v>6.7302077639651431E-2</v>
      </c>
      <c r="N263" s="33">
        <f t="shared" ref="N263:N299" si="68">$F263     +$H263     +$J263     +$L263</f>
        <v>1718551</v>
      </c>
      <c r="O263" s="38">
        <f t="shared" ref="O263:O299" si="69">IF(($E263     =0),0,($N263     /$E263     ))</f>
        <v>0.32402509239201854</v>
      </c>
      <c r="P263" s="33">
        <v>721417</v>
      </c>
      <c r="Q263" s="33">
        <v>3439974</v>
      </c>
      <c r="R263" s="33">
        <v>3500023</v>
      </c>
      <c r="S263" s="33">
        <v>2933040</v>
      </c>
      <c r="T263" s="38">
        <f t="shared" ref="T263:T299" si="70">IF(($R263     =0),0,($S263     /$R263     ))</f>
        <v>0.8380059216753718</v>
      </c>
      <c r="U263" s="38">
        <f t="shared" ref="U263:U299" si="71">IF(($P263     =0),0,(($L263     /$P263     )-1))</f>
        <v>-0.5052043409013095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40012000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9475918</v>
      </c>
      <c r="K264" s="38">
        <f t="shared" si="66"/>
        <v>0.23682690192942119</v>
      </c>
      <c r="L264" s="33">
        <v>3386976</v>
      </c>
      <c r="M264" s="38">
        <f t="shared" si="67"/>
        <v>8.4649005298410476E-2</v>
      </c>
      <c r="N264" s="33">
        <f t="shared" si="68"/>
        <v>37312211</v>
      </c>
      <c r="O264" s="38">
        <f t="shared" si="69"/>
        <v>0.93252551734479661</v>
      </c>
      <c r="P264" s="33">
        <v>3599279</v>
      </c>
      <c r="Q264" s="33">
        <v>34523232</v>
      </c>
      <c r="R264" s="33">
        <v>34523232</v>
      </c>
      <c r="S264" s="33">
        <v>35433718</v>
      </c>
      <c r="T264" s="38">
        <f t="shared" si="70"/>
        <v>1.0263731391081807</v>
      </c>
      <c r="U264" s="38">
        <f t="shared" si="71"/>
        <v>-5.8984868914024213E-2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47449000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12242954</v>
      </c>
      <c r="K265" s="38">
        <f t="shared" si="66"/>
        <v>0.25802343568884484</v>
      </c>
      <c r="L265" s="33">
        <v>6853931</v>
      </c>
      <c r="M265" s="38">
        <f t="shared" si="67"/>
        <v>0.14444837615123607</v>
      </c>
      <c r="N265" s="33">
        <f t="shared" si="68"/>
        <v>42575207</v>
      </c>
      <c r="O265" s="38">
        <f t="shared" si="69"/>
        <v>0.89728354654471121</v>
      </c>
      <c r="P265" s="33">
        <v>3627032</v>
      </c>
      <c r="Q265" s="33">
        <v>35596898</v>
      </c>
      <c r="R265" s="33">
        <v>9480479</v>
      </c>
      <c r="S265" s="33">
        <v>10619446</v>
      </c>
      <c r="T265" s="38">
        <f t="shared" si="70"/>
        <v>1.1201381280418425</v>
      </c>
      <c r="U265" s="38">
        <f t="shared" si="71"/>
        <v>0.8896803226439689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92764759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20161015</v>
      </c>
      <c r="K267" s="39">
        <f t="shared" si="66"/>
        <v>0.21733485018809784</v>
      </c>
      <c r="L267" s="34">
        <f>SUM(L263:L266)</f>
        <v>10597861</v>
      </c>
      <c r="M267" s="39">
        <f t="shared" si="67"/>
        <v>0.11424447294688708</v>
      </c>
      <c r="N267" s="34">
        <f t="shared" si="68"/>
        <v>81605969</v>
      </c>
      <c r="O267" s="39">
        <f t="shared" si="69"/>
        <v>0.87970873723716569</v>
      </c>
      <c r="P267" s="34">
        <f>SUM(P263:P266)</f>
        <v>7947728</v>
      </c>
      <c r="Q267" s="34">
        <f>SUM(Q263:Q266)</f>
        <v>73560104</v>
      </c>
      <c r="R267" s="34">
        <f>SUM(R263:R266)</f>
        <v>47503734</v>
      </c>
      <c r="S267" s="34">
        <f>SUM(S263:S266)</f>
        <v>48986204</v>
      </c>
      <c r="T267" s="39">
        <f t="shared" si="70"/>
        <v>1.0312074415034405</v>
      </c>
      <c r="U267" s="39">
        <f t="shared" si="71"/>
        <v>0.3334453569623923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454713</v>
      </c>
      <c r="K268" s="38">
        <f t="shared" si="66"/>
        <v>0.11869457967344914</v>
      </c>
      <c r="L268" s="33">
        <v>486736</v>
      </c>
      <c r="M268" s="38">
        <f t="shared" si="67"/>
        <v>0.127053602892233</v>
      </c>
      <c r="N268" s="33">
        <f t="shared" si="68"/>
        <v>1629503</v>
      </c>
      <c r="O268" s="38">
        <f t="shared" si="69"/>
        <v>0.42535219723567264</v>
      </c>
      <c r="P268" s="33">
        <v>367510</v>
      </c>
      <c r="Q268" s="33">
        <v>3652003</v>
      </c>
      <c r="R268" s="33">
        <v>3652003</v>
      </c>
      <c r="S268" s="33">
        <v>2509893</v>
      </c>
      <c r="T268" s="38">
        <f t="shared" si="70"/>
        <v>0.68726476949772497</v>
      </c>
      <c r="U268" s="38">
        <f t="shared" si="71"/>
        <v>0.32441566215885276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12513376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3074395</v>
      </c>
      <c r="K269" s="38">
        <f t="shared" si="66"/>
        <v>0.2456886934429206</v>
      </c>
      <c r="L269" s="33">
        <v>3090976</v>
      </c>
      <c r="M269" s="38">
        <f t="shared" si="67"/>
        <v>0.24701375552049262</v>
      </c>
      <c r="N269" s="33">
        <f t="shared" si="68"/>
        <v>12461887</v>
      </c>
      <c r="O269" s="38">
        <f t="shared" si="69"/>
        <v>0.99588528307628577</v>
      </c>
      <c r="P269" s="33">
        <v>2917274</v>
      </c>
      <c r="Q269" s="33">
        <v>12591085</v>
      </c>
      <c r="R269" s="33">
        <v>12873677</v>
      </c>
      <c r="S269" s="33">
        <v>11690607</v>
      </c>
      <c r="T269" s="38">
        <f t="shared" si="70"/>
        <v>0.90810162473394351</v>
      </c>
      <c r="U269" s="38">
        <f t="shared" si="71"/>
        <v>5.9542572963664053E-2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2833747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533186</v>
      </c>
      <c r="K270" s="38">
        <f t="shared" si="66"/>
        <v>0.18815582336743542</v>
      </c>
      <c r="L270" s="33">
        <v>510650</v>
      </c>
      <c r="M270" s="38">
        <f t="shared" si="67"/>
        <v>0.18020310211179755</v>
      </c>
      <c r="N270" s="33">
        <f t="shared" si="68"/>
        <v>2159168</v>
      </c>
      <c r="O270" s="38">
        <f t="shared" si="69"/>
        <v>0.7619480497023905</v>
      </c>
      <c r="P270" s="33">
        <v>2017853</v>
      </c>
      <c r="Q270" s="33">
        <v>2136002</v>
      </c>
      <c r="R270" s="33">
        <v>2136002</v>
      </c>
      <c r="S270" s="33">
        <v>2183115</v>
      </c>
      <c r="T270" s="38">
        <f t="shared" si="70"/>
        <v>1.0220566272878022</v>
      </c>
      <c r="U270" s="38">
        <f t="shared" si="71"/>
        <v>-0.74693399370519065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10748270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1597477</v>
      </c>
      <c r="K271" s="38">
        <f t="shared" si="66"/>
        <v>0.1486264301138695</v>
      </c>
      <c r="L271" s="33">
        <v>1417843</v>
      </c>
      <c r="M271" s="38">
        <f t="shared" si="67"/>
        <v>0.13191360097950647</v>
      </c>
      <c r="N271" s="33">
        <f t="shared" si="68"/>
        <v>6162571</v>
      </c>
      <c r="O271" s="38">
        <f t="shared" si="69"/>
        <v>0.57335468870804329</v>
      </c>
      <c r="P271" s="33">
        <v>1212974</v>
      </c>
      <c r="Q271" s="33">
        <v>9791583</v>
      </c>
      <c r="R271" s="33">
        <v>13340000</v>
      </c>
      <c r="S271" s="33">
        <v>4969141</v>
      </c>
      <c r="T271" s="38">
        <f t="shared" si="70"/>
        <v>0.37249932533733132</v>
      </c>
      <c r="U271" s="38">
        <f t="shared" si="71"/>
        <v>0.16889809674403566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9266064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1021172</v>
      </c>
      <c r="K272" s="38">
        <f t="shared" si="66"/>
        <v>0.11020558459341528</v>
      </c>
      <c r="L272" s="33">
        <v>1029561</v>
      </c>
      <c r="M272" s="38">
        <f t="shared" si="67"/>
        <v>0.11111093124329813</v>
      </c>
      <c r="N272" s="33">
        <f t="shared" si="68"/>
        <v>4202441</v>
      </c>
      <c r="O272" s="38">
        <f t="shared" si="69"/>
        <v>0.45353032312317293</v>
      </c>
      <c r="P272" s="33">
        <v>995004</v>
      </c>
      <c r="Q272" s="33">
        <v>8826700</v>
      </c>
      <c r="R272" s="33">
        <v>8896700</v>
      </c>
      <c r="S272" s="33">
        <v>4014894</v>
      </c>
      <c r="T272" s="38">
        <f t="shared" si="70"/>
        <v>0.45127901356682815</v>
      </c>
      <c r="U272" s="38">
        <f t="shared" si="71"/>
        <v>3.4730513646176187E-2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2344760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582516</v>
      </c>
      <c r="K273" s="38">
        <f t="shared" si="66"/>
        <v>0.24843310189528992</v>
      </c>
      <c r="L273" s="33">
        <v>595881</v>
      </c>
      <c r="M273" s="38">
        <f t="shared" si="67"/>
        <v>0.25413304559954963</v>
      </c>
      <c r="N273" s="33">
        <f t="shared" si="68"/>
        <v>2293428</v>
      </c>
      <c r="O273" s="38">
        <f t="shared" si="69"/>
        <v>0.97810778075368054</v>
      </c>
      <c r="P273" s="33">
        <v>527158</v>
      </c>
      <c r="Q273" s="33">
        <v>2724560</v>
      </c>
      <c r="R273" s="33">
        <v>3035440</v>
      </c>
      <c r="S273" s="33">
        <v>2849021</v>
      </c>
      <c r="T273" s="38">
        <f t="shared" si="70"/>
        <v>0.93858583928524364</v>
      </c>
      <c r="U273" s="38">
        <f t="shared" si="71"/>
        <v>0.13036508978332861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41537167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7263459</v>
      </c>
      <c r="K275" s="39">
        <f t="shared" si="66"/>
        <v>0.1748664996820799</v>
      </c>
      <c r="L275" s="34">
        <f>SUM(L268:L274)</f>
        <v>7131647</v>
      </c>
      <c r="M275" s="39">
        <f t="shared" si="67"/>
        <v>0.17169314893333962</v>
      </c>
      <c r="N275" s="34">
        <f t="shared" si="68"/>
        <v>28908998</v>
      </c>
      <c r="O275" s="39">
        <f t="shared" si="69"/>
        <v>0.69597904931744625</v>
      </c>
      <c r="P275" s="34">
        <f>SUM(P268:P274)</f>
        <v>8037773</v>
      </c>
      <c r="Q275" s="34">
        <f>SUM(Q268:Q274)</f>
        <v>39721933</v>
      </c>
      <c r="R275" s="34">
        <f>SUM(R268:R274)</f>
        <v>43933822</v>
      </c>
      <c r="S275" s="34">
        <f>SUM(S268:S274)</f>
        <v>28216671</v>
      </c>
      <c r="T275" s="39">
        <f t="shared" si="70"/>
        <v>0.64225395641653937</v>
      </c>
      <c r="U275" s="39">
        <f t="shared" si="71"/>
        <v>-0.1127334648540087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4825184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880782</v>
      </c>
      <c r="K276" s="38">
        <f t="shared" si="66"/>
        <v>0.18253853117311175</v>
      </c>
      <c r="L276" s="33">
        <v>1223452</v>
      </c>
      <c r="M276" s="38">
        <f t="shared" si="67"/>
        <v>0.25355551207995386</v>
      </c>
      <c r="N276" s="33">
        <f t="shared" si="68"/>
        <v>3809426</v>
      </c>
      <c r="O276" s="38">
        <f t="shared" si="69"/>
        <v>0.78948823506005161</v>
      </c>
      <c r="P276" s="33">
        <v>807085</v>
      </c>
      <c r="Q276" s="33">
        <v>4792715</v>
      </c>
      <c r="R276" s="33">
        <v>3990855</v>
      </c>
      <c r="S276" s="33">
        <v>3500378</v>
      </c>
      <c r="T276" s="38">
        <f t="shared" si="70"/>
        <v>0.87709976934767109</v>
      </c>
      <c r="U276" s="38">
        <f t="shared" si="71"/>
        <v>0.51588990007248303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12630900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1811909</v>
      </c>
      <c r="K277" s="38">
        <f t="shared" si="66"/>
        <v>0.14345050629804684</v>
      </c>
      <c r="L277" s="33">
        <v>2666771</v>
      </c>
      <c r="M277" s="38">
        <f t="shared" si="67"/>
        <v>0.21113071910948547</v>
      </c>
      <c r="N277" s="33">
        <f t="shared" si="68"/>
        <v>9905029</v>
      </c>
      <c r="O277" s="38">
        <f t="shared" si="69"/>
        <v>0.78419027939418406</v>
      </c>
      <c r="P277" s="33">
        <v>2568854</v>
      </c>
      <c r="Q277" s="33">
        <v>14355902</v>
      </c>
      <c r="R277" s="33">
        <v>15462902</v>
      </c>
      <c r="S277" s="33">
        <v>10101875</v>
      </c>
      <c r="T277" s="38">
        <f t="shared" si="70"/>
        <v>0.65329748581475844</v>
      </c>
      <c r="U277" s="38">
        <f t="shared" si="71"/>
        <v>3.811699691769177E-2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2630692</v>
      </c>
      <c r="K278" s="38">
        <f t="shared" si="66"/>
        <v>0.1031711326708639</v>
      </c>
      <c r="L278" s="33">
        <v>2596381</v>
      </c>
      <c r="M278" s="38">
        <f t="shared" si="67"/>
        <v>0.10182551534543394</v>
      </c>
      <c r="N278" s="33">
        <f t="shared" si="68"/>
        <v>35603257</v>
      </c>
      <c r="O278" s="38">
        <f t="shared" si="69"/>
        <v>1.3962973816250113</v>
      </c>
      <c r="P278" s="33">
        <v>50310931</v>
      </c>
      <c r="Q278" s="33">
        <v>36789723</v>
      </c>
      <c r="R278" s="33">
        <v>34089723</v>
      </c>
      <c r="S278" s="33">
        <v>72445828</v>
      </c>
      <c r="T278" s="38">
        <f t="shared" si="70"/>
        <v>2.1251515596063952</v>
      </c>
      <c r="U278" s="38">
        <f t="shared" si="71"/>
        <v>-0.94839330244157083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1309323</v>
      </c>
      <c r="K279" s="38">
        <f t="shared" si="66"/>
        <v>0.56930057220376717</v>
      </c>
      <c r="L279" s="33">
        <v>-1101115</v>
      </c>
      <c r="M279" s="38">
        <f t="shared" si="67"/>
        <v>-0.4787706315112093</v>
      </c>
      <c r="N279" s="33">
        <f t="shared" si="68"/>
        <v>888534</v>
      </c>
      <c r="O279" s="38">
        <f t="shared" si="69"/>
        <v>0.38633928726716177</v>
      </c>
      <c r="P279" s="33">
        <v>-9394923</v>
      </c>
      <c r="Q279" s="33">
        <v>1346057</v>
      </c>
      <c r="R279" s="33">
        <v>1346057</v>
      </c>
      <c r="S279" s="33">
        <v>-5174776</v>
      </c>
      <c r="T279" s="38">
        <f t="shared" si="70"/>
        <v>-3.8443958911101088</v>
      </c>
      <c r="U279" s="38">
        <f t="shared" si="71"/>
        <v>-0.88279680418881556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722115</v>
      </c>
      <c r="K280" s="38">
        <f t="shared" si="66"/>
        <v>0.17988010235092258</v>
      </c>
      <c r="L280" s="33">
        <v>722115</v>
      </c>
      <c r="M280" s="38">
        <f t="shared" si="67"/>
        <v>0.17988010235092258</v>
      </c>
      <c r="N280" s="33">
        <f t="shared" si="68"/>
        <v>2898228</v>
      </c>
      <c r="O280" s="38">
        <f t="shared" si="69"/>
        <v>0.72195363519149947</v>
      </c>
      <c r="P280" s="33">
        <v>923040</v>
      </c>
      <c r="Q280" s="33">
        <v>3989650</v>
      </c>
      <c r="R280" s="33">
        <v>2318429</v>
      </c>
      <c r="S280" s="33">
        <v>2780100</v>
      </c>
      <c r="T280" s="38">
        <f t="shared" si="70"/>
        <v>1.1991309632514087</v>
      </c>
      <c r="U280" s="38">
        <f t="shared" si="71"/>
        <v>-0.2176774570982839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689765</v>
      </c>
      <c r="K281" s="38">
        <f t="shared" si="66"/>
        <v>0.15893308964506905</v>
      </c>
      <c r="L281" s="33">
        <v>654861</v>
      </c>
      <c r="M281" s="38">
        <f t="shared" si="67"/>
        <v>0.15089063959183138</v>
      </c>
      <c r="N281" s="33">
        <f t="shared" si="68"/>
        <v>2792665</v>
      </c>
      <c r="O281" s="38">
        <f t="shared" si="69"/>
        <v>0.64347549787775082</v>
      </c>
      <c r="P281" s="33">
        <v>37644</v>
      </c>
      <c r="Q281" s="33">
        <v>-764000</v>
      </c>
      <c r="R281" s="33">
        <v>-583612</v>
      </c>
      <c r="S281" s="33">
        <v>-246951</v>
      </c>
      <c r="T281" s="38">
        <f t="shared" si="70"/>
        <v>0.42314243024475168</v>
      </c>
      <c r="U281" s="38">
        <f t="shared" si="71"/>
        <v>16.39615875039847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12984036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1570833</v>
      </c>
      <c r="K282" s="38">
        <f t="shared" si="66"/>
        <v>0.12098187343288327</v>
      </c>
      <c r="L282" s="33">
        <v>1546238</v>
      </c>
      <c r="M282" s="38">
        <f t="shared" si="67"/>
        <v>0.11908762421792422</v>
      </c>
      <c r="N282" s="33">
        <f t="shared" si="68"/>
        <v>10670765</v>
      </c>
      <c r="O282" s="38">
        <f t="shared" si="69"/>
        <v>0.82183729311902709</v>
      </c>
      <c r="P282" s="33">
        <v>22567958</v>
      </c>
      <c r="Q282" s="33">
        <v>9277900</v>
      </c>
      <c r="R282" s="33">
        <v>9277900</v>
      </c>
      <c r="S282" s="33">
        <v>32353810</v>
      </c>
      <c r="T282" s="38">
        <f t="shared" si="70"/>
        <v>3.4871910669440283</v>
      </c>
      <c r="U282" s="38">
        <f t="shared" si="71"/>
        <v>-0.93148525001686022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10215610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2548935</v>
      </c>
      <c r="K283" s="38">
        <f t="shared" si="66"/>
        <v>0.24951373437317986</v>
      </c>
      <c r="L283" s="33">
        <v>2737056</v>
      </c>
      <c r="M283" s="38">
        <f t="shared" si="67"/>
        <v>0.26792878741455478</v>
      </c>
      <c r="N283" s="33">
        <f t="shared" si="68"/>
        <v>6844124</v>
      </c>
      <c r="O283" s="38">
        <f t="shared" si="69"/>
        <v>0.66996723641564238</v>
      </c>
      <c r="P283" s="33">
        <v>2420945</v>
      </c>
      <c r="Q283" s="33">
        <v>4520936</v>
      </c>
      <c r="R283" s="33">
        <v>7775168</v>
      </c>
      <c r="S283" s="33">
        <v>9650402</v>
      </c>
      <c r="T283" s="38">
        <f t="shared" si="70"/>
        <v>1.2411824413311712</v>
      </c>
      <c r="U283" s="38">
        <f t="shared" si="71"/>
        <v>0.13057339179535266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76808339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12164354</v>
      </c>
      <c r="K285" s="39">
        <f t="shared" si="66"/>
        <v>0.15837282980432632</v>
      </c>
      <c r="L285" s="34">
        <f>SUM(L276:L284)</f>
        <v>11045759</v>
      </c>
      <c r="M285" s="39">
        <f t="shared" si="67"/>
        <v>0.14380937205268818</v>
      </c>
      <c r="N285" s="34">
        <f t="shared" si="68"/>
        <v>73412028</v>
      </c>
      <c r="O285" s="39">
        <f t="shared" si="69"/>
        <v>0.95578200174332628</v>
      </c>
      <c r="P285" s="34">
        <f>SUM(P276:P284)</f>
        <v>70241534</v>
      </c>
      <c r="Q285" s="34">
        <f>SUM(Q276:Q284)</f>
        <v>74308883</v>
      </c>
      <c r="R285" s="34">
        <f>SUM(R276:R284)</f>
        <v>73677422</v>
      </c>
      <c r="S285" s="34">
        <f>SUM(S276:S284)</f>
        <v>125410666</v>
      </c>
      <c r="T285" s="39">
        <f t="shared" si="70"/>
        <v>1.7021587155967537</v>
      </c>
      <c r="U285" s="39">
        <f t="shared" si="71"/>
        <v>-0.84274604538107045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15279157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2775509</v>
      </c>
      <c r="K286" s="38">
        <f t="shared" si="66"/>
        <v>0.18165328100234848</v>
      </c>
      <c r="L286" s="33">
        <v>1623778</v>
      </c>
      <c r="M286" s="38">
        <f t="shared" si="67"/>
        <v>0.10627405687368748</v>
      </c>
      <c r="N286" s="33">
        <f t="shared" si="68"/>
        <v>10863702</v>
      </c>
      <c r="O286" s="38">
        <f t="shared" si="69"/>
        <v>0.71101448856111626</v>
      </c>
      <c r="P286" s="33">
        <v>2658349</v>
      </c>
      <c r="Q286" s="33">
        <v>14356954</v>
      </c>
      <c r="R286" s="33">
        <v>14611000</v>
      </c>
      <c r="S286" s="33">
        <v>10356845</v>
      </c>
      <c r="T286" s="38">
        <f t="shared" si="70"/>
        <v>0.70883888850865784</v>
      </c>
      <c r="U286" s="38">
        <f t="shared" si="71"/>
        <v>-0.38917801989129341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3216030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1098830</v>
      </c>
      <c r="K287" s="38">
        <f t="shared" si="66"/>
        <v>0.34167280777853443</v>
      </c>
      <c r="L287" s="33">
        <v>670067</v>
      </c>
      <c r="M287" s="38">
        <f t="shared" si="67"/>
        <v>0.20835222308249612</v>
      </c>
      <c r="N287" s="33">
        <f t="shared" si="68"/>
        <v>3643844</v>
      </c>
      <c r="O287" s="38">
        <f t="shared" si="69"/>
        <v>1.1330255003840137</v>
      </c>
      <c r="P287" s="33">
        <v>-384027</v>
      </c>
      <c r="Q287" s="33">
        <v>2770481</v>
      </c>
      <c r="R287" s="33">
        <v>2770481</v>
      </c>
      <c r="S287" s="33">
        <v>2731271</v>
      </c>
      <c r="T287" s="38">
        <f t="shared" si="70"/>
        <v>0.98584722291905269</v>
      </c>
      <c r="U287" s="38">
        <f t="shared" si="71"/>
        <v>-2.7448434615274446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25504307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5588492</v>
      </c>
      <c r="K288" s="38">
        <f t="shared" si="66"/>
        <v>0.21911953929977396</v>
      </c>
      <c r="L288" s="33">
        <v>6002522</v>
      </c>
      <c r="M288" s="38">
        <f t="shared" si="67"/>
        <v>0.23535326797940442</v>
      </c>
      <c r="N288" s="33">
        <f t="shared" si="68"/>
        <v>19017669</v>
      </c>
      <c r="O288" s="38">
        <f t="shared" si="69"/>
        <v>0.74566499689640653</v>
      </c>
      <c r="P288" s="33">
        <v>5601845</v>
      </c>
      <c r="Q288" s="33">
        <v>22793006</v>
      </c>
      <c r="R288" s="33">
        <v>22793006</v>
      </c>
      <c r="S288" s="33">
        <v>21151549</v>
      </c>
      <c r="T288" s="38">
        <f t="shared" si="70"/>
        <v>0.92798418076141431</v>
      </c>
      <c r="U288" s="38">
        <f t="shared" si="71"/>
        <v>7.1525899056471554E-2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6559916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749859</v>
      </c>
      <c r="K289" s="38">
        <f t="shared" si="66"/>
        <v>0.11430923810609769</v>
      </c>
      <c r="L289" s="33">
        <v>766523</v>
      </c>
      <c r="M289" s="38">
        <f t="shared" si="67"/>
        <v>0.11684951453646662</v>
      </c>
      <c r="N289" s="33">
        <f t="shared" si="68"/>
        <v>3008943</v>
      </c>
      <c r="O289" s="38">
        <f t="shared" si="69"/>
        <v>0.45868620878681982</v>
      </c>
      <c r="P289" s="33">
        <v>767828</v>
      </c>
      <c r="Q289" s="33">
        <v>4373919</v>
      </c>
      <c r="R289" s="33">
        <v>4373919</v>
      </c>
      <c r="S289" s="33">
        <v>5739989</v>
      </c>
      <c r="T289" s="38">
        <f t="shared" si="70"/>
        <v>1.3123217416691988</v>
      </c>
      <c r="U289" s="38">
        <f t="shared" si="71"/>
        <v>-1.6995993894466377E-3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12342752</v>
      </c>
      <c r="K290" s="38">
        <f t="shared" si="66"/>
        <v>0.25144653417696228</v>
      </c>
      <c r="L290" s="33">
        <v>8852848</v>
      </c>
      <c r="M290" s="38">
        <f t="shared" si="67"/>
        <v>0.18035021259403511</v>
      </c>
      <c r="N290" s="33">
        <f t="shared" si="68"/>
        <v>44219180</v>
      </c>
      <c r="O290" s="38">
        <f t="shared" si="69"/>
        <v>0.90083310068510214</v>
      </c>
      <c r="P290" s="33">
        <v>10308074</v>
      </c>
      <c r="Q290" s="33">
        <v>42090868</v>
      </c>
      <c r="R290" s="33">
        <v>43077574</v>
      </c>
      <c r="S290" s="33">
        <v>41900467</v>
      </c>
      <c r="T290" s="38">
        <f t="shared" si="70"/>
        <v>0.97267471469029343</v>
      </c>
      <c r="U290" s="38">
        <f t="shared" si="71"/>
        <v>-0.14117341416058904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99646394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22555442</v>
      </c>
      <c r="K292" s="39">
        <f t="shared" si="66"/>
        <v>0.22635482423980138</v>
      </c>
      <c r="L292" s="34">
        <f>SUM(L286:L291)</f>
        <v>17915738</v>
      </c>
      <c r="M292" s="39">
        <f t="shared" si="67"/>
        <v>0.17979313932825305</v>
      </c>
      <c r="N292" s="34">
        <f t="shared" si="68"/>
        <v>80753338</v>
      </c>
      <c r="O292" s="39">
        <f t="shared" si="69"/>
        <v>0.81039899948612293</v>
      </c>
      <c r="P292" s="34">
        <f>SUM(P286:P291)</f>
        <v>18952069</v>
      </c>
      <c r="Q292" s="34">
        <f>SUM(Q286:Q291)</f>
        <v>86385228</v>
      </c>
      <c r="R292" s="34">
        <f>SUM(R286:R291)</f>
        <v>87625980</v>
      </c>
      <c r="S292" s="34">
        <f>SUM(S286:S291)</f>
        <v>81880121</v>
      </c>
      <c r="T292" s="39">
        <f t="shared" si="70"/>
        <v>0.93442744948473044</v>
      </c>
      <c r="U292" s="39">
        <f t="shared" si="71"/>
        <v>-5.4681681456520637E-2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23936494</v>
      </c>
      <c r="K293" s="38">
        <f t="shared" si="66"/>
        <v>0.27561219971486883</v>
      </c>
      <c r="L293" s="33">
        <v>24901307</v>
      </c>
      <c r="M293" s="38">
        <f t="shared" si="67"/>
        <v>0.28672135518448366</v>
      </c>
      <c r="N293" s="33">
        <f t="shared" si="68"/>
        <v>96625666</v>
      </c>
      <c r="O293" s="38">
        <f t="shared" si="69"/>
        <v>1.1125778217634634</v>
      </c>
      <c r="P293" s="33">
        <v>22711939</v>
      </c>
      <c r="Q293" s="33">
        <v>82175415</v>
      </c>
      <c r="R293" s="33">
        <v>82175415</v>
      </c>
      <c r="S293" s="33">
        <v>89041979</v>
      </c>
      <c r="T293" s="38">
        <f t="shared" si="70"/>
        <v>1.0835598335584919</v>
      </c>
      <c r="U293" s="38">
        <f t="shared" si="71"/>
        <v>9.6397229668501616E-2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40329643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1276885</v>
      </c>
      <c r="K294" s="38">
        <f t="shared" si="66"/>
        <v>3.1661202654335426E-2</v>
      </c>
      <c r="L294" s="33">
        <v>1756336</v>
      </c>
      <c r="M294" s="38">
        <f t="shared" si="67"/>
        <v>4.3549505260931765E-2</v>
      </c>
      <c r="N294" s="33">
        <f t="shared" si="68"/>
        <v>6753883</v>
      </c>
      <c r="O294" s="38">
        <f t="shared" si="69"/>
        <v>0.16746696716358239</v>
      </c>
      <c r="P294" s="33">
        <v>1569409</v>
      </c>
      <c r="Q294" s="33">
        <v>5479726</v>
      </c>
      <c r="R294" s="33">
        <v>6029726</v>
      </c>
      <c r="S294" s="33">
        <v>5938268</v>
      </c>
      <c r="T294" s="38">
        <f t="shared" si="70"/>
        <v>0.98483214660168639</v>
      </c>
      <c r="U294" s="38">
        <f t="shared" si="71"/>
        <v>0.11910661911585829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1906256</v>
      </c>
      <c r="K295" s="38">
        <f t="shared" si="66"/>
        <v>0.26228703391826769</v>
      </c>
      <c r="L295" s="33">
        <v>1936742</v>
      </c>
      <c r="M295" s="38">
        <f t="shared" si="67"/>
        <v>0.26648168695334395</v>
      </c>
      <c r="N295" s="33">
        <f t="shared" si="68"/>
        <v>7909643</v>
      </c>
      <c r="O295" s="38">
        <f t="shared" si="69"/>
        <v>1.0883096508666144</v>
      </c>
      <c r="P295" s="33">
        <v>1489701</v>
      </c>
      <c r="Q295" s="33">
        <v>9388223</v>
      </c>
      <c r="R295" s="33">
        <v>7127913</v>
      </c>
      <c r="S295" s="33">
        <v>5795870</v>
      </c>
      <c r="T295" s="38">
        <f t="shared" si="70"/>
        <v>0.81312299967746515</v>
      </c>
      <c r="U295" s="38">
        <f t="shared" si="71"/>
        <v>0.30008773572683367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6638745</v>
      </c>
      <c r="K296" s="38">
        <f t="shared" si="66"/>
        <v>0.19861833636288542</v>
      </c>
      <c r="L296" s="33">
        <v>6934573</v>
      </c>
      <c r="M296" s="38">
        <f t="shared" si="67"/>
        <v>0.20746893466264835</v>
      </c>
      <c r="N296" s="33">
        <f t="shared" si="68"/>
        <v>24485184</v>
      </c>
      <c r="O296" s="38">
        <f t="shared" si="69"/>
        <v>0.73254907540794834</v>
      </c>
      <c r="P296" s="33">
        <v>4107741</v>
      </c>
      <c r="Q296" s="33">
        <v>23049267</v>
      </c>
      <c r="R296" s="33">
        <v>28600767</v>
      </c>
      <c r="S296" s="33">
        <v>22037603</v>
      </c>
      <c r="T296" s="38">
        <f t="shared" si="70"/>
        <v>0.77052489536382018</v>
      </c>
      <c r="U296" s="38">
        <f t="shared" si="71"/>
        <v>0.68817191736285221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167870556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33758380</v>
      </c>
      <c r="K298" s="39">
        <f t="shared" si="66"/>
        <v>0.20109768386065272</v>
      </c>
      <c r="L298" s="34">
        <f>SUM(L293:L297)</f>
        <v>35528958</v>
      </c>
      <c r="M298" s="39">
        <f t="shared" si="67"/>
        <v>0.21164496530290874</v>
      </c>
      <c r="N298" s="34">
        <f t="shared" si="68"/>
        <v>135774376</v>
      </c>
      <c r="O298" s="39">
        <f t="shared" si="69"/>
        <v>0.80880399300041639</v>
      </c>
      <c r="P298" s="34">
        <f>SUM(P293:P297)</f>
        <v>29878790</v>
      </c>
      <c r="Q298" s="34">
        <f>SUM(Q293:Q297)</f>
        <v>120092631</v>
      </c>
      <c r="R298" s="34">
        <f>SUM(R293:R297)</f>
        <v>123933821</v>
      </c>
      <c r="S298" s="34">
        <f>SUM(S293:S297)</f>
        <v>122813720</v>
      </c>
      <c r="T298" s="39">
        <f t="shared" si="70"/>
        <v>0.99096210387961814</v>
      </c>
      <c r="U298" s="39">
        <f t="shared" si="71"/>
        <v>0.18910297237605667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478627215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95902650</v>
      </c>
      <c r="K299" s="39">
        <f t="shared" si="66"/>
        <v>0.20037024012518803</v>
      </c>
      <c r="L299" s="34">
        <f>SUM(L263:L266,L268:L274,L276:L284,L286:L291,L293:L297)</f>
        <v>82219963</v>
      </c>
      <c r="M299" s="39">
        <f t="shared" si="67"/>
        <v>0.17178288326124538</v>
      </c>
      <c r="N299" s="34">
        <f t="shared" si="68"/>
        <v>400454709</v>
      </c>
      <c r="O299" s="39">
        <f t="shared" si="69"/>
        <v>0.83667350382489225</v>
      </c>
      <c r="P299" s="34">
        <f>SUM(P263:P266,P268:P274,P276:P284,P286:P291,P293:P297)</f>
        <v>135057894</v>
      </c>
      <c r="Q299" s="34">
        <f>SUM(Q263:Q266,Q268:Q274,Q276:Q284,Q286:Q291,Q293:Q297)</f>
        <v>394068779</v>
      </c>
      <c r="R299" s="34">
        <f>SUM(R263:R266,R268:R274,R276:R284,R286:R291,R293:R297)</f>
        <v>376674779</v>
      </c>
      <c r="S299" s="34">
        <f>SUM(S263:S266,S268:S274,S276:S284,S286:S291,S293:S297)</f>
        <v>407307382</v>
      </c>
      <c r="T299" s="39">
        <f t="shared" si="70"/>
        <v>1.0813237432071341</v>
      </c>
      <c r="U299" s="39">
        <f t="shared" si="71"/>
        <v>-0.39122430711084533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1952866095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546351252</v>
      </c>
      <c r="K302" s="38">
        <f t="shared" ref="K302:K339" si="74">IF(($E302     =0),0,($J302     /$E302     ))</f>
        <v>0.27976892701391287</v>
      </c>
      <c r="L302" s="33">
        <v>513979113</v>
      </c>
      <c r="M302" s="38">
        <f t="shared" ref="M302:M339" si="75">IF(($E302     =0),0,($L302     /$E302     ))</f>
        <v>0.26319219444485259</v>
      </c>
      <c r="N302" s="33">
        <f t="shared" ref="N302:N339" si="76">$F302     +$H302     +$J302     +$L302</f>
        <v>1967208479</v>
      </c>
      <c r="O302" s="38">
        <f t="shared" ref="O302:O339" si="77">IF(($E302     =0),0,($N302     /$E302     ))</f>
        <v>1.0073442741602823</v>
      </c>
      <c r="P302" s="33">
        <v>448860651</v>
      </c>
      <c r="Q302" s="33">
        <v>1673959939</v>
      </c>
      <c r="R302" s="33">
        <v>1755867927</v>
      </c>
      <c r="S302" s="33">
        <v>1782229039</v>
      </c>
      <c r="T302" s="38">
        <f t="shared" ref="T302:T339" si="78">IF(($R302     =0),0,($S302     /$R302     ))</f>
        <v>1.0150131519544523</v>
      </c>
      <c r="U302" s="38">
        <f t="shared" ref="U302:U339" si="79">IF(($P302     =0),0,(($L302     /$P302     )-1))</f>
        <v>0.14507500680873897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1952866095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546351252</v>
      </c>
      <c r="K303" s="39">
        <f t="shared" si="74"/>
        <v>0.27976892701391287</v>
      </c>
      <c r="L303" s="34">
        <f>L302</f>
        <v>513979113</v>
      </c>
      <c r="M303" s="39">
        <f t="shared" si="75"/>
        <v>0.26319219444485259</v>
      </c>
      <c r="N303" s="34">
        <f t="shared" si="76"/>
        <v>1967208479</v>
      </c>
      <c r="O303" s="39">
        <f t="shared" si="77"/>
        <v>1.0073442741602823</v>
      </c>
      <c r="P303" s="34">
        <f>P302</f>
        <v>448860651</v>
      </c>
      <c r="Q303" s="34">
        <f>Q302</f>
        <v>1673959939</v>
      </c>
      <c r="R303" s="34">
        <f>R302</f>
        <v>1755867927</v>
      </c>
      <c r="S303" s="34">
        <f>S302</f>
        <v>1782229039</v>
      </c>
      <c r="T303" s="39">
        <f t="shared" si="78"/>
        <v>1.0150131519544523</v>
      </c>
      <c r="U303" s="39">
        <f t="shared" si="79"/>
        <v>0.14507500680873897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24834242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5445281</v>
      </c>
      <c r="K304" s="38">
        <f t="shared" si="74"/>
        <v>0.21926503736252551</v>
      </c>
      <c r="L304" s="33">
        <v>5489355</v>
      </c>
      <c r="M304" s="38">
        <f t="shared" si="75"/>
        <v>0.22103976437050102</v>
      </c>
      <c r="N304" s="33">
        <f t="shared" si="76"/>
        <v>22032606</v>
      </c>
      <c r="O304" s="38">
        <f t="shared" si="77"/>
        <v>0.88718657086453456</v>
      </c>
      <c r="P304" s="33">
        <v>4333215</v>
      </c>
      <c r="Q304" s="33">
        <v>17500638</v>
      </c>
      <c r="R304" s="33">
        <v>17760225</v>
      </c>
      <c r="S304" s="33">
        <v>17638095</v>
      </c>
      <c r="T304" s="38">
        <f t="shared" si="78"/>
        <v>0.99312339792992488</v>
      </c>
      <c r="U304" s="38">
        <f t="shared" si="79"/>
        <v>0.26680882439482012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24742544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3132055</v>
      </c>
      <c r="K305" s="38">
        <f t="shared" si="74"/>
        <v>0.12658581106292061</v>
      </c>
      <c r="L305" s="33">
        <v>3211067</v>
      </c>
      <c r="M305" s="38">
        <f t="shared" si="75"/>
        <v>0.12977917711291126</v>
      </c>
      <c r="N305" s="33">
        <f t="shared" si="76"/>
        <v>23912527</v>
      </c>
      <c r="O305" s="38">
        <f t="shared" si="77"/>
        <v>0.96645385373468473</v>
      </c>
      <c r="P305" s="33">
        <v>3025442</v>
      </c>
      <c r="Q305" s="33">
        <v>22693443</v>
      </c>
      <c r="R305" s="33">
        <v>24567094</v>
      </c>
      <c r="S305" s="33">
        <v>24453992</v>
      </c>
      <c r="T305" s="38">
        <f t="shared" si="78"/>
        <v>0.99539619948537661</v>
      </c>
      <c r="U305" s="38">
        <f t="shared" si="79"/>
        <v>6.1354671482712231E-2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16348348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4053008</v>
      </c>
      <c r="K306" s="38">
        <f t="shared" si="74"/>
        <v>0.24791544686961642</v>
      </c>
      <c r="L306" s="33">
        <v>4330473</v>
      </c>
      <c r="M306" s="38">
        <f t="shared" si="75"/>
        <v>0.2648874981129592</v>
      </c>
      <c r="N306" s="33">
        <f t="shared" si="76"/>
        <v>16197252</v>
      </c>
      <c r="O306" s="38">
        <f t="shared" si="77"/>
        <v>0.99075772059660094</v>
      </c>
      <c r="P306" s="33">
        <v>3634183</v>
      </c>
      <c r="Q306" s="33">
        <v>17688000</v>
      </c>
      <c r="R306" s="33">
        <v>18256174</v>
      </c>
      <c r="S306" s="33">
        <v>14555902</v>
      </c>
      <c r="T306" s="38">
        <f t="shared" si="78"/>
        <v>0.79731393883515789</v>
      </c>
      <c r="U306" s="38">
        <f t="shared" si="79"/>
        <v>0.19159464451845154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100331263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30605928</v>
      </c>
      <c r="K307" s="38">
        <f t="shared" si="74"/>
        <v>0.30504876630527417</v>
      </c>
      <c r="L307" s="33">
        <v>21400840</v>
      </c>
      <c r="M307" s="38">
        <f t="shared" si="75"/>
        <v>0.21330181002505669</v>
      </c>
      <c r="N307" s="33">
        <f t="shared" si="76"/>
        <v>101073799</v>
      </c>
      <c r="O307" s="38">
        <f t="shared" si="77"/>
        <v>1.0074008437429915</v>
      </c>
      <c r="P307" s="33">
        <v>20844571</v>
      </c>
      <c r="Q307" s="33">
        <v>96075174</v>
      </c>
      <c r="R307" s="33">
        <v>92454109</v>
      </c>
      <c r="S307" s="33">
        <v>92321412</v>
      </c>
      <c r="T307" s="38">
        <f t="shared" si="78"/>
        <v>0.99856472577113908</v>
      </c>
      <c r="U307" s="38">
        <f t="shared" si="79"/>
        <v>2.6686517079195449E-2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19180033</v>
      </c>
      <c r="K308" s="38">
        <f t="shared" si="74"/>
        <v>0.26471614997052245</v>
      </c>
      <c r="L308" s="33">
        <v>12556302</v>
      </c>
      <c r="M308" s="38">
        <f t="shared" si="75"/>
        <v>0.17329771660492818</v>
      </c>
      <c r="N308" s="33">
        <f t="shared" si="76"/>
        <v>74877177</v>
      </c>
      <c r="O308" s="38">
        <f t="shared" si="77"/>
        <v>1.033428775440655</v>
      </c>
      <c r="P308" s="33">
        <v>11158322</v>
      </c>
      <c r="Q308" s="33">
        <v>66774424</v>
      </c>
      <c r="R308" s="33">
        <v>67575021</v>
      </c>
      <c r="S308" s="33">
        <v>69685013</v>
      </c>
      <c r="T308" s="38">
        <f t="shared" si="78"/>
        <v>1.031224437207352</v>
      </c>
      <c r="U308" s="38">
        <f t="shared" si="79"/>
        <v>0.12528586287436405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238711489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62416305</v>
      </c>
      <c r="K310" s="39">
        <f t="shared" si="74"/>
        <v>0.26147172581207434</v>
      </c>
      <c r="L310" s="34">
        <f>SUM(L304:L309)</f>
        <v>46988037</v>
      </c>
      <c r="M310" s="39">
        <f t="shared" si="75"/>
        <v>0.19684028279007551</v>
      </c>
      <c r="N310" s="34">
        <f t="shared" si="76"/>
        <v>238093361</v>
      </c>
      <c r="O310" s="39">
        <f t="shared" si="77"/>
        <v>0.99741056451623067</v>
      </c>
      <c r="P310" s="34">
        <f>SUM(P304:P309)</f>
        <v>42995733</v>
      </c>
      <c r="Q310" s="34">
        <f>SUM(Q304:Q309)</f>
        <v>220731679</v>
      </c>
      <c r="R310" s="34">
        <f>SUM(R304:R309)</f>
        <v>220612623</v>
      </c>
      <c r="S310" s="34">
        <f>SUM(S304:S309)</f>
        <v>218654414</v>
      </c>
      <c r="T310" s="39">
        <f t="shared" si="78"/>
        <v>0.99112376720166184</v>
      </c>
      <c r="U310" s="39">
        <f t="shared" si="79"/>
        <v>9.2853493159425815E-2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29164371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7772976</v>
      </c>
      <c r="K311" s="38">
        <f t="shared" si="74"/>
        <v>0.26652301193123623</v>
      </c>
      <c r="L311" s="33">
        <v>4839862</v>
      </c>
      <c r="M311" s="38">
        <f t="shared" si="75"/>
        <v>0.16595118749518034</v>
      </c>
      <c r="N311" s="33">
        <f t="shared" si="76"/>
        <v>30957936</v>
      </c>
      <c r="O311" s="38">
        <f t="shared" si="77"/>
        <v>1.0614984976017483</v>
      </c>
      <c r="P311" s="33">
        <v>7766001</v>
      </c>
      <c r="Q311" s="33">
        <v>19327120</v>
      </c>
      <c r="R311" s="33">
        <v>25825771</v>
      </c>
      <c r="S311" s="33">
        <v>33110566</v>
      </c>
      <c r="T311" s="38">
        <f t="shared" si="78"/>
        <v>1.2820746377717049</v>
      </c>
      <c r="U311" s="38">
        <f t="shared" si="79"/>
        <v>-0.37678838825799787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155972873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38918970</v>
      </c>
      <c r="K312" s="38">
        <f t="shared" si="74"/>
        <v>0.24952396690160347</v>
      </c>
      <c r="L312" s="33">
        <v>32454563</v>
      </c>
      <c r="M312" s="38">
        <f t="shared" si="75"/>
        <v>0.20807825345372719</v>
      </c>
      <c r="N312" s="33">
        <f t="shared" si="76"/>
        <v>158374241</v>
      </c>
      <c r="O312" s="38">
        <f t="shared" si="77"/>
        <v>1.015396061852371</v>
      </c>
      <c r="P312" s="33">
        <v>38277805</v>
      </c>
      <c r="Q312" s="33">
        <v>148016892</v>
      </c>
      <c r="R312" s="33">
        <v>145340700</v>
      </c>
      <c r="S312" s="33">
        <v>144609687</v>
      </c>
      <c r="T312" s="38">
        <f t="shared" si="78"/>
        <v>0.99497034898001735</v>
      </c>
      <c r="U312" s="38">
        <f t="shared" si="79"/>
        <v>-0.15213103259186367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138701159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32616794</v>
      </c>
      <c r="K313" s="38">
        <f t="shared" si="74"/>
        <v>0.23515877037480271</v>
      </c>
      <c r="L313" s="33">
        <v>23781898</v>
      </c>
      <c r="M313" s="38">
        <f t="shared" si="75"/>
        <v>0.1714614223230824</v>
      </c>
      <c r="N313" s="33">
        <f t="shared" si="76"/>
        <v>136387174</v>
      </c>
      <c r="O313" s="38">
        <f t="shared" si="77"/>
        <v>0.98331675800921026</v>
      </c>
      <c r="P313" s="33">
        <v>22633203</v>
      </c>
      <c r="Q313" s="33">
        <v>150122713</v>
      </c>
      <c r="R313" s="33">
        <v>143575873</v>
      </c>
      <c r="S313" s="33">
        <v>126051006</v>
      </c>
      <c r="T313" s="38">
        <f t="shared" si="78"/>
        <v>0.87794002826644835</v>
      </c>
      <c r="U313" s="38">
        <f t="shared" si="79"/>
        <v>5.0752648664000422E-2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30754958</v>
      </c>
      <c r="K314" s="38">
        <f t="shared" si="74"/>
        <v>0.2701523853025658</v>
      </c>
      <c r="L314" s="33">
        <v>20820360</v>
      </c>
      <c r="M314" s="38">
        <f t="shared" si="75"/>
        <v>0.1828866069938424</v>
      </c>
      <c r="N314" s="33">
        <f t="shared" si="76"/>
        <v>121096450</v>
      </c>
      <c r="O314" s="38">
        <f t="shared" si="77"/>
        <v>1.0637145015503808</v>
      </c>
      <c r="P314" s="33">
        <v>21262423</v>
      </c>
      <c r="Q314" s="33">
        <v>110626458</v>
      </c>
      <c r="R314" s="33">
        <v>116114458</v>
      </c>
      <c r="S314" s="33">
        <v>118750742</v>
      </c>
      <c r="T314" s="38">
        <f t="shared" si="78"/>
        <v>1.0227041838321289</v>
      </c>
      <c r="U314" s="38">
        <f t="shared" si="79"/>
        <v>-2.0790810153668793E-2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12206714</v>
      </c>
      <c r="K315" s="38">
        <f t="shared" si="74"/>
        <v>0.29459735800772124</v>
      </c>
      <c r="L315" s="33">
        <v>8087364</v>
      </c>
      <c r="M315" s="38">
        <f t="shared" si="75"/>
        <v>0.19518078883856513</v>
      </c>
      <c r="N315" s="33">
        <f t="shared" si="76"/>
        <v>48111529</v>
      </c>
      <c r="O315" s="38">
        <f t="shared" si="77"/>
        <v>1.1611256996036659</v>
      </c>
      <c r="P315" s="33">
        <v>6168847</v>
      </c>
      <c r="Q315" s="33">
        <v>38514828</v>
      </c>
      <c r="R315" s="33">
        <v>43733638</v>
      </c>
      <c r="S315" s="33">
        <v>41826578</v>
      </c>
      <c r="T315" s="38">
        <f t="shared" si="78"/>
        <v>0.95639374890330409</v>
      </c>
      <c r="U315" s="38">
        <f t="shared" si="79"/>
        <v>0.31100090503136157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479116649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122270412</v>
      </c>
      <c r="K317" s="39">
        <f t="shared" si="74"/>
        <v>0.25519967267929361</v>
      </c>
      <c r="L317" s="34">
        <f>SUM(L311:L316)</f>
        <v>89984047</v>
      </c>
      <c r="M317" s="39">
        <f t="shared" si="75"/>
        <v>0.18781239847918538</v>
      </c>
      <c r="N317" s="34">
        <f t="shared" si="76"/>
        <v>494927330</v>
      </c>
      <c r="O317" s="39">
        <f t="shared" si="77"/>
        <v>1.0329996484843507</v>
      </c>
      <c r="P317" s="34">
        <f>SUM(P311:P316)</f>
        <v>96108279</v>
      </c>
      <c r="Q317" s="34">
        <f>SUM(Q311:Q316)</f>
        <v>466608011</v>
      </c>
      <c r="R317" s="34">
        <f>SUM(R311:R316)</f>
        <v>474590440</v>
      </c>
      <c r="S317" s="34">
        <f>SUM(S311:S316)</f>
        <v>464348579</v>
      </c>
      <c r="T317" s="39">
        <f t="shared" si="78"/>
        <v>0.97841958004885221</v>
      </c>
      <c r="U317" s="39">
        <f t="shared" si="79"/>
        <v>-6.3722210653673228E-2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50699478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16364666</v>
      </c>
      <c r="K318" s="38">
        <f t="shared" si="74"/>
        <v>0.32277780059195088</v>
      </c>
      <c r="L318" s="33">
        <v>9336555</v>
      </c>
      <c r="M318" s="38">
        <f t="shared" si="75"/>
        <v>0.18415485461211256</v>
      </c>
      <c r="N318" s="33">
        <f t="shared" si="76"/>
        <v>51204537</v>
      </c>
      <c r="O318" s="38">
        <f t="shared" si="77"/>
        <v>1.0099618185418004</v>
      </c>
      <c r="P318" s="33">
        <v>18678691</v>
      </c>
      <c r="Q318" s="33">
        <v>46780406</v>
      </c>
      <c r="R318" s="33">
        <v>47351206</v>
      </c>
      <c r="S318" s="33">
        <v>47150333</v>
      </c>
      <c r="T318" s="38">
        <f t="shared" si="78"/>
        <v>0.9957578060419412</v>
      </c>
      <c r="U318" s="38">
        <f t="shared" si="79"/>
        <v>-0.5001493948371436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30466255</v>
      </c>
      <c r="K319" s="38">
        <f t="shared" si="74"/>
        <v>0.28564912174178164</v>
      </c>
      <c r="L319" s="33">
        <v>22695554</v>
      </c>
      <c r="M319" s="38">
        <f t="shared" si="75"/>
        <v>0.21279166302334104</v>
      </c>
      <c r="N319" s="33">
        <f t="shared" si="76"/>
        <v>112183512</v>
      </c>
      <c r="O319" s="38">
        <f t="shared" si="77"/>
        <v>1.0518234576815766</v>
      </c>
      <c r="P319" s="33">
        <v>18452888</v>
      </c>
      <c r="Q319" s="33">
        <v>99752357</v>
      </c>
      <c r="R319" s="33">
        <v>96479489</v>
      </c>
      <c r="S319" s="33">
        <v>104394826</v>
      </c>
      <c r="T319" s="38">
        <f t="shared" si="78"/>
        <v>1.0820416555066954</v>
      </c>
      <c r="U319" s="38">
        <f t="shared" si="79"/>
        <v>0.22991880728913539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17272000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4342625</v>
      </c>
      <c r="K320" s="38">
        <f t="shared" si="74"/>
        <v>0.25142571792496526</v>
      </c>
      <c r="L320" s="33">
        <v>4096980</v>
      </c>
      <c r="M320" s="38">
        <f t="shared" si="75"/>
        <v>0.23720356646595647</v>
      </c>
      <c r="N320" s="33">
        <f t="shared" si="76"/>
        <v>17007175</v>
      </c>
      <c r="O320" s="38">
        <f t="shared" si="77"/>
        <v>0.98466738073182025</v>
      </c>
      <c r="P320" s="33">
        <v>3488913</v>
      </c>
      <c r="Q320" s="33">
        <v>12679400</v>
      </c>
      <c r="R320" s="33">
        <v>12679400</v>
      </c>
      <c r="S320" s="33">
        <v>14128963</v>
      </c>
      <c r="T320" s="38">
        <f t="shared" si="78"/>
        <v>1.1143242582456583</v>
      </c>
      <c r="U320" s="38">
        <f t="shared" si="79"/>
        <v>0.1742855152879994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25157220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6688696</v>
      </c>
      <c r="K321" s="38">
        <f t="shared" si="74"/>
        <v>0.26587580026727914</v>
      </c>
      <c r="L321" s="33">
        <v>5994368</v>
      </c>
      <c r="M321" s="38">
        <f t="shared" si="75"/>
        <v>0.23827624832950542</v>
      </c>
      <c r="N321" s="33">
        <f t="shared" si="76"/>
        <v>24735938</v>
      </c>
      <c r="O321" s="38">
        <f t="shared" si="77"/>
        <v>0.98325403204328621</v>
      </c>
      <c r="P321" s="33">
        <v>13643500</v>
      </c>
      <c r="Q321" s="33">
        <v>18186995</v>
      </c>
      <c r="R321" s="33">
        <v>25533769</v>
      </c>
      <c r="S321" s="33">
        <v>28152149</v>
      </c>
      <c r="T321" s="38">
        <f t="shared" si="78"/>
        <v>1.102545769878313</v>
      </c>
      <c r="U321" s="38">
        <f t="shared" si="79"/>
        <v>-0.56064294352622124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199784916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57862242</v>
      </c>
      <c r="K323" s="39">
        <f t="shared" si="74"/>
        <v>0.28962267601824354</v>
      </c>
      <c r="L323" s="34">
        <f>SUM(L318:L322)</f>
        <v>42123457</v>
      </c>
      <c r="M323" s="39">
        <f t="shared" si="75"/>
        <v>0.21084403088769724</v>
      </c>
      <c r="N323" s="34">
        <f t="shared" si="76"/>
        <v>205131162</v>
      </c>
      <c r="O323" s="39">
        <f t="shared" si="77"/>
        <v>1.0267600082480701</v>
      </c>
      <c r="P323" s="34">
        <f>SUM(P318:P322)</f>
        <v>54263992</v>
      </c>
      <c r="Q323" s="34">
        <f>SUM(Q318:Q322)</f>
        <v>177399158</v>
      </c>
      <c r="R323" s="34">
        <f>SUM(R318:R322)</f>
        <v>182043864</v>
      </c>
      <c r="S323" s="34">
        <f>SUM(S318:S322)</f>
        <v>193826271</v>
      </c>
      <c r="T323" s="39">
        <f t="shared" si="78"/>
        <v>1.0647229010696015</v>
      </c>
      <c r="U323" s="39">
        <f t="shared" si="79"/>
        <v>-0.2237309595652307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16137450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2797029</v>
      </c>
      <c r="K324" s="38">
        <f t="shared" si="74"/>
        <v>0.17332533950531218</v>
      </c>
      <c r="L324" s="33">
        <v>2395290</v>
      </c>
      <c r="M324" s="38">
        <f t="shared" si="75"/>
        <v>0.14843051411468355</v>
      </c>
      <c r="N324" s="33">
        <f t="shared" si="76"/>
        <v>9617658</v>
      </c>
      <c r="O324" s="38">
        <f t="shared" si="77"/>
        <v>0.5959837520797896</v>
      </c>
      <c r="P324" s="33">
        <v>1832815</v>
      </c>
      <c r="Q324" s="33">
        <v>14105650</v>
      </c>
      <c r="R324" s="33">
        <v>14396290</v>
      </c>
      <c r="S324" s="33">
        <v>7456303</v>
      </c>
      <c r="T324" s="38">
        <f t="shared" si="78"/>
        <v>0.51793225893615646</v>
      </c>
      <c r="U324" s="38">
        <f t="shared" si="79"/>
        <v>0.3068913119982104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6436828</v>
      </c>
      <c r="K325" s="38">
        <f t="shared" si="74"/>
        <v>0.25740553560257218</v>
      </c>
      <c r="L325" s="33">
        <v>6361581</v>
      </c>
      <c r="M325" s="38">
        <f t="shared" si="75"/>
        <v>0.25439644566922509</v>
      </c>
      <c r="N325" s="33">
        <f t="shared" si="76"/>
        <v>28551323</v>
      </c>
      <c r="O325" s="38">
        <f t="shared" si="77"/>
        <v>1.1417531412952215</v>
      </c>
      <c r="P325" s="33">
        <v>6131115</v>
      </c>
      <c r="Q325" s="33">
        <v>24831615</v>
      </c>
      <c r="R325" s="33">
        <v>24381615</v>
      </c>
      <c r="S325" s="33">
        <v>26035105</v>
      </c>
      <c r="T325" s="38">
        <f t="shared" si="78"/>
        <v>1.0678170826665911</v>
      </c>
      <c r="U325" s="38">
        <f t="shared" si="79"/>
        <v>3.7589573837711443E-2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110932381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22775014</v>
      </c>
      <c r="K326" s="38">
        <f t="shared" si="74"/>
        <v>0.2053053742711968</v>
      </c>
      <c r="L326" s="33">
        <v>23241142</v>
      </c>
      <c r="M326" s="38">
        <f t="shared" si="75"/>
        <v>0.20950728534349228</v>
      </c>
      <c r="N326" s="33">
        <f t="shared" si="76"/>
        <v>90934024</v>
      </c>
      <c r="O326" s="38">
        <f t="shared" si="77"/>
        <v>0.81972480154374405</v>
      </c>
      <c r="P326" s="33">
        <v>21246770</v>
      </c>
      <c r="Q326" s="33">
        <v>106789087</v>
      </c>
      <c r="R326" s="33">
        <v>94048159</v>
      </c>
      <c r="S326" s="33">
        <v>82706248</v>
      </c>
      <c r="T326" s="38">
        <f t="shared" si="78"/>
        <v>0.87940315769498478</v>
      </c>
      <c r="U326" s="38">
        <f t="shared" si="79"/>
        <v>9.3867067794304759E-2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34440473</v>
      </c>
      <c r="K327" s="38">
        <f t="shared" si="74"/>
        <v>0.17616025161885543</v>
      </c>
      <c r="L327" s="33">
        <v>47614202</v>
      </c>
      <c r="M327" s="38">
        <f t="shared" si="75"/>
        <v>0.24354281675954365</v>
      </c>
      <c r="N327" s="33">
        <f t="shared" si="76"/>
        <v>187807953</v>
      </c>
      <c r="O327" s="38">
        <f t="shared" si="77"/>
        <v>0.96062258658590949</v>
      </c>
      <c r="P327" s="33">
        <v>62860649</v>
      </c>
      <c r="Q327" s="33">
        <v>163075590</v>
      </c>
      <c r="R327" s="33">
        <v>178075590</v>
      </c>
      <c r="S327" s="33">
        <v>178123945</v>
      </c>
      <c r="T327" s="38">
        <f t="shared" si="78"/>
        <v>1.0002715419895563</v>
      </c>
      <c r="U327" s="38">
        <f t="shared" si="79"/>
        <v>-0.24254358239285756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47772400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215736</v>
      </c>
      <c r="K328" s="38">
        <f t="shared" si="74"/>
        <v>4.5159129539231856E-3</v>
      </c>
      <c r="L328" s="33">
        <v>9227791</v>
      </c>
      <c r="M328" s="38">
        <f t="shared" si="75"/>
        <v>0.19316155353300232</v>
      </c>
      <c r="N328" s="33">
        <f t="shared" si="76"/>
        <v>47500714</v>
      </c>
      <c r="O328" s="38">
        <f t="shared" si="77"/>
        <v>0.99431290870879419</v>
      </c>
      <c r="P328" s="33">
        <v>940768</v>
      </c>
      <c r="Q328" s="33">
        <v>45914229</v>
      </c>
      <c r="R328" s="33">
        <v>45337051</v>
      </c>
      <c r="S328" s="33">
        <v>36369625</v>
      </c>
      <c r="T328" s="38">
        <f t="shared" si="78"/>
        <v>0.80220535296837014</v>
      </c>
      <c r="U328" s="38">
        <f t="shared" si="79"/>
        <v>8.8087849501683735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99512674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23037524</v>
      </c>
      <c r="K329" s="38">
        <f t="shared" si="74"/>
        <v>0.23150341633870677</v>
      </c>
      <c r="L329" s="33">
        <v>27189359</v>
      </c>
      <c r="M329" s="38">
        <f t="shared" si="75"/>
        <v>0.27322508688692254</v>
      </c>
      <c r="N329" s="33">
        <f t="shared" si="76"/>
        <v>101398536</v>
      </c>
      <c r="O329" s="38">
        <f t="shared" si="77"/>
        <v>1.0189509730187736</v>
      </c>
      <c r="P329" s="33">
        <v>18012613</v>
      </c>
      <c r="Q329" s="33">
        <v>91209525</v>
      </c>
      <c r="R329" s="33">
        <v>92875637</v>
      </c>
      <c r="S329" s="33">
        <v>91548010</v>
      </c>
      <c r="T329" s="38">
        <f t="shared" si="78"/>
        <v>0.98570532549887113</v>
      </c>
      <c r="U329" s="38">
        <f t="shared" si="79"/>
        <v>0.50946223071577679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50031705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10766575</v>
      </c>
      <c r="K330" s="38">
        <f t="shared" si="74"/>
        <v>0.21519504482207832</v>
      </c>
      <c r="L330" s="33">
        <v>6312275</v>
      </c>
      <c r="M330" s="38">
        <f t="shared" si="75"/>
        <v>0.12616549845742814</v>
      </c>
      <c r="N330" s="33">
        <f t="shared" si="76"/>
        <v>50482983</v>
      </c>
      <c r="O330" s="38">
        <f t="shared" si="77"/>
        <v>1.0090198405191269</v>
      </c>
      <c r="P330" s="33">
        <v>142963</v>
      </c>
      <c r="Q330" s="33">
        <v>62296266</v>
      </c>
      <c r="R330" s="33">
        <v>55234555</v>
      </c>
      <c r="S330" s="33">
        <v>54752477</v>
      </c>
      <c r="T330" s="38">
        <f t="shared" si="78"/>
        <v>0.99127216649070493</v>
      </c>
      <c r="U330" s="38">
        <f t="shared" si="79"/>
        <v>43.153207473262313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544899667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100469179</v>
      </c>
      <c r="K332" s="39">
        <f t="shared" si="74"/>
        <v>0.18438106147713978</v>
      </c>
      <c r="L332" s="34">
        <f>SUM(L324:L331)</f>
        <v>122341640</v>
      </c>
      <c r="M332" s="39">
        <f t="shared" si="75"/>
        <v>0.22452140716760613</v>
      </c>
      <c r="N332" s="34">
        <f t="shared" si="76"/>
        <v>516293191</v>
      </c>
      <c r="O332" s="39">
        <f t="shared" si="77"/>
        <v>0.9475013883610981</v>
      </c>
      <c r="P332" s="34">
        <f>SUM(P324:P331)</f>
        <v>111167693</v>
      </c>
      <c r="Q332" s="34">
        <f>SUM(Q324:Q331)</f>
        <v>508221962</v>
      </c>
      <c r="R332" s="34">
        <f>SUM(R324:R331)</f>
        <v>504348897</v>
      </c>
      <c r="S332" s="34">
        <f>SUM(S324:S331)</f>
        <v>476991713</v>
      </c>
      <c r="T332" s="39">
        <f t="shared" si="78"/>
        <v>0.94575742276283792</v>
      </c>
      <c r="U332" s="39">
        <f t="shared" si="79"/>
        <v>0.10051433738037541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3302160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832267</v>
      </c>
      <c r="K333" s="38">
        <f t="shared" si="74"/>
        <v>0.25203715144026939</v>
      </c>
      <c r="L333" s="33">
        <v>818569</v>
      </c>
      <c r="M333" s="38">
        <f t="shared" si="75"/>
        <v>0.24788895753082832</v>
      </c>
      <c r="N333" s="33">
        <f t="shared" si="76"/>
        <v>3271571</v>
      </c>
      <c r="O333" s="38">
        <f t="shared" si="77"/>
        <v>0.99073666933158899</v>
      </c>
      <c r="P333" s="33">
        <v>782140</v>
      </c>
      <c r="Q333" s="33">
        <v>2873104</v>
      </c>
      <c r="R333" s="33">
        <v>1829200</v>
      </c>
      <c r="S333" s="33">
        <v>3106813</v>
      </c>
      <c r="T333" s="38">
        <f t="shared" si="78"/>
        <v>1.6984545156352504</v>
      </c>
      <c r="U333" s="38">
        <f t="shared" si="79"/>
        <v>4.6576060551819287E-2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4450331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926754</v>
      </c>
      <c r="K334" s="38">
        <f t="shared" si="74"/>
        <v>0.20824383624498941</v>
      </c>
      <c r="L334" s="33">
        <v>873960</v>
      </c>
      <c r="M334" s="38">
        <f t="shared" si="75"/>
        <v>0.19638089840957898</v>
      </c>
      <c r="N334" s="33">
        <f t="shared" si="76"/>
        <v>3772956</v>
      </c>
      <c r="O334" s="38">
        <f t="shared" si="77"/>
        <v>0.84779222039888713</v>
      </c>
      <c r="P334" s="33">
        <v>1091933</v>
      </c>
      <c r="Q334" s="33">
        <v>3376840</v>
      </c>
      <c r="R334" s="33">
        <v>4060000</v>
      </c>
      <c r="S334" s="33">
        <v>3988665</v>
      </c>
      <c r="T334" s="38">
        <f t="shared" si="78"/>
        <v>0.98242980295566507</v>
      </c>
      <c r="U334" s="38">
        <f t="shared" si="79"/>
        <v>-0.19962122218121436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33740714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4120727</v>
      </c>
      <c r="K335" s="38">
        <f t="shared" si="74"/>
        <v>0.12212921753819436</v>
      </c>
      <c r="L335" s="33">
        <v>4565385</v>
      </c>
      <c r="M335" s="38">
        <f t="shared" si="75"/>
        <v>0.13530789538122992</v>
      </c>
      <c r="N335" s="33">
        <f t="shared" si="76"/>
        <v>20084354</v>
      </c>
      <c r="O335" s="38">
        <f t="shared" si="77"/>
        <v>0.59525574947821203</v>
      </c>
      <c r="P335" s="33">
        <v>4512748</v>
      </c>
      <c r="Q335" s="33">
        <v>31274951</v>
      </c>
      <c r="R335" s="33">
        <v>32660851</v>
      </c>
      <c r="S335" s="33">
        <v>20576670</v>
      </c>
      <c r="T335" s="38">
        <f t="shared" si="78"/>
        <v>0.63001022233009174</v>
      </c>
      <c r="U335" s="38">
        <f t="shared" si="79"/>
        <v>1.1664068102185121E-2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41493205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5879748</v>
      </c>
      <c r="K337" s="39">
        <f t="shared" si="74"/>
        <v>0.14170387657448974</v>
      </c>
      <c r="L337" s="34">
        <f>SUM(L333:L336)</f>
        <v>6257914</v>
      </c>
      <c r="M337" s="39">
        <f t="shared" si="75"/>
        <v>0.15081780257755456</v>
      </c>
      <c r="N337" s="34">
        <f t="shared" si="76"/>
        <v>27128881</v>
      </c>
      <c r="O337" s="39">
        <f t="shared" si="77"/>
        <v>0.6538150282678814</v>
      </c>
      <c r="P337" s="34">
        <f>SUM(P333:P336)</f>
        <v>6386821</v>
      </c>
      <c r="Q337" s="34">
        <f>SUM(Q333:Q336)</f>
        <v>37524895</v>
      </c>
      <c r="R337" s="34">
        <f>SUM(R333:R336)</f>
        <v>38550051</v>
      </c>
      <c r="S337" s="34">
        <f>SUM(S333:S336)</f>
        <v>27672148</v>
      </c>
      <c r="T337" s="39">
        <f t="shared" si="78"/>
        <v>0.71782390119276362</v>
      </c>
      <c r="U337" s="39">
        <f t="shared" si="79"/>
        <v>-2.0183280539723958E-2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3456872021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895249138</v>
      </c>
      <c r="K338" s="39">
        <f t="shared" si="74"/>
        <v>0.258976650729761</v>
      </c>
      <c r="L338" s="34">
        <f>SUM(L302,L304:L309,L311:L316,L318:L322,L324:L331,L333:L336)</f>
        <v>821674208</v>
      </c>
      <c r="M338" s="39">
        <f t="shared" si="75"/>
        <v>0.23769297879946016</v>
      </c>
      <c r="N338" s="34">
        <f t="shared" si="76"/>
        <v>3448782404</v>
      </c>
      <c r="O338" s="39">
        <f t="shared" si="77"/>
        <v>0.99765984481032077</v>
      </c>
      <c r="P338" s="34">
        <f>SUM(P302,P304:P309,P311:P316,P318:P322,P324:P331,P333:P336)</f>
        <v>759783169</v>
      </c>
      <c r="Q338" s="34">
        <f>SUM(Q302,Q304:Q309,Q311:Q316,Q318:Q322,Q324:Q331,Q333:Q336)</f>
        <v>3084445644</v>
      </c>
      <c r="R338" s="34">
        <f>SUM(R302,R304:R309,R311:R316,R318:R322,R324:R331,R333:R336)</f>
        <v>3176013802</v>
      </c>
      <c r="S338" s="34">
        <f>SUM(S302,S304:S309,S311:S316,S318:S322,S324:S331,S333:S336)</f>
        <v>3163722164</v>
      </c>
      <c r="T338" s="39">
        <f t="shared" si="78"/>
        <v>0.99612985372032714</v>
      </c>
      <c r="U338" s="39">
        <f t="shared" si="79"/>
        <v>8.1458818153946178E-2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18797715362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4422758887</v>
      </c>
      <c r="K339" s="41">
        <f t="shared" si="74"/>
        <v>0.23528172449832416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4142281455</v>
      </c>
      <c r="M339" s="41">
        <f t="shared" si="75"/>
        <v>0.2203608989299686</v>
      </c>
      <c r="N339" s="36">
        <f t="shared" si="76"/>
        <v>17429326764</v>
      </c>
      <c r="O339" s="41">
        <f t="shared" si="77"/>
        <v>0.9272045261007501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3438578605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16268970995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14807739203</v>
      </c>
      <c r="T339" s="41">
        <f t="shared" si="78"/>
        <v>0.91018290016934167</v>
      </c>
      <c r="U339" s="41">
        <f t="shared" si="79"/>
        <v>0.20464934231160314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534413172</v>
      </c>
      <c r="E8" s="33">
        <v>545334187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135426238</v>
      </c>
      <c r="K8" s="38">
        <f>IF(($E8       =0),0,($J8       /$E8       ))</f>
        <v>0.24833623350299877</v>
      </c>
      <c r="L8" s="33">
        <v>100092073</v>
      </c>
      <c r="M8" s="38">
        <f>IF(($E8       =0),0,($L8       /$E8       ))</f>
        <v>0.18354263383087699</v>
      </c>
      <c r="N8" s="33">
        <f>$F8       +$H8       +$J8       +$L8</f>
        <v>549506136</v>
      </c>
      <c r="O8" s="38">
        <f>IF(($E8       =0),0,($N8       /$E8       ))</f>
        <v>1.0076502612516387</v>
      </c>
      <c r="P8" s="33">
        <v>91996464</v>
      </c>
      <c r="Q8" s="33">
        <v>487581550</v>
      </c>
      <c r="R8" s="33">
        <v>492581550</v>
      </c>
      <c r="S8" s="33">
        <v>500705529</v>
      </c>
      <c r="T8" s="38">
        <f>IF(($R8       =0),0,($S8       /$R8       ))</f>
        <v>1.0164926579162374</v>
      </c>
      <c r="U8" s="38">
        <f>IF(($P8       =0),0,(($L8       /$P8       )-1))</f>
        <v>8.7999132227516874E-2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136677093</v>
      </c>
      <c r="K9" s="38">
        <f>IF(($E9       =0),0,($J9       /$E9       ))</f>
        <v>0.29400655914448037</v>
      </c>
      <c r="L9" s="33">
        <v>125071219</v>
      </c>
      <c r="M9" s="38">
        <f>IF(($E9       =0),0,($L9       /$E9       ))</f>
        <v>0.26904112414942682</v>
      </c>
      <c r="N9" s="33">
        <f>$F9       +$H9       +$J9       +$L9</f>
        <v>461643064</v>
      </c>
      <c r="O9" s="38">
        <f>IF(($E9       =0),0,($N9       /$E9       ))</f>
        <v>0.99304196350997265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1010211887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272103331</v>
      </c>
      <c r="K10" s="39">
        <f t="shared" ref="K10:K54" si="2">IF(($E10      =0),0,($J10      /$E10      ))</f>
        <v>0.26935273134436993</v>
      </c>
      <c r="L10" s="34">
        <f>SUM(L8:L9)</f>
        <v>225163292</v>
      </c>
      <c r="M10" s="39">
        <f t="shared" ref="M10:M54" si="3">IF(($E10      =0),0,($L10      /$E10      ))</f>
        <v>0.22288719316960481</v>
      </c>
      <c r="N10" s="34">
        <f t="shared" ref="N10:N54" si="4">$F10      +$H10      +$J10      +$L10</f>
        <v>1011149200</v>
      </c>
      <c r="O10" s="39">
        <f t="shared" ref="O10:O54" si="5">IF(($E10      =0),0,($N10      /$E10      ))</f>
        <v>1.0009278380229554</v>
      </c>
      <c r="P10" s="34">
        <f>SUM(P8:P9)</f>
        <v>91996464</v>
      </c>
      <c r="Q10" s="34">
        <f>SUM(Q8:Q9)</f>
        <v>487581550</v>
      </c>
      <c r="R10" s="34">
        <f>SUM(R8:R9)</f>
        <v>492581550</v>
      </c>
      <c r="S10" s="34">
        <f>SUM(S8:S9)</f>
        <v>500705529</v>
      </c>
      <c r="T10" s="39">
        <f t="shared" ref="T10:T54" si="6">IF(($R10      =0),0,($S10      /$R10      ))</f>
        <v>1.0164926579162374</v>
      </c>
      <c r="U10" s="39">
        <f t="shared" ref="U10:U54" si="7">IF(($P10      =0),0,(($L10      /$P10      )-1))</f>
        <v>1.4475211569001174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6461725</v>
      </c>
      <c r="K11" s="38">
        <f t="shared" si="2"/>
        <v>0.20101824335304985</v>
      </c>
      <c r="L11" s="33">
        <v>6479524</v>
      </c>
      <c r="M11" s="38">
        <f t="shared" si="3"/>
        <v>0.20157195365694563</v>
      </c>
      <c r="N11" s="33">
        <f t="shared" si="4"/>
        <v>32226790</v>
      </c>
      <c r="O11" s="38">
        <f t="shared" si="5"/>
        <v>1.0025454061736816</v>
      </c>
      <c r="P11" s="33">
        <v>6104875</v>
      </c>
      <c r="Q11" s="33">
        <v>49223811</v>
      </c>
      <c r="R11" s="33">
        <v>49223811</v>
      </c>
      <c r="S11" s="33">
        <v>44382395</v>
      </c>
      <c r="T11" s="38">
        <f t="shared" si="6"/>
        <v>0.90164483607333856</v>
      </c>
      <c r="U11" s="38">
        <f t="shared" si="7"/>
        <v>6.1368824095497487E-2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15087943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2070252</v>
      </c>
      <c r="K12" s="38">
        <f t="shared" si="2"/>
        <v>0.13721234233188712</v>
      </c>
      <c r="L12" s="33">
        <v>2036062</v>
      </c>
      <c r="M12" s="38">
        <f t="shared" si="3"/>
        <v>0.13494629453464929</v>
      </c>
      <c r="N12" s="33">
        <f t="shared" si="4"/>
        <v>13373672</v>
      </c>
      <c r="O12" s="38">
        <f t="shared" si="5"/>
        <v>0.88638139738465338</v>
      </c>
      <c r="P12" s="33">
        <v>2062785</v>
      </c>
      <c r="Q12" s="33">
        <v>15598060</v>
      </c>
      <c r="R12" s="33">
        <v>14991010</v>
      </c>
      <c r="S12" s="33">
        <v>13063352</v>
      </c>
      <c r="T12" s="38">
        <f t="shared" si="6"/>
        <v>0.87141239983163243</v>
      </c>
      <c r="U12" s="38">
        <f t="shared" si="7"/>
        <v>-1.2954815940585229E-2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7073969</v>
      </c>
      <c r="K13" s="38">
        <f t="shared" si="2"/>
        <v>0.2185653510173684</v>
      </c>
      <c r="L13" s="33">
        <v>4671335</v>
      </c>
      <c r="M13" s="38">
        <f t="shared" si="3"/>
        <v>0.14433085217007857</v>
      </c>
      <c r="N13" s="33">
        <f t="shared" si="4"/>
        <v>26715502</v>
      </c>
      <c r="O13" s="38">
        <f t="shared" si="5"/>
        <v>0.82543238063881919</v>
      </c>
      <c r="P13" s="33">
        <v>3536318</v>
      </c>
      <c r="Q13" s="33">
        <v>30615960</v>
      </c>
      <c r="R13" s="33">
        <v>32061048</v>
      </c>
      <c r="S13" s="33">
        <v>22851713</v>
      </c>
      <c r="T13" s="38">
        <f t="shared" si="6"/>
        <v>0.71275627047500134</v>
      </c>
      <c r="U13" s="38">
        <f t="shared" si="7"/>
        <v>0.32096010596332114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32171832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7704801</v>
      </c>
      <c r="K14" s="38">
        <f t="shared" si="2"/>
        <v>0.23948903500428573</v>
      </c>
      <c r="L14" s="33">
        <v>5960207</v>
      </c>
      <c r="M14" s="38">
        <f t="shared" si="3"/>
        <v>0.18526165995147556</v>
      </c>
      <c r="N14" s="33">
        <f t="shared" si="4"/>
        <v>34793311</v>
      </c>
      <c r="O14" s="38">
        <f t="shared" si="5"/>
        <v>1.081483671803334</v>
      </c>
      <c r="P14" s="33">
        <v>5331633</v>
      </c>
      <c r="Q14" s="33">
        <v>32577157</v>
      </c>
      <c r="R14" s="33">
        <v>32577157</v>
      </c>
      <c r="S14" s="33">
        <v>32494020</v>
      </c>
      <c r="T14" s="38">
        <f t="shared" si="6"/>
        <v>0.99744799707353227</v>
      </c>
      <c r="U14" s="38">
        <f t="shared" si="7"/>
        <v>0.11789521146710591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21228000</v>
      </c>
      <c r="E15" s="33">
        <v>6092051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10199892</v>
      </c>
      <c r="K15" s="38">
        <f t="shared" si="2"/>
        <v>1.6742952414548073</v>
      </c>
      <c r="L15" s="33">
        <v>1816768</v>
      </c>
      <c r="M15" s="38">
        <f t="shared" si="3"/>
        <v>0.29821943381629601</v>
      </c>
      <c r="N15" s="33">
        <f t="shared" si="4"/>
        <v>20649009</v>
      </c>
      <c r="O15" s="38">
        <f t="shared" si="5"/>
        <v>3.3895003505387593</v>
      </c>
      <c r="P15" s="33">
        <v>1319234</v>
      </c>
      <c r="Q15" s="33">
        <v>19491559</v>
      </c>
      <c r="R15" s="33">
        <v>19491559</v>
      </c>
      <c r="S15" s="33">
        <v>30309546</v>
      </c>
      <c r="T15" s="38">
        <f t="shared" si="6"/>
        <v>1.5550088117630816</v>
      </c>
      <c r="U15" s="38">
        <f t="shared" si="7"/>
        <v>0.37713855161404264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73153808</v>
      </c>
      <c r="E16" s="33">
        <v>80986060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15092248</v>
      </c>
      <c r="K16" s="38">
        <f t="shared" si="2"/>
        <v>0.18635612104107793</v>
      </c>
      <c r="L16" s="33">
        <v>12260477</v>
      </c>
      <c r="M16" s="38">
        <f t="shared" si="3"/>
        <v>0.15138996760677084</v>
      </c>
      <c r="N16" s="33">
        <f t="shared" si="4"/>
        <v>58920963</v>
      </c>
      <c r="O16" s="38">
        <f t="shared" si="5"/>
        <v>0.72754450580754271</v>
      </c>
      <c r="P16" s="33">
        <v>31196867</v>
      </c>
      <c r="Q16" s="33">
        <v>73459008</v>
      </c>
      <c r="R16" s="33">
        <v>72006206</v>
      </c>
      <c r="S16" s="33">
        <v>74430202</v>
      </c>
      <c r="T16" s="38">
        <f t="shared" si="6"/>
        <v>1.0336637094863741</v>
      </c>
      <c r="U16" s="38">
        <f t="shared" si="7"/>
        <v>-0.60699652949124672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1698124</v>
      </c>
      <c r="K17" s="38">
        <f t="shared" si="2"/>
        <v>0.27976434952042367</v>
      </c>
      <c r="L17" s="33">
        <v>1539297</v>
      </c>
      <c r="M17" s="38">
        <f t="shared" si="3"/>
        <v>0.25359774900050858</v>
      </c>
      <c r="N17" s="33">
        <f t="shared" si="4"/>
        <v>5536081</v>
      </c>
      <c r="O17" s="38">
        <f t="shared" si="5"/>
        <v>0.91206419546356843</v>
      </c>
      <c r="P17" s="33">
        <v>9120169</v>
      </c>
      <c r="Q17" s="33">
        <v>7731751</v>
      </c>
      <c r="R17" s="33">
        <v>10967454</v>
      </c>
      <c r="S17" s="33">
        <v>14964702</v>
      </c>
      <c r="T17" s="38">
        <f t="shared" si="6"/>
        <v>1.3644645329718275</v>
      </c>
      <c r="U17" s="38">
        <f t="shared" si="7"/>
        <v>-0.83122056181195769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204918155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50301011</v>
      </c>
      <c r="K19" s="39">
        <f t="shared" si="2"/>
        <v>0.24546878728241525</v>
      </c>
      <c r="L19" s="34">
        <f>SUM(L11:L18)</f>
        <v>34763670</v>
      </c>
      <c r="M19" s="39">
        <f t="shared" si="3"/>
        <v>0.16964660842276275</v>
      </c>
      <c r="N19" s="34">
        <f t="shared" si="4"/>
        <v>192215328</v>
      </c>
      <c r="O19" s="39">
        <f t="shared" si="5"/>
        <v>0.9380102412106921</v>
      </c>
      <c r="P19" s="34">
        <f>SUM(P11:P18)</f>
        <v>58671881</v>
      </c>
      <c r="Q19" s="34">
        <f>SUM(Q11:Q18)</f>
        <v>228697306</v>
      </c>
      <c r="R19" s="34">
        <f>SUM(R11:R18)</f>
        <v>231318245</v>
      </c>
      <c r="S19" s="34">
        <f>SUM(S11:S18)</f>
        <v>232495930</v>
      </c>
      <c r="T19" s="39">
        <f t="shared" si="6"/>
        <v>1.0050911894130963</v>
      </c>
      <c r="U19" s="39">
        <f t="shared" si="7"/>
        <v>-0.40749010586519285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862824</v>
      </c>
      <c r="K20" s="38">
        <f t="shared" si="2"/>
        <v>1.7256480000000001</v>
      </c>
      <c r="L20" s="33">
        <v>875881</v>
      </c>
      <c r="M20" s="38">
        <f t="shared" si="3"/>
        <v>1.751762</v>
      </c>
      <c r="N20" s="33">
        <f t="shared" si="4"/>
        <v>3196590</v>
      </c>
      <c r="O20" s="38">
        <f t="shared" si="5"/>
        <v>6.3931800000000001</v>
      </c>
      <c r="P20" s="33">
        <v>864520</v>
      </c>
      <c r="Q20" s="33">
        <v>500000</v>
      </c>
      <c r="R20" s="33">
        <v>500000</v>
      </c>
      <c r="S20" s="33">
        <v>2333739</v>
      </c>
      <c r="T20" s="38">
        <f t="shared" si="6"/>
        <v>4.667478</v>
      </c>
      <c r="U20" s="38">
        <f t="shared" si="7"/>
        <v>1.3141396381807224E-2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844389</v>
      </c>
      <c r="Q21" s="33">
        <v>6995001</v>
      </c>
      <c r="R21" s="33">
        <v>6995001</v>
      </c>
      <c r="S21" s="33">
        <v>6338767</v>
      </c>
      <c r="T21" s="38">
        <f t="shared" si="6"/>
        <v>0.90618528860825043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3640073</v>
      </c>
      <c r="K22" s="38">
        <f t="shared" si="2"/>
        <v>0.35227028808744487</v>
      </c>
      <c r="L22" s="33">
        <v>11696993</v>
      </c>
      <c r="M22" s="38">
        <f t="shared" si="3"/>
        <v>1.131983642599153</v>
      </c>
      <c r="N22" s="33">
        <f t="shared" si="4"/>
        <v>22439121</v>
      </c>
      <c r="O22" s="38">
        <f t="shared" si="5"/>
        <v>2.1715596415508793</v>
      </c>
      <c r="P22" s="33">
        <v>3631369</v>
      </c>
      <c r="Q22" s="33">
        <v>10333182</v>
      </c>
      <c r="R22" s="33">
        <v>10333182</v>
      </c>
      <c r="S22" s="33">
        <v>13132352</v>
      </c>
      <c r="T22" s="38">
        <f t="shared" si="6"/>
        <v>1.2708913866028877</v>
      </c>
      <c r="U22" s="38">
        <f t="shared" si="7"/>
        <v>2.2210973327139159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16068818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3140431</v>
      </c>
      <c r="K23" s="38">
        <f t="shared" si="2"/>
        <v>0.19543634136624113</v>
      </c>
      <c r="L23" s="33">
        <v>3172503</v>
      </c>
      <c r="M23" s="38">
        <f t="shared" si="3"/>
        <v>0.19743225668496589</v>
      </c>
      <c r="N23" s="33">
        <f t="shared" si="4"/>
        <v>12629896</v>
      </c>
      <c r="O23" s="38">
        <f t="shared" si="5"/>
        <v>0.78598786793154296</v>
      </c>
      <c r="P23" s="33">
        <v>3025082</v>
      </c>
      <c r="Q23" s="33">
        <v>12651362</v>
      </c>
      <c r="R23" s="33">
        <v>15929619</v>
      </c>
      <c r="S23" s="33">
        <v>12240886</v>
      </c>
      <c r="T23" s="38">
        <f t="shared" si="6"/>
        <v>0.76843557903048398</v>
      </c>
      <c r="U23" s="38">
        <f t="shared" si="7"/>
        <v>4.8732893852133641E-2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374608</v>
      </c>
      <c r="K24" s="38">
        <f t="shared" si="2"/>
        <v>0.24623604106125072</v>
      </c>
      <c r="L24" s="33">
        <v>374660</v>
      </c>
      <c r="M24" s="38">
        <f t="shared" si="3"/>
        <v>0.24627022152225311</v>
      </c>
      <c r="N24" s="33">
        <f t="shared" si="4"/>
        <v>1596702</v>
      </c>
      <c r="O24" s="38">
        <f t="shared" si="5"/>
        <v>1.0495386623739513</v>
      </c>
      <c r="P24" s="33">
        <v>366636</v>
      </c>
      <c r="Q24" s="33">
        <v>664286</v>
      </c>
      <c r="R24" s="33">
        <v>1464232</v>
      </c>
      <c r="S24" s="33">
        <v>1465388</v>
      </c>
      <c r="T24" s="38">
        <f t="shared" si="6"/>
        <v>1.0007894923755252</v>
      </c>
      <c r="U24" s="38">
        <f t="shared" si="7"/>
        <v>2.1885466784494767E-2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4263948</v>
      </c>
      <c r="K25" s="38">
        <f t="shared" si="2"/>
        <v>0.23721920072510738</v>
      </c>
      <c r="L25" s="33">
        <v>4263101</v>
      </c>
      <c r="M25" s="38">
        <f t="shared" si="3"/>
        <v>0.23717207898182766</v>
      </c>
      <c r="N25" s="33">
        <f t="shared" si="4"/>
        <v>17063406</v>
      </c>
      <c r="O25" s="38">
        <f t="shared" si="5"/>
        <v>0.94930039788665377</v>
      </c>
      <c r="P25" s="33">
        <v>10032219</v>
      </c>
      <c r="Q25" s="33">
        <v>27648502</v>
      </c>
      <c r="R25" s="33">
        <v>27648502</v>
      </c>
      <c r="S25" s="33">
        <v>19731687</v>
      </c>
      <c r="T25" s="38">
        <f t="shared" si="6"/>
        <v>0.71366206386154307</v>
      </c>
      <c r="U25" s="38">
        <f t="shared" si="7"/>
        <v>-0.57505901735199361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8527428</v>
      </c>
      <c r="E26" s="33">
        <v>0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48703</v>
      </c>
      <c r="K26" s="38">
        <f t="shared" si="2"/>
        <v>0</v>
      </c>
      <c r="L26" s="33">
        <v>65506</v>
      </c>
      <c r="M26" s="38">
        <f t="shared" si="3"/>
        <v>0</v>
      </c>
      <c r="N26" s="33">
        <f t="shared" si="4"/>
        <v>191444</v>
      </c>
      <c r="O26" s="38">
        <f t="shared" si="5"/>
        <v>0</v>
      </c>
      <c r="P26" s="33">
        <v>356283</v>
      </c>
      <c r="Q26" s="33">
        <v>7409364</v>
      </c>
      <c r="R26" s="33">
        <v>0</v>
      </c>
      <c r="S26" s="33">
        <v>1384194</v>
      </c>
      <c r="T26" s="38">
        <f t="shared" si="6"/>
        <v>0</v>
      </c>
      <c r="U26" s="38">
        <f t="shared" si="7"/>
        <v>-0.81614053996401736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46398054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12330587</v>
      </c>
      <c r="K27" s="39">
        <f t="shared" si="2"/>
        <v>0.26575655522104441</v>
      </c>
      <c r="L27" s="34">
        <f>SUM(L20:L26)</f>
        <v>20448644</v>
      </c>
      <c r="M27" s="39">
        <f t="shared" si="3"/>
        <v>0.44072201821222934</v>
      </c>
      <c r="N27" s="34">
        <f t="shared" si="4"/>
        <v>57117159</v>
      </c>
      <c r="O27" s="39">
        <f t="shared" si="5"/>
        <v>1.2310248830694495</v>
      </c>
      <c r="P27" s="34">
        <f>SUM(P20:P26)</f>
        <v>19120498</v>
      </c>
      <c r="Q27" s="34">
        <f>SUM(Q20:Q26)</f>
        <v>66201697</v>
      </c>
      <c r="R27" s="34">
        <f>SUM(R20:R26)</f>
        <v>62870536</v>
      </c>
      <c r="S27" s="34">
        <f>SUM(S20:S26)</f>
        <v>56627013</v>
      </c>
      <c r="T27" s="39">
        <f t="shared" si="6"/>
        <v>0.90069238474442148</v>
      </c>
      <c r="U27" s="39">
        <f t="shared" si="7"/>
        <v>6.9461893722642554E-2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7975914</v>
      </c>
      <c r="K28" s="38">
        <f t="shared" si="2"/>
        <v>0.21403794367966589</v>
      </c>
      <c r="L28" s="33">
        <v>6393667</v>
      </c>
      <c r="M28" s="38">
        <f t="shared" si="3"/>
        <v>0.17157749409691961</v>
      </c>
      <c r="N28" s="33">
        <f t="shared" si="4"/>
        <v>30165424</v>
      </c>
      <c r="O28" s="38">
        <f t="shared" si="5"/>
        <v>0.80950538373222702</v>
      </c>
      <c r="P28" s="33">
        <v>7371025</v>
      </c>
      <c r="Q28" s="33">
        <v>36198899</v>
      </c>
      <c r="R28" s="33">
        <v>36198898</v>
      </c>
      <c r="S28" s="33">
        <v>29745531</v>
      </c>
      <c r="T28" s="38">
        <f t="shared" si="6"/>
        <v>0.82172476631747182</v>
      </c>
      <c r="U28" s="38">
        <f t="shared" si="7"/>
        <v>-0.13259458487795117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1145100</v>
      </c>
      <c r="E29" s="33">
        <v>2000000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517091</v>
      </c>
      <c r="K29" s="38">
        <f t="shared" si="2"/>
        <v>0.25854549999999998</v>
      </c>
      <c r="L29" s="33">
        <v>536834</v>
      </c>
      <c r="M29" s="38">
        <f t="shared" si="3"/>
        <v>0.26841700000000002</v>
      </c>
      <c r="N29" s="33">
        <f t="shared" si="4"/>
        <v>1925154</v>
      </c>
      <c r="O29" s="38">
        <f t="shared" si="5"/>
        <v>0.96257700000000002</v>
      </c>
      <c r="P29" s="33">
        <v>-68479</v>
      </c>
      <c r="Q29" s="33">
        <v>2600000</v>
      </c>
      <c r="R29" s="33">
        <v>1145100</v>
      </c>
      <c r="S29" s="33">
        <v>1538005</v>
      </c>
      <c r="T29" s="38">
        <f t="shared" si="6"/>
        <v>1.3431185049340668</v>
      </c>
      <c r="U29" s="38">
        <f t="shared" si="7"/>
        <v>-8.8393960192175705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5100000</v>
      </c>
      <c r="E30" s="33">
        <v>6600000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3844671</v>
      </c>
      <c r="K30" s="38">
        <f t="shared" si="2"/>
        <v>0.58252590909090907</v>
      </c>
      <c r="L30" s="33">
        <v>4775862</v>
      </c>
      <c r="M30" s="38">
        <f t="shared" si="3"/>
        <v>0.72361545454545451</v>
      </c>
      <c r="N30" s="33">
        <f t="shared" si="4"/>
        <v>14464648</v>
      </c>
      <c r="O30" s="38">
        <f t="shared" si="5"/>
        <v>2.1916133333333332</v>
      </c>
      <c r="P30" s="33">
        <v>2988783</v>
      </c>
      <c r="Q30" s="33">
        <v>10922241</v>
      </c>
      <c r="R30" s="33">
        <v>11922241</v>
      </c>
      <c r="S30" s="33">
        <v>12767720</v>
      </c>
      <c r="T30" s="38">
        <f t="shared" si="6"/>
        <v>1.0709161138413492</v>
      </c>
      <c r="U30" s="38">
        <f t="shared" si="7"/>
        <v>0.5979286552419496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27536678</v>
      </c>
      <c r="E31" s="33">
        <v>32625246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1002631</v>
      </c>
      <c r="K31" s="38">
        <f t="shared" si="2"/>
        <v>3.073175294984749E-2</v>
      </c>
      <c r="L31" s="33">
        <v>755587</v>
      </c>
      <c r="M31" s="38">
        <f t="shared" si="3"/>
        <v>2.3159580160713577E-2</v>
      </c>
      <c r="N31" s="33">
        <f t="shared" si="4"/>
        <v>3844310</v>
      </c>
      <c r="O31" s="38">
        <f t="shared" si="5"/>
        <v>0.11783236822183656</v>
      </c>
      <c r="P31" s="33">
        <v>273508</v>
      </c>
      <c r="Q31" s="33">
        <v>50456157</v>
      </c>
      <c r="R31" s="33">
        <v>50687941</v>
      </c>
      <c r="S31" s="33">
        <v>1092773</v>
      </c>
      <c r="T31" s="38">
        <f t="shared" si="6"/>
        <v>2.1558835858019959E-2</v>
      </c>
      <c r="U31" s="38">
        <f t="shared" si="7"/>
        <v>1.7625773286338973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4873846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1263036</v>
      </c>
      <c r="K32" s="38">
        <f t="shared" si="2"/>
        <v>0.25914565211949658</v>
      </c>
      <c r="L32" s="33">
        <v>1287003</v>
      </c>
      <c r="M32" s="38">
        <f t="shared" si="3"/>
        <v>0.26406312386562891</v>
      </c>
      <c r="N32" s="33">
        <f t="shared" si="4"/>
        <v>5126097</v>
      </c>
      <c r="O32" s="38">
        <f t="shared" si="5"/>
        <v>1.051756046456946</v>
      </c>
      <c r="P32" s="33">
        <v>1192336</v>
      </c>
      <c r="Q32" s="33">
        <v>4690861</v>
      </c>
      <c r="R32" s="33">
        <v>4690861</v>
      </c>
      <c r="S32" s="33">
        <v>3948285</v>
      </c>
      <c r="T32" s="38">
        <f t="shared" si="6"/>
        <v>0.84169729181913511</v>
      </c>
      <c r="U32" s="38">
        <f t="shared" si="7"/>
        <v>7.9396244011755046E-2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108564058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25841592</v>
      </c>
      <c r="K33" s="38">
        <f t="shared" si="2"/>
        <v>0.23803082231874567</v>
      </c>
      <c r="L33" s="33">
        <v>26069134</v>
      </c>
      <c r="M33" s="38">
        <f t="shared" si="3"/>
        <v>0.24012674618334551</v>
      </c>
      <c r="N33" s="33">
        <f t="shared" si="4"/>
        <v>102526931</v>
      </c>
      <c r="O33" s="38">
        <f t="shared" si="5"/>
        <v>0.94439110778265123</v>
      </c>
      <c r="P33" s="33">
        <v>14278248</v>
      </c>
      <c r="Q33" s="33">
        <v>89571439</v>
      </c>
      <c r="R33" s="33">
        <v>89143390</v>
      </c>
      <c r="S33" s="33">
        <v>72902166</v>
      </c>
      <c r="T33" s="38">
        <f t="shared" si="6"/>
        <v>0.8178078711164114</v>
      </c>
      <c r="U33" s="38">
        <f t="shared" si="7"/>
        <v>0.82579361277378016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191927169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40444935</v>
      </c>
      <c r="K35" s="39">
        <f t="shared" si="2"/>
        <v>0.21073063918324142</v>
      </c>
      <c r="L35" s="34">
        <f>SUM(L28:L34)</f>
        <v>39818087</v>
      </c>
      <c r="M35" s="39">
        <f t="shared" si="3"/>
        <v>0.20746456693684676</v>
      </c>
      <c r="N35" s="34">
        <f t="shared" si="4"/>
        <v>158052564</v>
      </c>
      <c r="O35" s="39">
        <f t="shared" si="5"/>
        <v>0.82350281527885194</v>
      </c>
      <c r="P35" s="34">
        <f>SUM(P28:P34)</f>
        <v>26035421</v>
      </c>
      <c r="Q35" s="34">
        <f>SUM(Q28:Q34)</f>
        <v>194439597</v>
      </c>
      <c r="R35" s="34">
        <f>SUM(R28:R34)</f>
        <v>193788431</v>
      </c>
      <c r="S35" s="34">
        <f>SUM(S28:S34)</f>
        <v>121994480</v>
      </c>
      <c r="T35" s="39">
        <f t="shared" si="6"/>
        <v>0.62952406070102296</v>
      </c>
      <c r="U35" s="39">
        <f t="shared" si="7"/>
        <v>0.52938133783202512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1617045</v>
      </c>
      <c r="K36" s="38">
        <f t="shared" si="2"/>
        <v>0.45101919971840676</v>
      </c>
      <c r="L36" s="33">
        <v>1618601</v>
      </c>
      <c r="M36" s="38">
        <f t="shared" si="3"/>
        <v>0.45145319251066784</v>
      </c>
      <c r="N36" s="33">
        <f t="shared" si="4"/>
        <v>6470760</v>
      </c>
      <c r="O36" s="38">
        <f t="shared" si="5"/>
        <v>1.8047964013183786</v>
      </c>
      <c r="P36" s="33">
        <v>1561843</v>
      </c>
      <c r="Q36" s="33">
        <v>7463460</v>
      </c>
      <c r="R36" s="33">
        <v>7463460</v>
      </c>
      <c r="S36" s="33">
        <v>6157913</v>
      </c>
      <c r="T36" s="38">
        <f t="shared" si="6"/>
        <v>0.82507483124448977</v>
      </c>
      <c r="U36" s="38">
        <f t="shared" si="7"/>
        <v>3.6340400411565055E-2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44566046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2692504</v>
      </c>
      <c r="K37" s="38">
        <f t="shared" si="2"/>
        <v>6.041603960109003E-2</v>
      </c>
      <c r="L37" s="33">
        <v>3038404</v>
      </c>
      <c r="M37" s="38">
        <f t="shared" si="3"/>
        <v>6.8177553826516274E-2</v>
      </c>
      <c r="N37" s="33">
        <f t="shared" si="4"/>
        <v>11150758</v>
      </c>
      <c r="O37" s="38">
        <f t="shared" si="5"/>
        <v>0.25020747858133968</v>
      </c>
      <c r="P37" s="33">
        <v>1396150</v>
      </c>
      <c r="Q37" s="33">
        <v>42127030</v>
      </c>
      <c r="R37" s="33">
        <v>48163372</v>
      </c>
      <c r="S37" s="33">
        <v>2268995</v>
      </c>
      <c r="T37" s="38">
        <f t="shared" si="6"/>
        <v>4.7110385045299567E-2</v>
      </c>
      <c r="U37" s="38">
        <f t="shared" si="7"/>
        <v>1.1762733230670057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22201220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5008294</v>
      </c>
      <c r="K38" s="38">
        <f t="shared" si="2"/>
        <v>0.22558643173663429</v>
      </c>
      <c r="L38" s="33">
        <v>5086009</v>
      </c>
      <c r="M38" s="38">
        <f t="shared" si="3"/>
        <v>0.22908691504340753</v>
      </c>
      <c r="N38" s="33">
        <f t="shared" si="4"/>
        <v>20066244</v>
      </c>
      <c r="O38" s="38">
        <f t="shared" si="5"/>
        <v>0.90383519464245654</v>
      </c>
      <c r="P38" s="33">
        <v>4791949</v>
      </c>
      <c r="Q38" s="33">
        <v>33998952</v>
      </c>
      <c r="R38" s="33">
        <v>17897186</v>
      </c>
      <c r="S38" s="33">
        <v>9154023</v>
      </c>
      <c r="T38" s="38">
        <f t="shared" si="6"/>
        <v>0.51147834078497034</v>
      </c>
      <c r="U38" s="38">
        <f t="shared" si="7"/>
        <v>6.1365427720537102E-2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70352579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9317843</v>
      </c>
      <c r="K40" s="39">
        <f t="shared" si="2"/>
        <v>0.13244493851462077</v>
      </c>
      <c r="L40" s="34">
        <f>SUM(L36:L39)</f>
        <v>9743014</v>
      </c>
      <c r="M40" s="39">
        <f t="shared" si="3"/>
        <v>0.13848837012783852</v>
      </c>
      <c r="N40" s="34">
        <f t="shared" si="4"/>
        <v>37687762</v>
      </c>
      <c r="O40" s="39">
        <f t="shared" si="5"/>
        <v>0.53569837148400767</v>
      </c>
      <c r="P40" s="34">
        <f>SUM(P36:P39)</f>
        <v>7749942</v>
      </c>
      <c r="Q40" s="34">
        <f>SUM(Q36:Q39)</f>
        <v>83589442</v>
      </c>
      <c r="R40" s="34">
        <f>SUM(R36:R39)</f>
        <v>73524018</v>
      </c>
      <c r="S40" s="34">
        <f>SUM(S36:S39)</f>
        <v>17580931</v>
      </c>
      <c r="T40" s="39">
        <f t="shared" si="6"/>
        <v>0.23911820216354335</v>
      </c>
      <c r="U40" s="39">
        <f t="shared" si="7"/>
        <v>0.25717250529100744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1586719</v>
      </c>
      <c r="K41" s="38">
        <f t="shared" si="2"/>
        <v>0.17998655590145107</v>
      </c>
      <c r="L41" s="33">
        <v>1125802</v>
      </c>
      <c r="M41" s="38">
        <f t="shared" si="3"/>
        <v>0.1277032824381415</v>
      </c>
      <c r="N41" s="33">
        <f t="shared" si="4"/>
        <v>7597424</v>
      </c>
      <c r="O41" s="38">
        <f t="shared" si="5"/>
        <v>0.86179983946938687</v>
      </c>
      <c r="P41" s="33">
        <v>999220</v>
      </c>
      <c r="Q41" s="33">
        <v>7803161</v>
      </c>
      <c r="R41" s="33">
        <v>7803161</v>
      </c>
      <c r="S41" s="33">
        <v>7363060</v>
      </c>
      <c r="T41" s="38">
        <f t="shared" si="6"/>
        <v>0.94359965147457547</v>
      </c>
      <c r="U41" s="38">
        <f t="shared" si="7"/>
        <v>0.12668081103260542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1878588</v>
      </c>
      <c r="E42" s="33">
        <v>2300000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561658</v>
      </c>
      <c r="K42" s="38">
        <f t="shared" si="2"/>
        <v>0.24419913043478261</v>
      </c>
      <c r="L42" s="33">
        <v>259674</v>
      </c>
      <c r="M42" s="38">
        <f t="shared" si="3"/>
        <v>0.11290173913043479</v>
      </c>
      <c r="N42" s="33">
        <f t="shared" si="4"/>
        <v>1257111</v>
      </c>
      <c r="O42" s="38">
        <f t="shared" si="5"/>
        <v>0.54657</v>
      </c>
      <c r="P42" s="33">
        <v>252065</v>
      </c>
      <c r="Q42" s="33">
        <v>1603548</v>
      </c>
      <c r="R42" s="33">
        <v>1603548</v>
      </c>
      <c r="S42" s="33">
        <v>512130</v>
      </c>
      <c r="T42" s="38">
        <f t="shared" si="6"/>
        <v>0.31937304028317204</v>
      </c>
      <c r="U42" s="38">
        <f t="shared" si="7"/>
        <v>3.018665820324129E-2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327883</v>
      </c>
      <c r="E43" s="33">
        <v>390000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236253</v>
      </c>
      <c r="K43" s="38">
        <f t="shared" si="2"/>
        <v>0.6057769230769231</v>
      </c>
      <c r="L43" s="33">
        <v>56240</v>
      </c>
      <c r="M43" s="38">
        <f t="shared" si="3"/>
        <v>0.14420512820512821</v>
      </c>
      <c r="N43" s="33">
        <f t="shared" si="4"/>
        <v>473889</v>
      </c>
      <c r="O43" s="38">
        <f t="shared" si="5"/>
        <v>1.2151000000000001</v>
      </c>
      <c r="P43" s="33">
        <v>152336</v>
      </c>
      <c r="Q43" s="33">
        <v>376358</v>
      </c>
      <c r="R43" s="33">
        <v>376358</v>
      </c>
      <c r="S43" s="33">
        <v>494458</v>
      </c>
      <c r="T43" s="38">
        <f t="shared" si="6"/>
        <v>1.3137969699063126</v>
      </c>
      <c r="U43" s="38">
        <f t="shared" si="7"/>
        <v>-0.63081609074677036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7472967</v>
      </c>
      <c r="K44" s="38">
        <f t="shared" si="2"/>
        <v>4.0699153880841852</v>
      </c>
      <c r="L44" s="33">
        <v>475450</v>
      </c>
      <c r="M44" s="38">
        <f t="shared" si="3"/>
        <v>0.25893882192502998</v>
      </c>
      <c r="N44" s="33">
        <f t="shared" si="4"/>
        <v>30148823</v>
      </c>
      <c r="O44" s="38">
        <f t="shared" si="5"/>
        <v>16.41960397527868</v>
      </c>
      <c r="P44" s="33">
        <v>991600</v>
      </c>
      <c r="Q44" s="33">
        <v>196628475</v>
      </c>
      <c r="R44" s="33">
        <v>28185740</v>
      </c>
      <c r="S44" s="33">
        <v>10766626</v>
      </c>
      <c r="T44" s="38">
        <f t="shared" si="6"/>
        <v>0.38198840974194753</v>
      </c>
      <c r="U44" s="38">
        <f t="shared" si="7"/>
        <v>-0.52052238805970141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73872871</v>
      </c>
      <c r="E45" s="33">
        <v>61038328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1656939</v>
      </c>
      <c r="K45" s="38">
        <f t="shared" si="2"/>
        <v>2.7145877914611292E-2</v>
      </c>
      <c r="L45" s="33">
        <v>2380387</v>
      </c>
      <c r="M45" s="38">
        <f t="shared" si="3"/>
        <v>3.8998234027642437E-2</v>
      </c>
      <c r="N45" s="33">
        <f t="shared" si="4"/>
        <v>60720648</v>
      </c>
      <c r="O45" s="38">
        <f t="shared" si="5"/>
        <v>0.99479540134192401</v>
      </c>
      <c r="P45" s="33">
        <v>2012984</v>
      </c>
      <c r="Q45" s="33">
        <v>67216958</v>
      </c>
      <c r="R45" s="33">
        <v>69716958</v>
      </c>
      <c r="S45" s="33">
        <v>57839857</v>
      </c>
      <c r="T45" s="38">
        <f t="shared" si="6"/>
        <v>0.82963827825075209</v>
      </c>
      <c r="U45" s="38">
        <f t="shared" si="7"/>
        <v>0.18251660221839816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74380240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11514536</v>
      </c>
      <c r="K47" s="39">
        <f t="shared" si="2"/>
        <v>0.15480638406114311</v>
      </c>
      <c r="L47" s="34">
        <f>SUM(L41:L46)</f>
        <v>4297553</v>
      </c>
      <c r="M47" s="39">
        <f t="shared" si="3"/>
        <v>5.7778154520609235E-2</v>
      </c>
      <c r="N47" s="34">
        <f t="shared" si="4"/>
        <v>100197895</v>
      </c>
      <c r="O47" s="39">
        <f t="shared" si="5"/>
        <v>1.3471036796869706</v>
      </c>
      <c r="P47" s="34">
        <f>SUM(P41:P46)</f>
        <v>4408205</v>
      </c>
      <c r="Q47" s="34">
        <f>SUM(Q41:Q46)</f>
        <v>273628500</v>
      </c>
      <c r="R47" s="34">
        <f>SUM(R41:R46)</f>
        <v>107685765</v>
      </c>
      <c r="S47" s="34">
        <f>SUM(S41:S46)</f>
        <v>76976131</v>
      </c>
      <c r="T47" s="39">
        <f t="shared" si="6"/>
        <v>0.71482178726222545</v>
      </c>
      <c r="U47" s="39">
        <f t="shared" si="7"/>
        <v>-2.5101373461533627E-2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17821587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4700240</v>
      </c>
      <c r="K48" s="38">
        <f t="shared" si="2"/>
        <v>0.26373857726587424</v>
      </c>
      <c r="L48" s="33">
        <v>2933332</v>
      </c>
      <c r="M48" s="38">
        <f t="shared" si="3"/>
        <v>0.16459432035990959</v>
      </c>
      <c r="N48" s="33">
        <f t="shared" si="4"/>
        <v>13498254</v>
      </c>
      <c r="O48" s="38">
        <f t="shared" si="5"/>
        <v>0.75741032490540827</v>
      </c>
      <c r="P48" s="33">
        <v>4509003</v>
      </c>
      <c r="Q48" s="33">
        <v>15587880</v>
      </c>
      <c r="R48" s="33">
        <v>19388380</v>
      </c>
      <c r="S48" s="33">
        <v>13281278</v>
      </c>
      <c r="T48" s="38">
        <f t="shared" si="6"/>
        <v>0.68501225992063286</v>
      </c>
      <c r="U48" s="38">
        <f t="shared" si="7"/>
        <v>-0.34944997818808277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8713000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2209575</v>
      </c>
      <c r="K49" s="38">
        <f t="shared" si="2"/>
        <v>0.25359520257087109</v>
      </c>
      <c r="L49" s="33">
        <v>845566</v>
      </c>
      <c r="M49" s="38">
        <f t="shared" si="3"/>
        <v>9.7046482267875586E-2</v>
      </c>
      <c r="N49" s="33">
        <f t="shared" si="4"/>
        <v>8879665</v>
      </c>
      <c r="O49" s="38">
        <f t="shared" si="5"/>
        <v>1.019128314013543</v>
      </c>
      <c r="P49" s="33">
        <v>3801893</v>
      </c>
      <c r="Q49" s="33">
        <v>4450000</v>
      </c>
      <c r="R49" s="33">
        <v>4450000</v>
      </c>
      <c r="S49" s="33">
        <v>8313597</v>
      </c>
      <c r="T49" s="38">
        <f t="shared" si="6"/>
        <v>1.8682240449438203</v>
      </c>
      <c r="U49" s="38">
        <f t="shared" si="7"/>
        <v>-0.77759342517004026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8269654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898525</v>
      </c>
      <c r="K50" s="38">
        <f t="shared" si="2"/>
        <v>0.10865327618301805</v>
      </c>
      <c r="L50" s="33">
        <v>1628595</v>
      </c>
      <c r="M50" s="38">
        <f t="shared" si="3"/>
        <v>0.19693629261877221</v>
      </c>
      <c r="N50" s="33">
        <f t="shared" si="4"/>
        <v>7771930</v>
      </c>
      <c r="O50" s="38">
        <f t="shared" si="5"/>
        <v>0.93981320137456781</v>
      </c>
      <c r="P50" s="33">
        <v>1179172</v>
      </c>
      <c r="Q50" s="33">
        <v>6869916</v>
      </c>
      <c r="R50" s="33">
        <v>7385917</v>
      </c>
      <c r="S50" s="33">
        <v>7369175</v>
      </c>
      <c r="T50" s="38">
        <f t="shared" si="6"/>
        <v>0.99773325370431321</v>
      </c>
      <c r="U50" s="38">
        <f t="shared" si="7"/>
        <v>0.38113438921548348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53532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53532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34804241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7861872</v>
      </c>
      <c r="K53" s="39">
        <f t="shared" si="2"/>
        <v>0.22588833355107499</v>
      </c>
      <c r="L53" s="34">
        <f>SUM(L48:L52)</f>
        <v>5407493</v>
      </c>
      <c r="M53" s="39">
        <f t="shared" si="3"/>
        <v>0.15536879542926968</v>
      </c>
      <c r="N53" s="34">
        <f t="shared" si="4"/>
        <v>30203381</v>
      </c>
      <c r="O53" s="39">
        <f t="shared" si="5"/>
        <v>0.86780748932292473</v>
      </c>
      <c r="P53" s="34">
        <f>SUM(P48:P52)</f>
        <v>9490068</v>
      </c>
      <c r="Q53" s="34">
        <f>SUM(Q48:Q52)</f>
        <v>26907796</v>
      </c>
      <c r="R53" s="34">
        <f>SUM(R48:R52)</f>
        <v>31224297</v>
      </c>
      <c r="S53" s="34">
        <f>SUM(S48:S52)</f>
        <v>28964050</v>
      </c>
      <c r="T53" s="39">
        <f t="shared" si="6"/>
        <v>0.92761255761819073</v>
      </c>
      <c r="U53" s="39">
        <f t="shared" si="7"/>
        <v>-0.4301944938645329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1632992325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403874115</v>
      </c>
      <c r="K54" s="39">
        <f t="shared" si="2"/>
        <v>0.24732150226119404</v>
      </c>
      <c r="L54" s="34">
        <f>SUM(L8:L9,L11:L18,L20:L26,L28:L34,L36:L39,L41:L46,L48:L52)</f>
        <v>339641753</v>
      </c>
      <c r="M54" s="39">
        <f t="shared" si="3"/>
        <v>0.20798735413529884</v>
      </c>
      <c r="N54" s="34">
        <f t="shared" si="4"/>
        <v>1586623289</v>
      </c>
      <c r="O54" s="39">
        <f t="shared" si="5"/>
        <v>0.97160486593223883</v>
      </c>
      <c r="P54" s="34">
        <f>SUM(P8:P9,P11:P18,P20:P26,P28:P34,P36:P39,P41:P46,P48:P52)</f>
        <v>217472479</v>
      </c>
      <c r="Q54" s="34">
        <f>SUM(Q8:Q9,Q11:Q18,Q20:Q26,Q28:Q34,Q36:Q39,Q41:Q46,Q48:Q52)</f>
        <v>1361045888</v>
      </c>
      <c r="R54" s="34">
        <f>SUM(R8:R9,R11:R18,R20:R26,R28:R34,R36:R39,R41:R46,R48:R52)</f>
        <v>1192992842</v>
      </c>
      <c r="S54" s="34">
        <f>SUM(S8:S9,S11:S18,S20:S26,S28:S34,S36:S39,S41:S46,S48:S52)</f>
        <v>1035344064</v>
      </c>
      <c r="T54" s="39">
        <f t="shared" si="6"/>
        <v>0.86785438063843812</v>
      </c>
      <c r="U54" s="39">
        <f t="shared" si="7"/>
        <v>0.56176889398497187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196674422</v>
      </c>
      <c r="K57" s="38">
        <f t="shared" ref="K57:K85" si="10">IF(($E57      =0),0,($J57      /$E57      ))</f>
        <v>0.43366408765043424</v>
      </c>
      <c r="L57" s="33">
        <v>44256677</v>
      </c>
      <c r="M57" s="38">
        <f t="shared" ref="M57:M85" si="11">IF(($E57      =0),0,($L57      /$E57      ))</f>
        <v>9.7585294816043527E-2</v>
      </c>
      <c r="N57" s="33">
        <f t="shared" ref="N57:N85" si="12">$F57      +$H57      +$J57      +$L57</f>
        <v>397337298</v>
      </c>
      <c r="O57" s="38">
        <f t="shared" ref="O57:O85" si="13">IF(($E57      =0),0,($N57      /$E57      ))</f>
        <v>0.87612265527165867</v>
      </c>
      <c r="P57" s="33">
        <v>40158307</v>
      </c>
      <c r="Q57" s="33">
        <v>382947984</v>
      </c>
      <c r="R57" s="33">
        <v>405083507</v>
      </c>
      <c r="S57" s="33">
        <v>399986442</v>
      </c>
      <c r="T57" s="38">
        <f t="shared" ref="T57:T85" si="14">IF(($R57      =0),0,($S57      /$R57      ))</f>
        <v>0.98741724876001924</v>
      </c>
      <c r="U57" s="38">
        <f t="shared" ref="U57:U85" si="15">IF(($P57      =0),0,(($L57      /$P57      )-1))</f>
        <v>0.10205534810020755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196674422</v>
      </c>
      <c r="K58" s="39">
        <f t="shared" si="10"/>
        <v>0.43366408765043424</v>
      </c>
      <c r="L58" s="34">
        <f>L57</f>
        <v>44256677</v>
      </c>
      <c r="M58" s="39">
        <f t="shared" si="11"/>
        <v>9.7585294816043527E-2</v>
      </c>
      <c r="N58" s="34">
        <f t="shared" si="12"/>
        <v>397337298</v>
      </c>
      <c r="O58" s="39">
        <f t="shared" si="13"/>
        <v>0.87612265527165867</v>
      </c>
      <c r="P58" s="34">
        <f>P57</f>
        <v>40158307</v>
      </c>
      <c r="Q58" s="34">
        <f>Q57</f>
        <v>382947984</v>
      </c>
      <c r="R58" s="34">
        <f>R57</f>
        <v>405083507</v>
      </c>
      <c r="S58" s="34">
        <f>S57</f>
        <v>399986442</v>
      </c>
      <c r="T58" s="39">
        <f t="shared" si="14"/>
        <v>0.98741724876001924</v>
      </c>
      <c r="U58" s="39">
        <f t="shared" si="15"/>
        <v>0.10205534810020755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14871736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2746304</v>
      </c>
      <c r="K59" s="38">
        <f t="shared" si="10"/>
        <v>0.18466599998816546</v>
      </c>
      <c r="L59" s="33">
        <v>2756723</v>
      </c>
      <c r="M59" s="38">
        <f t="shared" si="11"/>
        <v>0.1853665906925728</v>
      </c>
      <c r="N59" s="33">
        <f t="shared" si="12"/>
        <v>11003782</v>
      </c>
      <c r="O59" s="38">
        <f t="shared" si="13"/>
        <v>0.73991240834291305</v>
      </c>
      <c r="P59" s="33">
        <v>2516056</v>
      </c>
      <c r="Q59" s="33">
        <v>12639469</v>
      </c>
      <c r="R59" s="33">
        <v>11801635</v>
      </c>
      <c r="S59" s="33">
        <v>10040007</v>
      </c>
      <c r="T59" s="38">
        <f t="shared" si="14"/>
        <v>0.85073017425127961</v>
      </c>
      <c r="U59" s="38">
        <f t="shared" si="15"/>
        <v>9.5652481502796372E-2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17874968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10579953</v>
      </c>
      <c r="K60" s="38">
        <f t="shared" si="10"/>
        <v>0.59188654211856495</v>
      </c>
      <c r="L60" s="33">
        <v>4700000</v>
      </c>
      <c r="M60" s="38">
        <f t="shared" si="11"/>
        <v>0.26293753365040989</v>
      </c>
      <c r="N60" s="33">
        <f t="shared" si="12"/>
        <v>18039876</v>
      </c>
      <c r="O60" s="38">
        <f t="shared" si="13"/>
        <v>1.0092256388934515</v>
      </c>
      <c r="P60" s="33">
        <v>5121715</v>
      </c>
      <c r="Q60" s="33">
        <v>13369785</v>
      </c>
      <c r="R60" s="33">
        <v>13369785</v>
      </c>
      <c r="S60" s="33">
        <v>7627418</v>
      </c>
      <c r="T60" s="38">
        <f t="shared" si="14"/>
        <v>0.57049668337972526</v>
      </c>
      <c r="U60" s="38">
        <f t="shared" si="15"/>
        <v>-8.2338630712564087E-2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1018432</v>
      </c>
      <c r="K61" s="38">
        <f t="shared" si="10"/>
        <v>0.19644727849789681</v>
      </c>
      <c r="L61" s="33">
        <v>1537756</v>
      </c>
      <c r="M61" s="38">
        <f t="shared" si="11"/>
        <v>0.29662066902239109</v>
      </c>
      <c r="N61" s="33">
        <f t="shared" si="12"/>
        <v>5098152</v>
      </c>
      <c r="O61" s="38">
        <f t="shared" si="13"/>
        <v>0.98339220072484912</v>
      </c>
      <c r="P61" s="33">
        <v>991360</v>
      </c>
      <c r="Q61" s="33">
        <v>5386764</v>
      </c>
      <c r="R61" s="33">
        <v>5386764</v>
      </c>
      <c r="S61" s="33">
        <v>3965622</v>
      </c>
      <c r="T61" s="38">
        <f t="shared" si="14"/>
        <v>0.73617890072778391</v>
      </c>
      <c r="U61" s="38">
        <f t="shared" si="15"/>
        <v>0.55115800516462232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37930955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14344689</v>
      </c>
      <c r="K63" s="39">
        <f t="shared" si="10"/>
        <v>0.378178957002269</v>
      </c>
      <c r="L63" s="34">
        <f>SUM(L59:L62)</f>
        <v>8994479</v>
      </c>
      <c r="M63" s="39">
        <f t="shared" si="11"/>
        <v>0.23712767052661871</v>
      </c>
      <c r="N63" s="34">
        <f t="shared" si="12"/>
        <v>34141810</v>
      </c>
      <c r="O63" s="39">
        <f t="shared" si="13"/>
        <v>0.90010414976369568</v>
      </c>
      <c r="P63" s="34">
        <f>SUM(P59:P62)</f>
        <v>8629131</v>
      </c>
      <c r="Q63" s="34">
        <f>SUM(Q59:Q62)</f>
        <v>31396018</v>
      </c>
      <c r="R63" s="34">
        <f>SUM(R59:R62)</f>
        <v>30558184</v>
      </c>
      <c r="S63" s="34">
        <f>SUM(S59:S62)</f>
        <v>21633047</v>
      </c>
      <c r="T63" s="39">
        <f t="shared" si="14"/>
        <v>0.70792973168824425</v>
      </c>
      <c r="U63" s="39">
        <f t="shared" si="15"/>
        <v>4.2338909908772981E-2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40722246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3827804</v>
      </c>
      <c r="K64" s="38">
        <f t="shared" si="10"/>
        <v>9.3997860530580749E-2</v>
      </c>
      <c r="L64" s="33">
        <v>3752881</v>
      </c>
      <c r="M64" s="38">
        <f t="shared" si="11"/>
        <v>9.215800621606185E-2</v>
      </c>
      <c r="N64" s="33">
        <f t="shared" si="12"/>
        <v>15404865</v>
      </c>
      <c r="O64" s="38">
        <f t="shared" si="13"/>
        <v>0.37829114337161068</v>
      </c>
      <c r="P64" s="33">
        <v>4471410</v>
      </c>
      <c r="Q64" s="33">
        <v>13893000</v>
      </c>
      <c r="R64" s="33">
        <v>0</v>
      </c>
      <c r="S64" s="33">
        <v>13329631</v>
      </c>
      <c r="T64" s="38">
        <f t="shared" si="14"/>
        <v>0</v>
      </c>
      <c r="U64" s="38">
        <f t="shared" si="15"/>
        <v>-0.16069405400086323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3122656</v>
      </c>
      <c r="K65" s="38">
        <f t="shared" si="10"/>
        <v>0.19827084711424134</v>
      </c>
      <c r="L65" s="33">
        <v>6462320</v>
      </c>
      <c r="M65" s="38">
        <f t="shared" si="11"/>
        <v>0.41032046460554866</v>
      </c>
      <c r="N65" s="33">
        <f t="shared" si="12"/>
        <v>14176271</v>
      </c>
      <c r="O65" s="38">
        <f t="shared" si="13"/>
        <v>0.9001123595077567</v>
      </c>
      <c r="P65" s="33">
        <v>4251425</v>
      </c>
      <c r="Q65" s="33">
        <v>19193819</v>
      </c>
      <c r="R65" s="33">
        <v>17406436</v>
      </c>
      <c r="S65" s="33">
        <v>19080308</v>
      </c>
      <c r="T65" s="38">
        <f t="shared" si="14"/>
        <v>1.0961639706140878</v>
      </c>
      <c r="U65" s="38">
        <f t="shared" si="15"/>
        <v>0.52003622314870901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961913</v>
      </c>
      <c r="K66" s="38">
        <f t="shared" si="10"/>
        <v>0.28042475657396071</v>
      </c>
      <c r="L66" s="33">
        <v>975410</v>
      </c>
      <c r="M66" s="38">
        <f t="shared" si="11"/>
        <v>0.28435951256486502</v>
      </c>
      <c r="N66" s="33">
        <f t="shared" si="12"/>
        <v>3891221</v>
      </c>
      <c r="O66" s="38">
        <f t="shared" si="13"/>
        <v>1.1344006180397646</v>
      </c>
      <c r="P66" s="33">
        <v>981719</v>
      </c>
      <c r="Q66" s="33">
        <v>4920000</v>
      </c>
      <c r="R66" s="33">
        <v>4920000</v>
      </c>
      <c r="S66" s="33">
        <v>3920717</v>
      </c>
      <c r="T66" s="38">
        <f t="shared" si="14"/>
        <v>0.79689369918699182</v>
      </c>
      <c r="U66" s="38">
        <f t="shared" si="15"/>
        <v>-6.4264825270774484E-3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34577743</v>
      </c>
      <c r="K67" s="38">
        <f t="shared" si="10"/>
        <v>0.24097778945746881</v>
      </c>
      <c r="L67" s="33">
        <v>35155272</v>
      </c>
      <c r="M67" s="38">
        <f t="shared" si="11"/>
        <v>0.24500268089609112</v>
      </c>
      <c r="N67" s="33">
        <f t="shared" si="12"/>
        <v>137357288</v>
      </c>
      <c r="O67" s="38">
        <f t="shared" si="13"/>
        <v>0.95726478238076174</v>
      </c>
      <c r="P67" s="33">
        <v>31614331</v>
      </c>
      <c r="Q67" s="33">
        <v>135367298</v>
      </c>
      <c r="R67" s="33">
        <v>135367298</v>
      </c>
      <c r="S67" s="33">
        <v>124927015</v>
      </c>
      <c r="T67" s="38">
        <f t="shared" si="14"/>
        <v>0.92287440796816378</v>
      </c>
      <c r="U67" s="38">
        <f t="shared" si="15"/>
        <v>0.11200429956907842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25009127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6276177</v>
      </c>
      <c r="K68" s="38">
        <f t="shared" si="10"/>
        <v>0.25095546118023232</v>
      </c>
      <c r="L68" s="33">
        <v>4186660</v>
      </c>
      <c r="M68" s="38">
        <f t="shared" si="11"/>
        <v>0.16740528367903446</v>
      </c>
      <c r="N68" s="33">
        <f t="shared" si="12"/>
        <v>20894441</v>
      </c>
      <c r="O68" s="38">
        <f t="shared" si="13"/>
        <v>0.8354726256538263</v>
      </c>
      <c r="P68" s="33">
        <v>4205078</v>
      </c>
      <c r="Q68" s="33">
        <v>28448890</v>
      </c>
      <c r="R68" s="33">
        <v>28448890</v>
      </c>
      <c r="S68" s="33">
        <v>14244044</v>
      </c>
      <c r="T68" s="38">
        <f t="shared" si="14"/>
        <v>0.50068891967314011</v>
      </c>
      <c r="U68" s="38">
        <f t="shared" si="15"/>
        <v>-4.3799425361431554E-3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228400355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48766293</v>
      </c>
      <c r="K70" s="39">
        <f t="shared" si="10"/>
        <v>0.21351233451454135</v>
      </c>
      <c r="L70" s="34">
        <f>SUM(L64:L69)</f>
        <v>50532543</v>
      </c>
      <c r="M70" s="39">
        <f t="shared" si="11"/>
        <v>0.22124546610271251</v>
      </c>
      <c r="N70" s="34">
        <f t="shared" si="12"/>
        <v>191724086</v>
      </c>
      <c r="O70" s="39">
        <f t="shared" si="13"/>
        <v>0.83942113837782784</v>
      </c>
      <c r="P70" s="34">
        <f>SUM(P64:P69)</f>
        <v>45523963</v>
      </c>
      <c r="Q70" s="34">
        <f>SUM(Q64:Q69)</f>
        <v>201823007</v>
      </c>
      <c r="R70" s="34">
        <f>SUM(R64:R69)</f>
        <v>186142624</v>
      </c>
      <c r="S70" s="34">
        <f>SUM(S64:S69)</f>
        <v>175501715</v>
      </c>
      <c r="T70" s="39">
        <f t="shared" si="14"/>
        <v>0.94283464597555044</v>
      </c>
      <c r="U70" s="39">
        <f t="shared" si="15"/>
        <v>0.11002073786941624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81456272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26364476</v>
      </c>
      <c r="K71" s="38">
        <f t="shared" si="10"/>
        <v>0.32366416179714191</v>
      </c>
      <c r="L71" s="33">
        <v>12207320</v>
      </c>
      <c r="M71" s="38">
        <f t="shared" si="11"/>
        <v>0.14986347521526641</v>
      </c>
      <c r="N71" s="33">
        <f t="shared" si="12"/>
        <v>76431531</v>
      </c>
      <c r="O71" s="38">
        <f t="shared" si="13"/>
        <v>0.93831363900375897</v>
      </c>
      <c r="P71" s="33">
        <v>11561709</v>
      </c>
      <c r="Q71" s="33">
        <v>69045996</v>
      </c>
      <c r="R71" s="33">
        <v>73151318</v>
      </c>
      <c r="S71" s="33">
        <v>68087442</v>
      </c>
      <c r="T71" s="38">
        <f t="shared" si="14"/>
        <v>0.93077532793052342</v>
      </c>
      <c r="U71" s="38">
        <f t="shared" si="15"/>
        <v>5.5840447117290415E-2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69741584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17281782</v>
      </c>
      <c r="K72" s="38">
        <f t="shared" si="10"/>
        <v>0.2477973829788552</v>
      </c>
      <c r="L72" s="33">
        <v>17471779</v>
      </c>
      <c r="M72" s="38">
        <f t="shared" si="11"/>
        <v>0.25052168301769573</v>
      </c>
      <c r="N72" s="33">
        <f t="shared" si="12"/>
        <v>69222370</v>
      </c>
      <c r="O72" s="38">
        <f t="shared" si="13"/>
        <v>0.99255517339554544</v>
      </c>
      <c r="P72" s="33">
        <v>16615879</v>
      </c>
      <c r="Q72" s="33">
        <v>50475589</v>
      </c>
      <c r="R72" s="33">
        <v>50475589</v>
      </c>
      <c r="S72" s="33">
        <v>67777193</v>
      </c>
      <c r="T72" s="38">
        <f t="shared" si="14"/>
        <v>1.3427717108957362</v>
      </c>
      <c r="U72" s="38">
        <f t="shared" si="15"/>
        <v>5.1510967310245848E-2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34716542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7511146</v>
      </c>
      <c r="K73" s="38">
        <f t="shared" si="10"/>
        <v>0.21635639862979442</v>
      </c>
      <c r="L73" s="33">
        <v>6582351</v>
      </c>
      <c r="M73" s="38">
        <f t="shared" si="11"/>
        <v>0.18960272598578509</v>
      </c>
      <c r="N73" s="33">
        <f t="shared" si="12"/>
        <v>28084787</v>
      </c>
      <c r="O73" s="38">
        <f t="shared" si="13"/>
        <v>0.80897420601395154</v>
      </c>
      <c r="P73" s="33">
        <v>6544184</v>
      </c>
      <c r="Q73" s="33">
        <v>35318568</v>
      </c>
      <c r="R73" s="33">
        <v>35318568</v>
      </c>
      <c r="S73" s="33">
        <v>25038587</v>
      </c>
      <c r="T73" s="38">
        <f t="shared" si="14"/>
        <v>0.70893550950310324</v>
      </c>
      <c r="U73" s="38">
        <f t="shared" si="15"/>
        <v>5.8322015395655402E-3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51636916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18445445</v>
      </c>
      <c r="K74" s="38">
        <f t="shared" si="10"/>
        <v>0.3572143038131867</v>
      </c>
      <c r="L74" s="33">
        <v>10999995</v>
      </c>
      <c r="M74" s="38">
        <f t="shared" si="11"/>
        <v>0.21302579340718178</v>
      </c>
      <c r="N74" s="33">
        <f t="shared" si="12"/>
        <v>51355775</v>
      </c>
      <c r="O74" s="38">
        <f t="shared" si="13"/>
        <v>0.99455542619934934</v>
      </c>
      <c r="P74" s="33">
        <v>11003459</v>
      </c>
      <c r="Q74" s="33">
        <v>54475243</v>
      </c>
      <c r="R74" s="33">
        <v>54475243</v>
      </c>
      <c r="S74" s="33">
        <v>44823607</v>
      </c>
      <c r="T74" s="38">
        <f t="shared" si="14"/>
        <v>0.82282527863161625</v>
      </c>
      <c r="U74" s="38">
        <f t="shared" si="15"/>
        <v>-3.1481009744294131E-4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8076871</v>
      </c>
      <c r="K75" s="38">
        <f t="shared" si="10"/>
        <v>0.46115062258041217</v>
      </c>
      <c r="L75" s="33">
        <v>5595311</v>
      </c>
      <c r="M75" s="38">
        <f t="shared" si="11"/>
        <v>0.31946544041387176</v>
      </c>
      <c r="N75" s="33">
        <f t="shared" si="12"/>
        <v>29332905</v>
      </c>
      <c r="O75" s="38">
        <f t="shared" si="13"/>
        <v>1.6747682862388276</v>
      </c>
      <c r="P75" s="33">
        <v>7365386</v>
      </c>
      <c r="Q75" s="33">
        <v>18971080</v>
      </c>
      <c r="R75" s="33">
        <v>19323933</v>
      </c>
      <c r="S75" s="33">
        <v>29897792</v>
      </c>
      <c r="T75" s="38">
        <f t="shared" si="14"/>
        <v>1.5471897982672576</v>
      </c>
      <c r="U75" s="38">
        <f t="shared" si="15"/>
        <v>-0.24032345351621764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5214083</v>
      </c>
      <c r="K76" s="38">
        <f t="shared" si="10"/>
        <v>0.12817934852150031</v>
      </c>
      <c r="L76" s="33">
        <v>3206748</v>
      </c>
      <c r="M76" s="38">
        <f t="shared" si="11"/>
        <v>7.8832436981272472E-2</v>
      </c>
      <c r="N76" s="33">
        <f t="shared" si="12"/>
        <v>11913882</v>
      </c>
      <c r="O76" s="38">
        <f t="shared" si="13"/>
        <v>0.29288249403049954</v>
      </c>
      <c r="P76" s="33">
        <v>13259129</v>
      </c>
      <c r="Q76" s="33">
        <v>23732097</v>
      </c>
      <c r="R76" s="33">
        <v>26935700</v>
      </c>
      <c r="S76" s="33">
        <v>25951347</v>
      </c>
      <c r="T76" s="38">
        <f t="shared" si="14"/>
        <v>0.96345545131554033</v>
      </c>
      <c r="U76" s="38">
        <f t="shared" si="15"/>
        <v>-0.75814791454250119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295743946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82893803</v>
      </c>
      <c r="K78" s="39">
        <f t="shared" si="10"/>
        <v>0.28028909508091843</v>
      </c>
      <c r="L78" s="34">
        <f>SUM(L71:L77)</f>
        <v>56063504</v>
      </c>
      <c r="M78" s="39">
        <f t="shared" si="11"/>
        <v>0.18956771476904552</v>
      </c>
      <c r="N78" s="34">
        <f t="shared" si="12"/>
        <v>266341250</v>
      </c>
      <c r="O78" s="39">
        <f t="shared" si="13"/>
        <v>0.9005805650540688</v>
      </c>
      <c r="P78" s="34">
        <f>SUM(P71:P77)</f>
        <v>66349746</v>
      </c>
      <c r="Q78" s="34">
        <f>SUM(Q71:Q77)</f>
        <v>252018573</v>
      </c>
      <c r="R78" s="34">
        <f>SUM(R71:R77)</f>
        <v>259680351</v>
      </c>
      <c r="S78" s="34">
        <f>SUM(S71:S77)</f>
        <v>261575968</v>
      </c>
      <c r="T78" s="39">
        <f t="shared" si="14"/>
        <v>1.0072998091411236</v>
      </c>
      <c r="U78" s="39">
        <f t="shared" si="15"/>
        <v>-0.15503061609308944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60275952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10193603</v>
      </c>
      <c r="K79" s="38">
        <f t="shared" si="10"/>
        <v>0.16911558692594353</v>
      </c>
      <c r="L79" s="33">
        <v>10333758</v>
      </c>
      <c r="M79" s="38">
        <f t="shared" si="11"/>
        <v>0.17144080942927289</v>
      </c>
      <c r="N79" s="33">
        <f t="shared" si="12"/>
        <v>40830907</v>
      </c>
      <c r="O79" s="38">
        <f t="shared" si="13"/>
        <v>0.67739962033283185</v>
      </c>
      <c r="P79" s="33">
        <v>9427103</v>
      </c>
      <c r="Q79" s="33">
        <v>55920671</v>
      </c>
      <c r="R79" s="33">
        <v>55920671</v>
      </c>
      <c r="S79" s="33">
        <v>37336305</v>
      </c>
      <c r="T79" s="38">
        <f t="shared" si="14"/>
        <v>0.66766553999325218</v>
      </c>
      <c r="U79" s="38">
        <f t="shared" si="15"/>
        <v>9.6175357371188097E-2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13487888</v>
      </c>
      <c r="K80" s="38">
        <f t="shared" si="10"/>
        <v>0.26262721573838593</v>
      </c>
      <c r="L80" s="33">
        <v>14476671</v>
      </c>
      <c r="M80" s="38">
        <f t="shared" si="11"/>
        <v>0.28188014297647157</v>
      </c>
      <c r="N80" s="33">
        <f t="shared" si="12"/>
        <v>50679487</v>
      </c>
      <c r="O80" s="38">
        <f t="shared" si="13"/>
        <v>0.98679738190736199</v>
      </c>
      <c r="P80" s="33">
        <v>10965997</v>
      </c>
      <c r="Q80" s="33">
        <v>49405118</v>
      </c>
      <c r="R80" s="33">
        <v>49405118</v>
      </c>
      <c r="S80" s="33">
        <v>45335390</v>
      </c>
      <c r="T80" s="38">
        <f t="shared" si="14"/>
        <v>0.91762537638307029</v>
      </c>
      <c r="U80" s="38">
        <f t="shared" si="15"/>
        <v>0.32014179832440215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69645420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16337931</v>
      </c>
      <c r="K81" s="38">
        <f t="shared" si="10"/>
        <v>0.2345872994950709</v>
      </c>
      <c r="L81" s="33">
        <v>16783703</v>
      </c>
      <c r="M81" s="38">
        <f t="shared" si="11"/>
        <v>0.24098789267119072</v>
      </c>
      <c r="N81" s="33">
        <f t="shared" si="12"/>
        <v>64414424</v>
      </c>
      <c r="O81" s="38">
        <f t="shared" si="13"/>
        <v>0.92489102657432465</v>
      </c>
      <c r="P81" s="33">
        <v>13564871</v>
      </c>
      <c r="Q81" s="33">
        <v>63055920</v>
      </c>
      <c r="R81" s="33">
        <v>62087190</v>
      </c>
      <c r="S81" s="33">
        <v>52989588</v>
      </c>
      <c r="T81" s="38">
        <f t="shared" si="14"/>
        <v>0.85347054682294365</v>
      </c>
      <c r="U81" s="38">
        <f t="shared" si="15"/>
        <v>0.23729175161341387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181278913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40019422</v>
      </c>
      <c r="K84" s="39">
        <f t="shared" si="10"/>
        <v>0.22076159514482527</v>
      </c>
      <c r="L84" s="34">
        <f>SUM(L79:L83)</f>
        <v>41594132</v>
      </c>
      <c r="M84" s="39">
        <f t="shared" si="11"/>
        <v>0.22944826461972442</v>
      </c>
      <c r="N84" s="34">
        <f t="shared" si="12"/>
        <v>155924818</v>
      </c>
      <c r="O84" s="39">
        <f t="shared" si="13"/>
        <v>0.86013764877330212</v>
      </c>
      <c r="P84" s="34">
        <f>SUM(P79:P83)</f>
        <v>33957971</v>
      </c>
      <c r="Q84" s="34">
        <f>SUM(Q79:Q83)</f>
        <v>168381709</v>
      </c>
      <c r="R84" s="34">
        <f>SUM(R79:R83)</f>
        <v>167412979</v>
      </c>
      <c r="S84" s="34">
        <f>SUM(S79:S83)</f>
        <v>135661283</v>
      </c>
      <c r="T84" s="39">
        <f t="shared" si="14"/>
        <v>0.8103391016057363</v>
      </c>
      <c r="U84" s="39">
        <f t="shared" si="15"/>
        <v>0.2248709441444543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1196872059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382698629</v>
      </c>
      <c r="K85" s="39">
        <f t="shared" si="10"/>
        <v>0.31974898747302111</v>
      </c>
      <c r="L85" s="34">
        <f>SUM(L57,L59:L62,L64:L69,L71:L77,L79:L83)</f>
        <v>201441335</v>
      </c>
      <c r="M85" s="39">
        <f t="shared" si="11"/>
        <v>0.16830648980836471</v>
      </c>
      <c r="N85" s="34">
        <f t="shared" si="12"/>
        <v>1045469262</v>
      </c>
      <c r="O85" s="39">
        <f t="shared" si="13"/>
        <v>0.87350126869324807</v>
      </c>
      <c r="P85" s="34">
        <f>SUM(P57,P59:P62,P64:P69,P71:P77,P79:P83)</f>
        <v>194619118</v>
      </c>
      <c r="Q85" s="34">
        <f>SUM(Q57,Q59:Q62,Q64:Q69,Q71:Q77,Q79:Q83)</f>
        <v>1036567291</v>
      </c>
      <c r="R85" s="34">
        <f>SUM(R57,R59:R62,R64:R69,R71:R77,R79:R83)</f>
        <v>1048877645</v>
      </c>
      <c r="S85" s="34">
        <f>SUM(S57,S59:S62,S64:S69,S71:S77,S79:S83)</f>
        <v>994358455</v>
      </c>
      <c r="T85" s="39">
        <f t="shared" si="14"/>
        <v>0.94802140148577574</v>
      </c>
      <c r="U85" s="39">
        <f t="shared" si="15"/>
        <v>3.5054197501809714E-2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2233988864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575573258</v>
      </c>
      <c r="K88" s="38">
        <f t="shared" ref="K88:K99" si="18">IF(($E88      =0),0,($J88      /$E88      ))</f>
        <v>0.25764374535396073</v>
      </c>
      <c r="L88" s="33">
        <v>433709111</v>
      </c>
      <c r="M88" s="38">
        <f t="shared" ref="M88:M99" si="19">IF(($E88      =0),0,($L88      /$E88      ))</f>
        <v>0.19414112486820345</v>
      </c>
      <c r="N88" s="33">
        <f t="shared" ref="N88:N99" si="20">$F88      +$H88      +$J88      +$L88</f>
        <v>2323793955</v>
      </c>
      <c r="O88" s="38">
        <f t="shared" ref="O88:O99" si="21">IF(($E88      =0),0,($N88      /$E88      ))</f>
        <v>1.0401994353898445</v>
      </c>
      <c r="P88" s="33">
        <v>360570608</v>
      </c>
      <c r="Q88" s="33">
        <v>2211969649</v>
      </c>
      <c r="R88" s="33">
        <v>2299184204</v>
      </c>
      <c r="S88" s="33">
        <v>2134074810</v>
      </c>
      <c r="T88" s="38">
        <f t="shared" ref="T88:T99" si="22">IF(($R88      =0),0,($S88      /$R88      ))</f>
        <v>0.92818783561893325</v>
      </c>
      <c r="U88" s="38">
        <f t="shared" ref="U88:U99" si="23">IF(($P88      =0),0,(($L88      /$P88      )-1))</f>
        <v>0.20284100083942502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2302073000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862715173</v>
      </c>
      <c r="K89" s="38">
        <f t="shared" si="18"/>
        <v>0.37475578446035379</v>
      </c>
      <c r="L89" s="33">
        <v>738675920</v>
      </c>
      <c r="M89" s="38">
        <f t="shared" si="19"/>
        <v>0.32087423813232679</v>
      </c>
      <c r="N89" s="33">
        <f t="shared" si="20"/>
        <v>3367442935</v>
      </c>
      <c r="O89" s="38">
        <f t="shared" si="21"/>
        <v>1.4627872074430306</v>
      </c>
      <c r="P89" s="33">
        <v>774969854</v>
      </c>
      <c r="Q89" s="33">
        <v>2923079046</v>
      </c>
      <c r="R89" s="33">
        <v>2129249000</v>
      </c>
      <c r="S89" s="33">
        <v>3007510744</v>
      </c>
      <c r="T89" s="38">
        <f t="shared" si="22"/>
        <v>1.4124748885639959</v>
      </c>
      <c r="U89" s="38">
        <f t="shared" si="23"/>
        <v>-4.6832704282197768E-2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1630333209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502601778</v>
      </c>
      <c r="K90" s="38">
        <f t="shared" si="18"/>
        <v>0.30828162931691838</v>
      </c>
      <c r="L90" s="33">
        <v>531753924</v>
      </c>
      <c r="M90" s="38">
        <f t="shared" si="19"/>
        <v>0.32616272616207254</v>
      </c>
      <c r="N90" s="33">
        <f t="shared" si="20"/>
        <v>1901703187</v>
      </c>
      <c r="O90" s="38">
        <f t="shared" si="21"/>
        <v>1.1664506227941285</v>
      </c>
      <c r="P90" s="33">
        <v>377839488</v>
      </c>
      <c r="Q90" s="33">
        <v>1830771641</v>
      </c>
      <c r="R90" s="33">
        <v>1617789876</v>
      </c>
      <c r="S90" s="33">
        <v>1521346739</v>
      </c>
      <c r="T90" s="38">
        <f t="shared" si="22"/>
        <v>0.94038586936984891</v>
      </c>
      <c r="U90" s="38">
        <f t="shared" si="23"/>
        <v>0.40735402436285328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6166395073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1940890209</v>
      </c>
      <c r="K91" s="39">
        <f t="shared" si="18"/>
        <v>0.31475281522235349</v>
      </c>
      <c r="L91" s="34">
        <f>SUM(L88:L90)</f>
        <v>1704138955</v>
      </c>
      <c r="M91" s="39">
        <f t="shared" si="19"/>
        <v>0.27635902903167747</v>
      </c>
      <c r="N91" s="34">
        <f t="shared" si="20"/>
        <v>7592940077</v>
      </c>
      <c r="O91" s="39">
        <f t="shared" si="21"/>
        <v>1.2313418110763334</v>
      </c>
      <c r="P91" s="34">
        <f>SUM(P88:P90)</f>
        <v>1513379950</v>
      </c>
      <c r="Q91" s="34">
        <f>SUM(Q88:Q90)</f>
        <v>6965820336</v>
      </c>
      <c r="R91" s="34">
        <f>SUM(R88:R90)</f>
        <v>6046223080</v>
      </c>
      <c r="S91" s="34">
        <f>SUM(S88:S90)</f>
        <v>6662932293</v>
      </c>
      <c r="T91" s="39">
        <f t="shared" si="22"/>
        <v>1.1019990835336495</v>
      </c>
      <c r="U91" s="39">
        <f t="shared" si="23"/>
        <v>0.12604832315903214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202998345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40659955</v>
      </c>
      <c r="K92" s="38">
        <f t="shared" si="18"/>
        <v>0.20029697779063174</v>
      </c>
      <c r="L92" s="33">
        <v>59559689</v>
      </c>
      <c r="M92" s="38">
        <f t="shared" si="19"/>
        <v>0.29339987476252577</v>
      </c>
      <c r="N92" s="33">
        <f t="shared" si="20"/>
        <v>193623101</v>
      </c>
      <c r="O92" s="38">
        <f t="shared" si="21"/>
        <v>0.9538161554962431</v>
      </c>
      <c r="P92" s="33">
        <v>45908039</v>
      </c>
      <c r="Q92" s="33">
        <v>170058052</v>
      </c>
      <c r="R92" s="33">
        <v>170058052</v>
      </c>
      <c r="S92" s="33">
        <v>177163106</v>
      </c>
      <c r="T92" s="38">
        <f t="shared" si="22"/>
        <v>1.0417801681040073</v>
      </c>
      <c r="U92" s="38">
        <f t="shared" si="23"/>
        <v>0.29736948685610387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61430971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14856813</v>
      </c>
      <c r="K93" s="38">
        <f t="shared" si="18"/>
        <v>0.24184564818290111</v>
      </c>
      <c r="L93" s="33">
        <v>14841868</v>
      </c>
      <c r="M93" s="38">
        <f t="shared" si="19"/>
        <v>0.24160236698846907</v>
      </c>
      <c r="N93" s="33">
        <f t="shared" si="20"/>
        <v>60131867</v>
      </c>
      <c r="O93" s="38">
        <f t="shared" si="21"/>
        <v>0.97885262142446028</v>
      </c>
      <c r="P93" s="33">
        <v>10594038</v>
      </c>
      <c r="Q93" s="33">
        <v>52540578</v>
      </c>
      <c r="R93" s="33">
        <v>50919540</v>
      </c>
      <c r="S93" s="33">
        <v>51401849</v>
      </c>
      <c r="T93" s="38">
        <f t="shared" si="22"/>
        <v>1.009471982661273</v>
      </c>
      <c r="U93" s="38">
        <f t="shared" si="23"/>
        <v>0.40096420269589372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40820669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10202873</v>
      </c>
      <c r="K94" s="38">
        <f t="shared" si="18"/>
        <v>0.24994379685448076</v>
      </c>
      <c r="L94" s="33">
        <v>13008623</v>
      </c>
      <c r="M94" s="38">
        <f t="shared" si="19"/>
        <v>0.31867735925641005</v>
      </c>
      <c r="N94" s="33">
        <f t="shared" si="20"/>
        <v>43278410</v>
      </c>
      <c r="O94" s="38">
        <f t="shared" si="21"/>
        <v>1.0602082489142939</v>
      </c>
      <c r="P94" s="33">
        <v>9642712</v>
      </c>
      <c r="Q94" s="33">
        <v>37461947</v>
      </c>
      <c r="R94" s="33">
        <v>36971524</v>
      </c>
      <c r="S94" s="33">
        <v>38020461</v>
      </c>
      <c r="T94" s="38">
        <f t="shared" si="22"/>
        <v>1.0283714839561389</v>
      </c>
      <c r="U94" s="38">
        <f t="shared" si="23"/>
        <v>0.34906269107695009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305249985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65719641</v>
      </c>
      <c r="K96" s="39">
        <f t="shared" si="18"/>
        <v>0.21529776979350221</v>
      </c>
      <c r="L96" s="34">
        <f>SUM(L92:L95)</f>
        <v>87410180</v>
      </c>
      <c r="M96" s="39">
        <f t="shared" si="19"/>
        <v>0.28635605010758641</v>
      </c>
      <c r="N96" s="34">
        <f t="shared" si="20"/>
        <v>297033378</v>
      </c>
      <c r="O96" s="39">
        <f t="shared" si="21"/>
        <v>0.97308236722763475</v>
      </c>
      <c r="P96" s="34">
        <f>SUM(P92:P95)</f>
        <v>66144789</v>
      </c>
      <c r="Q96" s="34">
        <f>SUM(Q92:Q95)</f>
        <v>260060577</v>
      </c>
      <c r="R96" s="34">
        <f>SUM(R92:R95)</f>
        <v>257949116</v>
      </c>
      <c r="S96" s="34">
        <f>SUM(S92:S95)</f>
        <v>266585416</v>
      </c>
      <c r="T96" s="39">
        <f t="shared" si="22"/>
        <v>1.0334806342193474</v>
      </c>
      <c r="U96" s="39">
        <f t="shared" si="23"/>
        <v>0.3214976012698445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253715452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64562558</v>
      </c>
      <c r="K97" s="38">
        <f t="shared" si="18"/>
        <v>0.25446837191453359</v>
      </c>
      <c r="L97" s="33">
        <v>29221636</v>
      </c>
      <c r="M97" s="38">
        <f t="shared" si="19"/>
        <v>0.11517483767602771</v>
      </c>
      <c r="N97" s="33">
        <f t="shared" si="20"/>
        <v>253354899</v>
      </c>
      <c r="O97" s="38">
        <f t="shared" si="21"/>
        <v>0.99857890799650628</v>
      </c>
      <c r="P97" s="33">
        <v>28577214</v>
      </c>
      <c r="Q97" s="33">
        <v>272253646</v>
      </c>
      <c r="R97" s="33">
        <v>254695291</v>
      </c>
      <c r="S97" s="33">
        <v>259224230</v>
      </c>
      <c r="T97" s="38">
        <f t="shared" si="22"/>
        <v>1.0177817932252231</v>
      </c>
      <c r="U97" s="38">
        <f t="shared" si="23"/>
        <v>2.2550203809230673E-2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80652480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28715119</v>
      </c>
      <c r="K98" s="38">
        <f t="shared" si="18"/>
        <v>0.35603516469673346</v>
      </c>
      <c r="L98" s="33">
        <v>13191449</v>
      </c>
      <c r="M98" s="38">
        <f t="shared" si="19"/>
        <v>0.16355912428235314</v>
      </c>
      <c r="N98" s="33">
        <f t="shared" si="20"/>
        <v>106689207</v>
      </c>
      <c r="O98" s="38">
        <f t="shared" si="21"/>
        <v>1.322826117684168</v>
      </c>
      <c r="P98" s="33">
        <v>12734812</v>
      </c>
      <c r="Q98" s="33">
        <v>100597002</v>
      </c>
      <c r="R98" s="33">
        <v>98289323</v>
      </c>
      <c r="S98" s="33">
        <v>242989313</v>
      </c>
      <c r="T98" s="38">
        <f t="shared" si="22"/>
        <v>2.4721842167943309</v>
      </c>
      <c r="U98" s="38">
        <f t="shared" si="23"/>
        <v>3.5857380540835537E-2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103152914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24904402</v>
      </c>
      <c r="K99" s="38">
        <f t="shared" si="18"/>
        <v>0.24143188044110903</v>
      </c>
      <c r="L99" s="33">
        <v>27747727</v>
      </c>
      <c r="M99" s="38">
        <f t="shared" si="19"/>
        <v>0.2689960557003751</v>
      </c>
      <c r="N99" s="33">
        <f t="shared" si="20"/>
        <v>106456990</v>
      </c>
      <c r="O99" s="38">
        <f t="shared" si="21"/>
        <v>1.03203085469791</v>
      </c>
      <c r="P99" s="33">
        <v>25450517</v>
      </c>
      <c r="Q99" s="33">
        <v>95658274</v>
      </c>
      <c r="R99" s="33">
        <v>112100169</v>
      </c>
      <c r="S99" s="33">
        <v>118841532</v>
      </c>
      <c r="T99" s="38">
        <f t="shared" si="22"/>
        <v>1.0601369566177907</v>
      </c>
      <c r="U99" s="38">
        <f t="shared" si="23"/>
        <v>9.0261820614488952E-2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437520846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118182079</v>
      </c>
      <c r="K101" s="39">
        <f>IF(($E101     =0),0,($J101     /$E101     ))</f>
        <v>0.27011759572251332</v>
      </c>
      <c r="L101" s="34">
        <f>SUM(L97:L100)</f>
        <v>70160812</v>
      </c>
      <c r="M101" s="39">
        <f>IF(($E101     =0),0,($L101     /$E101     ))</f>
        <v>0.16035992945579558</v>
      </c>
      <c r="N101" s="34">
        <f>$F101     +$H101     +$J101     +$L101</f>
        <v>466501096</v>
      </c>
      <c r="O101" s="39">
        <f>IF(($E101     =0),0,($N101     /$E101     ))</f>
        <v>1.0662374153482048</v>
      </c>
      <c r="P101" s="34">
        <f>SUM(P97:P100)</f>
        <v>66762543</v>
      </c>
      <c r="Q101" s="34">
        <f>SUM(Q97:Q100)</f>
        <v>468508922</v>
      </c>
      <c r="R101" s="34">
        <f>SUM(R97:R100)</f>
        <v>465084783</v>
      </c>
      <c r="S101" s="34">
        <f>SUM(S97:S100)</f>
        <v>621055075</v>
      </c>
      <c r="T101" s="39">
        <f>IF(($R101     =0),0,($S101     /$R101     ))</f>
        <v>1.3353588371434633</v>
      </c>
      <c r="U101" s="39">
        <f>IF(($P101     =0),0,(($L101     /$P101     )-1))</f>
        <v>5.0900832222643189E-2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6909165904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2124791929</v>
      </c>
      <c r="K102" s="39">
        <f>IF(($E102     =0),0,($J102     /$E102     ))</f>
        <v>0.30753233581637845</v>
      </c>
      <c r="L102" s="34">
        <f>SUM(L88:L90,L92:L95,L97:L100)</f>
        <v>1861709947</v>
      </c>
      <c r="M102" s="39">
        <f>IF(($E102     =0),0,($L102     /$E102     ))</f>
        <v>0.26945509383732985</v>
      </c>
      <c r="N102" s="34">
        <f>$F102     +$H102     +$J102     +$L102</f>
        <v>8356474551</v>
      </c>
      <c r="O102" s="39">
        <f>IF(($E102     =0),0,($N102     /$E102     ))</f>
        <v>1.2094766093490523</v>
      </c>
      <c r="P102" s="34">
        <f>SUM(P88:P90,P92:P95,P97:P100)</f>
        <v>1646287282</v>
      </c>
      <c r="Q102" s="34">
        <f>SUM(Q88:Q90,Q92:Q95,Q97:Q100)</f>
        <v>7694389835</v>
      </c>
      <c r="R102" s="34">
        <f>SUM(R88:R90,R92:R95,R97:R100)</f>
        <v>6769256979</v>
      </c>
      <c r="S102" s="34">
        <f>SUM(S88:S90,S92:S95,S97:S100)</f>
        <v>7550572784</v>
      </c>
      <c r="T102" s="39">
        <f>IF(($R102     =0),0,($S102     /$R102     ))</f>
        <v>1.1154212061122579</v>
      </c>
      <c r="U102" s="39">
        <f>IF(($P102     =0),0,(($L102     /$P102     )-1))</f>
        <v>0.13085362886257168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352613880</v>
      </c>
      <c r="K105" s="38">
        <f t="shared" ref="K105:K136" si="26">IF(($E105     =0),0,($J105     /$E105     ))</f>
        <v>0.28297551567669593</v>
      </c>
      <c r="L105" s="33">
        <v>319326491</v>
      </c>
      <c r="M105" s="38">
        <f t="shared" ref="M105:M136" si="27">IF(($E105     =0),0,($L105     /$E105     ))</f>
        <v>0.25626211441238445</v>
      </c>
      <c r="N105" s="33">
        <f t="shared" ref="N105:N136" si="28">$F105     +$H105     +$J105     +$L105</f>
        <v>1258306583</v>
      </c>
      <c r="O105" s="38">
        <f t="shared" ref="O105:O136" si="29">IF(($E105     =0),0,($N105     /$E105     ))</f>
        <v>1.0098012993810856</v>
      </c>
      <c r="P105" s="33">
        <v>253190743</v>
      </c>
      <c r="Q105" s="33">
        <v>1246459560</v>
      </c>
      <c r="R105" s="33">
        <v>1246459560</v>
      </c>
      <c r="S105" s="33">
        <v>923110504</v>
      </c>
      <c r="T105" s="38">
        <f t="shared" ref="T105:T136" si="30">IF(($R105     =0),0,($S105     /$R105     ))</f>
        <v>0.74058600344803804</v>
      </c>
      <c r="U105" s="38">
        <f t="shared" ref="U105:U136" si="31">IF(($P105     =0),0,(($L105     /$P105     )-1))</f>
        <v>0.26120918646697922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352613880</v>
      </c>
      <c r="K106" s="39">
        <f t="shared" si="26"/>
        <v>0.28297551567669593</v>
      </c>
      <c r="L106" s="34">
        <f>L105</f>
        <v>319326491</v>
      </c>
      <c r="M106" s="39">
        <f t="shared" si="27"/>
        <v>0.25626211441238445</v>
      </c>
      <c r="N106" s="34">
        <f t="shared" si="28"/>
        <v>1258306583</v>
      </c>
      <c r="O106" s="39">
        <f t="shared" si="29"/>
        <v>1.0098012993810856</v>
      </c>
      <c r="P106" s="34">
        <f>P105</f>
        <v>253190743</v>
      </c>
      <c r="Q106" s="34">
        <f>Q105</f>
        <v>1246459560</v>
      </c>
      <c r="R106" s="34">
        <f>R105</f>
        <v>1246459560</v>
      </c>
      <c r="S106" s="34">
        <f>S105</f>
        <v>923110504</v>
      </c>
      <c r="T106" s="39">
        <f t="shared" si="30"/>
        <v>0.74058600344803804</v>
      </c>
      <c r="U106" s="39">
        <f t="shared" si="31"/>
        <v>0.26120918646697922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9981163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2253181</v>
      </c>
      <c r="K107" s="38">
        <f t="shared" si="26"/>
        <v>0.22574333271583683</v>
      </c>
      <c r="L107" s="33">
        <v>1570633</v>
      </c>
      <c r="M107" s="38">
        <f t="shared" si="27"/>
        <v>0.15735971850174174</v>
      </c>
      <c r="N107" s="33">
        <f t="shared" si="28"/>
        <v>10356774</v>
      </c>
      <c r="O107" s="38">
        <f t="shared" si="29"/>
        <v>1.0376319873746176</v>
      </c>
      <c r="P107" s="33">
        <v>2175659</v>
      </c>
      <c r="Q107" s="33">
        <v>10052289</v>
      </c>
      <c r="R107" s="33">
        <v>9875187</v>
      </c>
      <c r="S107" s="33">
        <v>10538542</v>
      </c>
      <c r="T107" s="38">
        <f t="shared" si="30"/>
        <v>1.0671739178204929</v>
      </c>
      <c r="U107" s="38">
        <f t="shared" si="31"/>
        <v>-0.27808861590901879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927055</v>
      </c>
      <c r="K109" s="38">
        <f t="shared" si="26"/>
        <v>9.1836906537963933E-2</v>
      </c>
      <c r="L109" s="33">
        <v>982275</v>
      </c>
      <c r="M109" s="38">
        <f t="shared" si="27"/>
        <v>9.7307168797513124E-2</v>
      </c>
      <c r="N109" s="33">
        <f t="shared" si="28"/>
        <v>9918971</v>
      </c>
      <c r="O109" s="38">
        <f t="shared" si="29"/>
        <v>0.98260363482185487</v>
      </c>
      <c r="P109" s="33">
        <v>290473</v>
      </c>
      <c r="Q109" s="33">
        <v>8566128</v>
      </c>
      <c r="R109" s="33">
        <v>8516128</v>
      </c>
      <c r="S109" s="33">
        <v>8512545</v>
      </c>
      <c r="T109" s="38">
        <f t="shared" si="30"/>
        <v>0.99957926888839621</v>
      </c>
      <c r="U109" s="38">
        <f t="shared" si="31"/>
        <v>2.3816396016152965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77777796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16906390</v>
      </c>
      <c r="K110" s="38">
        <f t="shared" si="26"/>
        <v>0.21736782050239634</v>
      </c>
      <c r="L110" s="33">
        <v>7839940</v>
      </c>
      <c r="M110" s="38">
        <f t="shared" si="27"/>
        <v>0.10079920495561484</v>
      </c>
      <c r="N110" s="33">
        <f t="shared" si="28"/>
        <v>68083979</v>
      </c>
      <c r="O110" s="38">
        <f t="shared" si="29"/>
        <v>0.87536523920014397</v>
      </c>
      <c r="P110" s="33">
        <v>7322537</v>
      </c>
      <c r="Q110" s="33">
        <v>68114851</v>
      </c>
      <c r="R110" s="33">
        <v>74518485</v>
      </c>
      <c r="S110" s="33">
        <v>64691112</v>
      </c>
      <c r="T110" s="38">
        <f t="shared" si="30"/>
        <v>0.86812167477639945</v>
      </c>
      <c r="U110" s="38">
        <f t="shared" si="31"/>
        <v>7.0658980623792056E-2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97853539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20086626</v>
      </c>
      <c r="K112" s="39">
        <f t="shared" si="26"/>
        <v>0.20527235095707677</v>
      </c>
      <c r="L112" s="34">
        <f>SUM(L107:L111)</f>
        <v>10392848</v>
      </c>
      <c r="M112" s="39">
        <f t="shared" si="27"/>
        <v>0.1062081975389771</v>
      </c>
      <c r="N112" s="34">
        <f t="shared" si="28"/>
        <v>88359724</v>
      </c>
      <c r="O112" s="39">
        <f t="shared" si="29"/>
        <v>0.90297933935736341</v>
      </c>
      <c r="P112" s="34">
        <f>SUM(P107:P111)</f>
        <v>9788669</v>
      </c>
      <c r="Q112" s="34">
        <f>SUM(Q107:Q111)</f>
        <v>86757268</v>
      </c>
      <c r="R112" s="34">
        <f>SUM(R107:R111)</f>
        <v>92933800</v>
      </c>
      <c r="S112" s="34">
        <f>SUM(S107:S111)</f>
        <v>83742199</v>
      </c>
      <c r="T112" s="39">
        <f t="shared" si="30"/>
        <v>0.901095177427373</v>
      </c>
      <c r="U112" s="39">
        <f t="shared" si="31"/>
        <v>6.1722283182728876E-2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17772968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4384628</v>
      </c>
      <c r="K114" s="38">
        <f t="shared" si="26"/>
        <v>0.24670207024510482</v>
      </c>
      <c r="L114" s="33">
        <v>2382573</v>
      </c>
      <c r="M114" s="38">
        <f t="shared" si="27"/>
        <v>0.13405600010082727</v>
      </c>
      <c r="N114" s="33">
        <f t="shared" si="28"/>
        <v>17884345</v>
      </c>
      <c r="O114" s="38">
        <f t="shared" si="29"/>
        <v>1.0062666516926155</v>
      </c>
      <c r="P114" s="33">
        <v>1928266</v>
      </c>
      <c r="Q114" s="33">
        <v>15277285</v>
      </c>
      <c r="R114" s="33">
        <v>16224484</v>
      </c>
      <c r="S114" s="33">
        <v>15939625</v>
      </c>
      <c r="T114" s="38">
        <f t="shared" si="30"/>
        <v>0.98244264655812785</v>
      </c>
      <c r="U114" s="38">
        <f t="shared" si="31"/>
        <v>0.23560390527033093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1033442</v>
      </c>
      <c r="K115" s="38">
        <f t="shared" si="26"/>
        <v>0.2540264905383034</v>
      </c>
      <c r="L115" s="33">
        <v>999855</v>
      </c>
      <c r="M115" s="38">
        <f t="shared" si="27"/>
        <v>0.24577059641196633</v>
      </c>
      <c r="N115" s="33">
        <f t="shared" si="28"/>
        <v>4104755</v>
      </c>
      <c r="O115" s="38">
        <f t="shared" si="29"/>
        <v>1.0089743857609361</v>
      </c>
      <c r="P115" s="33">
        <v>992223</v>
      </c>
      <c r="Q115" s="33">
        <v>3955005</v>
      </c>
      <c r="R115" s="33">
        <v>3955005</v>
      </c>
      <c r="S115" s="33">
        <v>3644571</v>
      </c>
      <c r="T115" s="38">
        <f t="shared" si="30"/>
        <v>0.92150856952140392</v>
      </c>
      <c r="U115" s="38">
        <f t="shared" si="31"/>
        <v>7.6918192785291328E-3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90000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45409</v>
      </c>
      <c r="K116" s="38">
        <f t="shared" si="26"/>
        <v>0.50454444444444446</v>
      </c>
      <c r="L116" s="33">
        <v>0</v>
      </c>
      <c r="M116" s="38">
        <f t="shared" si="27"/>
        <v>0</v>
      </c>
      <c r="N116" s="33">
        <f t="shared" si="28"/>
        <v>45409</v>
      </c>
      <c r="O116" s="38">
        <f t="shared" si="29"/>
        <v>0.50454444444444446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132810538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-32266068</v>
      </c>
      <c r="K117" s="38">
        <f t="shared" si="26"/>
        <v>-0.24294810100084077</v>
      </c>
      <c r="L117" s="33">
        <v>119177508</v>
      </c>
      <c r="M117" s="38">
        <f t="shared" si="27"/>
        <v>0.89734978710800795</v>
      </c>
      <c r="N117" s="33">
        <f t="shared" si="28"/>
        <v>223546875</v>
      </c>
      <c r="O117" s="38">
        <f t="shared" si="29"/>
        <v>1.6832013360265132</v>
      </c>
      <c r="P117" s="33">
        <v>21612815</v>
      </c>
      <c r="Q117" s="33">
        <v>166918911</v>
      </c>
      <c r="R117" s="33">
        <v>166918911</v>
      </c>
      <c r="S117" s="33">
        <v>450521106</v>
      </c>
      <c r="T117" s="38">
        <f t="shared" si="30"/>
        <v>2.6990417281119212</v>
      </c>
      <c r="U117" s="38">
        <f t="shared" si="31"/>
        <v>4.5142057154516895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139215</v>
      </c>
      <c r="K118" s="38">
        <f t="shared" si="26"/>
        <v>0.23331445120030034</v>
      </c>
      <c r="L118" s="33">
        <v>139215</v>
      </c>
      <c r="M118" s="38">
        <f t="shared" si="27"/>
        <v>0.23331445120030034</v>
      </c>
      <c r="N118" s="33">
        <f t="shared" si="28"/>
        <v>555785</v>
      </c>
      <c r="O118" s="38">
        <f t="shared" si="29"/>
        <v>0.93145618116121764</v>
      </c>
      <c r="P118" s="33">
        <v>133374</v>
      </c>
      <c r="Q118" s="33">
        <v>574287</v>
      </c>
      <c r="R118" s="33">
        <v>574287</v>
      </c>
      <c r="S118" s="33">
        <v>533496</v>
      </c>
      <c r="T118" s="38">
        <f t="shared" si="30"/>
        <v>0.92897105454241524</v>
      </c>
      <c r="U118" s="38">
        <f t="shared" si="31"/>
        <v>4.3794142786450108E-2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5781125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321199</v>
      </c>
      <c r="K119" s="38">
        <f t="shared" si="26"/>
        <v>5.5559947242102531E-2</v>
      </c>
      <c r="L119" s="33">
        <v>323009</v>
      </c>
      <c r="M119" s="38">
        <f t="shared" si="27"/>
        <v>5.5873035092650652E-2</v>
      </c>
      <c r="N119" s="33">
        <f t="shared" si="28"/>
        <v>1269561</v>
      </c>
      <c r="O119" s="38">
        <f t="shared" si="29"/>
        <v>0.2196044887457026</v>
      </c>
      <c r="P119" s="33">
        <v>405707</v>
      </c>
      <c r="Q119" s="33">
        <v>5241757</v>
      </c>
      <c r="R119" s="33">
        <v>5085022</v>
      </c>
      <c r="S119" s="33">
        <v>19807445</v>
      </c>
      <c r="T119" s="38">
        <f t="shared" si="30"/>
        <v>3.8952525672455303</v>
      </c>
      <c r="U119" s="38">
        <f t="shared" si="31"/>
        <v>-0.20383675904039122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161119560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-26342175</v>
      </c>
      <c r="K121" s="39">
        <f t="shared" si="26"/>
        <v>-0.16349458129106112</v>
      </c>
      <c r="L121" s="34">
        <f>SUM(L113:L120)</f>
        <v>123022160</v>
      </c>
      <c r="M121" s="39">
        <f t="shared" si="27"/>
        <v>0.76354577929582235</v>
      </c>
      <c r="N121" s="34">
        <f t="shared" si="28"/>
        <v>247406730</v>
      </c>
      <c r="O121" s="39">
        <f t="shared" si="29"/>
        <v>1.5355474530839086</v>
      </c>
      <c r="P121" s="34">
        <f>SUM(P113:P120)</f>
        <v>25072385</v>
      </c>
      <c r="Q121" s="34">
        <f>SUM(Q113:Q120)</f>
        <v>191967245</v>
      </c>
      <c r="R121" s="34">
        <f>SUM(R113:R120)</f>
        <v>192757709</v>
      </c>
      <c r="S121" s="34">
        <f>SUM(S113:S120)</f>
        <v>490446243</v>
      </c>
      <c r="T121" s="39">
        <f t="shared" si="30"/>
        <v>2.5443664253137599</v>
      </c>
      <c r="U121" s="39">
        <f t="shared" si="31"/>
        <v>3.9066795998864885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2156345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323112</v>
      </c>
      <c r="K122" s="38">
        <f t="shared" si="26"/>
        <v>0.14984244172430664</v>
      </c>
      <c r="L122" s="33">
        <v>-120153</v>
      </c>
      <c r="M122" s="38">
        <f t="shared" si="27"/>
        <v>-5.5720675494876748E-2</v>
      </c>
      <c r="N122" s="33">
        <f t="shared" si="28"/>
        <v>1279762</v>
      </c>
      <c r="O122" s="38">
        <f t="shared" si="29"/>
        <v>0.59348666377597281</v>
      </c>
      <c r="P122" s="33">
        <v>736095</v>
      </c>
      <c r="Q122" s="33">
        <v>2845050</v>
      </c>
      <c r="R122" s="33">
        <v>2945050</v>
      </c>
      <c r="S122" s="33">
        <v>2949553</v>
      </c>
      <c r="T122" s="38">
        <f t="shared" si="30"/>
        <v>1.0015290062987046</v>
      </c>
      <c r="U122" s="38">
        <f t="shared" si="31"/>
        <v>-1.163230289568602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9798056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2308782</v>
      </c>
      <c r="K123" s="38">
        <f t="shared" si="26"/>
        <v>0.2356367426354779</v>
      </c>
      <c r="L123" s="33">
        <v>2111106</v>
      </c>
      <c r="M123" s="38">
        <f t="shared" si="27"/>
        <v>0.21546172016163206</v>
      </c>
      <c r="N123" s="33">
        <f t="shared" si="28"/>
        <v>9319428</v>
      </c>
      <c r="O123" s="38">
        <f t="shared" si="29"/>
        <v>0.9511507180608072</v>
      </c>
      <c r="P123" s="33">
        <v>1552101</v>
      </c>
      <c r="Q123" s="33">
        <v>9183420</v>
      </c>
      <c r="R123" s="33">
        <v>8292420</v>
      </c>
      <c r="S123" s="33">
        <v>7033144</v>
      </c>
      <c r="T123" s="38">
        <f t="shared" si="30"/>
        <v>0.84814131459815112</v>
      </c>
      <c r="U123" s="38">
        <f t="shared" si="31"/>
        <v>0.36016019576045633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91471108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23312788</v>
      </c>
      <c r="K124" s="38">
        <f t="shared" si="26"/>
        <v>0.25486504438100827</v>
      </c>
      <c r="L124" s="33">
        <v>6708224</v>
      </c>
      <c r="M124" s="38">
        <f t="shared" si="27"/>
        <v>7.3337080381709163E-2</v>
      </c>
      <c r="N124" s="33">
        <f t="shared" si="28"/>
        <v>92853797</v>
      </c>
      <c r="O124" s="38">
        <f t="shared" si="29"/>
        <v>1.0151161282533059</v>
      </c>
      <c r="P124" s="33">
        <v>6468374</v>
      </c>
      <c r="Q124" s="33">
        <v>88329492</v>
      </c>
      <c r="R124" s="33">
        <v>100205788</v>
      </c>
      <c r="S124" s="33">
        <v>101007292</v>
      </c>
      <c r="T124" s="38">
        <f t="shared" si="30"/>
        <v>1.0079985798824316</v>
      </c>
      <c r="U124" s="38">
        <f t="shared" si="31"/>
        <v>3.7080416191147991E-2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103425509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25944682</v>
      </c>
      <c r="K126" s="39">
        <f t="shared" si="26"/>
        <v>0.25085380048746003</v>
      </c>
      <c r="L126" s="34">
        <f>SUM(L122:L125)</f>
        <v>8699177</v>
      </c>
      <c r="M126" s="39">
        <f t="shared" si="27"/>
        <v>8.4110555356319297E-2</v>
      </c>
      <c r="N126" s="34">
        <f t="shared" si="28"/>
        <v>103452987</v>
      </c>
      <c r="O126" s="39">
        <f t="shared" si="29"/>
        <v>1.0002656791372426</v>
      </c>
      <c r="P126" s="34">
        <f>SUM(P122:P125)</f>
        <v>8756570</v>
      </c>
      <c r="Q126" s="34">
        <f>SUM(Q122:Q125)</f>
        <v>100357962</v>
      </c>
      <c r="R126" s="34">
        <f>SUM(R122:R125)</f>
        <v>111443258</v>
      </c>
      <c r="S126" s="34">
        <f>SUM(S122:S125)</f>
        <v>110989989</v>
      </c>
      <c r="T126" s="39">
        <f t="shared" si="30"/>
        <v>0.99593273735769638</v>
      </c>
      <c r="U126" s="39">
        <f t="shared" si="31"/>
        <v>-6.5542786730420355E-3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26155130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7528994</v>
      </c>
      <c r="K127" s="38">
        <f t="shared" si="26"/>
        <v>0.28785916950135593</v>
      </c>
      <c r="L127" s="33">
        <v>5718574</v>
      </c>
      <c r="M127" s="38">
        <f t="shared" si="27"/>
        <v>0.21864062614102855</v>
      </c>
      <c r="N127" s="33">
        <f t="shared" si="28"/>
        <v>25420661</v>
      </c>
      <c r="O127" s="38">
        <f t="shared" si="29"/>
        <v>0.97191874022419311</v>
      </c>
      <c r="P127" s="33">
        <v>5496251</v>
      </c>
      <c r="Q127" s="33">
        <v>24533228</v>
      </c>
      <c r="R127" s="33">
        <v>25598094</v>
      </c>
      <c r="S127" s="33">
        <v>24247965</v>
      </c>
      <c r="T127" s="38">
        <f t="shared" si="30"/>
        <v>0.94725665903094192</v>
      </c>
      <c r="U127" s="38">
        <f t="shared" si="31"/>
        <v>4.0449935783500424E-2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525690</v>
      </c>
      <c r="K128" s="38">
        <f t="shared" si="26"/>
        <v>0.22634816859879336</v>
      </c>
      <c r="L128" s="33">
        <v>524129</v>
      </c>
      <c r="M128" s="38">
        <f t="shared" si="27"/>
        <v>0.22567604340869518</v>
      </c>
      <c r="N128" s="33">
        <f t="shared" si="28"/>
        <v>2171796</v>
      </c>
      <c r="O128" s="38">
        <f t="shared" si="29"/>
        <v>0.93511774462170671</v>
      </c>
      <c r="P128" s="33">
        <v>434876</v>
      </c>
      <c r="Q128" s="33">
        <v>2187922</v>
      </c>
      <c r="R128" s="33">
        <v>2187923</v>
      </c>
      <c r="S128" s="33">
        <v>1731184</v>
      </c>
      <c r="T128" s="38">
        <f t="shared" si="30"/>
        <v>0.79124539574747377</v>
      </c>
      <c r="U128" s="38">
        <f t="shared" si="31"/>
        <v>0.20523781491735571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224292</v>
      </c>
      <c r="K129" s="38">
        <f t="shared" si="26"/>
        <v>0.41588233985270229</v>
      </c>
      <c r="L129" s="33">
        <v>268515</v>
      </c>
      <c r="M129" s="38">
        <f t="shared" si="27"/>
        <v>0.49788064882184102</v>
      </c>
      <c r="N129" s="33">
        <f t="shared" si="28"/>
        <v>737893</v>
      </c>
      <c r="O129" s="38">
        <f t="shared" si="29"/>
        <v>1.3682015738453894</v>
      </c>
      <c r="P129" s="33">
        <v>209954</v>
      </c>
      <c r="Q129" s="33">
        <v>399996</v>
      </c>
      <c r="R129" s="33">
        <v>399996</v>
      </c>
      <c r="S129" s="33">
        <v>492257</v>
      </c>
      <c r="T129" s="38">
        <f t="shared" si="30"/>
        <v>1.2306548065480656</v>
      </c>
      <c r="U129" s="38">
        <f t="shared" si="31"/>
        <v>0.27892300218143018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12678862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2350208</v>
      </c>
      <c r="K130" s="38">
        <f t="shared" si="26"/>
        <v>0.18536427007408079</v>
      </c>
      <c r="L130" s="33">
        <v>2601622</v>
      </c>
      <c r="M130" s="38">
        <f t="shared" si="27"/>
        <v>0.20519365223787434</v>
      </c>
      <c r="N130" s="33">
        <f t="shared" si="28"/>
        <v>9912071</v>
      </c>
      <c r="O130" s="38">
        <f t="shared" si="29"/>
        <v>0.78177923223708878</v>
      </c>
      <c r="P130" s="33">
        <v>2219644</v>
      </c>
      <c r="Q130" s="33">
        <v>10165728</v>
      </c>
      <c r="R130" s="33">
        <v>10165728</v>
      </c>
      <c r="S130" s="33">
        <v>8605598</v>
      </c>
      <c r="T130" s="38">
        <f t="shared" si="30"/>
        <v>0.84653042064473882</v>
      </c>
      <c r="U130" s="38">
        <f t="shared" si="31"/>
        <v>0.17208975853785557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41695792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10629184</v>
      </c>
      <c r="K132" s="39">
        <f t="shared" si="26"/>
        <v>0.25492222332651698</v>
      </c>
      <c r="L132" s="34">
        <f>SUM(L127:L131)</f>
        <v>9112840</v>
      </c>
      <c r="M132" s="39">
        <f t="shared" si="27"/>
        <v>0.21855538803532021</v>
      </c>
      <c r="N132" s="34">
        <f t="shared" si="28"/>
        <v>38242421</v>
      </c>
      <c r="O132" s="39">
        <f t="shared" si="29"/>
        <v>0.91717698994661145</v>
      </c>
      <c r="P132" s="34">
        <f>SUM(P127:P131)</f>
        <v>8360725</v>
      </c>
      <c r="Q132" s="34">
        <f>SUM(Q127:Q131)</f>
        <v>37286874</v>
      </c>
      <c r="R132" s="34">
        <f>SUM(R127:R131)</f>
        <v>38351741</v>
      </c>
      <c r="S132" s="34">
        <f>SUM(S127:S131)</f>
        <v>35077004</v>
      </c>
      <c r="T132" s="39">
        <f t="shared" si="30"/>
        <v>0.91461308105934491</v>
      </c>
      <c r="U132" s="39">
        <f t="shared" si="31"/>
        <v>8.9958107699990242E-2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139816311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34680253</v>
      </c>
      <c r="K133" s="38">
        <f t="shared" si="26"/>
        <v>0.24804153930223491</v>
      </c>
      <c r="L133" s="33">
        <v>24441752</v>
      </c>
      <c r="M133" s="38">
        <f t="shared" si="27"/>
        <v>0.17481330915675497</v>
      </c>
      <c r="N133" s="33">
        <f t="shared" si="28"/>
        <v>139038155</v>
      </c>
      <c r="O133" s="38">
        <f t="shared" si="29"/>
        <v>0.99443444048527352</v>
      </c>
      <c r="P133" s="33">
        <v>22729132</v>
      </c>
      <c r="Q133" s="33">
        <v>135294638</v>
      </c>
      <c r="R133" s="33">
        <v>132122197</v>
      </c>
      <c r="S133" s="33">
        <v>138083790</v>
      </c>
      <c r="T133" s="38">
        <f t="shared" si="30"/>
        <v>1.0451218124990762</v>
      </c>
      <c r="U133" s="38">
        <f t="shared" si="31"/>
        <v>7.5349115839531411E-2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1847113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458163</v>
      </c>
      <c r="K134" s="38">
        <f t="shared" si="26"/>
        <v>0.24804275645290785</v>
      </c>
      <c r="L134" s="33">
        <v>457971</v>
      </c>
      <c r="M134" s="38">
        <f t="shared" si="27"/>
        <v>0.24793881045718372</v>
      </c>
      <c r="N134" s="33">
        <f t="shared" si="28"/>
        <v>1679451</v>
      </c>
      <c r="O134" s="38">
        <f t="shared" si="29"/>
        <v>0.90923024200468516</v>
      </c>
      <c r="P134" s="33">
        <v>440412</v>
      </c>
      <c r="Q134" s="33">
        <v>1729576</v>
      </c>
      <c r="R134" s="33">
        <v>1729576</v>
      </c>
      <c r="S134" s="33">
        <v>1760110</v>
      </c>
      <c r="T134" s="38">
        <f t="shared" si="30"/>
        <v>1.0176540377526053</v>
      </c>
      <c r="U134" s="38">
        <f t="shared" si="31"/>
        <v>3.9869485845072328E-2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5819720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1410099</v>
      </c>
      <c r="K135" s="38">
        <f t="shared" si="26"/>
        <v>0.24229670843270809</v>
      </c>
      <c r="L135" s="33">
        <v>2285957</v>
      </c>
      <c r="M135" s="38">
        <f t="shared" si="27"/>
        <v>0.39279501419312268</v>
      </c>
      <c r="N135" s="33">
        <f t="shared" si="28"/>
        <v>5333298</v>
      </c>
      <c r="O135" s="38">
        <f t="shared" si="29"/>
        <v>0.91641831565779797</v>
      </c>
      <c r="P135" s="33">
        <v>501818</v>
      </c>
      <c r="Q135" s="33">
        <v>12970638</v>
      </c>
      <c r="R135" s="33">
        <v>12573583</v>
      </c>
      <c r="S135" s="33">
        <v>5065118</v>
      </c>
      <c r="T135" s="38">
        <f t="shared" si="30"/>
        <v>0.40283807726087306</v>
      </c>
      <c r="U135" s="38">
        <f t="shared" si="31"/>
        <v>3.5553507446922987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147483144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36548515</v>
      </c>
      <c r="K137" s="39">
        <f t="shared" ref="K137:K170" si="34">IF(($E137     =0),0,($J137     /$E137     ))</f>
        <v>0.24781486215129778</v>
      </c>
      <c r="L137" s="34">
        <f>SUM(L133:L136)</f>
        <v>27185680</v>
      </c>
      <c r="M137" s="39">
        <f t="shared" ref="M137:M170" si="35">IF(($E137     =0),0,($L137     /$E137     ))</f>
        <v>0.18433075985958097</v>
      </c>
      <c r="N137" s="34">
        <f t="shared" ref="N137:N170" si="36">$F137     +$H137     +$J137     +$L137</f>
        <v>146050904</v>
      </c>
      <c r="O137" s="39">
        <f t="shared" ref="O137:O170" si="37">IF(($E137     =0),0,($N137     /$E137     ))</f>
        <v>0.99028878852758928</v>
      </c>
      <c r="P137" s="34">
        <f>SUM(P133:P136)</f>
        <v>23671362</v>
      </c>
      <c r="Q137" s="34">
        <f>SUM(Q133:Q136)</f>
        <v>149994852</v>
      </c>
      <c r="R137" s="34">
        <f>SUM(R133:R136)</f>
        <v>146425356</v>
      </c>
      <c r="S137" s="34">
        <f>SUM(S133:S136)</f>
        <v>144909018</v>
      </c>
      <c r="T137" s="39">
        <f t="shared" ref="T137:T170" si="38">IF(($R137     =0),0,($S137     /$R137     ))</f>
        <v>0.98964429357439976</v>
      </c>
      <c r="U137" s="39">
        <f t="shared" ref="U137:U170" si="39">IF(($P137     =0),0,(($L137     /$P137     )-1))</f>
        <v>0.14846285566500139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18649583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3036573</v>
      </c>
      <c r="K139" s="38">
        <f t="shared" si="34"/>
        <v>0.16282256820434002</v>
      </c>
      <c r="L139" s="33">
        <v>2864386</v>
      </c>
      <c r="M139" s="38">
        <f t="shared" si="35"/>
        <v>0.15358981485001569</v>
      </c>
      <c r="N139" s="33">
        <f t="shared" si="36"/>
        <v>12086359</v>
      </c>
      <c r="O139" s="38">
        <f t="shared" si="37"/>
        <v>0.64807663527919102</v>
      </c>
      <c r="P139" s="33">
        <v>4522156</v>
      </c>
      <c r="Q139" s="33">
        <v>16758919</v>
      </c>
      <c r="R139" s="33">
        <v>18758919</v>
      </c>
      <c r="S139" s="33">
        <v>30592364</v>
      </c>
      <c r="T139" s="38">
        <f t="shared" si="38"/>
        <v>1.6308169996362796</v>
      </c>
      <c r="U139" s="38">
        <f t="shared" si="39"/>
        <v>-0.36658841490651806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25162887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5121195</v>
      </c>
      <c r="K140" s="38">
        <f t="shared" si="34"/>
        <v>0.20352175805582245</v>
      </c>
      <c r="L140" s="33">
        <v>5257230</v>
      </c>
      <c r="M140" s="38">
        <f t="shared" si="35"/>
        <v>0.20892793422312789</v>
      </c>
      <c r="N140" s="33">
        <f t="shared" si="36"/>
        <v>22220610</v>
      </c>
      <c r="O140" s="38">
        <f t="shared" si="37"/>
        <v>0.8830707700590954</v>
      </c>
      <c r="P140" s="33">
        <v>3972374</v>
      </c>
      <c r="Q140" s="33">
        <v>18418653</v>
      </c>
      <c r="R140" s="33">
        <v>18418653</v>
      </c>
      <c r="S140" s="33">
        <v>17866666</v>
      </c>
      <c r="T140" s="38">
        <f t="shared" si="38"/>
        <v>0.97003108750677913</v>
      </c>
      <c r="U140" s="38">
        <f t="shared" si="39"/>
        <v>0.32344789287212139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332836</v>
      </c>
      <c r="K141" s="38">
        <f t="shared" si="34"/>
        <v>0.17334558287397556</v>
      </c>
      <c r="L141" s="33">
        <v>500302</v>
      </c>
      <c r="M141" s="38">
        <f t="shared" si="35"/>
        <v>0.26056418717631424</v>
      </c>
      <c r="N141" s="33">
        <f t="shared" si="36"/>
        <v>1837264</v>
      </c>
      <c r="O141" s="38">
        <f t="shared" si="37"/>
        <v>0.95687245061643522</v>
      </c>
      <c r="P141" s="33">
        <v>493576</v>
      </c>
      <c r="Q141" s="33">
        <v>1848000</v>
      </c>
      <c r="R141" s="33">
        <v>1848000</v>
      </c>
      <c r="S141" s="33">
        <v>1927753</v>
      </c>
      <c r="T141" s="38">
        <f t="shared" si="38"/>
        <v>1.0431563852813852</v>
      </c>
      <c r="U141" s="38">
        <f t="shared" si="39"/>
        <v>1.3627080733261021E-2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2682170</v>
      </c>
      <c r="K142" s="38">
        <f t="shared" si="34"/>
        <v>0.23724308807944963</v>
      </c>
      <c r="L142" s="33">
        <v>2739643</v>
      </c>
      <c r="M142" s="38">
        <f t="shared" si="35"/>
        <v>0.24232668531645929</v>
      </c>
      <c r="N142" s="33">
        <f t="shared" si="36"/>
        <v>10917526</v>
      </c>
      <c r="O142" s="38">
        <f t="shared" si="37"/>
        <v>0.96567614372977162</v>
      </c>
      <c r="P142" s="33">
        <v>2612874</v>
      </c>
      <c r="Q142" s="33">
        <v>10382700</v>
      </c>
      <c r="R142" s="33">
        <v>10382700</v>
      </c>
      <c r="S142" s="33">
        <v>10346204</v>
      </c>
      <c r="T142" s="38">
        <f t="shared" si="38"/>
        <v>0.99648492203376771</v>
      </c>
      <c r="U142" s="38">
        <f t="shared" si="39"/>
        <v>4.851707353664958E-2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57038119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11172774</v>
      </c>
      <c r="K144" s="39">
        <f t="shared" si="34"/>
        <v>0.1958825816117814</v>
      </c>
      <c r="L144" s="34">
        <f>SUM(L138:L143)</f>
        <v>11361561</v>
      </c>
      <c r="M144" s="39">
        <f t="shared" si="35"/>
        <v>0.19919242077390384</v>
      </c>
      <c r="N144" s="34">
        <f t="shared" si="36"/>
        <v>47061759</v>
      </c>
      <c r="O144" s="39">
        <f t="shared" si="37"/>
        <v>0.82509311010063291</v>
      </c>
      <c r="P144" s="34">
        <f>SUM(P138:P143)</f>
        <v>11600980</v>
      </c>
      <c r="Q144" s="34">
        <f>SUM(Q138:Q143)</f>
        <v>51408272</v>
      </c>
      <c r="R144" s="34">
        <f>SUM(R138:R143)</f>
        <v>53408272</v>
      </c>
      <c r="S144" s="34">
        <f>SUM(S138:S143)</f>
        <v>60732987</v>
      </c>
      <c r="T144" s="39">
        <f t="shared" si="38"/>
        <v>1.1371457028229635</v>
      </c>
      <c r="U144" s="39">
        <f t="shared" si="39"/>
        <v>-2.0637825425093403E-2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624360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156090</v>
      </c>
      <c r="K145" s="38">
        <f t="shared" si="34"/>
        <v>0.25</v>
      </c>
      <c r="L145" s="33">
        <v>156090</v>
      </c>
      <c r="M145" s="38">
        <f t="shared" si="35"/>
        <v>0.25</v>
      </c>
      <c r="N145" s="33">
        <f t="shared" si="36"/>
        <v>624360</v>
      </c>
      <c r="O145" s="38">
        <f t="shared" si="37"/>
        <v>1</v>
      </c>
      <c r="P145" s="33">
        <v>156090</v>
      </c>
      <c r="Q145" s="33">
        <v>453254</v>
      </c>
      <c r="R145" s="33">
        <v>624360</v>
      </c>
      <c r="S145" s="33">
        <v>624360</v>
      </c>
      <c r="T145" s="38">
        <f t="shared" si="38"/>
        <v>1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0</v>
      </c>
      <c r="Q146" s="33">
        <v>53242798</v>
      </c>
      <c r="R146" s="33">
        <v>78398833</v>
      </c>
      <c r="S146" s="33">
        <v>66775679</v>
      </c>
      <c r="T146" s="38">
        <f t="shared" si="38"/>
        <v>0.85174327786231208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22129994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18135545</v>
      </c>
      <c r="K147" s="38">
        <f t="shared" si="34"/>
        <v>0.81950067406254157</v>
      </c>
      <c r="L147" s="33">
        <v>1139555</v>
      </c>
      <c r="M147" s="38">
        <f t="shared" si="35"/>
        <v>5.1493687707280897E-2</v>
      </c>
      <c r="N147" s="33">
        <f t="shared" si="36"/>
        <v>22099803</v>
      </c>
      <c r="O147" s="38">
        <f t="shared" si="37"/>
        <v>0.99863574296495516</v>
      </c>
      <c r="P147" s="33">
        <v>1358047</v>
      </c>
      <c r="Q147" s="33">
        <v>25566378</v>
      </c>
      <c r="R147" s="33">
        <v>25425745</v>
      </c>
      <c r="S147" s="33">
        <v>24375479</v>
      </c>
      <c r="T147" s="38">
        <f t="shared" si="38"/>
        <v>0.95869281313094268</v>
      </c>
      <c r="U147" s="38">
        <f t="shared" si="39"/>
        <v>-0.160886920703039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523528</v>
      </c>
      <c r="K148" s="38">
        <f t="shared" si="34"/>
        <v>0.14213790032688611</v>
      </c>
      <c r="L148" s="33">
        <v>550823</v>
      </c>
      <c r="M148" s="38">
        <f t="shared" si="35"/>
        <v>0.14954849534648842</v>
      </c>
      <c r="N148" s="33">
        <f t="shared" si="36"/>
        <v>3706224</v>
      </c>
      <c r="O148" s="38">
        <f t="shared" si="37"/>
        <v>1.0062401581216538</v>
      </c>
      <c r="P148" s="33">
        <v>571173</v>
      </c>
      <c r="Q148" s="33">
        <v>8767807</v>
      </c>
      <c r="R148" s="33">
        <v>8130807</v>
      </c>
      <c r="S148" s="33">
        <v>4317374</v>
      </c>
      <c r="T148" s="38">
        <f t="shared" si="38"/>
        <v>0.53098960533683803</v>
      </c>
      <c r="U148" s="38">
        <f t="shared" si="39"/>
        <v>-3.5628434817472132E-2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26437594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18815163</v>
      </c>
      <c r="K150" s="39">
        <f t="shared" si="34"/>
        <v>0.71168212205694659</v>
      </c>
      <c r="L150" s="34">
        <f>SUM(L145:L149)</f>
        <v>1846468</v>
      </c>
      <c r="M150" s="39">
        <f t="shared" si="35"/>
        <v>6.9842512900379669E-2</v>
      </c>
      <c r="N150" s="34">
        <f t="shared" si="36"/>
        <v>44717987</v>
      </c>
      <c r="O150" s="39">
        <f t="shared" si="37"/>
        <v>1.6914544871216344</v>
      </c>
      <c r="P150" s="34">
        <f>SUM(P145:P149)</f>
        <v>2085310</v>
      </c>
      <c r="Q150" s="34">
        <f>SUM(Q145:Q149)</f>
        <v>88030237</v>
      </c>
      <c r="R150" s="34">
        <f>SUM(R145:R149)</f>
        <v>112579745</v>
      </c>
      <c r="S150" s="34">
        <f>SUM(S145:S149)</f>
        <v>96092892</v>
      </c>
      <c r="T150" s="39">
        <f t="shared" si="38"/>
        <v>0.85355400298694939</v>
      </c>
      <c r="U150" s="39">
        <f t="shared" si="39"/>
        <v>-0.11453548872829455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526694</v>
      </c>
      <c r="K151" s="38">
        <f t="shared" si="34"/>
        <v>0.230960556030608</v>
      </c>
      <c r="L151" s="33">
        <v>235523</v>
      </c>
      <c r="M151" s="38">
        <f t="shared" si="35"/>
        <v>0.10327917735534653</v>
      </c>
      <c r="N151" s="33">
        <f t="shared" si="36"/>
        <v>2224424</v>
      </c>
      <c r="O151" s="38">
        <f t="shared" si="37"/>
        <v>0.97543204192155053</v>
      </c>
      <c r="P151" s="33">
        <v>659267</v>
      </c>
      <c r="Q151" s="33">
        <v>2490500</v>
      </c>
      <c r="R151" s="33">
        <v>2470500</v>
      </c>
      <c r="S151" s="33">
        <v>2038881</v>
      </c>
      <c r="T151" s="38">
        <f t="shared" si="38"/>
        <v>0.82529083181542195</v>
      </c>
      <c r="U151" s="38">
        <f t="shared" si="39"/>
        <v>-0.64275020591050369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192815901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47864968</v>
      </c>
      <c r="K152" s="38">
        <f t="shared" si="34"/>
        <v>0.24824180864626927</v>
      </c>
      <c r="L152" s="33">
        <v>26735638</v>
      </c>
      <c r="M152" s="38">
        <f t="shared" si="35"/>
        <v>0.13865888581460925</v>
      </c>
      <c r="N152" s="33">
        <f t="shared" si="36"/>
        <v>185971370</v>
      </c>
      <c r="O152" s="38">
        <f t="shared" si="37"/>
        <v>0.96450224818335906</v>
      </c>
      <c r="P152" s="33">
        <v>25064265</v>
      </c>
      <c r="Q152" s="33">
        <v>199543100</v>
      </c>
      <c r="R152" s="33">
        <v>195013599</v>
      </c>
      <c r="S152" s="33">
        <v>194096320</v>
      </c>
      <c r="T152" s="38">
        <f t="shared" si="38"/>
        <v>0.99529633315469446</v>
      </c>
      <c r="U152" s="38">
        <f t="shared" si="39"/>
        <v>6.6683503386195442E-2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31146060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4123381</v>
      </c>
      <c r="K153" s="38">
        <f t="shared" si="34"/>
        <v>0.13238852683132313</v>
      </c>
      <c r="L153" s="33">
        <v>3515716</v>
      </c>
      <c r="M153" s="38">
        <f t="shared" si="35"/>
        <v>0.11287835443712624</v>
      </c>
      <c r="N153" s="33">
        <f t="shared" si="36"/>
        <v>17576135</v>
      </c>
      <c r="O153" s="38">
        <f t="shared" si="37"/>
        <v>0.56431327108468932</v>
      </c>
      <c r="P153" s="33">
        <v>4551178</v>
      </c>
      <c r="Q153" s="33">
        <v>28359720</v>
      </c>
      <c r="R153" s="33">
        <v>29477750</v>
      </c>
      <c r="S153" s="33">
        <v>17708669</v>
      </c>
      <c r="T153" s="38">
        <f t="shared" si="38"/>
        <v>0.60074697017241818</v>
      </c>
      <c r="U153" s="38">
        <f t="shared" si="39"/>
        <v>-0.22751516200860522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386053</v>
      </c>
      <c r="K154" s="38">
        <f t="shared" si="34"/>
        <v>0.17568106886799106</v>
      </c>
      <c r="L154" s="33">
        <v>507350</v>
      </c>
      <c r="M154" s="38">
        <f t="shared" si="35"/>
        <v>0.23087967271378612</v>
      </c>
      <c r="N154" s="33">
        <f t="shared" si="36"/>
        <v>1870669</v>
      </c>
      <c r="O154" s="38">
        <f t="shared" si="37"/>
        <v>0.85128500340164692</v>
      </c>
      <c r="P154" s="33">
        <v>231600</v>
      </c>
      <c r="Q154" s="33">
        <v>2061437</v>
      </c>
      <c r="R154" s="33">
        <v>2061437</v>
      </c>
      <c r="S154" s="33">
        <v>1524072</v>
      </c>
      <c r="T154" s="38">
        <f t="shared" si="38"/>
        <v>0.73932504364673768</v>
      </c>
      <c r="U154" s="38">
        <f t="shared" si="39"/>
        <v>1.1906303972366148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33628318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8861410</v>
      </c>
      <c r="K156" s="38">
        <f t="shared" si="34"/>
        <v>0.26351035457675881</v>
      </c>
      <c r="L156" s="33">
        <v>8095680</v>
      </c>
      <c r="M156" s="38">
        <f t="shared" si="35"/>
        <v>0.24073996207600987</v>
      </c>
      <c r="N156" s="33">
        <f t="shared" si="36"/>
        <v>33310988</v>
      </c>
      <c r="O156" s="38">
        <f t="shared" si="37"/>
        <v>0.99056360773084162</v>
      </c>
      <c r="P156" s="33">
        <v>7476426</v>
      </c>
      <c r="Q156" s="33">
        <v>25172821</v>
      </c>
      <c r="R156" s="33">
        <v>27843926</v>
      </c>
      <c r="S156" s="33">
        <v>28826632</v>
      </c>
      <c r="T156" s="38">
        <f t="shared" si="38"/>
        <v>1.035293370625967</v>
      </c>
      <c r="U156" s="38">
        <f t="shared" si="39"/>
        <v>8.2827543534838677E-2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263568194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61762506</v>
      </c>
      <c r="K157" s="39">
        <f t="shared" si="34"/>
        <v>0.23433216680158306</v>
      </c>
      <c r="L157" s="34">
        <f>SUM(L151:L156)</f>
        <v>39089907</v>
      </c>
      <c r="M157" s="39">
        <f t="shared" si="35"/>
        <v>0.14831041032211953</v>
      </c>
      <c r="N157" s="34">
        <f t="shared" si="36"/>
        <v>240953586</v>
      </c>
      <c r="O157" s="39">
        <f t="shared" si="37"/>
        <v>0.91419826627487533</v>
      </c>
      <c r="P157" s="34">
        <f>SUM(P151:P156)</f>
        <v>37982736</v>
      </c>
      <c r="Q157" s="34">
        <f>SUM(Q151:Q156)</f>
        <v>258427578</v>
      </c>
      <c r="R157" s="34">
        <f>SUM(R151:R156)</f>
        <v>257667212</v>
      </c>
      <c r="S157" s="34">
        <f>SUM(S151:S156)</f>
        <v>244194574</v>
      </c>
      <c r="T157" s="39">
        <f t="shared" si="38"/>
        <v>0.9477130291610405</v>
      </c>
      <c r="U157" s="39">
        <f t="shared" si="39"/>
        <v>2.9149321944580198E-2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10393437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3154898</v>
      </c>
      <c r="K158" s="38">
        <f t="shared" si="34"/>
        <v>0.30354713267613015</v>
      </c>
      <c r="L158" s="33">
        <v>3191713</v>
      </c>
      <c r="M158" s="38">
        <f t="shared" si="35"/>
        <v>0.30708927181643569</v>
      </c>
      <c r="N158" s="33">
        <f t="shared" si="36"/>
        <v>12352968</v>
      </c>
      <c r="O158" s="38">
        <f t="shared" si="37"/>
        <v>1.1885354190341462</v>
      </c>
      <c r="P158" s="33">
        <v>2687404</v>
      </c>
      <c r="Q158" s="33">
        <v>16784019</v>
      </c>
      <c r="R158" s="33">
        <v>12902489</v>
      </c>
      <c r="S158" s="33">
        <v>10347117</v>
      </c>
      <c r="T158" s="38">
        <f t="shared" si="38"/>
        <v>0.80194736069916428</v>
      </c>
      <c r="U158" s="38">
        <f t="shared" si="39"/>
        <v>0.18765656373213702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99535888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20558160</v>
      </c>
      <c r="K159" s="38">
        <f t="shared" si="34"/>
        <v>0.20654017774975797</v>
      </c>
      <c r="L159" s="33">
        <v>21000734</v>
      </c>
      <c r="M159" s="38">
        <f t="shared" si="35"/>
        <v>0.21098655391510648</v>
      </c>
      <c r="N159" s="33">
        <f t="shared" si="36"/>
        <v>99181792</v>
      </c>
      <c r="O159" s="38">
        <f t="shared" si="37"/>
        <v>0.99644252935182531</v>
      </c>
      <c r="P159" s="33">
        <v>23235280</v>
      </c>
      <c r="Q159" s="33">
        <v>86871360</v>
      </c>
      <c r="R159" s="33">
        <v>86871360</v>
      </c>
      <c r="S159" s="33">
        <v>93265275</v>
      </c>
      <c r="T159" s="38">
        <f t="shared" si="38"/>
        <v>1.0736021054580014</v>
      </c>
      <c r="U159" s="38">
        <f t="shared" si="39"/>
        <v>-9.6170392609858824E-2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500869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125217</v>
      </c>
      <c r="K160" s="38">
        <f t="shared" si="34"/>
        <v>0.24999950086749229</v>
      </c>
      <c r="L160" s="33">
        <v>139827</v>
      </c>
      <c r="M160" s="38">
        <f t="shared" si="35"/>
        <v>0.27916880461757465</v>
      </c>
      <c r="N160" s="33">
        <f t="shared" si="36"/>
        <v>515478</v>
      </c>
      <c r="O160" s="38">
        <f t="shared" si="37"/>
        <v>1.0291673072200516</v>
      </c>
      <c r="P160" s="33">
        <v>10044</v>
      </c>
      <c r="Q160" s="33">
        <v>100000</v>
      </c>
      <c r="R160" s="33">
        <v>33478</v>
      </c>
      <c r="S160" s="33">
        <v>36828</v>
      </c>
      <c r="T160" s="38">
        <f t="shared" si="38"/>
        <v>1.1000657147977777</v>
      </c>
      <c r="U160" s="38">
        <f t="shared" si="39"/>
        <v>12.921445639187574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50376</v>
      </c>
      <c r="K161" s="38">
        <f t="shared" si="34"/>
        <v>0</v>
      </c>
      <c r="L161" s="33">
        <v>50376</v>
      </c>
      <c r="M161" s="38">
        <f t="shared" si="35"/>
        <v>0</v>
      </c>
      <c r="N161" s="33">
        <f t="shared" si="36"/>
        <v>201504</v>
      </c>
      <c r="O161" s="38">
        <f t="shared" si="37"/>
        <v>0</v>
      </c>
      <c r="P161" s="33">
        <v>67020</v>
      </c>
      <c r="Q161" s="33">
        <v>0</v>
      </c>
      <c r="R161" s="33">
        <v>0</v>
      </c>
      <c r="S161" s="33">
        <v>282791</v>
      </c>
      <c r="T161" s="38">
        <f t="shared" si="38"/>
        <v>0</v>
      </c>
      <c r="U161" s="38">
        <f t="shared" si="39"/>
        <v>-0.24834377797672336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110430194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23888651</v>
      </c>
      <c r="K163" s="39">
        <f t="shared" si="34"/>
        <v>0.21632354462765863</v>
      </c>
      <c r="L163" s="34">
        <f>SUM(L158:L162)</f>
        <v>24382650</v>
      </c>
      <c r="M163" s="39">
        <f t="shared" si="35"/>
        <v>0.22079694979074291</v>
      </c>
      <c r="N163" s="34">
        <f t="shared" si="36"/>
        <v>112251742</v>
      </c>
      <c r="O163" s="39">
        <f t="shared" si="37"/>
        <v>1.0164950176579424</v>
      </c>
      <c r="P163" s="34">
        <f>SUM(P158:P162)</f>
        <v>25999748</v>
      </c>
      <c r="Q163" s="34">
        <f>SUM(Q158:Q162)</f>
        <v>103755379</v>
      </c>
      <c r="R163" s="34">
        <f>SUM(R158:R162)</f>
        <v>99807327</v>
      </c>
      <c r="S163" s="34">
        <f>SUM(S158:S162)</f>
        <v>103932011</v>
      </c>
      <c r="T163" s="39">
        <f t="shared" si="38"/>
        <v>1.0413264649397935</v>
      </c>
      <c r="U163" s="39">
        <f t="shared" si="39"/>
        <v>-6.2196679752434481E-2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18892115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4549621</v>
      </c>
      <c r="K164" s="38">
        <f t="shared" si="34"/>
        <v>0.24082115739820556</v>
      </c>
      <c r="L164" s="33">
        <v>4482266</v>
      </c>
      <c r="M164" s="38">
        <f t="shared" si="35"/>
        <v>0.23725591337973539</v>
      </c>
      <c r="N164" s="33">
        <f t="shared" si="36"/>
        <v>22263611</v>
      </c>
      <c r="O164" s="38">
        <f t="shared" si="37"/>
        <v>1.1784604847048623</v>
      </c>
      <c r="P164" s="33">
        <v>4190142</v>
      </c>
      <c r="Q164" s="33">
        <v>22922621</v>
      </c>
      <c r="R164" s="33">
        <v>22922621</v>
      </c>
      <c r="S164" s="33">
        <v>17134225</v>
      </c>
      <c r="T164" s="38">
        <f t="shared" si="38"/>
        <v>0.74748105812158216</v>
      </c>
      <c r="U164" s="38">
        <f t="shared" si="39"/>
        <v>6.9716969019188335E-2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727834</v>
      </c>
      <c r="K165" s="38">
        <f t="shared" si="34"/>
        <v>0.21464160095454723</v>
      </c>
      <c r="L165" s="33">
        <v>762283</v>
      </c>
      <c r="M165" s="38">
        <f t="shared" si="35"/>
        <v>0.2248007698189905</v>
      </c>
      <c r="N165" s="33">
        <f t="shared" si="36"/>
        <v>3031721</v>
      </c>
      <c r="O165" s="38">
        <f t="shared" si="37"/>
        <v>0.89406849513422137</v>
      </c>
      <c r="P165" s="33">
        <v>723250</v>
      </c>
      <c r="Q165" s="33">
        <v>3299864</v>
      </c>
      <c r="R165" s="33">
        <v>3299864</v>
      </c>
      <c r="S165" s="33">
        <v>2952599</v>
      </c>
      <c r="T165" s="38">
        <f t="shared" si="38"/>
        <v>0.89476384481299831</v>
      </c>
      <c r="U165" s="38">
        <f t="shared" si="39"/>
        <v>5.3968890425164284E-2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3314007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810723</v>
      </c>
      <c r="K166" s="38">
        <f t="shared" si="34"/>
        <v>0.2446352708367846</v>
      </c>
      <c r="L166" s="33">
        <v>820105</v>
      </c>
      <c r="M166" s="38">
        <f t="shared" si="35"/>
        <v>0.24746628477248236</v>
      </c>
      <c r="N166" s="33">
        <f t="shared" si="36"/>
        <v>3318080</v>
      </c>
      <c r="O166" s="38">
        <f t="shared" si="37"/>
        <v>1.0012290257685033</v>
      </c>
      <c r="P166" s="33">
        <v>702758</v>
      </c>
      <c r="Q166" s="33">
        <v>2753127</v>
      </c>
      <c r="R166" s="33">
        <v>2818816</v>
      </c>
      <c r="S166" s="33">
        <v>2918931</v>
      </c>
      <c r="T166" s="38">
        <f t="shared" si="38"/>
        <v>1.0355166850195259</v>
      </c>
      <c r="U166" s="38">
        <f t="shared" si="39"/>
        <v>0.16698066759823438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1002613</v>
      </c>
      <c r="K167" s="38">
        <f t="shared" si="34"/>
        <v>0.24786336196357844</v>
      </c>
      <c r="L167" s="33">
        <v>999653</v>
      </c>
      <c r="M167" s="38">
        <f t="shared" si="35"/>
        <v>0.24713159851007027</v>
      </c>
      <c r="N167" s="33">
        <f t="shared" si="36"/>
        <v>4006488</v>
      </c>
      <c r="O167" s="38">
        <f t="shared" si="37"/>
        <v>0.99047347814833187</v>
      </c>
      <c r="P167" s="33">
        <v>1214093</v>
      </c>
      <c r="Q167" s="33">
        <v>3608330</v>
      </c>
      <c r="R167" s="33">
        <v>3893188</v>
      </c>
      <c r="S167" s="33">
        <v>3878197</v>
      </c>
      <c r="T167" s="38">
        <f t="shared" si="38"/>
        <v>0.99614942818070951</v>
      </c>
      <c r="U167" s="38">
        <f t="shared" si="39"/>
        <v>-0.17662567859299083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29642072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7090791</v>
      </c>
      <c r="K169" s="39">
        <f t="shared" si="34"/>
        <v>0.23921374322280844</v>
      </c>
      <c r="L169" s="34">
        <f>SUM(L164:L168)</f>
        <v>7064307</v>
      </c>
      <c r="M169" s="39">
        <f t="shared" si="35"/>
        <v>0.23832028341338621</v>
      </c>
      <c r="N169" s="34">
        <f t="shared" si="36"/>
        <v>32619900</v>
      </c>
      <c r="O169" s="39">
        <f t="shared" si="37"/>
        <v>1.1004595090383695</v>
      </c>
      <c r="P169" s="34">
        <f>SUM(P164:P168)</f>
        <v>6830243</v>
      </c>
      <c r="Q169" s="34">
        <f>SUM(Q164:Q168)</f>
        <v>32583942</v>
      </c>
      <c r="R169" s="34">
        <f>SUM(R164:R168)</f>
        <v>32934489</v>
      </c>
      <c r="S169" s="34">
        <f>SUM(S164:S168)</f>
        <v>26883952</v>
      </c>
      <c r="T169" s="39">
        <f t="shared" si="38"/>
        <v>0.8162856876267307</v>
      </c>
      <c r="U169" s="39">
        <f t="shared" si="39"/>
        <v>3.4268766133210837E-2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2284786967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542210597</v>
      </c>
      <c r="K170" s="39">
        <f t="shared" si="34"/>
        <v>0.23731341469963838</v>
      </c>
      <c r="L170" s="34">
        <f>SUM(L105,L107:L111,L113:L120,L122:L125,L127:L131,L133:L136,L138:L143,L145:L149,L151:L156,L158:L162,L164:L168)</f>
        <v>581484089</v>
      </c>
      <c r="M170" s="39">
        <f t="shared" si="35"/>
        <v>0.25450254111152765</v>
      </c>
      <c r="N170" s="34">
        <f t="shared" si="36"/>
        <v>2359424323</v>
      </c>
      <c r="O170" s="39">
        <f t="shared" si="37"/>
        <v>1.0326670963542834</v>
      </c>
      <c r="P170" s="34">
        <f>SUM(P105,P107:P111,P113:P120,P122:P125,P127:P131,P133:P136,P138:P143,P145:P149,P151:P156,P158:P162,P164:P168)</f>
        <v>413339471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2384768469</v>
      </c>
      <c r="S170" s="34">
        <f>SUM(S105,S107:S111,S113:S120,S122:S125,S127:S131,S133:S136,S138:S143,S145:S149,S151:S156,S158:S162,S164:S168)</f>
        <v>2320111373</v>
      </c>
      <c r="T170" s="39">
        <f t="shared" si="38"/>
        <v>0.97288747446953938</v>
      </c>
      <c r="U170" s="39">
        <f t="shared" si="39"/>
        <v>0.40679545457685062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8142877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1997753</v>
      </c>
      <c r="K173" s="38">
        <f t="shared" ref="K173:K205" si="42">IF(($E173     =0),0,($J173     /$E173     ))</f>
        <v>0.24533748944015732</v>
      </c>
      <c r="L173" s="33">
        <v>2015398</v>
      </c>
      <c r="M173" s="38">
        <f t="shared" ref="M173:M205" si="43">IF(($E173     =0),0,($L173     /$E173     ))</f>
        <v>0.24750441398046416</v>
      </c>
      <c r="N173" s="33">
        <f t="shared" ref="N173:N205" si="44">$F173     +$H173     +$J173     +$L173</f>
        <v>8074292</v>
      </c>
      <c r="O173" s="38">
        <f t="shared" ref="O173:O205" si="45">IF(($E173     =0),0,($N173     /$E173     ))</f>
        <v>0.99157730124131804</v>
      </c>
      <c r="P173" s="33">
        <v>1880477</v>
      </c>
      <c r="Q173" s="33">
        <v>6015300</v>
      </c>
      <c r="R173" s="33">
        <v>6695128</v>
      </c>
      <c r="S173" s="33">
        <v>7447309</v>
      </c>
      <c r="T173" s="38">
        <f t="shared" ref="T173:T205" si="46">IF(($R173     =0),0,($S173     /$R173     ))</f>
        <v>1.1123475159847578</v>
      </c>
      <c r="U173" s="38">
        <f t="shared" ref="U173:U205" si="47">IF(($P173     =0),0,(($L173     /$P173     )-1))</f>
        <v>7.1748285142546386E-2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1404680</v>
      </c>
      <c r="K174" s="38">
        <f t="shared" si="42"/>
        <v>0.31642681081295387</v>
      </c>
      <c r="L174" s="33">
        <v>1345809</v>
      </c>
      <c r="M174" s="38">
        <f t="shared" si="43"/>
        <v>0.30316516917260206</v>
      </c>
      <c r="N174" s="33">
        <f t="shared" si="44"/>
        <v>4657828</v>
      </c>
      <c r="O174" s="38">
        <f t="shared" si="45"/>
        <v>1.0492508324709395</v>
      </c>
      <c r="P174" s="33">
        <v>819994</v>
      </c>
      <c r="Q174" s="33">
        <v>6972296</v>
      </c>
      <c r="R174" s="33">
        <v>4272564</v>
      </c>
      <c r="S174" s="33">
        <v>4335380</v>
      </c>
      <c r="T174" s="38">
        <f t="shared" si="46"/>
        <v>1.0147021788321953</v>
      </c>
      <c r="U174" s="38">
        <f t="shared" si="47"/>
        <v>0.64124249689631885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74370362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9321415</v>
      </c>
      <c r="K175" s="38">
        <f t="shared" si="42"/>
        <v>0.12533776560076446</v>
      </c>
      <c r="L175" s="33">
        <v>9276637</v>
      </c>
      <c r="M175" s="38">
        <f t="shared" si="43"/>
        <v>0.12473567091148487</v>
      </c>
      <c r="N175" s="33">
        <f t="shared" si="44"/>
        <v>37178213</v>
      </c>
      <c r="O175" s="38">
        <f t="shared" si="45"/>
        <v>0.4999063067623632</v>
      </c>
      <c r="P175" s="33">
        <v>8826185</v>
      </c>
      <c r="Q175" s="33">
        <v>73540507</v>
      </c>
      <c r="R175" s="33">
        <v>73540508</v>
      </c>
      <c r="S175" s="33">
        <v>29438790</v>
      </c>
      <c r="T175" s="38">
        <f t="shared" si="46"/>
        <v>0.40030713413075691</v>
      </c>
      <c r="U175" s="38">
        <f t="shared" si="47"/>
        <v>5.103586657202408E-2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6112553</v>
      </c>
      <c r="K176" s="38">
        <f t="shared" si="42"/>
        <v>0.23060506547316204</v>
      </c>
      <c r="L176" s="33">
        <v>7349083</v>
      </c>
      <c r="M176" s="38">
        <f t="shared" si="43"/>
        <v>0.27725498108281466</v>
      </c>
      <c r="N176" s="33">
        <f t="shared" si="44"/>
        <v>25509874</v>
      </c>
      <c r="O176" s="38">
        <f t="shared" si="45"/>
        <v>0.96239757168275086</v>
      </c>
      <c r="P176" s="33">
        <v>5845921</v>
      </c>
      <c r="Q176" s="33">
        <v>25462783</v>
      </c>
      <c r="R176" s="33">
        <v>25462783</v>
      </c>
      <c r="S176" s="33">
        <v>19146463</v>
      </c>
      <c r="T176" s="38">
        <f t="shared" si="46"/>
        <v>0.75193913406873081</v>
      </c>
      <c r="U176" s="38">
        <f t="shared" si="47"/>
        <v>0.25713005700898117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1148635</v>
      </c>
      <c r="K177" s="38">
        <f t="shared" si="42"/>
        <v>0.25812022471910112</v>
      </c>
      <c r="L177" s="33">
        <v>1094054</v>
      </c>
      <c r="M177" s="38">
        <f t="shared" si="43"/>
        <v>0.24585483146067416</v>
      </c>
      <c r="N177" s="33">
        <f t="shared" si="44"/>
        <v>4048298</v>
      </c>
      <c r="O177" s="38">
        <f t="shared" si="45"/>
        <v>0.90972988764044949</v>
      </c>
      <c r="P177" s="33">
        <v>358607</v>
      </c>
      <c r="Q177" s="33">
        <v>3916306</v>
      </c>
      <c r="R177" s="33">
        <v>4047084</v>
      </c>
      <c r="S177" s="33">
        <v>2033638</v>
      </c>
      <c r="T177" s="38">
        <f t="shared" si="46"/>
        <v>0.50249463564383645</v>
      </c>
      <c r="U177" s="38">
        <f t="shared" si="47"/>
        <v>2.0508439601011692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117909019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19985036</v>
      </c>
      <c r="K179" s="39">
        <f t="shared" si="42"/>
        <v>0.169495397124795</v>
      </c>
      <c r="L179" s="34">
        <f>SUM(L173:L178)</f>
        <v>21080981</v>
      </c>
      <c r="M179" s="39">
        <f t="shared" si="43"/>
        <v>0.17879023317122161</v>
      </c>
      <c r="N179" s="34">
        <f t="shared" si="44"/>
        <v>79468505</v>
      </c>
      <c r="O179" s="39">
        <f t="shared" si="45"/>
        <v>0.67398156370039852</v>
      </c>
      <c r="P179" s="34">
        <f>SUM(P173:P178)</f>
        <v>17731184</v>
      </c>
      <c r="Q179" s="34">
        <f>SUM(Q173:Q178)</f>
        <v>115907192</v>
      </c>
      <c r="R179" s="34">
        <f>SUM(R173:R178)</f>
        <v>114018067</v>
      </c>
      <c r="S179" s="34">
        <f>SUM(S173:S178)</f>
        <v>62401580</v>
      </c>
      <c r="T179" s="39">
        <f t="shared" si="46"/>
        <v>0.54729554395971303</v>
      </c>
      <c r="U179" s="39">
        <f t="shared" si="47"/>
        <v>0.18892122488830987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14632236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3525411</v>
      </c>
      <c r="K180" s="38">
        <f t="shared" si="42"/>
        <v>0.24093453659440703</v>
      </c>
      <c r="L180" s="33">
        <v>3514886</v>
      </c>
      <c r="M180" s="38">
        <f t="shared" si="43"/>
        <v>0.24021523436336045</v>
      </c>
      <c r="N180" s="33">
        <f t="shared" si="44"/>
        <v>14364163</v>
      </c>
      <c r="O180" s="38">
        <f t="shared" si="45"/>
        <v>0.98167928674742533</v>
      </c>
      <c r="P180" s="33">
        <v>3237431</v>
      </c>
      <c r="Q180" s="33">
        <v>13803640</v>
      </c>
      <c r="R180" s="33">
        <v>13803640</v>
      </c>
      <c r="S180" s="33">
        <v>12414022</v>
      </c>
      <c r="T180" s="38">
        <f t="shared" si="46"/>
        <v>0.89932959712075944</v>
      </c>
      <c r="U180" s="38">
        <f t="shared" si="47"/>
        <v>8.5702212649474196E-2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49398424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10544653</v>
      </c>
      <c r="K181" s="38">
        <f t="shared" si="42"/>
        <v>0.21346132419123331</v>
      </c>
      <c r="L181" s="33">
        <v>11392004</v>
      </c>
      <c r="M181" s="38">
        <f t="shared" si="43"/>
        <v>0.23061472568436597</v>
      </c>
      <c r="N181" s="33">
        <f t="shared" si="44"/>
        <v>46361264</v>
      </c>
      <c r="O181" s="38">
        <f t="shared" si="45"/>
        <v>0.9385170668602707</v>
      </c>
      <c r="P181" s="33">
        <v>5646402</v>
      </c>
      <c r="Q181" s="33">
        <v>33657428</v>
      </c>
      <c r="R181" s="33">
        <v>26934170</v>
      </c>
      <c r="S181" s="33">
        <v>25390302</v>
      </c>
      <c r="T181" s="38">
        <f t="shared" si="46"/>
        <v>0.94267994892732909</v>
      </c>
      <c r="U181" s="38">
        <f t="shared" si="47"/>
        <v>1.0175687101272635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16032820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4038245</v>
      </c>
      <c r="K182" s="38">
        <f t="shared" si="42"/>
        <v>0.25187365666177253</v>
      </c>
      <c r="L182" s="33">
        <v>3285302</v>
      </c>
      <c r="M182" s="38">
        <f t="shared" si="43"/>
        <v>0.20491105120621325</v>
      </c>
      <c r="N182" s="33">
        <f t="shared" si="44"/>
        <v>15338276</v>
      </c>
      <c r="O182" s="38">
        <f t="shared" si="45"/>
        <v>0.95667986043628006</v>
      </c>
      <c r="P182" s="33">
        <v>3398634</v>
      </c>
      <c r="Q182" s="33">
        <v>13883304</v>
      </c>
      <c r="R182" s="33">
        <v>13883304</v>
      </c>
      <c r="S182" s="33">
        <v>14772600</v>
      </c>
      <c r="T182" s="38">
        <f t="shared" si="46"/>
        <v>1.0640550693120312</v>
      </c>
      <c r="U182" s="38">
        <f t="shared" si="47"/>
        <v>-3.3346338558373767E-2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4923172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4138856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84986652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18108309</v>
      </c>
      <c r="K185" s="39">
        <f t="shared" si="42"/>
        <v>0.21307238929708633</v>
      </c>
      <c r="L185" s="34">
        <f>SUM(L180:L184)</f>
        <v>18192192</v>
      </c>
      <c r="M185" s="39">
        <f t="shared" si="43"/>
        <v>0.21405940311662119</v>
      </c>
      <c r="N185" s="34">
        <f t="shared" si="44"/>
        <v>76063703</v>
      </c>
      <c r="O185" s="39">
        <f t="shared" si="45"/>
        <v>0.89500764190593129</v>
      </c>
      <c r="P185" s="34">
        <f>SUM(P180:P184)</f>
        <v>12282467</v>
      </c>
      <c r="Q185" s="34">
        <f>SUM(Q180:Q184)</f>
        <v>64683228</v>
      </c>
      <c r="R185" s="34">
        <f>SUM(R180:R184)</f>
        <v>58759970</v>
      </c>
      <c r="S185" s="34">
        <f>SUM(S180:S184)</f>
        <v>52576924</v>
      </c>
      <c r="T185" s="39">
        <f t="shared" si="46"/>
        <v>0.89477452081748854</v>
      </c>
      <c r="U185" s="39">
        <f t="shared" si="47"/>
        <v>0.48115130291007491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4732027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531878</v>
      </c>
      <c r="K186" s="38">
        <f t="shared" si="42"/>
        <v>0.11239961225918618</v>
      </c>
      <c r="L186" s="33">
        <v>611082</v>
      </c>
      <c r="M186" s="38">
        <f t="shared" si="43"/>
        <v>0.12913747110910398</v>
      </c>
      <c r="N186" s="33">
        <f t="shared" si="44"/>
        <v>3275938</v>
      </c>
      <c r="O186" s="38">
        <f t="shared" si="45"/>
        <v>0.69229063993083728</v>
      </c>
      <c r="P186" s="33">
        <v>383731</v>
      </c>
      <c r="Q186" s="33">
        <v>3573440</v>
      </c>
      <c r="R186" s="33">
        <v>3873440</v>
      </c>
      <c r="S186" s="33">
        <v>3082912</v>
      </c>
      <c r="T186" s="38">
        <f t="shared" si="46"/>
        <v>0.79591061175595856</v>
      </c>
      <c r="U186" s="38">
        <f t="shared" si="47"/>
        <v>0.59247493686983854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775675</v>
      </c>
      <c r="K187" s="38">
        <f t="shared" si="42"/>
        <v>0.28481066108164715</v>
      </c>
      <c r="L187" s="33">
        <v>777460</v>
      </c>
      <c r="M187" s="38">
        <f t="shared" si="43"/>
        <v>0.28546607350312614</v>
      </c>
      <c r="N187" s="33">
        <f t="shared" si="44"/>
        <v>3081307</v>
      </c>
      <c r="O187" s="38">
        <f t="shared" si="45"/>
        <v>1.1313876090701735</v>
      </c>
      <c r="P187" s="33">
        <v>724866</v>
      </c>
      <c r="Q187" s="33">
        <v>2621246</v>
      </c>
      <c r="R187" s="33">
        <v>2621246</v>
      </c>
      <c r="S187" s="33">
        <v>2882793</v>
      </c>
      <c r="T187" s="38">
        <f t="shared" si="46"/>
        <v>1.0997796467786694</v>
      </c>
      <c r="U187" s="38">
        <f t="shared" si="47"/>
        <v>7.255685878493412E-2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32092590</v>
      </c>
      <c r="K188" s="38">
        <f t="shared" si="42"/>
        <v>0.25289310317111341</v>
      </c>
      <c r="L188" s="33">
        <v>39527321</v>
      </c>
      <c r="M188" s="38">
        <f t="shared" si="43"/>
        <v>0.31147959288205523</v>
      </c>
      <c r="N188" s="33">
        <f t="shared" si="44"/>
        <v>139148866</v>
      </c>
      <c r="O188" s="38">
        <f t="shared" si="45"/>
        <v>1.0965082134374768</v>
      </c>
      <c r="P188" s="33">
        <v>20852051</v>
      </c>
      <c r="Q188" s="33">
        <v>122019757</v>
      </c>
      <c r="R188" s="33">
        <v>122019757</v>
      </c>
      <c r="S188" s="33">
        <v>114656252</v>
      </c>
      <c r="T188" s="38">
        <f t="shared" si="46"/>
        <v>0.93965317436257478</v>
      </c>
      <c r="U188" s="38">
        <f t="shared" si="47"/>
        <v>0.89560830251182488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1634462</v>
      </c>
      <c r="K189" s="38">
        <f t="shared" si="42"/>
        <v>0.18628810190292963</v>
      </c>
      <c r="L189" s="33">
        <v>790892</v>
      </c>
      <c r="M189" s="38">
        <f t="shared" si="43"/>
        <v>9.0142058665305044E-2</v>
      </c>
      <c r="N189" s="33">
        <f t="shared" si="44"/>
        <v>7783240</v>
      </c>
      <c r="O189" s="38">
        <f t="shared" si="45"/>
        <v>0.88709618593455086</v>
      </c>
      <c r="P189" s="33">
        <v>2618443</v>
      </c>
      <c r="Q189" s="33">
        <v>8187553</v>
      </c>
      <c r="R189" s="33">
        <v>8455413</v>
      </c>
      <c r="S189" s="33">
        <v>8339606</v>
      </c>
      <c r="T189" s="38">
        <f t="shared" si="46"/>
        <v>0.98630380325597344</v>
      </c>
      <c r="U189" s="38">
        <f t="shared" si="47"/>
        <v>-0.69795332569775237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143131143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35034605</v>
      </c>
      <c r="K191" s="39">
        <f t="shared" si="42"/>
        <v>0.24477276060039568</v>
      </c>
      <c r="L191" s="34">
        <f>SUM(L186:L190)</f>
        <v>41706755</v>
      </c>
      <c r="M191" s="39">
        <f t="shared" si="43"/>
        <v>0.29138840175404734</v>
      </c>
      <c r="N191" s="34">
        <f t="shared" si="44"/>
        <v>153289351</v>
      </c>
      <c r="O191" s="39">
        <f t="shared" si="45"/>
        <v>1.0709713329125026</v>
      </c>
      <c r="P191" s="34">
        <f>SUM(P186:P190)</f>
        <v>24579091</v>
      </c>
      <c r="Q191" s="34">
        <f>SUM(Q186:Q190)</f>
        <v>136401996</v>
      </c>
      <c r="R191" s="34">
        <f>SUM(R186:R190)</f>
        <v>136969856</v>
      </c>
      <c r="S191" s="34">
        <f>SUM(S186:S190)</f>
        <v>128961563</v>
      </c>
      <c r="T191" s="39">
        <f t="shared" si="46"/>
        <v>0.94153244199950092</v>
      </c>
      <c r="U191" s="39">
        <f t="shared" si="47"/>
        <v>0.69683878870866289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4198900</v>
      </c>
      <c r="K192" s="38">
        <f t="shared" si="42"/>
        <v>0.2638453953577688</v>
      </c>
      <c r="L192" s="33">
        <v>4257551</v>
      </c>
      <c r="M192" s="38">
        <f t="shared" si="43"/>
        <v>0.26753083589770271</v>
      </c>
      <c r="N192" s="33">
        <f t="shared" si="44"/>
        <v>17095525</v>
      </c>
      <c r="O192" s="38">
        <f t="shared" si="45"/>
        <v>1.0742279055165926</v>
      </c>
      <c r="P192" s="33">
        <v>3931980</v>
      </c>
      <c r="Q192" s="33">
        <v>16147320</v>
      </c>
      <c r="R192" s="33">
        <v>16147320</v>
      </c>
      <c r="S192" s="33">
        <v>15921591</v>
      </c>
      <c r="T192" s="38">
        <f t="shared" si="46"/>
        <v>0.98602065234354674</v>
      </c>
      <c r="U192" s="38">
        <f t="shared" si="47"/>
        <v>8.2800777216567756E-2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23989756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4037489</v>
      </c>
      <c r="K193" s="38">
        <f t="shared" si="42"/>
        <v>0.1683005446157935</v>
      </c>
      <c r="L193" s="33">
        <v>5905414</v>
      </c>
      <c r="M193" s="38">
        <f t="shared" si="43"/>
        <v>0.2461639876620671</v>
      </c>
      <c r="N193" s="33">
        <f t="shared" si="44"/>
        <v>20831225</v>
      </c>
      <c r="O193" s="38">
        <f t="shared" si="45"/>
        <v>0.86833834408319954</v>
      </c>
      <c r="P193" s="33">
        <v>6350672</v>
      </c>
      <c r="Q193" s="33">
        <v>52261211</v>
      </c>
      <c r="R193" s="33">
        <v>51363211</v>
      </c>
      <c r="S193" s="33">
        <v>20570868</v>
      </c>
      <c r="T193" s="38">
        <f t="shared" si="46"/>
        <v>0.4004980919125169</v>
      </c>
      <c r="U193" s="38">
        <f t="shared" si="47"/>
        <v>-7.0111950357379493E-2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9837372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2251523</v>
      </c>
      <c r="K194" s="38">
        <f t="shared" si="42"/>
        <v>0.22887443923031475</v>
      </c>
      <c r="L194" s="33">
        <v>2337236</v>
      </c>
      <c r="M194" s="38">
        <f t="shared" si="43"/>
        <v>0.23758743696995499</v>
      </c>
      <c r="N194" s="33">
        <f t="shared" si="44"/>
        <v>9633245</v>
      </c>
      <c r="O194" s="38">
        <f t="shared" si="45"/>
        <v>0.9792498443690042</v>
      </c>
      <c r="P194" s="33">
        <v>2167336</v>
      </c>
      <c r="Q194" s="33">
        <v>10167360</v>
      </c>
      <c r="R194" s="33">
        <v>10167360</v>
      </c>
      <c r="S194" s="33">
        <v>9775706</v>
      </c>
      <c r="T194" s="38">
        <f t="shared" si="46"/>
        <v>0.9614792827243257</v>
      </c>
      <c r="U194" s="38">
        <f t="shared" si="47"/>
        <v>7.8391167774632065E-2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6252726</v>
      </c>
      <c r="K195" s="38">
        <f t="shared" si="42"/>
        <v>0.24797861603308125</v>
      </c>
      <c r="L195" s="33">
        <v>6231971</v>
      </c>
      <c r="M195" s="38">
        <f t="shared" si="43"/>
        <v>0.2471554876606295</v>
      </c>
      <c r="N195" s="33">
        <f t="shared" si="44"/>
        <v>24707144</v>
      </c>
      <c r="O195" s="38">
        <f t="shared" si="45"/>
        <v>0.97986756100459971</v>
      </c>
      <c r="P195" s="33">
        <v>5816207</v>
      </c>
      <c r="Q195" s="33">
        <v>18822866</v>
      </c>
      <c r="R195" s="33">
        <v>23928815</v>
      </c>
      <c r="S195" s="33">
        <v>23187394</v>
      </c>
      <c r="T195" s="38">
        <f t="shared" si="46"/>
        <v>0.96901555718492538</v>
      </c>
      <c r="U195" s="38">
        <f t="shared" si="47"/>
        <v>7.1483700631700398E-2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5385792</v>
      </c>
      <c r="K196" s="38">
        <f t="shared" si="42"/>
        <v>0.25646662766978928</v>
      </c>
      <c r="L196" s="33">
        <v>5429891</v>
      </c>
      <c r="M196" s="38">
        <f t="shared" si="43"/>
        <v>0.2585665828506819</v>
      </c>
      <c r="N196" s="33">
        <f t="shared" si="44"/>
        <v>21692066</v>
      </c>
      <c r="O196" s="38">
        <f t="shared" si="45"/>
        <v>1.0329569010853918</v>
      </c>
      <c r="P196" s="33">
        <v>-10426766</v>
      </c>
      <c r="Q196" s="33">
        <v>22010124</v>
      </c>
      <c r="R196" s="33">
        <v>22010124</v>
      </c>
      <c r="S196" s="33">
        <v>4438703</v>
      </c>
      <c r="T196" s="38">
        <f t="shared" si="46"/>
        <v>0.20166642405104124</v>
      </c>
      <c r="U196" s="38">
        <f t="shared" si="47"/>
        <v>-1.5207646359379314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95956123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22126430</v>
      </c>
      <c r="K198" s="39">
        <f t="shared" si="42"/>
        <v>0.23058903703310313</v>
      </c>
      <c r="L198" s="34">
        <f>SUM(L192:L197)</f>
        <v>24162063</v>
      </c>
      <c r="M198" s="39">
        <f t="shared" si="43"/>
        <v>0.25180324344700755</v>
      </c>
      <c r="N198" s="34">
        <f t="shared" si="44"/>
        <v>93959205</v>
      </c>
      <c r="O198" s="39">
        <f t="shared" si="45"/>
        <v>0.97918925924091371</v>
      </c>
      <c r="P198" s="34">
        <f>SUM(P192:P197)</f>
        <v>7839429</v>
      </c>
      <c r="Q198" s="34">
        <f>SUM(Q192:Q197)</f>
        <v>119408881</v>
      </c>
      <c r="R198" s="34">
        <f>SUM(R192:R197)</f>
        <v>123616830</v>
      </c>
      <c r="S198" s="34">
        <f>SUM(S192:S197)</f>
        <v>73894262</v>
      </c>
      <c r="T198" s="39">
        <f t="shared" si="46"/>
        <v>0.59776862098793504</v>
      </c>
      <c r="U198" s="39">
        <f t="shared" si="47"/>
        <v>2.0821202666673808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5559751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1332873</v>
      </c>
      <c r="K199" s="38">
        <f t="shared" si="42"/>
        <v>0.239736096094951</v>
      </c>
      <c r="L199" s="33">
        <v>1367833</v>
      </c>
      <c r="M199" s="38">
        <f t="shared" si="43"/>
        <v>0.24602414748430279</v>
      </c>
      <c r="N199" s="33">
        <f t="shared" si="44"/>
        <v>5469095</v>
      </c>
      <c r="O199" s="38">
        <f t="shared" si="45"/>
        <v>0.98369423378852761</v>
      </c>
      <c r="P199" s="33">
        <v>1332616</v>
      </c>
      <c r="Q199" s="33">
        <v>5002583</v>
      </c>
      <c r="R199" s="33">
        <v>5343482</v>
      </c>
      <c r="S199" s="33">
        <v>5337201</v>
      </c>
      <c r="T199" s="38">
        <f t="shared" si="46"/>
        <v>0.99882454923587283</v>
      </c>
      <c r="U199" s="38">
        <f t="shared" si="47"/>
        <v>2.6426967708627291E-2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32352730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7163938</v>
      </c>
      <c r="K200" s="38">
        <f t="shared" si="42"/>
        <v>0.22143225625781812</v>
      </c>
      <c r="L200" s="33">
        <v>2367313</v>
      </c>
      <c r="M200" s="38">
        <f t="shared" si="43"/>
        <v>7.3171970340679127E-2</v>
      </c>
      <c r="N200" s="33">
        <f t="shared" si="44"/>
        <v>28383203</v>
      </c>
      <c r="O200" s="38">
        <f t="shared" si="45"/>
        <v>0.87730472822540784</v>
      </c>
      <c r="P200" s="33">
        <v>2264482</v>
      </c>
      <c r="Q200" s="33">
        <v>30778898</v>
      </c>
      <c r="R200" s="33">
        <v>35079815</v>
      </c>
      <c r="S200" s="33">
        <v>34002928</v>
      </c>
      <c r="T200" s="38">
        <f t="shared" si="46"/>
        <v>0.96930180504087604</v>
      </c>
      <c r="U200" s="38">
        <f t="shared" si="47"/>
        <v>4.5410385244837537E-2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10100394</v>
      </c>
      <c r="K202" s="38">
        <f t="shared" si="42"/>
        <v>0.31215861687356106</v>
      </c>
      <c r="L202" s="33">
        <v>11603742</v>
      </c>
      <c r="M202" s="38">
        <f t="shared" si="43"/>
        <v>0.35862047097149369</v>
      </c>
      <c r="N202" s="33">
        <f t="shared" si="44"/>
        <v>40782266</v>
      </c>
      <c r="O202" s="38">
        <f t="shared" si="45"/>
        <v>1.2603999158379025</v>
      </c>
      <c r="P202" s="33">
        <v>7136997</v>
      </c>
      <c r="Q202" s="33">
        <v>32356608</v>
      </c>
      <c r="R202" s="33">
        <v>32633062</v>
      </c>
      <c r="S202" s="33">
        <v>29418662</v>
      </c>
      <c r="T202" s="38">
        <f t="shared" si="46"/>
        <v>0.90149867027495001</v>
      </c>
      <c r="U202" s="38">
        <f t="shared" si="47"/>
        <v>0.62585776622856915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70269089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18597205</v>
      </c>
      <c r="K204" s="39">
        <f t="shared" si="42"/>
        <v>0.26465698167796087</v>
      </c>
      <c r="L204" s="34">
        <f>SUM(L199:L203)</f>
        <v>15338888</v>
      </c>
      <c r="M204" s="39">
        <f t="shared" si="43"/>
        <v>0.21828784488724481</v>
      </c>
      <c r="N204" s="34">
        <f t="shared" si="44"/>
        <v>74634564</v>
      </c>
      <c r="O204" s="39">
        <f t="shared" si="45"/>
        <v>1.0621251116547135</v>
      </c>
      <c r="P204" s="34">
        <f>SUM(P199:P203)</f>
        <v>10734095</v>
      </c>
      <c r="Q204" s="34">
        <f>SUM(Q199:Q203)</f>
        <v>68138089</v>
      </c>
      <c r="R204" s="34">
        <f>SUM(R199:R203)</f>
        <v>73056359</v>
      </c>
      <c r="S204" s="34">
        <f>SUM(S199:S203)</f>
        <v>68758791</v>
      </c>
      <c r="T204" s="39">
        <f t="shared" si="46"/>
        <v>0.94117462108945227</v>
      </c>
      <c r="U204" s="39">
        <f t="shared" si="47"/>
        <v>0.42898753923828692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512252026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113851585</v>
      </c>
      <c r="K205" s="39">
        <f t="shared" si="42"/>
        <v>0.2222569735624628</v>
      </c>
      <c r="L205" s="34">
        <f>SUM(L173:L178,L180:L184,L186:L190,L192:L197,L199:L203)</f>
        <v>120480879</v>
      </c>
      <c r="M205" s="39">
        <f t="shared" si="43"/>
        <v>0.23519844311948118</v>
      </c>
      <c r="N205" s="34">
        <f t="shared" si="44"/>
        <v>477415328</v>
      </c>
      <c r="O205" s="39">
        <f t="shared" si="45"/>
        <v>0.93199304984300835</v>
      </c>
      <c r="P205" s="34">
        <f>SUM(P173:P178,P180:P184,P186:P190,P192:P197,P199:P203)</f>
        <v>73166266</v>
      </c>
      <c r="Q205" s="34">
        <f>SUM(Q173:Q178,Q180:Q184,Q186:Q190,Q192:Q197,Q199:Q203)</f>
        <v>504539386</v>
      </c>
      <c r="R205" s="34">
        <f>SUM(R173:R178,R180:R184,R186:R190,R192:R197,R199:R203)</f>
        <v>506421082</v>
      </c>
      <c r="S205" s="34">
        <f>SUM(S173:S178,S180:S184,S186:S190,S192:S197,S199:S203)</f>
        <v>386593120</v>
      </c>
      <c r="T205" s="39">
        <f t="shared" si="46"/>
        <v>0.76338275348497442</v>
      </c>
      <c r="U205" s="39">
        <f t="shared" si="47"/>
        <v>0.64667251161894734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-2873433</v>
      </c>
      <c r="K208" s="38">
        <f t="shared" ref="K208:K231" si="50">IF(($E208     =0),0,($J208     /$E208     ))</f>
        <v>-0.26010172762808215</v>
      </c>
      <c r="L208" s="33">
        <v>1061805</v>
      </c>
      <c r="M208" s="38">
        <f t="shared" ref="M208:M231" si="51">IF(($E208     =0),0,($L208     /$E208     ))</f>
        <v>9.6114061091431668E-2</v>
      </c>
      <c r="N208" s="33">
        <f t="shared" ref="N208:N231" si="52">$F208     +$H208     +$J208     +$L208</f>
        <v>363666</v>
      </c>
      <c r="O208" s="38">
        <f t="shared" ref="O208:O231" si="53">IF(($E208     =0),0,($N208     /$E208     ))</f>
        <v>3.2918865649414528E-2</v>
      </c>
      <c r="P208" s="33">
        <v>3280942</v>
      </c>
      <c r="Q208" s="33">
        <v>10453757</v>
      </c>
      <c r="R208" s="33">
        <v>10453757</v>
      </c>
      <c r="S208" s="33">
        <v>6412954</v>
      </c>
      <c r="T208" s="38">
        <f t="shared" ref="T208:T231" si="54">IF(($R208     =0),0,($S208     /$R208     ))</f>
        <v>0.61345925680116731</v>
      </c>
      <c r="U208" s="38">
        <f t="shared" ref="U208:U231" si="55">IF(($P208     =0),0,(($L208     /$P208     )-1))</f>
        <v>-0.67637190782403345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53140154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11270666</v>
      </c>
      <c r="K209" s="38">
        <f t="shared" si="50"/>
        <v>0.21209321297789238</v>
      </c>
      <c r="L209" s="33">
        <v>11883418</v>
      </c>
      <c r="M209" s="38">
        <f t="shared" si="51"/>
        <v>0.22362407907210807</v>
      </c>
      <c r="N209" s="33">
        <f t="shared" si="52"/>
        <v>45492234</v>
      </c>
      <c r="O209" s="38">
        <f t="shared" si="53"/>
        <v>0.85608020631630088</v>
      </c>
      <c r="P209" s="33">
        <v>12265137</v>
      </c>
      <c r="Q209" s="33">
        <v>31374977</v>
      </c>
      <c r="R209" s="33">
        <v>54100187</v>
      </c>
      <c r="S209" s="33">
        <v>47068138</v>
      </c>
      <c r="T209" s="38">
        <f t="shared" si="54"/>
        <v>0.87001802784896098</v>
      </c>
      <c r="U209" s="38">
        <f t="shared" si="55"/>
        <v>-3.1122277720990854E-2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16744830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3374235</v>
      </c>
      <c r="K210" s="38">
        <f t="shared" si="50"/>
        <v>0.20150906279729325</v>
      </c>
      <c r="L210" s="33">
        <v>3373582</v>
      </c>
      <c r="M210" s="38">
        <f t="shared" si="51"/>
        <v>0.20147006568594605</v>
      </c>
      <c r="N210" s="33">
        <f t="shared" si="52"/>
        <v>13478879</v>
      </c>
      <c r="O210" s="38">
        <f t="shared" si="53"/>
        <v>0.80495764961483629</v>
      </c>
      <c r="P210" s="33">
        <v>3214982</v>
      </c>
      <c r="Q210" s="33">
        <v>20147604</v>
      </c>
      <c r="R210" s="33">
        <v>14877201</v>
      </c>
      <c r="S210" s="33">
        <v>12806120</v>
      </c>
      <c r="T210" s="38">
        <f t="shared" si="54"/>
        <v>0.86078826252330665</v>
      </c>
      <c r="U210" s="38">
        <f t="shared" si="55"/>
        <v>4.9331535915286606E-2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-8340823</v>
      </c>
      <c r="K211" s="38">
        <f t="shared" si="50"/>
        <v>-0.98600414199091946</v>
      </c>
      <c r="L211" s="33">
        <v>2743756</v>
      </c>
      <c r="M211" s="38">
        <f t="shared" si="51"/>
        <v>0.32435105991488339</v>
      </c>
      <c r="N211" s="33">
        <f t="shared" si="52"/>
        <v>10949826</v>
      </c>
      <c r="O211" s="38">
        <f t="shared" si="53"/>
        <v>1.2944254769679038</v>
      </c>
      <c r="P211" s="33">
        <v>2635554</v>
      </c>
      <c r="Q211" s="33">
        <v>8854937</v>
      </c>
      <c r="R211" s="33">
        <v>8854937</v>
      </c>
      <c r="S211" s="33">
        <v>11392522</v>
      </c>
      <c r="T211" s="38">
        <f t="shared" si="54"/>
        <v>1.2865729027772868</v>
      </c>
      <c r="U211" s="38">
        <f t="shared" si="55"/>
        <v>4.105474598509451E-2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27551333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7029370</v>
      </c>
      <c r="K212" s="38">
        <f t="shared" si="50"/>
        <v>0.25513720152850683</v>
      </c>
      <c r="L212" s="33">
        <v>6873410</v>
      </c>
      <c r="M212" s="38">
        <f t="shared" si="51"/>
        <v>0.24947649538408903</v>
      </c>
      <c r="N212" s="33">
        <f t="shared" si="52"/>
        <v>27749371</v>
      </c>
      <c r="O212" s="38">
        <f t="shared" si="53"/>
        <v>1.0071879643718147</v>
      </c>
      <c r="P212" s="33">
        <v>6609875</v>
      </c>
      <c r="Q212" s="33">
        <v>78701615</v>
      </c>
      <c r="R212" s="33">
        <v>68285879</v>
      </c>
      <c r="S212" s="33">
        <v>26464569</v>
      </c>
      <c r="T212" s="38">
        <f t="shared" si="54"/>
        <v>0.38755551495500262</v>
      </c>
      <c r="U212" s="38">
        <f t="shared" si="55"/>
        <v>3.9869891639403132E-2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9485000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2744552</v>
      </c>
      <c r="K213" s="38">
        <f t="shared" si="50"/>
        <v>0.28935709014233002</v>
      </c>
      <c r="L213" s="33">
        <v>2473787</v>
      </c>
      <c r="M213" s="38">
        <f t="shared" si="51"/>
        <v>0.26081043753294675</v>
      </c>
      <c r="N213" s="33">
        <f t="shared" si="52"/>
        <v>9467979</v>
      </c>
      <c r="O213" s="38">
        <f t="shared" si="53"/>
        <v>0.99820548234053774</v>
      </c>
      <c r="P213" s="33">
        <v>2007051</v>
      </c>
      <c r="Q213" s="33">
        <v>9602628</v>
      </c>
      <c r="R213" s="33">
        <v>8270960</v>
      </c>
      <c r="S213" s="33">
        <v>8996249</v>
      </c>
      <c r="T213" s="38">
        <f t="shared" si="54"/>
        <v>1.0876910298199967</v>
      </c>
      <c r="U213" s="38">
        <f t="shared" si="55"/>
        <v>0.23254815149191521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34239650</v>
      </c>
      <c r="K214" s="38">
        <f t="shared" si="50"/>
        <v>0.19398848689223847</v>
      </c>
      <c r="L214" s="33">
        <v>33440941</v>
      </c>
      <c r="M214" s="38">
        <f t="shared" si="51"/>
        <v>0.18946331358067678</v>
      </c>
      <c r="N214" s="33">
        <f t="shared" si="52"/>
        <v>100159528</v>
      </c>
      <c r="O214" s="38">
        <f t="shared" si="53"/>
        <v>0.5674647750359828</v>
      </c>
      <c r="P214" s="33">
        <v>32768415</v>
      </c>
      <c r="Q214" s="33">
        <v>169551888</v>
      </c>
      <c r="R214" s="33">
        <v>169551888</v>
      </c>
      <c r="S214" s="33">
        <v>130229837</v>
      </c>
      <c r="T214" s="38">
        <f t="shared" si="54"/>
        <v>0.76808249401504747</v>
      </c>
      <c r="U214" s="38">
        <f t="shared" si="55"/>
        <v>2.052360481884774E-2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302931393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47444217</v>
      </c>
      <c r="K216" s="39">
        <f t="shared" si="50"/>
        <v>0.15661703638618926</v>
      </c>
      <c r="L216" s="34">
        <f>SUM(L208:L215)</f>
        <v>61850699</v>
      </c>
      <c r="M216" s="39">
        <f t="shared" si="51"/>
        <v>0.20417394971012462</v>
      </c>
      <c r="N216" s="34">
        <f t="shared" si="52"/>
        <v>207661483</v>
      </c>
      <c r="O216" s="39">
        <f t="shared" si="53"/>
        <v>0.6855066453941272</v>
      </c>
      <c r="P216" s="34">
        <f>SUM(P208:P215)</f>
        <v>62781956</v>
      </c>
      <c r="Q216" s="34">
        <f>SUM(Q208:Q215)</f>
        <v>328687406</v>
      </c>
      <c r="R216" s="34">
        <f>SUM(R208:R215)</f>
        <v>334394809</v>
      </c>
      <c r="S216" s="34">
        <f>SUM(S208:S215)</f>
        <v>243370389</v>
      </c>
      <c r="T216" s="39">
        <f t="shared" si="54"/>
        <v>0.72779356153223063</v>
      </c>
      <c r="U216" s="39">
        <f t="shared" si="55"/>
        <v>-1.483319506642955E-2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9673501</v>
      </c>
      <c r="K217" s="38">
        <f t="shared" si="50"/>
        <v>7.8226673032514668E-2</v>
      </c>
      <c r="L217" s="33">
        <v>2694161</v>
      </c>
      <c r="M217" s="38">
        <f t="shared" si="51"/>
        <v>2.1786864098525729E-2</v>
      </c>
      <c r="N217" s="33">
        <f t="shared" si="52"/>
        <v>35685612</v>
      </c>
      <c r="O217" s="38">
        <f t="shared" si="53"/>
        <v>0.28857873709727033</v>
      </c>
      <c r="P217" s="33">
        <v>2481821</v>
      </c>
      <c r="Q217" s="33">
        <v>37781346</v>
      </c>
      <c r="R217" s="33">
        <v>37781346</v>
      </c>
      <c r="S217" s="33">
        <v>40468587</v>
      </c>
      <c r="T217" s="38">
        <f t="shared" si="54"/>
        <v>1.0711261319276448</v>
      </c>
      <c r="U217" s="38">
        <f t="shared" si="55"/>
        <v>8.5558144604304553E-2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174502142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39003298</v>
      </c>
      <c r="K218" s="38">
        <f t="shared" si="50"/>
        <v>0.22351185809512872</v>
      </c>
      <c r="L218" s="33">
        <v>24312252</v>
      </c>
      <c r="M218" s="38">
        <f t="shared" si="51"/>
        <v>0.13932351615489053</v>
      </c>
      <c r="N218" s="33">
        <f t="shared" si="52"/>
        <v>140259191</v>
      </c>
      <c r="O218" s="38">
        <f t="shared" si="53"/>
        <v>0.80376773254737466</v>
      </c>
      <c r="P218" s="33">
        <v>31240143</v>
      </c>
      <c r="Q218" s="33">
        <v>154043964</v>
      </c>
      <c r="R218" s="33">
        <v>154043964</v>
      </c>
      <c r="S218" s="33">
        <v>122429605</v>
      </c>
      <c r="T218" s="38">
        <f t="shared" si="54"/>
        <v>0.79477054355729249</v>
      </c>
      <c r="U218" s="38">
        <f t="shared" si="55"/>
        <v>-0.22176246120256238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127861590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33468242</v>
      </c>
      <c r="K219" s="38">
        <f t="shared" si="50"/>
        <v>0.26175368224343215</v>
      </c>
      <c r="L219" s="33">
        <v>25427995</v>
      </c>
      <c r="M219" s="38">
        <f t="shared" si="51"/>
        <v>0.19887125601988839</v>
      </c>
      <c r="N219" s="33">
        <f t="shared" si="52"/>
        <v>136634349</v>
      </c>
      <c r="O219" s="38">
        <f t="shared" si="53"/>
        <v>1.0686113710927574</v>
      </c>
      <c r="P219" s="33">
        <v>26469116</v>
      </c>
      <c r="Q219" s="33">
        <v>118493454</v>
      </c>
      <c r="R219" s="33">
        <v>120464624</v>
      </c>
      <c r="S219" s="33">
        <v>129989071</v>
      </c>
      <c r="T219" s="38">
        <f t="shared" si="54"/>
        <v>1.0790642653730442</v>
      </c>
      <c r="U219" s="38">
        <f t="shared" si="55"/>
        <v>-3.9333425415491785E-2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2555704</v>
      </c>
      <c r="K220" s="38">
        <f t="shared" si="50"/>
        <v>0.22370700581635555</v>
      </c>
      <c r="L220" s="33">
        <v>2558227</v>
      </c>
      <c r="M220" s="38">
        <f t="shared" si="51"/>
        <v>0.22392785016126976</v>
      </c>
      <c r="N220" s="33">
        <f t="shared" si="52"/>
        <v>10260805</v>
      </c>
      <c r="O220" s="38">
        <f t="shared" si="53"/>
        <v>0.89815329311042669</v>
      </c>
      <c r="P220" s="33">
        <v>2457579</v>
      </c>
      <c r="Q220" s="33">
        <v>13432380</v>
      </c>
      <c r="R220" s="33">
        <v>10932380</v>
      </c>
      <c r="S220" s="33">
        <v>10106762</v>
      </c>
      <c r="T220" s="38">
        <f t="shared" si="54"/>
        <v>0.92447957352378896</v>
      </c>
      <c r="U220" s="38">
        <f t="shared" si="55"/>
        <v>4.0954125991473633E-2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59937577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15755320</v>
      </c>
      <c r="K221" s="38">
        <f t="shared" si="50"/>
        <v>0.26286214406031128</v>
      </c>
      <c r="L221" s="33">
        <v>74716798</v>
      </c>
      <c r="M221" s="38">
        <f t="shared" si="51"/>
        <v>1.2465768844809992</v>
      </c>
      <c r="N221" s="33">
        <f t="shared" si="52"/>
        <v>119909151</v>
      </c>
      <c r="O221" s="38">
        <f t="shared" si="53"/>
        <v>2.0005672067791465</v>
      </c>
      <c r="P221" s="33">
        <v>-7872131</v>
      </c>
      <c r="Q221" s="33">
        <v>46936587</v>
      </c>
      <c r="R221" s="33">
        <v>47156163</v>
      </c>
      <c r="S221" s="33">
        <v>62953488</v>
      </c>
      <c r="T221" s="38">
        <f t="shared" si="54"/>
        <v>1.3350002204377824</v>
      </c>
      <c r="U221" s="38">
        <f t="shared" si="55"/>
        <v>-10.491305213289769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1138519</v>
      </c>
      <c r="K222" s="38">
        <f t="shared" si="50"/>
        <v>0.17515676923076923</v>
      </c>
      <c r="L222" s="33">
        <v>1143310</v>
      </c>
      <c r="M222" s="38">
        <f t="shared" si="51"/>
        <v>0.17589384615384615</v>
      </c>
      <c r="N222" s="33">
        <f t="shared" si="52"/>
        <v>4566923</v>
      </c>
      <c r="O222" s="38">
        <f t="shared" si="53"/>
        <v>0.70260353846153845</v>
      </c>
      <c r="P222" s="33">
        <v>1098865</v>
      </c>
      <c r="Q222" s="33">
        <v>6300000</v>
      </c>
      <c r="R222" s="33">
        <v>5600000</v>
      </c>
      <c r="S222" s="33">
        <v>4450095</v>
      </c>
      <c r="T222" s="38">
        <f t="shared" si="54"/>
        <v>0.79465982142857139</v>
      </c>
      <c r="U222" s="38">
        <f t="shared" si="55"/>
        <v>4.0446278660253965E-2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503885525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101594584</v>
      </c>
      <c r="K224" s="39">
        <f t="shared" si="50"/>
        <v>0.20162235063212025</v>
      </c>
      <c r="L224" s="34">
        <f>SUM(L217:L223)</f>
        <v>130852743</v>
      </c>
      <c r="M224" s="39">
        <f t="shared" si="51"/>
        <v>0.25968744190458737</v>
      </c>
      <c r="N224" s="34">
        <f t="shared" si="52"/>
        <v>447316031</v>
      </c>
      <c r="O224" s="39">
        <f t="shared" si="53"/>
        <v>0.88773344104298291</v>
      </c>
      <c r="P224" s="34">
        <f>SUM(P217:P223)</f>
        <v>55875393</v>
      </c>
      <c r="Q224" s="34">
        <f>SUM(Q217:Q223)</f>
        <v>376987731</v>
      </c>
      <c r="R224" s="34">
        <f>SUM(R217:R223)</f>
        <v>375978477</v>
      </c>
      <c r="S224" s="34">
        <f>SUM(S217:S223)</f>
        <v>370397608</v>
      </c>
      <c r="T224" s="39">
        <f t="shared" si="54"/>
        <v>0.98515641362098505</v>
      </c>
      <c r="U224" s="39">
        <f t="shared" si="55"/>
        <v>1.341867071968514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5633374</v>
      </c>
      <c r="K225" s="38">
        <f t="shared" si="50"/>
        <v>0.28649846242979526</v>
      </c>
      <c r="L225" s="33">
        <v>5619313</v>
      </c>
      <c r="M225" s="38">
        <f t="shared" si="51"/>
        <v>0.2857833572583251</v>
      </c>
      <c r="N225" s="33">
        <f t="shared" si="52"/>
        <v>22364877</v>
      </c>
      <c r="O225" s="38">
        <f t="shared" si="53"/>
        <v>1.1374183345418734</v>
      </c>
      <c r="P225" s="33">
        <v>5224972</v>
      </c>
      <c r="Q225" s="33">
        <v>18279576</v>
      </c>
      <c r="R225" s="33">
        <v>18279576</v>
      </c>
      <c r="S225" s="33">
        <v>20741527</v>
      </c>
      <c r="T225" s="38">
        <f t="shared" si="54"/>
        <v>1.1346831567646865</v>
      </c>
      <c r="U225" s="38">
        <f t="shared" si="55"/>
        <v>7.5472366167703919E-2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103596100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24933686</v>
      </c>
      <c r="K226" s="38">
        <f t="shared" si="50"/>
        <v>0.240681705199327</v>
      </c>
      <c r="L226" s="33">
        <v>2660147</v>
      </c>
      <c r="M226" s="38">
        <f t="shared" si="51"/>
        <v>2.5678061239757095E-2</v>
      </c>
      <c r="N226" s="33">
        <f t="shared" si="52"/>
        <v>99852861</v>
      </c>
      <c r="O226" s="38">
        <f t="shared" si="53"/>
        <v>0.96386698920133096</v>
      </c>
      <c r="P226" s="33">
        <v>2519974</v>
      </c>
      <c r="Q226" s="33">
        <v>90956026</v>
      </c>
      <c r="R226" s="33">
        <v>106205010</v>
      </c>
      <c r="S226" s="33">
        <v>106218929</v>
      </c>
      <c r="T226" s="38">
        <f t="shared" si="54"/>
        <v>1.0001310578474594</v>
      </c>
      <c r="U226" s="38">
        <f t="shared" si="55"/>
        <v>5.5624780255669304E-2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2119704</v>
      </c>
      <c r="K227" s="38">
        <f t="shared" si="50"/>
        <v>0.22598966912411445</v>
      </c>
      <c r="L227" s="33">
        <v>7500997</v>
      </c>
      <c r="M227" s="38">
        <f t="shared" si="51"/>
        <v>0.79970969066009923</v>
      </c>
      <c r="N227" s="33">
        <f t="shared" si="52"/>
        <v>13155424</v>
      </c>
      <c r="O227" s="38">
        <f t="shared" si="53"/>
        <v>1.402549562083873</v>
      </c>
      <c r="P227" s="33">
        <v>7012678</v>
      </c>
      <c r="Q227" s="33">
        <v>9379650</v>
      </c>
      <c r="R227" s="33">
        <v>9380250</v>
      </c>
      <c r="S227" s="33">
        <v>13139946</v>
      </c>
      <c r="T227" s="38">
        <f t="shared" si="54"/>
        <v>1.400809786519549</v>
      </c>
      <c r="U227" s="38">
        <f t="shared" si="55"/>
        <v>6.9633740491150453E-2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174433484</v>
      </c>
      <c r="K228" s="38">
        <f t="shared" si="50"/>
        <v>0.60086939997408073</v>
      </c>
      <c r="L228" s="33">
        <v>34962025</v>
      </c>
      <c r="M228" s="38">
        <f t="shared" si="51"/>
        <v>0.12043336234474805</v>
      </c>
      <c r="N228" s="33">
        <f t="shared" si="52"/>
        <v>282148076</v>
      </c>
      <c r="O228" s="38">
        <f t="shared" si="53"/>
        <v>0.97191285321091991</v>
      </c>
      <c r="P228" s="33">
        <v>34796333</v>
      </c>
      <c r="Q228" s="33">
        <v>277758439</v>
      </c>
      <c r="R228" s="33">
        <v>281758439</v>
      </c>
      <c r="S228" s="33">
        <v>278377219</v>
      </c>
      <c r="T228" s="38">
        <f t="shared" si="54"/>
        <v>0.98799957860357113</v>
      </c>
      <c r="U228" s="38">
        <f t="shared" si="55"/>
        <v>4.7617661320806803E-3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422940418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207120248</v>
      </c>
      <c r="K230" s="39">
        <f t="shared" si="50"/>
        <v>0.48971495554723737</v>
      </c>
      <c r="L230" s="34">
        <f>SUM(L225:L229)</f>
        <v>50742482</v>
      </c>
      <c r="M230" s="39">
        <f t="shared" si="51"/>
        <v>0.11997548553044651</v>
      </c>
      <c r="N230" s="34">
        <f t="shared" si="52"/>
        <v>417521238</v>
      </c>
      <c r="O230" s="39">
        <f t="shared" si="53"/>
        <v>0.98718689496353595</v>
      </c>
      <c r="P230" s="34">
        <f>SUM(P225:P229)</f>
        <v>49553957</v>
      </c>
      <c r="Q230" s="34">
        <f>SUM(Q225:Q229)</f>
        <v>396373691</v>
      </c>
      <c r="R230" s="34">
        <f>SUM(R225:R229)</f>
        <v>415623275</v>
      </c>
      <c r="S230" s="34">
        <f>SUM(S225:S229)</f>
        <v>418477621</v>
      </c>
      <c r="T230" s="39">
        <f t="shared" si="54"/>
        <v>1.0068676279017339</v>
      </c>
      <c r="U230" s="39">
        <f t="shared" si="55"/>
        <v>2.3984462027926368E-2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1229757336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356159049</v>
      </c>
      <c r="K231" s="39">
        <f t="shared" si="50"/>
        <v>0.28961734040836817</v>
      </c>
      <c r="L231" s="34">
        <f>SUM(L208:L215,L217:L223,L225:L229)</f>
        <v>243445924</v>
      </c>
      <c r="M231" s="39">
        <f t="shared" si="51"/>
        <v>0.19796257104824461</v>
      </c>
      <c r="N231" s="34">
        <f t="shared" si="52"/>
        <v>1072498752</v>
      </c>
      <c r="O231" s="39">
        <f t="shared" si="53"/>
        <v>0.87212226396509174</v>
      </c>
      <c r="P231" s="34">
        <f>SUM(P208:P215,P217:P223,P225:P229)</f>
        <v>168211306</v>
      </c>
      <c r="Q231" s="34">
        <f>SUM(Q208:Q215,Q217:Q223,Q225:Q229)</f>
        <v>1102048828</v>
      </c>
      <c r="R231" s="34">
        <f>SUM(R208:R215,R217:R223,R225:R229)</f>
        <v>1125996561</v>
      </c>
      <c r="S231" s="34">
        <f>SUM(S208:S215,S217:S223,S225:S229)</f>
        <v>1032245618</v>
      </c>
      <c r="T231" s="39">
        <f t="shared" si="54"/>
        <v>0.91673958318599158</v>
      </c>
      <c r="U231" s="39">
        <f t="shared" si="55"/>
        <v>0.44726255201894682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18093372</v>
      </c>
      <c r="K235" s="38">
        <f t="shared" si="58"/>
        <v>0.25799309793889952</v>
      </c>
      <c r="L235" s="33">
        <v>16845645</v>
      </c>
      <c r="M235" s="38">
        <f t="shared" si="59"/>
        <v>0.24020177887952193</v>
      </c>
      <c r="N235" s="33">
        <f t="shared" si="60"/>
        <v>70364309</v>
      </c>
      <c r="O235" s="38">
        <f t="shared" si="61"/>
        <v>1.00332354097622</v>
      </c>
      <c r="P235" s="33">
        <v>19388030</v>
      </c>
      <c r="Q235" s="33">
        <v>69838044</v>
      </c>
      <c r="R235" s="33">
        <v>68185437</v>
      </c>
      <c r="S235" s="33">
        <v>64489274</v>
      </c>
      <c r="T235" s="38">
        <f t="shared" si="62"/>
        <v>0.94579248645132241</v>
      </c>
      <c r="U235" s="38">
        <f t="shared" si="63"/>
        <v>-0.13113168279603449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286829185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105576518</v>
      </c>
      <c r="K236" s="38">
        <f t="shared" si="58"/>
        <v>0.36808150467672945</v>
      </c>
      <c r="L236" s="33">
        <v>46839014</v>
      </c>
      <c r="M236" s="38">
        <f t="shared" si="59"/>
        <v>0.16329933092408291</v>
      </c>
      <c r="N236" s="33">
        <f t="shared" si="60"/>
        <v>284472633</v>
      </c>
      <c r="O236" s="38">
        <f t="shared" si="61"/>
        <v>0.99178412754615608</v>
      </c>
      <c r="P236" s="33">
        <v>66812485</v>
      </c>
      <c r="Q236" s="33">
        <v>247003885</v>
      </c>
      <c r="R236" s="33">
        <v>257003885</v>
      </c>
      <c r="S236" s="33">
        <v>284800887</v>
      </c>
      <c r="T236" s="38">
        <f t="shared" si="62"/>
        <v>1.1081579058620068</v>
      </c>
      <c r="U236" s="38">
        <f t="shared" si="63"/>
        <v>-0.29894818311278204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680221</v>
      </c>
      <c r="K237" s="38">
        <f t="shared" si="58"/>
        <v>0.42634761990421577</v>
      </c>
      <c r="L237" s="33">
        <v>658179</v>
      </c>
      <c r="M237" s="38">
        <f t="shared" si="59"/>
        <v>0.41253217722025171</v>
      </c>
      <c r="N237" s="33">
        <f t="shared" si="60"/>
        <v>2466771</v>
      </c>
      <c r="O237" s="38">
        <f t="shared" si="61"/>
        <v>1.546118018553885</v>
      </c>
      <c r="P237" s="33">
        <v>431103</v>
      </c>
      <c r="Q237" s="33">
        <v>1535573</v>
      </c>
      <c r="R237" s="33">
        <v>1535573</v>
      </c>
      <c r="S237" s="33">
        <v>1944305</v>
      </c>
      <c r="T237" s="38">
        <f t="shared" si="62"/>
        <v>1.2661755579187703</v>
      </c>
      <c r="U237" s="38">
        <f t="shared" si="63"/>
        <v>0.5267325905874003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66729068</v>
      </c>
      <c r="K238" s="38">
        <f t="shared" si="58"/>
        <v>0.79105075210914944</v>
      </c>
      <c r="L238" s="33">
        <v>2998247</v>
      </c>
      <c r="M238" s="38">
        <f t="shared" si="59"/>
        <v>3.5543214006210917E-2</v>
      </c>
      <c r="N238" s="33">
        <f t="shared" si="60"/>
        <v>84797762</v>
      </c>
      <c r="O238" s="38">
        <f t="shared" si="61"/>
        <v>1.005249067876576</v>
      </c>
      <c r="P238" s="33">
        <v>3093639</v>
      </c>
      <c r="Q238" s="33">
        <v>71324707</v>
      </c>
      <c r="R238" s="33">
        <v>81093507</v>
      </c>
      <c r="S238" s="33">
        <v>79681748</v>
      </c>
      <c r="T238" s="38">
        <f t="shared" si="62"/>
        <v>0.98259097365218151</v>
      </c>
      <c r="U238" s="38">
        <f t="shared" si="63"/>
        <v>-3.0834884096043513E-2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442910848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191079179</v>
      </c>
      <c r="K240" s="39">
        <f t="shared" si="58"/>
        <v>0.431416796095272</v>
      </c>
      <c r="L240" s="34">
        <f>SUM(L234:L239)</f>
        <v>67341085</v>
      </c>
      <c r="M240" s="39">
        <f t="shared" si="59"/>
        <v>0.15204207642256709</v>
      </c>
      <c r="N240" s="34">
        <f t="shared" si="60"/>
        <v>442101475</v>
      </c>
      <c r="O240" s="39">
        <f t="shared" si="61"/>
        <v>0.99817260515597039</v>
      </c>
      <c r="P240" s="34">
        <f>SUM(P234:P239)</f>
        <v>89725257</v>
      </c>
      <c r="Q240" s="34">
        <f>SUM(Q234:Q239)</f>
        <v>389702209</v>
      </c>
      <c r="R240" s="34">
        <f>SUM(R234:R239)</f>
        <v>407818402</v>
      </c>
      <c r="S240" s="34">
        <f>SUM(S234:S239)</f>
        <v>430916214</v>
      </c>
      <c r="T240" s="39">
        <f t="shared" si="62"/>
        <v>1.0566374932732927</v>
      </c>
      <c r="U240" s="39">
        <f t="shared" si="63"/>
        <v>-0.24947459331322952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12120036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3030342</v>
      </c>
      <c r="K242" s="38">
        <f t="shared" si="58"/>
        <v>0.25002747516591534</v>
      </c>
      <c r="L242" s="33">
        <v>2955319</v>
      </c>
      <c r="M242" s="38">
        <f t="shared" si="59"/>
        <v>0.24383747705039821</v>
      </c>
      <c r="N242" s="33">
        <f t="shared" si="60"/>
        <v>12045568</v>
      </c>
      <c r="O242" s="38">
        <f t="shared" si="61"/>
        <v>0.99385579382767508</v>
      </c>
      <c r="P242" s="33">
        <v>2915973</v>
      </c>
      <c r="Q242" s="33">
        <v>11675195</v>
      </c>
      <c r="R242" s="33">
        <v>11675195</v>
      </c>
      <c r="S242" s="33">
        <v>11663892</v>
      </c>
      <c r="T242" s="38">
        <f t="shared" si="62"/>
        <v>0.99903187912493108</v>
      </c>
      <c r="U242" s="38">
        <f t="shared" si="63"/>
        <v>1.3493266227087908E-2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46165086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11354927</v>
      </c>
      <c r="K243" s="38">
        <f t="shared" si="58"/>
        <v>0.24596351883759082</v>
      </c>
      <c r="L243" s="33">
        <v>10313747</v>
      </c>
      <c r="M243" s="38">
        <f t="shared" si="59"/>
        <v>0.22341011126893601</v>
      </c>
      <c r="N243" s="33">
        <f t="shared" si="60"/>
        <v>44118279</v>
      </c>
      <c r="O243" s="38">
        <f t="shared" si="61"/>
        <v>0.95566331231355228</v>
      </c>
      <c r="P243" s="33">
        <v>10520505</v>
      </c>
      <c r="Q243" s="33">
        <v>53482236</v>
      </c>
      <c r="R243" s="33">
        <v>53482236</v>
      </c>
      <c r="S243" s="33">
        <v>41974452</v>
      </c>
      <c r="T243" s="38">
        <f t="shared" si="62"/>
        <v>0.7848297890910918</v>
      </c>
      <c r="U243" s="38">
        <f t="shared" si="63"/>
        <v>-1.9652858869417367E-2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-1136</v>
      </c>
      <c r="K244" s="38">
        <f t="shared" si="58"/>
        <v>-2.6631025477569188E-5</v>
      </c>
      <c r="L244" s="33">
        <v>-1377728</v>
      </c>
      <c r="M244" s="38">
        <f t="shared" si="59"/>
        <v>-3.2297807631303202E-2</v>
      </c>
      <c r="N244" s="33">
        <f t="shared" si="60"/>
        <v>-1227589</v>
      </c>
      <c r="O244" s="38">
        <f t="shared" si="61"/>
        <v>-2.8778128463894086E-2</v>
      </c>
      <c r="P244" s="33">
        <v>146636</v>
      </c>
      <c r="Q244" s="33">
        <v>11733255</v>
      </c>
      <c r="R244" s="33">
        <v>11733255</v>
      </c>
      <c r="S244" s="33">
        <v>152059</v>
      </c>
      <c r="T244" s="38">
        <f t="shared" si="62"/>
        <v>1.2959660384096315E-2</v>
      </c>
      <c r="U244" s="38">
        <f t="shared" si="63"/>
        <v>-10.3955645271284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18124214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3890967</v>
      </c>
      <c r="K245" s="38">
        <f t="shared" si="58"/>
        <v>0.21468335123387972</v>
      </c>
      <c r="L245" s="33">
        <v>2914626</v>
      </c>
      <c r="M245" s="38">
        <f t="shared" si="59"/>
        <v>0.16081392550319698</v>
      </c>
      <c r="N245" s="33">
        <f t="shared" si="60"/>
        <v>15561679</v>
      </c>
      <c r="O245" s="38">
        <f t="shared" si="61"/>
        <v>0.85861262728414045</v>
      </c>
      <c r="P245" s="33">
        <v>2776636</v>
      </c>
      <c r="Q245" s="33">
        <v>25977899</v>
      </c>
      <c r="R245" s="33">
        <v>15468948</v>
      </c>
      <c r="S245" s="33">
        <v>11910632</v>
      </c>
      <c r="T245" s="38">
        <f t="shared" si="62"/>
        <v>0.76997039488399599</v>
      </c>
      <c r="U245" s="38">
        <f t="shared" si="63"/>
        <v>4.9696827383927999E-2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119066349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18275100</v>
      </c>
      <c r="K247" s="39">
        <f t="shared" si="58"/>
        <v>0.15348669169321719</v>
      </c>
      <c r="L247" s="34">
        <f>SUM(L241:L246)</f>
        <v>14805964</v>
      </c>
      <c r="M247" s="39">
        <f t="shared" si="59"/>
        <v>0.12435053333163008</v>
      </c>
      <c r="N247" s="34">
        <f t="shared" si="60"/>
        <v>70497937</v>
      </c>
      <c r="O247" s="39">
        <f t="shared" si="61"/>
        <v>0.59208951640904017</v>
      </c>
      <c r="P247" s="34">
        <f>SUM(P241:P246)</f>
        <v>16359750</v>
      </c>
      <c r="Q247" s="34">
        <f>SUM(Q241:Q246)</f>
        <v>102868585</v>
      </c>
      <c r="R247" s="34">
        <f>SUM(R241:R246)</f>
        <v>92359634</v>
      </c>
      <c r="S247" s="34">
        <f>SUM(S241:S246)</f>
        <v>65701035</v>
      </c>
      <c r="T247" s="39">
        <f t="shared" si="62"/>
        <v>0.71136092851992028</v>
      </c>
      <c r="U247" s="39">
        <f t="shared" si="63"/>
        <v>-9.4976145723498218E-2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33139657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6294507</v>
      </c>
      <c r="K248" s="38">
        <f t="shared" si="58"/>
        <v>0.18993880956583226</v>
      </c>
      <c r="L248" s="33">
        <v>7165589</v>
      </c>
      <c r="M248" s="38">
        <f t="shared" si="59"/>
        <v>0.2162239941107417</v>
      </c>
      <c r="N248" s="33">
        <f t="shared" si="60"/>
        <v>26232404</v>
      </c>
      <c r="O248" s="38">
        <f t="shared" si="61"/>
        <v>0.79157137926925436</v>
      </c>
      <c r="P248" s="33">
        <v>8278145</v>
      </c>
      <c r="Q248" s="33">
        <v>29173468</v>
      </c>
      <c r="R248" s="33">
        <v>29173468</v>
      </c>
      <c r="S248" s="33">
        <v>31444041</v>
      </c>
      <c r="T248" s="38">
        <f t="shared" si="62"/>
        <v>1.077830068060472</v>
      </c>
      <c r="U248" s="38">
        <f t="shared" si="63"/>
        <v>-0.13439677608932921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2213411</v>
      </c>
      <c r="K249" s="38">
        <f t="shared" si="58"/>
        <v>0.37201316544251178</v>
      </c>
      <c r="L249" s="33">
        <v>2410117</v>
      </c>
      <c r="M249" s="38">
        <f t="shared" si="59"/>
        <v>0.40507400309152264</v>
      </c>
      <c r="N249" s="33">
        <f t="shared" si="60"/>
        <v>8029022</v>
      </c>
      <c r="O249" s="38">
        <f t="shared" si="61"/>
        <v>1.3494565128787952</v>
      </c>
      <c r="P249" s="33">
        <v>1339882</v>
      </c>
      <c r="Q249" s="33">
        <v>8214174</v>
      </c>
      <c r="R249" s="33">
        <v>7459128</v>
      </c>
      <c r="S249" s="33">
        <v>1339882</v>
      </c>
      <c r="T249" s="38">
        <f t="shared" si="62"/>
        <v>0.17962984413191463</v>
      </c>
      <c r="U249" s="38">
        <f t="shared" si="63"/>
        <v>0.79875317378694533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1303589</v>
      </c>
      <c r="K250" s="38">
        <f t="shared" si="58"/>
        <v>0.26064977040992299</v>
      </c>
      <c r="L250" s="33">
        <v>1221609</v>
      </c>
      <c r="M250" s="38">
        <f t="shared" si="59"/>
        <v>0.24425804864930253</v>
      </c>
      <c r="N250" s="33">
        <f t="shared" si="60"/>
        <v>4681864</v>
      </c>
      <c r="O250" s="38">
        <f t="shared" si="61"/>
        <v>0.93612847046920755</v>
      </c>
      <c r="P250" s="33">
        <v>1015763</v>
      </c>
      <c r="Q250" s="33">
        <v>4721679</v>
      </c>
      <c r="R250" s="33">
        <v>4721679</v>
      </c>
      <c r="S250" s="33">
        <v>3005615</v>
      </c>
      <c r="T250" s="38">
        <f t="shared" si="62"/>
        <v>0.63655640292362103</v>
      </c>
      <c r="U250" s="38">
        <f t="shared" si="63"/>
        <v>0.20265160278529537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18949101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8140150</v>
      </c>
      <c r="K251" s="38">
        <f t="shared" si="58"/>
        <v>0.42957974628981077</v>
      </c>
      <c r="L251" s="33">
        <v>8799175</v>
      </c>
      <c r="M251" s="38">
        <f t="shared" si="59"/>
        <v>0.46435844106799579</v>
      </c>
      <c r="N251" s="33">
        <f t="shared" si="60"/>
        <v>16939325</v>
      </c>
      <c r="O251" s="38">
        <f t="shared" si="61"/>
        <v>0.89393818735780661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63039882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17951657</v>
      </c>
      <c r="K254" s="39">
        <f t="shared" si="58"/>
        <v>0.28476666564826375</v>
      </c>
      <c r="L254" s="34">
        <f>SUM(L248:L253)</f>
        <v>19596490</v>
      </c>
      <c r="M254" s="39">
        <f t="shared" si="59"/>
        <v>0.31085860852341063</v>
      </c>
      <c r="N254" s="34">
        <f t="shared" si="60"/>
        <v>55882615</v>
      </c>
      <c r="O254" s="39">
        <f t="shared" si="61"/>
        <v>0.88646446070441565</v>
      </c>
      <c r="P254" s="34">
        <f>SUM(P248:P253)</f>
        <v>10633790</v>
      </c>
      <c r="Q254" s="34">
        <f>SUM(Q248:Q253)</f>
        <v>42109321</v>
      </c>
      <c r="R254" s="34">
        <f>SUM(R248:R253)</f>
        <v>41354275</v>
      </c>
      <c r="S254" s="34">
        <f>SUM(S248:S253)</f>
        <v>35789538</v>
      </c>
      <c r="T254" s="39">
        <f t="shared" si="62"/>
        <v>0.86543744268276979</v>
      </c>
      <c r="U254" s="39">
        <f t="shared" si="63"/>
        <v>0.84285094966140961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280564435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68687176</v>
      </c>
      <c r="K255" s="38">
        <f t="shared" si="58"/>
        <v>0.24481782945867675</v>
      </c>
      <c r="L255" s="33">
        <v>70806330</v>
      </c>
      <c r="M255" s="38">
        <f t="shared" si="59"/>
        <v>0.25237101060225259</v>
      </c>
      <c r="N255" s="33">
        <f t="shared" si="60"/>
        <v>274853593</v>
      </c>
      <c r="O255" s="38">
        <f t="shared" si="61"/>
        <v>0.97964516778471944</v>
      </c>
      <c r="P255" s="33">
        <v>55262913</v>
      </c>
      <c r="Q255" s="33">
        <v>217377856</v>
      </c>
      <c r="R255" s="33">
        <v>222422277</v>
      </c>
      <c r="S255" s="33">
        <v>225621722</v>
      </c>
      <c r="T255" s="38">
        <f t="shared" si="62"/>
        <v>1.0143845528566366</v>
      </c>
      <c r="U255" s="38">
        <f t="shared" si="63"/>
        <v>0.2812630778258105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15247186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6191645</v>
      </c>
      <c r="K256" s="38">
        <f t="shared" si="58"/>
        <v>0.40608444076172484</v>
      </c>
      <c r="L256" s="33">
        <v>6409071</v>
      </c>
      <c r="M256" s="38">
        <f t="shared" si="59"/>
        <v>0.42034451471897832</v>
      </c>
      <c r="N256" s="33">
        <f t="shared" si="60"/>
        <v>24670593</v>
      </c>
      <c r="O256" s="38">
        <f t="shared" si="61"/>
        <v>1.6180423718842283</v>
      </c>
      <c r="P256" s="33">
        <v>3753743</v>
      </c>
      <c r="Q256" s="33">
        <v>14320000</v>
      </c>
      <c r="R256" s="33">
        <v>14320000</v>
      </c>
      <c r="S256" s="33">
        <v>18542190</v>
      </c>
      <c r="T256" s="38">
        <f t="shared" si="62"/>
        <v>1.2948456703910614</v>
      </c>
      <c r="U256" s="38">
        <f t="shared" si="63"/>
        <v>0.70738140570625108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7203604</v>
      </c>
      <c r="K257" s="38">
        <f t="shared" si="58"/>
        <v>0.14975685002702591</v>
      </c>
      <c r="L257" s="33">
        <v>20152808</v>
      </c>
      <c r="M257" s="38">
        <f t="shared" si="59"/>
        <v>0.41895987692819425</v>
      </c>
      <c r="N257" s="33">
        <f t="shared" si="60"/>
        <v>67040231</v>
      </c>
      <c r="O257" s="38">
        <f t="shared" si="61"/>
        <v>1.3937098457444597</v>
      </c>
      <c r="P257" s="33">
        <v>19284162</v>
      </c>
      <c r="Q257" s="33">
        <v>44768000</v>
      </c>
      <c r="R257" s="33">
        <v>44768000</v>
      </c>
      <c r="S257" s="33">
        <v>76590128</v>
      </c>
      <c r="T257" s="38">
        <f t="shared" si="62"/>
        <v>1.7108230879199429</v>
      </c>
      <c r="U257" s="38">
        <f t="shared" si="63"/>
        <v>4.5044529287816548E-2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343913621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82082425</v>
      </c>
      <c r="K259" s="39">
        <f t="shared" si="58"/>
        <v>0.23867163144433876</v>
      </c>
      <c r="L259" s="34">
        <f>SUM(L255:L258)</f>
        <v>97368209</v>
      </c>
      <c r="M259" s="39">
        <f t="shared" si="59"/>
        <v>0.28311821066255471</v>
      </c>
      <c r="N259" s="34">
        <f t="shared" si="60"/>
        <v>366564417</v>
      </c>
      <c r="O259" s="39">
        <f t="shared" si="61"/>
        <v>1.0658618752410507</v>
      </c>
      <c r="P259" s="34">
        <f>SUM(P255:P258)</f>
        <v>78300818</v>
      </c>
      <c r="Q259" s="34">
        <f>SUM(Q255:Q258)</f>
        <v>276465856</v>
      </c>
      <c r="R259" s="34">
        <f>SUM(R255:R258)</f>
        <v>281510277</v>
      </c>
      <c r="S259" s="34">
        <f>SUM(S255:S258)</f>
        <v>320754040</v>
      </c>
      <c r="T259" s="39">
        <f t="shared" si="62"/>
        <v>1.1394043706617503</v>
      </c>
      <c r="U259" s="39">
        <f t="shared" si="63"/>
        <v>0.24351458244024982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968930700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309388361</v>
      </c>
      <c r="K260" s="39">
        <f t="shared" si="58"/>
        <v>0.31930907029780353</v>
      </c>
      <c r="L260" s="34">
        <f>SUM(L234:L239,L241:L246,L248:L253,L255:L258)</f>
        <v>199111748</v>
      </c>
      <c r="M260" s="39">
        <f t="shared" si="59"/>
        <v>0.2054963765726486</v>
      </c>
      <c r="N260" s="34">
        <f t="shared" si="60"/>
        <v>935046444</v>
      </c>
      <c r="O260" s="39">
        <f t="shared" si="61"/>
        <v>0.96502922654840018</v>
      </c>
      <c r="P260" s="34">
        <f>SUM(P234:P239,P241:P246,P248:P253,P255:P258)</f>
        <v>195019615</v>
      </c>
      <c r="Q260" s="34">
        <f>SUM(Q234:Q239,Q241:Q246,Q248:Q253,Q255:Q258)</f>
        <v>811145971</v>
      </c>
      <c r="R260" s="34">
        <f>SUM(R234:R239,R241:R246,R248:R253,R255:R258)</f>
        <v>823042588</v>
      </c>
      <c r="S260" s="34">
        <f>SUM(S234:S239,S241:S246,S248:S253,S255:S258)</f>
        <v>853160827</v>
      </c>
      <c r="T260" s="39">
        <f t="shared" si="62"/>
        <v>1.0365937795189768</v>
      </c>
      <c r="U260" s="39">
        <f t="shared" si="63"/>
        <v>2.0983186742523419E-2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626308</v>
      </c>
      <c r="K263" s="38">
        <f t="shared" ref="K263:K299" si="66">IF(($E263     =0),0,($J263     /$E263     ))</f>
        <v>0.1053506974453413</v>
      </c>
      <c r="L263" s="33">
        <v>966150</v>
      </c>
      <c r="M263" s="38">
        <f t="shared" ref="M263:M299" si="67">IF(($E263     =0),0,($L263     /$E263     ))</f>
        <v>0.16251521030677638</v>
      </c>
      <c r="N263" s="33">
        <f t="shared" ref="N263:N299" si="68">$F263     +$H263     +$J263     +$L263</f>
        <v>3437504</v>
      </c>
      <c r="O263" s="38">
        <f t="shared" ref="O263:O299" si="69">IF(($E263     =0),0,($N263     /$E263     ))</f>
        <v>0.57821941260713661</v>
      </c>
      <c r="P263" s="33">
        <v>1887908</v>
      </c>
      <c r="Q263" s="33">
        <v>4604969</v>
      </c>
      <c r="R263" s="33">
        <v>4659193</v>
      </c>
      <c r="S263" s="33">
        <v>3788904</v>
      </c>
      <c r="T263" s="38">
        <f t="shared" ref="T263:T299" si="70">IF(($R263     =0),0,($S263     /$R263     ))</f>
        <v>0.81321035638575179</v>
      </c>
      <c r="U263" s="38">
        <f t="shared" ref="U263:U299" si="71">IF(($P263     =0),0,(($L263     /$P263     )-1))</f>
        <v>-0.48824307116660348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10195427</v>
      </c>
      <c r="K264" s="38">
        <f t="shared" si="66"/>
        <v>0.23601305617231977</v>
      </c>
      <c r="L264" s="33">
        <v>2475448</v>
      </c>
      <c r="M264" s="38">
        <f t="shared" si="67"/>
        <v>5.7303931250320031E-2</v>
      </c>
      <c r="N264" s="33">
        <f t="shared" si="68"/>
        <v>40716831</v>
      </c>
      <c r="O264" s="38">
        <f t="shared" si="69"/>
        <v>0.94255039263797891</v>
      </c>
      <c r="P264" s="33">
        <v>2337559</v>
      </c>
      <c r="Q264" s="33">
        <v>40109004</v>
      </c>
      <c r="R264" s="33">
        <v>40109004</v>
      </c>
      <c r="S264" s="33">
        <v>38965301</v>
      </c>
      <c r="T264" s="38">
        <f t="shared" si="70"/>
        <v>0.97148513086986654</v>
      </c>
      <c r="U264" s="38">
        <f t="shared" si="71"/>
        <v>5.8988457617540346E-2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39115000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9104047</v>
      </c>
      <c r="K265" s="38">
        <f t="shared" si="66"/>
        <v>0.23275078614342323</v>
      </c>
      <c r="L265" s="33">
        <v>8966723</v>
      </c>
      <c r="M265" s="38">
        <f t="shared" si="67"/>
        <v>0.22924001022625592</v>
      </c>
      <c r="N265" s="33">
        <f t="shared" si="68"/>
        <v>37143038</v>
      </c>
      <c r="O265" s="38">
        <f t="shared" si="69"/>
        <v>0.94958552984788447</v>
      </c>
      <c r="P265" s="33">
        <v>18068614</v>
      </c>
      <c r="Q265" s="33">
        <v>0</v>
      </c>
      <c r="R265" s="33">
        <v>35101958</v>
      </c>
      <c r="S265" s="33">
        <v>43321614</v>
      </c>
      <c r="T265" s="38">
        <f t="shared" si="70"/>
        <v>1.2341651710710839</v>
      </c>
      <c r="U265" s="38">
        <f t="shared" si="71"/>
        <v>-0.50374040864451475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88258554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19925782</v>
      </c>
      <c r="K267" s="39">
        <f t="shared" si="66"/>
        <v>0.22576601470266552</v>
      </c>
      <c r="L267" s="34">
        <f>SUM(L263:L266)</f>
        <v>12408321</v>
      </c>
      <c r="M267" s="39">
        <f t="shared" si="67"/>
        <v>0.1405905766369116</v>
      </c>
      <c r="N267" s="34">
        <f t="shared" si="68"/>
        <v>81297373</v>
      </c>
      <c r="O267" s="39">
        <f t="shared" si="69"/>
        <v>0.92112740709529417</v>
      </c>
      <c r="P267" s="34">
        <f>SUM(P263:P266)</f>
        <v>22294081</v>
      </c>
      <c r="Q267" s="34">
        <f>SUM(Q263:Q266)</f>
        <v>44713973</v>
      </c>
      <c r="R267" s="34">
        <f>SUM(R263:R266)</f>
        <v>79870155</v>
      </c>
      <c r="S267" s="34">
        <f>SUM(S263:S266)</f>
        <v>86075819</v>
      </c>
      <c r="T267" s="39">
        <f t="shared" si="70"/>
        <v>1.0776969069360138</v>
      </c>
      <c r="U267" s="39">
        <f t="shared" si="71"/>
        <v>-0.44342531993133061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296960</v>
      </c>
      <c r="K268" s="38">
        <f t="shared" si="66"/>
        <v>9.2798695018351307E-2</v>
      </c>
      <c r="L268" s="33">
        <v>314854</v>
      </c>
      <c r="M268" s="38">
        <f t="shared" si="67"/>
        <v>9.8390491383714918E-2</v>
      </c>
      <c r="N268" s="33">
        <f t="shared" si="68"/>
        <v>1152786</v>
      </c>
      <c r="O268" s="38">
        <f t="shared" si="69"/>
        <v>0.36024055911713743</v>
      </c>
      <c r="P268" s="33">
        <v>283369</v>
      </c>
      <c r="Q268" s="33">
        <v>3050568</v>
      </c>
      <c r="R268" s="33">
        <v>3050568</v>
      </c>
      <c r="S268" s="33">
        <v>1982328</v>
      </c>
      <c r="T268" s="38">
        <f t="shared" si="70"/>
        <v>0.64982259041594881</v>
      </c>
      <c r="U268" s="38">
        <f t="shared" si="71"/>
        <v>0.11110954268109774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14659014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3542075</v>
      </c>
      <c r="K269" s="38">
        <f t="shared" si="66"/>
        <v>0.24163119020146923</v>
      </c>
      <c r="L269" s="33">
        <v>3474716</v>
      </c>
      <c r="M269" s="38">
        <f t="shared" si="67"/>
        <v>0.23703613353531144</v>
      </c>
      <c r="N269" s="33">
        <f t="shared" si="68"/>
        <v>14133373</v>
      </c>
      <c r="O269" s="38">
        <f t="shared" si="69"/>
        <v>0.96414213125111958</v>
      </c>
      <c r="P269" s="33">
        <v>3212348</v>
      </c>
      <c r="Q269" s="33">
        <v>15314243</v>
      </c>
      <c r="R269" s="33">
        <v>13933757</v>
      </c>
      <c r="S269" s="33">
        <v>13448039</v>
      </c>
      <c r="T269" s="38">
        <f t="shared" si="70"/>
        <v>0.96514091640897715</v>
      </c>
      <c r="U269" s="38">
        <f t="shared" si="71"/>
        <v>8.1674837221870078E-2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2445152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618025</v>
      </c>
      <c r="K270" s="38">
        <f t="shared" si="66"/>
        <v>0.25275524793550669</v>
      </c>
      <c r="L270" s="33">
        <v>618310</v>
      </c>
      <c r="M270" s="38">
        <f t="shared" si="67"/>
        <v>0.25287180510659463</v>
      </c>
      <c r="N270" s="33">
        <f t="shared" si="68"/>
        <v>2458908</v>
      </c>
      <c r="O270" s="38">
        <f t="shared" si="69"/>
        <v>1.0056258261245108</v>
      </c>
      <c r="P270" s="33">
        <v>2688445</v>
      </c>
      <c r="Q270" s="33">
        <v>2308062</v>
      </c>
      <c r="R270" s="33">
        <v>2308062</v>
      </c>
      <c r="S270" s="33">
        <v>2688680</v>
      </c>
      <c r="T270" s="38">
        <f t="shared" si="70"/>
        <v>1.1649080483973133</v>
      </c>
      <c r="U270" s="38">
        <f t="shared" si="71"/>
        <v>-0.77001203297817145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8723159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1509149</v>
      </c>
      <c r="K271" s="38">
        <f t="shared" si="66"/>
        <v>0.17300487128573491</v>
      </c>
      <c r="L271" s="33">
        <v>1472802</v>
      </c>
      <c r="M271" s="38">
        <f t="shared" si="67"/>
        <v>0.16883814682272788</v>
      </c>
      <c r="N271" s="33">
        <f t="shared" si="68"/>
        <v>6010366</v>
      </c>
      <c r="O271" s="38">
        <f t="shared" si="69"/>
        <v>0.68901254694543568</v>
      </c>
      <c r="P271" s="33">
        <v>1339266</v>
      </c>
      <c r="Q271" s="33">
        <v>11831846</v>
      </c>
      <c r="R271" s="33">
        <v>11831846</v>
      </c>
      <c r="S271" s="33">
        <v>5446253</v>
      </c>
      <c r="T271" s="38">
        <f t="shared" si="70"/>
        <v>0.4603045881428815</v>
      </c>
      <c r="U271" s="38">
        <f t="shared" si="71"/>
        <v>9.9708347706878309E-2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8316032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820728</v>
      </c>
      <c r="K272" s="38">
        <f t="shared" si="66"/>
        <v>9.8692260924440889E-2</v>
      </c>
      <c r="L272" s="33">
        <v>801795</v>
      </c>
      <c r="M272" s="38">
        <f t="shared" si="67"/>
        <v>9.6415574158444803E-2</v>
      </c>
      <c r="N272" s="33">
        <f t="shared" si="68"/>
        <v>3298824</v>
      </c>
      <c r="O272" s="38">
        <f t="shared" si="69"/>
        <v>0.39668245624836462</v>
      </c>
      <c r="P272" s="33">
        <v>758682</v>
      </c>
      <c r="Q272" s="33">
        <v>7604800</v>
      </c>
      <c r="R272" s="33">
        <v>8059800</v>
      </c>
      <c r="S272" s="33">
        <v>3117396</v>
      </c>
      <c r="T272" s="38">
        <f t="shared" si="70"/>
        <v>0.38678329487084046</v>
      </c>
      <c r="U272" s="38">
        <f t="shared" si="71"/>
        <v>5.6826180138714211E-2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2137139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556839</v>
      </c>
      <c r="K273" s="38">
        <f t="shared" si="66"/>
        <v>0.26055347827165198</v>
      </c>
      <c r="L273" s="33">
        <v>573772</v>
      </c>
      <c r="M273" s="38">
        <f t="shared" si="67"/>
        <v>0.26847668775872791</v>
      </c>
      <c r="N273" s="33">
        <f t="shared" si="68"/>
        <v>2193638</v>
      </c>
      <c r="O273" s="38">
        <f t="shared" si="69"/>
        <v>1.0264367455743402</v>
      </c>
      <c r="P273" s="33">
        <v>494490</v>
      </c>
      <c r="Q273" s="33">
        <v>1562968</v>
      </c>
      <c r="R273" s="33">
        <v>1762968</v>
      </c>
      <c r="S273" s="33">
        <v>1922515</v>
      </c>
      <c r="T273" s="38">
        <f t="shared" si="70"/>
        <v>1.0904990901706668</v>
      </c>
      <c r="U273" s="38">
        <f t="shared" si="71"/>
        <v>0.16033084592206115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39480541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7343776</v>
      </c>
      <c r="K275" s="39">
        <f t="shared" si="66"/>
        <v>0.18601001440177833</v>
      </c>
      <c r="L275" s="34">
        <f>SUM(L268:L274)</f>
        <v>7256249</v>
      </c>
      <c r="M275" s="39">
        <f t="shared" si="67"/>
        <v>0.18379304883385464</v>
      </c>
      <c r="N275" s="34">
        <f t="shared" si="68"/>
        <v>29247895</v>
      </c>
      <c r="O275" s="39">
        <f t="shared" si="69"/>
        <v>0.74081798929756304</v>
      </c>
      <c r="P275" s="34">
        <f>SUM(P268:P274)</f>
        <v>8776600</v>
      </c>
      <c r="Q275" s="34">
        <f>SUM(Q268:Q274)</f>
        <v>41672487</v>
      </c>
      <c r="R275" s="34">
        <f>SUM(R268:R274)</f>
        <v>40947001</v>
      </c>
      <c r="S275" s="34">
        <f>SUM(S268:S274)</f>
        <v>28605211</v>
      </c>
      <c r="T275" s="39">
        <f t="shared" si="70"/>
        <v>0.69859111293645171</v>
      </c>
      <c r="U275" s="39">
        <f t="shared" si="71"/>
        <v>-0.17322778752592116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4175754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1011927</v>
      </c>
      <c r="K276" s="38">
        <f t="shared" si="66"/>
        <v>0.24233395932806387</v>
      </c>
      <c r="L276" s="33">
        <v>1387299</v>
      </c>
      <c r="M276" s="38">
        <f t="shared" si="67"/>
        <v>0.33222718579686444</v>
      </c>
      <c r="N276" s="33">
        <f t="shared" si="68"/>
        <v>4389874</v>
      </c>
      <c r="O276" s="38">
        <f t="shared" si="69"/>
        <v>1.051276966986082</v>
      </c>
      <c r="P276" s="33">
        <v>880808</v>
      </c>
      <c r="Q276" s="33">
        <v>4030061</v>
      </c>
      <c r="R276" s="33">
        <v>4642645</v>
      </c>
      <c r="S276" s="33">
        <v>3294740</v>
      </c>
      <c r="T276" s="38">
        <f t="shared" si="70"/>
        <v>0.70966873409446551</v>
      </c>
      <c r="U276" s="38">
        <f t="shared" si="71"/>
        <v>0.57502997247981402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8126700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1170733</v>
      </c>
      <c r="K277" s="38">
        <f t="shared" si="66"/>
        <v>0.14406007358460385</v>
      </c>
      <c r="L277" s="33">
        <v>1747463</v>
      </c>
      <c r="M277" s="38">
        <f t="shared" si="67"/>
        <v>0.21502737888687906</v>
      </c>
      <c r="N277" s="33">
        <f t="shared" si="68"/>
        <v>6069649</v>
      </c>
      <c r="O277" s="38">
        <f t="shared" si="69"/>
        <v>0.74687745333284117</v>
      </c>
      <c r="P277" s="33">
        <v>1661159</v>
      </c>
      <c r="Q277" s="33">
        <v>7505745</v>
      </c>
      <c r="R277" s="33">
        <v>10060000</v>
      </c>
      <c r="S277" s="33">
        <v>6648873</v>
      </c>
      <c r="T277" s="38">
        <f t="shared" si="70"/>
        <v>0.66092176938369784</v>
      </c>
      <c r="U277" s="38">
        <f t="shared" si="71"/>
        <v>5.1954087477477984E-2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1311508</v>
      </c>
      <c r="K278" s="38">
        <f t="shared" si="66"/>
        <v>9.7234191588815536E-2</v>
      </c>
      <c r="L278" s="33">
        <v>1295788</v>
      </c>
      <c r="M278" s="38">
        <f t="shared" si="67"/>
        <v>9.606872291323279E-2</v>
      </c>
      <c r="N278" s="33">
        <f t="shared" si="68"/>
        <v>20487605</v>
      </c>
      <c r="O278" s="38">
        <f t="shared" si="69"/>
        <v>1.518935233156012</v>
      </c>
      <c r="P278" s="33">
        <v>27820267</v>
      </c>
      <c r="Q278" s="33">
        <v>21413982</v>
      </c>
      <c r="R278" s="33">
        <v>19613982</v>
      </c>
      <c r="S278" s="33">
        <v>40372987</v>
      </c>
      <c r="T278" s="38">
        <f t="shared" si="70"/>
        <v>2.0583778959315859</v>
      </c>
      <c r="U278" s="38">
        <f t="shared" si="71"/>
        <v>-0.95342287692637884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1332866</v>
      </c>
      <c r="K279" s="38">
        <f t="shared" si="66"/>
        <v>0.22270331866317791</v>
      </c>
      <c r="L279" s="33">
        <v>-1054468</v>
      </c>
      <c r="M279" s="38">
        <f t="shared" si="67"/>
        <v>-0.17618689577506208</v>
      </c>
      <c r="N279" s="33">
        <f t="shared" si="68"/>
        <v>2360460</v>
      </c>
      <c r="O279" s="38">
        <f t="shared" si="69"/>
        <v>0.39439994385908633</v>
      </c>
      <c r="P279" s="33">
        <v>385967</v>
      </c>
      <c r="Q279" s="33">
        <v>4558686</v>
      </c>
      <c r="R279" s="33">
        <v>4558686</v>
      </c>
      <c r="S279" s="33">
        <v>1755150</v>
      </c>
      <c r="T279" s="38">
        <f t="shared" si="70"/>
        <v>0.38501226011179535</v>
      </c>
      <c r="U279" s="38">
        <f t="shared" si="71"/>
        <v>-3.7320159495500911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363417</v>
      </c>
      <c r="K280" s="38">
        <f t="shared" si="66"/>
        <v>0.1856464321180889</v>
      </c>
      <c r="L280" s="33">
        <v>363417</v>
      </c>
      <c r="M280" s="38">
        <f t="shared" si="67"/>
        <v>0.1856464321180889</v>
      </c>
      <c r="N280" s="33">
        <f t="shared" si="68"/>
        <v>1459739</v>
      </c>
      <c r="O280" s="38">
        <f t="shared" si="69"/>
        <v>0.74568701291801698</v>
      </c>
      <c r="P280" s="33">
        <v>458055</v>
      </c>
      <c r="Q280" s="33">
        <v>1406908</v>
      </c>
      <c r="R280" s="33">
        <v>1165556</v>
      </c>
      <c r="S280" s="33">
        <v>1391144</v>
      </c>
      <c r="T280" s="38">
        <f t="shared" si="70"/>
        <v>1.1935453980761113</v>
      </c>
      <c r="U280" s="38">
        <f t="shared" si="71"/>
        <v>-0.20660837672331922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596070</v>
      </c>
      <c r="K281" s="38">
        <f t="shared" si="66"/>
        <v>0.25924247458765282</v>
      </c>
      <c r="L281" s="33">
        <v>590942</v>
      </c>
      <c r="M281" s="38">
        <f t="shared" si="67"/>
        <v>0.25701220732091318</v>
      </c>
      <c r="N281" s="33">
        <f t="shared" si="68"/>
        <v>2433095</v>
      </c>
      <c r="O281" s="38">
        <f t="shared" si="69"/>
        <v>1.0582004944165033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7816030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723909</v>
      </c>
      <c r="K282" s="38">
        <f t="shared" si="66"/>
        <v>9.2618503255489038E-2</v>
      </c>
      <c r="L282" s="33">
        <v>724908</v>
      </c>
      <c r="M282" s="38">
        <f t="shared" si="67"/>
        <v>9.2746317503899042E-2</v>
      </c>
      <c r="N282" s="33">
        <f t="shared" si="68"/>
        <v>5082606</v>
      </c>
      <c r="O282" s="38">
        <f t="shared" si="69"/>
        <v>0.65027974559974822</v>
      </c>
      <c r="P282" s="33">
        <v>14932913</v>
      </c>
      <c r="Q282" s="33">
        <v>4958000</v>
      </c>
      <c r="R282" s="33">
        <v>9944203</v>
      </c>
      <c r="S282" s="33">
        <v>20366364</v>
      </c>
      <c r="T282" s="38">
        <f t="shared" si="70"/>
        <v>2.0480639826037339</v>
      </c>
      <c r="U282" s="38">
        <f t="shared" si="71"/>
        <v>-0.95145568717905205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8086354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1117964</v>
      </c>
      <c r="K283" s="38">
        <f t="shared" si="66"/>
        <v>0.13825316081883132</v>
      </c>
      <c r="L283" s="33">
        <v>2069611</v>
      </c>
      <c r="M283" s="38">
        <f t="shared" si="67"/>
        <v>0.2559387085947511</v>
      </c>
      <c r="N283" s="33">
        <f t="shared" si="68"/>
        <v>4440661</v>
      </c>
      <c r="O283" s="38">
        <f t="shared" si="69"/>
        <v>0.54915490961686808</v>
      </c>
      <c r="P283" s="33">
        <v>1865775</v>
      </c>
      <c r="Q283" s="33">
        <v>4324579</v>
      </c>
      <c r="R283" s="33">
        <v>6544239</v>
      </c>
      <c r="S283" s="33">
        <v>7459102</v>
      </c>
      <c r="T283" s="38">
        <f t="shared" si="70"/>
        <v>1.1397966975228135</v>
      </c>
      <c r="U283" s="38">
        <f t="shared" si="71"/>
        <v>0.10925004354758738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51934766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7628394</v>
      </c>
      <c r="K285" s="39">
        <f t="shared" si="66"/>
        <v>0.1468841507825413</v>
      </c>
      <c r="L285" s="34">
        <f>SUM(L276:L284)</f>
        <v>7124960</v>
      </c>
      <c r="M285" s="39">
        <f t="shared" si="67"/>
        <v>0.13719056710489463</v>
      </c>
      <c r="N285" s="34">
        <f t="shared" si="68"/>
        <v>46723689</v>
      </c>
      <c r="O285" s="39">
        <f t="shared" si="69"/>
        <v>0.89966110562623891</v>
      </c>
      <c r="P285" s="34">
        <f>SUM(P276:P284)</f>
        <v>48004944</v>
      </c>
      <c r="Q285" s="34">
        <f>SUM(Q276:Q284)</f>
        <v>48197961</v>
      </c>
      <c r="R285" s="34">
        <f>SUM(R276:R284)</f>
        <v>56529311</v>
      </c>
      <c r="S285" s="34">
        <f>SUM(S276:S284)</f>
        <v>81288360</v>
      </c>
      <c r="T285" s="39">
        <f t="shared" si="70"/>
        <v>1.437986038782606</v>
      </c>
      <c r="U285" s="39">
        <f t="shared" si="71"/>
        <v>-0.85157862073539758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12560576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1803147</v>
      </c>
      <c r="K286" s="38">
        <f t="shared" si="66"/>
        <v>0.14355607577232127</v>
      </c>
      <c r="L286" s="33">
        <v>1283131</v>
      </c>
      <c r="M286" s="38">
        <f t="shared" si="67"/>
        <v>0.10215542663011633</v>
      </c>
      <c r="N286" s="33">
        <f t="shared" si="68"/>
        <v>6069015</v>
      </c>
      <c r="O286" s="38">
        <f t="shared" si="69"/>
        <v>0.48317967265195483</v>
      </c>
      <c r="P286" s="33">
        <v>1718450</v>
      </c>
      <c r="Q286" s="33">
        <v>11973500</v>
      </c>
      <c r="R286" s="33">
        <v>11930900</v>
      </c>
      <c r="S286" s="33">
        <v>4012679</v>
      </c>
      <c r="T286" s="38">
        <f t="shared" si="70"/>
        <v>0.33632659732291781</v>
      </c>
      <c r="U286" s="38">
        <f t="shared" si="71"/>
        <v>-0.25332072507201253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5241603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1948657</v>
      </c>
      <c r="K287" s="38">
        <f t="shared" si="66"/>
        <v>0.37176737726989245</v>
      </c>
      <c r="L287" s="33">
        <v>1111755</v>
      </c>
      <c r="M287" s="38">
        <f t="shared" si="67"/>
        <v>0.21210209930053842</v>
      </c>
      <c r="N287" s="33">
        <f t="shared" si="68"/>
        <v>-4212490</v>
      </c>
      <c r="O287" s="38">
        <f t="shared" si="69"/>
        <v>-0.80366445150462562</v>
      </c>
      <c r="P287" s="33">
        <v>2388894</v>
      </c>
      <c r="Q287" s="33">
        <v>4886687</v>
      </c>
      <c r="R287" s="33">
        <v>4886687</v>
      </c>
      <c r="S287" s="33">
        <v>5780864</v>
      </c>
      <c r="T287" s="38">
        <f t="shared" si="70"/>
        <v>1.1829822536209091</v>
      </c>
      <c r="U287" s="38">
        <f t="shared" si="71"/>
        <v>-0.53461518175356459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17966777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3199094</v>
      </c>
      <c r="K288" s="38">
        <f t="shared" si="66"/>
        <v>0.17805608652013658</v>
      </c>
      <c r="L288" s="33">
        <v>3421718</v>
      </c>
      <c r="M288" s="38">
        <f t="shared" si="67"/>
        <v>0.19044695662444078</v>
      </c>
      <c r="N288" s="33">
        <f t="shared" si="68"/>
        <v>10812232</v>
      </c>
      <c r="O288" s="38">
        <f t="shared" si="69"/>
        <v>0.60179029327296707</v>
      </c>
      <c r="P288" s="33">
        <v>3050223</v>
      </c>
      <c r="Q288" s="33">
        <v>14873318</v>
      </c>
      <c r="R288" s="33">
        <v>14873318</v>
      </c>
      <c r="S288" s="33">
        <v>11351357</v>
      </c>
      <c r="T288" s="38">
        <f t="shared" si="70"/>
        <v>0.76320273660524163</v>
      </c>
      <c r="U288" s="38">
        <f t="shared" si="71"/>
        <v>0.12179273449842842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8092436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1577423</v>
      </c>
      <c r="K289" s="38">
        <f t="shared" si="66"/>
        <v>0.19492560707307416</v>
      </c>
      <c r="L289" s="33">
        <v>1610927</v>
      </c>
      <c r="M289" s="38">
        <f t="shared" si="67"/>
        <v>0.1990657695655548</v>
      </c>
      <c r="N289" s="33">
        <f t="shared" si="68"/>
        <v>6329179</v>
      </c>
      <c r="O289" s="38">
        <f t="shared" si="69"/>
        <v>0.78211047946502144</v>
      </c>
      <c r="P289" s="33">
        <v>1519874</v>
      </c>
      <c r="Q289" s="33">
        <v>8247158</v>
      </c>
      <c r="R289" s="33">
        <v>8247158</v>
      </c>
      <c r="S289" s="33">
        <v>6114412</v>
      </c>
      <c r="T289" s="38">
        <f t="shared" si="70"/>
        <v>0.74139624825909722</v>
      </c>
      <c r="U289" s="38">
        <f t="shared" si="71"/>
        <v>5.9908255552763023E-2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10236745</v>
      </c>
      <c r="K290" s="38">
        <f t="shared" si="66"/>
        <v>0.26580318078545928</v>
      </c>
      <c r="L290" s="33">
        <v>10156052</v>
      </c>
      <c r="M290" s="38">
        <f t="shared" si="67"/>
        <v>0.26370793898085038</v>
      </c>
      <c r="N290" s="33">
        <f t="shared" si="68"/>
        <v>41048818</v>
      </c>
      <c r="O290" s="38">
        <f t="shared" si="69"/>
        <v>1.0658570074651088</v>
      </c>
      <c r="P290" s="33">
        <v>9132444</v>
      </c>
      <c r="Q290" s="33">
        <v>37299674</v>
      </c>
      <c r="R290" s="33">
        <v>37031448</v>
      </c>
      <c r="S290" s="33">
        <v>37049389</v>
      </c>
      <c r="T290" s="38">
        <f t="shared" si="70"/>
        <v>1.0004844801099866</v>
      </c>
      <c r="U290" s="38">
        <f t="shared" si="71"/>
        <v>0.11208478256203924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82373892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18765066</v>
      </c>
      <c r="K292" s="39">
        <f t="shared" si="66"/>
        <v>0.22780356183728698</v>
      </c>
      <c r="L292" s="34">
        <f>SUM(L286:L291)</f>
        <v>17583583</v>
      </c>
      <c r="M292" s="39">
        <f t="shared" si="67"/>
        <v>0.21346063143404709</v>
      </c>
      <c r="N292" s="34">
        <f t="shared" si="68"/>
        <v>60046754</v>
      </c>
      <c r="O292" s="39">
        <f t="shared" si="69"/>
        <v>0.72895370780829438</v>
      </c>
      <c r="P292" s="34">
        <f>SUM(P286:P291)</f>
        <v>17809885</v>
      </c>
      <c r="Q292" s="34">
        <f>SUM(Q286:Q291)</f>
        <v>77280337</v>
      </c>
      <c r="R292" s="34">
        <f>SUM(R286:R291)</f>
        <v>76969511</v>
      </c>
      <c r="S292" s="34">
        <f>SUM(S286:S291)</f>
        <v>64308701</v>
      </c>
      <c r="T292" s="39">
        <f t="shared" si="70"/>
        <v>0.83550876398318286</v>
      </c>
      <c r="U292" s="39">
        <f t="shared" si="71"/>
        <v>-1.2706539093318092E-2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17750416</v>
      </c>
      <c r="K293" s="38">
        <f t="shared" si="66"/>
        <v>0.25145144999940644</v>
      </c>
      <c r="L293" s="33">
        <v>18114355</v>
      </c>
      <c r="M293" s="38">
        <f t="shared" si="67"/>
        <v>0.25660699053779912</v>
      </c>
      <c r="N293" s="33">
        <f t="shared" si="68"/>
        <v>70731468</v>
      </c>
      <c r="O293" s="38">
        <f t="shared" si="69"/>
        <v>1.0019782178167891</v>
      </c>
      <c r="P293" s="33">
        <v>16481983</v>
      </c>
      <c r="Q293" s="33">
        <v>66004275</v>
      </c>
      <c r="R293" s="33">
        <v>66004275</v>
      </c>
      <c r="S293" s="33">
        <v>65024119</v>
      </c>
      <c r="T293" s="38">
        <f t="shared" si="70"/>
        <v>0.98515011338280745</v>
      </c>
      <c r="U293" s="38">
        <f t="shared" si="71"/>
        <v>9.9039781802954252E-2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25744867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3440634</v>
      </c>
      <c r="K294" s="38">
        <f t="shared" si="66"/>
        <v>0.13364349483724269</v>
      </c>
      <c r="L294" s="33">
        <v>5155778</v>
      </c>
      <c r="M294" s="38">
        <f t="shared" si="67"/>
        <v>0.20026430899798395</v>
      </c>
      <c r="N294" s="33">
        <f t="shared" si="68"/>
        <v>18890820</v>
      </c>
      <c r="O294" s="38">
        <f t="shared" si="69"/>
        <v>0.73377034730845569</v>
      </c>
      <c r="P294" s="33">
        <v>4975429</v>
      </c>
      <c r="Q294" s="33">
        <v>17631251</v>
      </c>
      <c r="R294" s="33">
        <v>18181251</v>
      </c>
      <c r="S294" s="33">
        <v>18490728</v>
      </c>
      <c r="T294" s="38">
        <f t="shared" si="70"/>
        <v>1.0170217659939902</v>
      </c>
      <c r="U294" s="38">
        <f t="shared" si="71"/>
        <v>3.6247929575520033E-2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602083</v>
      </c>
      <c r="K295" s="38">
        <f t="shared" si="66"/>
        <v>4.9672852009249757E-2</v>
      </c>
      <c r="L295" s="33">
        <v>1759364</v>
      </c>
      <c r="M295" s="38">
        <f t="shared" si="67"/>
        <v>0.14515046530528464</v>
      </c>
      <c r="N295" s="33">
        <f t="shared" si="68"/>
        <v>6949133</v>
      </c>
      <c r="O295" s="38">
        <f t="shared" si="69"/>
        <v>0.57331506636392959</v>
      </c>
      <c r="P295" s="33">
        <v>1877672</v>
      </c>
      <c r="Q295" s="33">
        <v>8148162</v>
      </c>
      <c r="R295" s="33">
        <v>7544696</v>
      </c>
      <c r="S295" s="33">
        <v>6900349</v>
      </c>
      <c r="T295" s="38">
        <f t="shared" si="70"/>
        <v>0.91459602878631563</v>
      </c>
      <c r="U295" s="38">
        <f t="shared" si="71"/>
        <v>-6.3007809670698633E-2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4482352</v>
      </c>
      <c r="K296" s="38">
        <f t="shared" si="66"/>
        <v>0.409387181269112</v>
      </c>
      <c r="L296" s="33">
        <v>4682004</v>
      </c>
      <c r="M296" s="38">
        <f t="shared" si="67"/>
        <v>0.42762202081646145</v>
      </c>
      <c r="N296" s="33">
        <f t="shared" si="68"/>
        <v>16539858</v>
      </c>
      <c r="O296" s="38">
        <f t="shared" si="69"/>
        <v>1.510636791847533</v>
      </c>
      <c r="P296" s="33">
        <v>2781861</v>
      </c>
      <c r="Q296" s="33">
        <v>12521530</v>
      </c>
      <c r="R296" s="33">
        <v>12521530</v>
      </c>
      <c r="S296" s="33">
        <v>14935999</v>
      </c>
      <c r="T296" s="38">
        <f t="shared" si="70"/>
        <v>1.1928253975352852</v>
      </c>
      <c r="U296" s="38">
        <f t="shared" si="71"/>
        <v>0.68304742760332027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119406587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26275485</v>
      </c>
      <c r="K298" s="39">
        <f t="shared" si="66"/>
        <v>0.2200505488026385</v>
      </c>
      <c r="L298" s="34">
        <f>SUM(L293:L297)</f>
        <v>29711501</v>
      </c>
      <c r="M298" s="39">
        <f t="shared" si="67"/>
        <v>0.24882631474928599</v>
      </c>
      <c r="N298" s="34">
        <f t="shared" si="68"/>
        <v>113111279</v>
      </c>
      <c r="O298" s="39">
        <f t="shared" si="69"/>
        <v>0.94727838590680091</v>
      </c>
      <c r="P298" s="34">
        <f>SUM(P293:P297)</f>
        <v>26116945</v>
      </c>
      <c r="Q298" s="34">
        <f>SUM(Q293:Q297)</f>
        <v>104305218</v>
      </c>
      <c r="R298" s="34">
        <f>SUM(R293:R297)</f>
        <v>104251752</v>
      </c>
      <c r="S298" s="34">
        <f>SUM(S293:S297)</f>
        <v>105351195</v>
      </c>
      <c r="T298" s="39">
        <f t="shared" si="70"/>
        <v>1.010546038593193</v>
      </c>
      <c r="U298" s="39">
        <f t="shared" si="71"/>
        <v>0.13763309606081409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381454340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79938503</v>
      </c>
      <c r="K299" s="39">
        <f t="shared" si="66"/>
        <v>0.20956244199502358</v>
      </c>
      <c r="L299" s="34">
        <f>SUM(L263:L266,L268:L274,L276:L284,L286:L291,L293:L297)</f>
        <v>74084614</v>
      </c>
      <c r="M299" s="39">
        <f t="shared" si="67"/>
        <v>0.19421620422512428</v>
      </c>
      <c r="N299" s="34">
        <f t="shared" si="68"/>
        <v>330426990</v>
      </c>
      <c r="O299" s="39">
        <f t="shared" si="69"/>
        <v>0.86622946798822631</v>
      </c>
      <c r="P299" s="34">
        <f>SUM(P263:P266,P268:P274,P276:P284,P286:P291,P293:P297)</f>
        <v>123002455</v>
      </c>
      <c r="Q299" s="34">
        <f>SUM(Q263:Q266,Q268:Q274,Q276:Q284,Q286:Q291,Q293:Q297)</f>
        <v>316169976</v>
      </c>
      <c r="R299" s="34">
        <f>SUM(R263:R266,R268:R274,R276:R284,R286:R291,R293:R297)</f>
        <v>358567730</v>
      </c>
      <c r="S299" s="34">
        <f>SUM(S263:S266,S268:S274,S276:S284,S286:S291,S293:S297)</f>
        <v>365629286</v>
      </c>
      <c r="T299" s="39">
        <f t="shared" si="70"/>
        <v>1.0196937856064181</v>
      </c>
      <c r="U299" s="39">
        <f t="shared" si="71"/>
        <v>-0.39769808659510086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1859965403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456099252</v>
      </c>
      <c r="K302" s="38">
        <f t="shared" ref="K302:K339" si="74">IF(($E302     =0),0,($J302     /$E302     ))</f>
        <v>0.24521921282209999</v>
      </c>
      <c r="L302" s="33">
        <v>368354787</v>
      </c>
      <c r="M302" s="38">
        <f t="shared" ref="M302:M339" si="75">IF(($E302     =0),0,($L302     /$E302     ))</f>
        <v>0.19804389178737858</v>
      </c>
      <c r="N302" s="33">
        <f t="shared" ref="N302:N339" si="76">$F302     +$H302     +$J302     +$L302</f>
        <v>1795967288</v>
      </c>
      <c r="O302" s="38">
        <f t="shared" ref="O302:O339" si="77">IF(($E302     =0),0,($N302     /$E302     ))</f>
        <v>0.96559177127876927</v>
      </c>
      <c r="P302" s="33">
        <v>317962642</v>
      </c>
      <c r="Q302" s="33">
        <v>1771133492</v>
      </c>
      <c r="R302" s="33">
        <v>1708227391</v>
      </c>
      <c r="S302" s="33">
        <v>1700475503</v>
      </c>
      <c r="T302" s="38">
        <f t="shared" ref="T302:T339" si="78">IF(($R302     =0),0,($S302     /$R302     ))</f>
        <v>0.99546202804097295</v>
      </c>
      <c r="U302" s="38">
        <f t="shared" ref="U302:U339" si="79">IF(($P302     =0),0,(($L302     /$P302     )-1))</f>
        <v>0.15848448321800013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1859965403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456099252</v>
      </c>
      <c r="K303" s="39">
        <f t="shared" si="74"/>
        <v>0.24521921282209999</v>
      </c>
      <c r="L303" s="34">
        <f>L302</f>
        <v>368354787</v>
      </c>
      <c r="M303" s="39">
        <f t="shared" si="75"/>
        <v>0.19804389178737858</v>
      </c>
      <c r="N303" s="34">
        <f t="shared" si="76"/>
        <v>1795967288</v>
      </c>
      <c r="O303" s="39">
        <f t="shared" si="77"/>
        <v>0.96559177127876927</v>
      </c>
      <c r="P303" s="34">
        <f>P302</f>
        <v>317962642</v>
      </c>
      <c r="Q303" s="34">
        <f>Q302</f>
        <v>1771133492</v>
      </c>
      <c r="R303" s="34">
        <f>R302</f>
        <v>1708227391</v>
      </c>
      <c r="S303" s="34">
        <f>S302</f>
        <v>1700475503</v>
      </c>
      <c r="T303" s="39">
        <f t="shared" si="78"/>
        <v>0.99546202804097295</v>
      </c>
      <c r="U303" s="39">
        <f t="shared" si="79"/>
        <v>0.15848448321800013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21158936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5302548</v>
      </c>
      <c r="K304" s="38">
        <f t="shared" si="74"/>
        <v>0.2506056070116191</v>
      </c>
      <c r="L304" s="33">
        <v>5332350</v>
      </c>
      <c r="M304" s="38">
        <f t="shared" si="75"/>
        <v>0.25201408993344465</v>
      </c>
      <c r="N304" s="33">
        <f t="shared" si="76"/>
        <v>21310943</v>
      </c>
      <c r="O304" s="38">
        <f t="shared" si="77"/>
        <v>1.0071840568920858</v>
      </c>
      <c r="P304" s="33">
        <v>4751592</v>
      </c>
      <c r="Q304" s="33">
        <v>18884845</v>
      </c>
      <c r="R304" s="33">
        <v>19648365</v>
      </c>
      <c r="S304" s="33">
        <v>19323713</v>
      </c>
      <c r="T304" s="38">
        <f t="shared" si="78"/>
        <v>0.98347689489685275</v>
      </c>
      <c r="U304" s="38">
        <f t="shared" si="79"/>
        <v>0.12222387780769051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23078693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7669427</v>
      </c>
      <c r="K305" s="38">
        <f t="shared" si="74"/>
        <v>0.33231634911041108</v>
      </c>
      <c r="L305" s="33">
        <v>3626408</v>
      </c>
      <c r="M305" s="38">
        <f t="shared" si="75"/>
        <v>0.15713229514340349</v>
      </c>
      <c r="N305" s="33">
        <f t="shared" si="76"/>
        <v>23018177</v>
      </c>
      <c r="O305" s="38">
        <f t="shared" si="77"/>
        <v>0.99737784111084626</v>
      </c>
      <c r="P305" s="33">
        <v>2708489</v>
      </c>
      <c r="Q305" s="33">
        <v>19435160</v>
      </c>
      <c r="R305" s="33">
        <v>21203020</v>
      </c>
      <c r="S305" s="33">
        <v>21204751</v>
      </c>
      <c r="T305" s="38">
        <f t="shared" si="78"/>
        <v>1.0000816393136449</v>
      </c>
      <c r="U305" s="38">
        <f t="shared" si="79"/>
        <v>0.33890445927600221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26592319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7082013</v>
      </c>
      <c r="K306" s="38">
        <f t="shared" si="74"/>
        <v>0.26631799204875661</v>
      </c>
      <c r="L306" s="33">
        <v>7331409</v>
      </c>
      <c r="M306" s="38">
        <f t="shared" si="75"/>
        <v>0.27569648965176746</v>
      </c>
      <c r="N306" s="33">
        <f t="shared" si="76"/>
        <v>27688728</v>
      </c>
      <c r="O306" s="38">
        <f t="shared" si="77"/>
        <v>1.0412302890921248</v>
      </c>
      <c r="P306" s="33">
        <v>6037256</v>
      </c>
      <c r="Q306" s="33">
        <v>29122000</v>
      </c>
      <c r="R306" s="33">
        <v>29195690</v>
      </c>
      <c r="S306" s="33">
        <v>24204347</v>
      </c>
      <c r="T306" s="38">
        <f t="shared" si="78"/>
        <v>0.82903836148417798</v>
      </c>
      <c r="U306" s="38">
        <f t="shared" si="79"/>
        <v>0.21436112697556631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103243020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30961279</v>
      </c>
      <c r="K307" s="38">
        <f t="shared" si="74"/>
        <v>0.29988738221721917</v>
      </c>
      <c r="L307" s="33">
        <v>21845585</v>
      </c>
      <c r="M307" s="38">
        <f t="shared" si="75"/>
        <v>0.2115938200955377</v>
      </c>
      <c r="N307" s="33">
        <f t="shared" si="76"/>
        <v>103516075</v>
      </c>
      <c r="O307" s="38">
        <f t="shared" si="77"/>
        <v>1.0026447792790254</v>
      </c>
      <c r="P307" s="33">
        <v>19101901</v>
      </c>
      <c r="Q307" s="33">
        <v>103628950</v>
      </c>
      <c r="R307" s="33">
        <v>98588634</v>
      </c>
      <c r="S307" s="33">
        <v>98233658</v>
      </c>
      <c r="T307" s="38">
        <f t="shared" si="78"/>
        <v>0.99639942267584314</v>
      </c>
      <c r="U307" s="38">
        <f t="shared" si="79"/>
        <v>0.1436340812362078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11806949</v>
      </c>
      <c r="K308" s="38">
        <f t="shared" si="74"/>
        <v>0.24132677689640653</v>
      </c>
      <c r="L308" s="33">
        <v>7990047</v>
      </c>
      <c r="M308" s="38">
        <f t="shared" si="75"/>
        <v>0.1633116472139248</v>
      </c>
      <c r="N308" s="33">
        <f t="shared" si="76"/>
        <v>47573934</v>
      </c>
      <c r="O308" s="38">
        <f t="shared" si="77"/>
        <v>0.97238195544864037</v>
      </c>
      <c r="P308" s="33">
        <v>7712763</v>
      </c>
      <c r="Q308" s="33">
        <v>43090283</v>
      </c>
      <c r="R308" s="33">
        <v>44539066</v>
      </c>
      <c r="S308" s="33">
        <v>44608373</v>
      </c>
      <c r="T308" s="38">
        <f t="shared" si="78"/>
        <v>1.0015560945979425</v>
      </c>
      <c r="U308" s="38">
        <f t="shared" si="79"/>
        <v>3.5951318613057337E-2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222998119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62822216</v>
      </c>
      <c r="K310" s="39">
        <f t="shared" si="74"/>
        <v>0.2817163493652608</v>
      </c>
      <c r="L310" s="34">
        <f>SUM(L304:L309)</f>
        <v>46125799</v>
      </c>
      <c r="M310" s="39">
        <f t="shared" si="75"/>
        <v>0.20684389270566</v>
      </c>
      <c r="N310" s="34">
        <f t="shared" si="76"/>
        <v>223107857</v>
      </c>
      <c r="O310" s="39">
        <f t="shared" si="77"/>
        <v>1.0004921028055846</v>
      </c>
      <c r="P310" s="34">
        <f>SUM(P304:P309)</f>
        <v>40312001</v>
      </c>
      <c r="Q310" s="34">
        <f>SUM(Q304:Q309)</f>
        <v>214161238</v>
      </c>
      <c r="R310" s="34">
        <f>SUM(R304:R309)</f>
        <v>213174775</v>
      </c>
      <c r="S310" s="34">
        <f>SUM(S304:S309)</f>
        <v>207574842</v>
      </c>
      <c r="T310" s="39">
        <f t="shared" si="78"/>
        <v>0.97373078967715576</v>
      </c>
      <c r="U310" s="39">
        <f t="shared" si="79"/>
        <v>0.14422003015925711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29094793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8413557</v>
      </c>
      <c r="K311" s="38">
        <f t="shared" si="74"/>
        <v>0.2891774139791955</v>
      </c>
      <c r="L311" s="33">
        <v>8625056</v>
      </c>
      <c r="M311" s="38">
        <f t="shared" si="75"/>
        <v>0.29644672158348057</v>
      </c>
      <c r="N311" s="33">
        <f t="shared" si="76"/>
        <v>33656668</v>
      </c>
      <c r="O311" s="38">
        <f t="shared" si="77"/>
        <v>1.1567935197201782</v>
      </c>
      <c r="P311" s="33">
        <v>7818681</v>
      </c>
      <c r="Q311" s="33">
        <v>22691118</v>
      </c>
      <c r="R311" s="33">
        <v>23161532</v>
      </c>
      <c r="S311" s="33">
        <v>29402841</v>
      </c>
      <c r="T311" s="38">
        <f t="shared" si="78"/>
        <v>1.2694687467133003</v>
      </c>
      <c r="U311" s="38">
        <f t="shared" si="79"/>
        <v>0.10313440336036228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188538612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47109969</v>
      </c>
      <c r="K312" s="38">
        <f t="shared" si="74"/>
        <v>0.24986907721586493</v>
      </c>
      <c r="L312" s="33">
        <v>35146775</v>
      </c>
      <c r="M312" s="38">
        <f t="shared" si="75"/>
        <v>0.18641685449556614</v>
      </c>
      <c r="N312" s="33">
        <f t="shared" si="76"/>
        <v>192378528</v>
      </c>
      <c r="O312" s="38">
        <f t="shared" si="77"/>
        <v>1.0203667352764854</v>
      </c>
      <c r="P312" s="33">
        <v>52592589</v>
      </c>
      <c r="Q312" s="33">
        <v>184159247</v>
      </c>
      <c r="R312" s="33">
        <v>181985185</v>
      </c>
      <c r="S312" s="33">
        <v>182014142</v>
      </c>
      <c r="T312" s="38">
        <f t="shared" si="78"/>
        <v>1.0001591173479314</v>
      </c>
      <c r="U312" s="38">
        <f t="shared" si="79"/>
        <v>-0.33171620434962801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26999758</v>
      </c>
      <c r="K313" s="38">
        <f t="shared" si="74"/>
        <v>0.22205816637164741</v>
      </c>
      <c r="L313" s="33">
        <v>19660900</v>
      </c>
      <c r="M313" s="38">
        <f t="shared" si="75"/>
        <v>0.16170009387552001</v>
      </c>
      <c r="N313" s="33">
        <f t="shared" si="76"/>
        <v>118245692</v>
      </c>
      <c r="O313" s="38">
        <f t="shared" si="77"/>
        <v>0.97250581086195576</v>
      </c>
      <c r="P313" s="33">
        <v>16444155</v>
      </c>
      <c r="Q313" s="33">
        <v>108264755</v>
      </c>
      <c r="R313" s="33">
        <v>111497283</v>
      </c>
      <c r="S313" s="33">
        <v>106019306</v>
      </c>
      <c r="T313" s="38">
        <f t="shared" si="78"/>
        <v>0.95086896422399814</v>
      </c>
      <c r="U313" s="38">
        <f t="shared" si="79"/>
        <v>0.19561631473310737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65322440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15355584</v>
      </c>
      <c r="K314" s="38">
        <f t="shared" si="74"/>
        <v>0.23507364391164812</v>
      </c>
      <c r="L314" s="33">
        <v>10904934</v>
      </c>
      <c r="M314" s="38">
        <f t="shared" si="75"/>
        <v>0.16694008980681063</v>
      </c>
      <c r="N314" s="33">
        <f t="shared" si="76"/>
        <v>63963913</v>
      </c>
      <c r="O314" s="38">
        <f t="shared" si="77"/>
        <v>0.9792027517649371</v>
      </c>
      <c r="P314" s="33">
        <v>10158384</v>
      </c>
      <c r="Q314" s="33">
        <v>60230169</v>
      </c>
      <c r="R314" s="33">
        <v>64316149</v>
      </c>
      <c r="S314" s="33">
        <v>64008391</v>
      </c>
      <c r="T314" s="38">
        <f t="shared" si="78"/>
        <v>0.99521491872904266</v>
      </c>
      <c r="U314" s="38">
        <f t="shared" si="79"/>
        <v>7.3491019831500859E-2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10225921</v>
      </c>
      <c r="K315" s="38">
        <f t="shared" si="74"/>
        <v>0.26966418506542533</v>
      </c>
      <c r="L315" s="33">
        <v>6566396</v>
      </c>
      <c r="M315" s="38">
        <f t="shared" si="75"/>
        <v>0.17316013160642144</v>
      </c>
      <c r="N315" s="33">
        <f t="shared" si="76"/>
        <v>41511870</v>
      </c>
      <c r="O315" s="38">
        <f t="shared" si="77"/>
        <v>1.0946950004886482</v>
      </c>
      <c r="P315" s="33">
        <v>5494408</v>
      </c>
      <c r="Q315" s="33">
        <v>33222991</v>
      </c>
      <c r="R315" s="33">
        <v>37271661</v>
      </c>
      <c r="S315" s="33">
        <v>36649551</v>
      </c>
      <c r="T315" s="38">
        <f t="shared" si="78"/>
        <v>0.98330876641102738</v>
      </c>
      <c r="U315" s="38">
        <f t="shared" si="79"/>
        <v>0.19510527794805199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442465465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108104789</v>
      </c>
      <c r="K317" s="39">
        <f t="shared" si="74"/>
        <v>0.24432367619922607</v>
      </c>
      <c r="L317" s="34">
        <f>SUM(L311:L316)</f>
        <v>80904061</v>
      </c>
      <c r="M317" s="39">
        <f t="shared" si="75"/>
        <v>0.18284830659043638</v>
      </c>
      <c r="N317" s="34">
        <f t="shared" si="76"/>
        <v>449756671</v>
      </c>
      <c r="O317" s="39">
        <f t="shared" si="77"/>
        <v>1.0164785877695561</v>
      </c>
      <c r="P317" s="34">
        <f>SUM(P311:P316)</f>
        <v>92508217</v>
      </c>
      <c r="Q317" s="34">
        <f>SUM(Q311:Q316)</f>
        <v>408568280</v>
      </c>
      <c r="R317" s="34">
        <f>SUM(R311:R316)</f>
        <v>418231810</v>
      </c>
      <c r="S317" s="34">
        <f>SUM(S311:S316)</f>
        <v>418094231</v>
      </c>
      <c r="T317" s="39">
        <f t="shared" si="78"/>
        <v>0.99967104606414325</v>
      </c>
      <c r="U317" s="39">
        <f t="shared" si="79"/>
        <v>-0.1254391920665815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52399960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17935159</v>
      </c>
      <c r="K318" s="38">
        <f t="shared" si="74"/>
        <v>0.34227428799563969</v>
      </c>
      <c r="L318" s="33">
        <v>9382811</v>
      </c>
      <c r="M318" s="38">
        <f t="shared" si="75"/>
        <v>0.1790614153140575</v>
      </c>
      <c r="N318" s="33">
        <f t="shared" si="76"/>
        <v>52275846</v>
      </c>
      <c r="O318" s="38">
        <f t="shared" si="77"/>
        <v>0.99763141040565684</v>
      </c>
      <c r="P318" s="33">
        <v>21181219</v>
      </c>
      <c r="Q318" s="33">
        <v>47430752</v>
      </c>
      <c r="R318" s="33">
        <v>49339585</v>
      </c>
      <c r="S318" s="33">
        <v>48401479</v>
      </c>
      <c r="T318" s="38">
        <f t="shared" si="78"/>
        <v>0.98098674725375168</v>
      </c>
      <c r="U318" s="38">
        <f t="shared" si="79"/>
        <v>-0.55702214305984943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24141575</v>
      </c>
      <c r="K319" s="38">
        <f t="shared" si="74"/>
        <v>0.25648450718973514</v>
      </c>
      <c r="L319" s="33">
        <v>19408164</v>
      </c>
      <c r="M319" s="38">
        <f t="shared" si="75"/>
        <v>0.20619588320138843</v>
      </c>
      <c r="N319" s="33">
        <f t="shared" si="76"/>
        <v>96350450</v>
      </c>
      <c r="O319" s="38">
        <f t="shared" si="77"/>
        <v>1.0236447988898494</v>
      </c>
      <c r="P319" s="33">
        <v>14452232</v>
      </c>
      <c r="Q319" s="33">
        <v>90743533</v>
      </c>
      <c r="R319" s="33">
        <v>87216661</v>
      </c>
      <c r="S319" s="33">
        <v>89884544</v>
      </c>
      <c r="T319" s="38">
        <f t="shared" si="78"/>
        <v>1.0305891439710126</v>
      </c>
      <c r="U319" s="38">
        <f t="shared" si="79"/>
        <v>0.3429181042762115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23047400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5948666</v>
      </c>
      <c r="K320" s="38">
        <f t="shared" si="74"/>
        <v>0.25810572993049108</v>
      </c>
      <c r="L320" s="33">
        <v>5839430</v>
      </c>
      <c r="M320" s="38">
        <f t="shared" si="75"/>
        <v>0.25336610637208534</v>
      </c>
      <c r="N320" s="33">
        <f t="shared" si="76"/>
        <v>23975210</v>
      </c>
      <c r="O320" s="38">
        <f t="shared" si="77"/>
        <v>1.0402566016123294</v>
      </c>
      <c r="P320" s="33">
        <v>5201254</v>
      </c>
      <c r="Q320" s="33">
        <v>19040700</v>
      </c>
      <c r="R320" s="33">
        <v>19169200</v>
      </c>
      <c r="S320" s="33">
        <v>20971480</v>
      </c>
      <c r="T320" s="38">
        <f t="shared" si="78"/>
        <v>1.0940195730651252</v>
      </c>
      <c r="U320" s="38">
        <f t="shared" si="79"/>
        <v>0.12269656509757065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16320014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4106817</v>
      </c>
      <c r="K321" s="38">
        <f t="shared" si="74"/>
        <v>0.25164298265920604</v>
      </c>
      <c r="L321" s="33">
        <v>3913322</v>
      </c>
      <c r="M321" s="38">
        <f t="shared" si="75"/>
        <v>0.23978668155554278</v>
      </c>
      <c r="N321" s="33">
        <f t="shared" si="76"/>
        <v>16257609</v>
      </c>
      <c r="O321" s="38">
        <f t="shared" si="77"/>
        <v>0.99617616749593474</v>
      </c>
      <c r="P321" s="33">
        <v>6695992</v>
      </c>
      <c r="Q321" s="33">
        <v>10416259</v>
      </c>
      <c r="R321" s="33">
        <v>15000403</v>
      </c>
      <c r="S321" s="33">
        <v>14931676</v>
      </c>
      <c r="T321" s="38">
        <f t="shared" si="78"/>
        <v>0.99541832309438616</v>
      </c>
      <c r="U321" s="38">
        <f t="shared" si="79"/>
        <v>-0.41557247977596146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11977534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2592199</v>
      </c>
      <c r="K322" s="38">
        <f t="shared" si="74"/>
        <v>0.21642176094010671</v>
      </c>
      <c r="L322" s="33">
        <v>2432170</v>
      </c>
      <c r="M322" s="38">
        <f t="shared" si="75"/>
        <v>0.2030609973638981</v>
      </c>
      <c r="N322" s="33">
        <f t="shared" si="76"/>
        <v>10199086</v>
      </c>
      <c r="O322" s="38">
        <f t="shared" si="77"/>
        <v>0.85151801698079088</v>
      </c>
      <c r="P322" s="33">
        <v>2726631</v>
      </c>
      <c r="Q322" s="33">
        <v>12015000</v>
      </c>
      <c r="R322" s="33">
        <v>12015000</v>
      </c>
      <c r="S322" s="33">
        <v>12100015</v>
      </c>
      <c r="T322" s="38">
        <f t="shared" si="78"/>
        <v>1.0070757386600082</v>
      </c>
      <c r="U322" s="38">
        <f t="shared" si="79"/>
        <v>-0.10799444442610684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197869794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54724416</v>
      </c>
      <c r="K323" s="39">
        <f t="shared" si="74"/>
        <v>0.27656781206332082</v>
      </c>
      <c r="L323" s="34">
        <f>SUM(L318:L322)</f>
        <v>40975897</v>
      </c>
      <c r="M323" s="39">
        <f t="shared" si="75"/>
        <v>0.2070851552005962</v>
      </c>
      <c r="N323" s="34">
        <f t="shared" si="76"/>
        <v>199058201</v>
      </c>
      <c r="O323" s="39">
        <f t="shared" si="77"/>
        <v>1.0060060051409363</v>
      </c>
      <c r="P323" s="34">
        <f>SUM(P318:P322)</f>
        <v>50257328</v>
      </c>
      <c r="Q323" s="34">
        <f>SUM(Q318:Q322)</f>
        <v>179646244</v>
      </c>
      <c r="R323" s="34">
        <f>SUM(R318:R322)</f>
        <v>182740849</v>
      </c>
      <c r="S323" s="34">
        <f>SUM(S318:S322)</f>
        <v>186289194</v>
      </c>
      <c r="T323" s="39">
        <f t="shared" si="78"/>
        <v>1.0194173608113204</v>
      </c>
      <c r="U323" s="39">
        <f t="shared" si="79"/>
        <v>-0.18467816275469318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17170370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2858471</v>
      </c>
      <c r="K324" s="38">
        <f t="shared" si="74"/>
        <v>0.16647696001891632</v>
      </c>
      <c r="L324" s="33">
        <v>2398086</v>
      </c>
      <c r="M324" s="38">
        <f t="shared" si="75"/>
        <v>0.13966420059672563</v>
      </c>
      <c r="N324" s="33">
        <f t="shared" si="76"/>
        <v>9627176</v>
      </c>
      <c r="O324" s="38">
        <f t="shared" si="77"/>
        <v>0.5606854133021012</v>
      </c>
      <c r="P324" s="33">
        <v>1720421</v>
      </c>
      <c r="Q324" s="33">
        <v>14536910</v>
      </c>
      <c r="R324" s="33">
        <v>14586980</v>
      </c>
      <c r="S324" s="33">
        <v>7039512</v>
      </c>
      <c r="T324" s="38">
        <f t="shared" si="78"/>
        <v>0.48258871952933369</v>
      </c>
      <c r="U324" s="38">
        <f t="shared" si="79"/>
        <v>0.39389486643094918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27578423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7180493</v>
      </c>
      <c r="K325" s="38">
        <f t="shared" si="74"/>
        <v>0.26036633784317542</v>
      </c>
      <c r="L325" s="33">
        <v>7185552</v>
      </c>
      <c r="M325" s="38">
        <f t="shared" si="75"/>
        <v>0.26054977835389648</v>
      </c>
      <c r="N325" s="33">
        <f t="shared" si="76"/>
        <v>31554401</v>
      </c>
      <c r="O325" s="38">
        <f t="shared" si="77"/>
        <v>1.1441698823750728</v>
      </c>
      <c r="P325" s="33">
        <v>6225768</v>
      </c>
      <c r="Q325" s="33">
        <v>25578355</v>
      </c>
      <c r="R325" s="33">
        <v>25128355</v>
      </c>
      <c r="S325" s="33">
        <v>26374870</v>
      </c>
      <c r="T325" s="38">
        <f t="shared" si="78"/>
        <v>1.0496059133198332</v>
      </c>
      <c r="U325" s="38">
        <f t="shared" si="79"/>
        <v>0.15416314902836081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106278968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21937751</v>
      </c>
      <c r="K326" s="38">
        <f t="shared" si="74"/>
        <v>0.20641667314646864</v>
      </c>
      <c r="L326" s="33">
        <v>22502397</v>
      </c>
      <c r="M326" s="38">
        <f t="shared" si="75"/>
        <v>0.21172953994058355</v>
      </c>
      <c r="N326" s="33">
        <f t="shared" si="76"/>
        <v>87228226</v>
      </c>
      <c r="O326" s="38">
        <f t="shared" si="77"/>
        <v>0.82074777015147526</v>
      </c>
      <c r="P326" s="33">
        <v>19987086</v>
      </c>
      <c r="Q326" s="33">
        <v>93834049</v>
      </c>
      <c r="R326" s="33">
        <v>97733049</v>
      </c>
      <c r="S326" s="33">
        <v>78883459</v>
      </c>
      <c r="T326" s="38">
        <f t="shared" si="78"/>
        <v>0.80713187409102527</v>
      </c>
      <c r="U326" s="38">
        <f t="shared" si="79"/>
        <v>0.12584680928475511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157319352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28037499</v>
      </c>
      <c r="K327" s="38">
        <f t="shared" si="74"/>
        <v>0.17822028023608946</v>
      </c>
      <c r="L327" s="33">
        <v>40816570</v>
      </c>
      <c r="M327" s="38">
        <f t="shared" si="75"/>
        <v>0.25945040760147547</v>
      </c>
      <c r="N327" s="33">
        <f t="shared" si="76"/>
        <v>162204477</v>
      </c>
      <c r="O327" s="38">
        <f t="shared" si="77"/>
        <v>1.0310522827477704</v>
      </c>
      <c r="P327" s="33">
        <v>54969411</v>
      </c>
      <c r="Q327" s="33">
        <v>136779012</v>
      </c>
      <c r="R327" s="33">
        <v>152166338</v>
      </c>
      <c r="S327" s="33">
        <v>152559117</v>
      </c>
      <c r="T327" s="38">
        <f t="shared" si="78"/>
        <v>1.0025812476344145</v>
      </c>
      <c r="U327" s="38">
        <f t="shared" si="79"/>
        <v>-0.25746757592145197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29872300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164808</v>
      </c>
      <c r="K328" s="38">
        <f t="shared" si="74"/>
        <v>5.5170843892167658E-3</v>
      </c>
      <c r="L328" s="33">
        <v>8665987</v>
      </c>
      <c r="M328" s="38">
        <f t="shared" si="75"/>
        <v>0.29010109700290904</v>
      </c>
      <c r="N328" s="33">
        <f t="shared" si="76"/>
        <v>29964252</v>
      </c>
      <c r="O328" s="38">
        <f t="shared" si="77"/>
        <v>1.0030781694077791</v>
      </c>
      <c r="P328" s="33">
        <v>158682</v>
      </c>
      <c r="Q328" s="33">
        <v>29161862</v>
      </c>
      <c r="R328" s="33">
        <v>29787701</v>
      </c>
      <c r="S328" s="33">
        <v>19560456</v>
      </c>
      <c r="T328" s="38">
        <f t="shared" si="78"/>
        <v>0.65666215731116673</v>
      </c>
      <c r="U328" s="38">
        <f t="shared" si="79"/>
        <v>53.612287468017797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68911903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7845398</v>
      </c>
      <c r="K329" s="38">
        <f t="shared" si="74"/>
        <v>0.11384677622384046</v>
      </c>
      <c r="L329" s="33">
        <v>9147837</v>
      </c>
      <c r="M329" s="38">
        <f t="shared" si="75"/>
        <v>0.13274683475219079</v>
      </c>
      <c r="N329" s="33">
        <f t="shared" si="76"/>
        <v>52970724</v>
      </c>
      <c r="O329" s="38">
        <f t="shared" si="77"/>
        <v>0.76867306944055802</v>
      </c>
      <c r="P329" s="33">
        <v>10581970</v>
      </c>
      <c r="Q329" s="33">
        <v>61892563</v>
      </c>
      <c r="R329" s="33">
        <v>64247540</v>
      </c>
      <c r="S329" s="33">
        <v>61231330</v>
      </c>
      <c r="T329" s="38">
        <f t="shared" si="78"/>
        <v>0.9530532997839295</v>
      </c>
      <c r="U329" s="38">
        <f t="shared" si="79"/>
        <v>-0.13552608824254841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46109523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9445061</v>
      </c>
      <c r="K330" s="38">
        <f t="shared" si="74"/>
        <v>0.20483970306958066</v>
      </c>
      <c r="L330" s="33">
        <v>4977746</v>
      </c>
      <c r="M330" s="38">
        <f t="shared" si="75"/>
        <v>0.10795483614089871</v>
      </c>
      <c r="N330" s="33">
        <f t="shared" si="76"/>
        <v>45866721</v>
      </c>
      <c r="O330" s="38">
        <f t="shared" si="77"/>
        <v>0.99473423309974385</v>
      </c>
      <c r="P330" s="33">
        <v>311243</v>
      </c>
      <c r="Q330" s="33">
        <v>58152591</v>
      </c>
      <c r="R330" s="33">
        <v>48825511</v>
      </c>
      <c r="S330" s="33">
        <v>49124994</v>
      </c>
      <c r="T330" s="38">
        <f t="shared" si="78"/>
        <v>1.0061337402080646</v>
      </c>
      <c r="U330" s="38">
        <f t="shared" si="79"/>
        <v>14.993117917511398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453240839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77469481</v>
      </c>
      <c r="K332" s="39">
        <f t="shared" si="74"/>
        <v>0.17092343481431072</v>
      </c>
      <c r="L332" s="34">
        <f>SUM(L324:L331)</f>
        <v>95694175</v>
      </c>
      <c r="M332" s="39">
        <f t="shared" si="75"/>
        <v>0.21113316975392854</v>
      </c>
      <c r="N332" s="34">
        <f t="shared" si="76"/>
        <v>419415977</v>
      </c>
      <c r="O332" s="39">
        <f t="shared" si="77"/>
        <v>0.92537110716980209</v>
      </c>
      <c r="P332" s="34">
        <f>SUM(P324:P331)</f>
        <v>93954581</v>
      </c>
      <c r="Q332" s="34">
        <f>SUM(Q324:Q331)</f>
        <v>419935342</v>
      </c>
      <c r="R332" s="34">
        <f>SUM(R324:R331)</f>
        <v>432475474</v>
      </c>
      <c r="S332" s="34">
        <f>SUM(S324:S331)</f>
        <v>394773738</v>
      </c>
      <c r="T332" s="39">
        <f t="shared" si="78"/>
        <v>0.91282341250176879</v>
      </c>
      <c r="U332" s="39">
        <f t="shared" si="79"/>
        <v>1.8515265370615541E-2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2995476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718734</v>
      </c>
      <c r="K333" s="38">
        <f t="shared" si="74"/>
        <v>0.23993982926252788</v>
      </c>
      <c r="L333" s="33">
        <v>764222</v>
      </c>
      <c r="M333" s="38">
        <f t="shared" si="75"/>
        <v>0.25512539576347798</v>
      </c>
      <c r="N333" s="33">
        <f t="shared" si="76"/>
        <v>3038222</v>
      </c>
      <c r="O333" s="38">
        <f t="shared" si="77"/>
        <v>1.0142701861073165</v>
      </c>
      <c r="P333" s="33">
        <v>686911</v>
      </c>
      <c r="Q333" s="33">
        <v>2844864</v>
      </c>
      <c r="R333" s="33">
        <v>1726144</v>
      </c>
      <c r="S333" s="33">
        <v>2762506</v>
      </c>
      <c r="T333" s="38">
        <f t="shared" si="78"/>
        <v>1.600391392606874</v>
      </c>
      <c r="U333" s="38">
        <f t="shared" si="79"/>
        <v>0.11254878725191464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2201905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1022016</v>
      </c>
      <c r="K334" s="38">
        <f t="shared" si="74"/>
        <v>0.46415081486258492</v>
      </c>
      <c r="L334" s="33">
        <v>982693</v>
      </c>
      <c r="M334" s="38">
        <f t="shared" si="75"/>
        <v>0.44629218790093123</v>
      </c>
      <c r="N334" s="33">
        <f t="shared" si="76"/>
        <v>3941423</v>
      </c>
      <c r="O334" s="38">
        <f t="shared" si="77"/>
        <v>1.7900059266862103</v>
      </c>
      <c r="P334" s="33">
        <v>827411</v>
      </c>
      <c r="Q334" s="33">
        <v>1936012</v>
      </c>
      <c r="R334" s="33">
        <v>2212012</v>
      </c>
      <c r="S334" s="33">
        <v>3569724</v>
      </c>
      <c r="T334" s="38">
        <f t="shared" si="78"/>
        <v>1.6137905219320692</v>
      </c>
      <c r="U334" s="38">
        <f t="shared" si="79"/>
        <v>0.18767214842442259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20307934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1956049</v>
      </c>
      <c r="K335" s="38">
        <f t="shared" si="74"/>
        <v>9.6319448349595785E-2</v>
      </c>
      <c r="L335" s="33">
        <v>1999446</v>
      </c>
      <c r="M335" s="38">
        <f t="shared" si="75"/>
        <v>9.8456396401524648E-2</v>
      </c>
      <c r="N335" s="33">
        <f t="shared" si="76"/>
        <v>9162279</v>
      </c>
      <c r="O335" s="38">
        <f t="shared" si="77"/>
        <v>0.45116745996909385</v>
      </c>
      <c r="P335" s="33">
        <v>-309435</v>
      </c>
      <c r="Q335" s="33">
        <v>20221684</v>
      </c>
      <c r="R335" s="33">
        <v>21786715</v>
      </c>
      <c r="S335" s="33">
        <v>-1737592</v>
      </c>
      <c r="T335" s="38">
        <f t="shared" si="78"/>
        <v>-7.9754657827028994E-2</v>
      </c>
      <c r="U335" s="38">
        <f t="shared" si="79"/>
        <v>-7.4616025982839691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25505315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3696799</v>
      </c>
      <c r="K337" s="39">
        <f t="shared" si="74"/>
        <v>0.1449422992815419</v>
      </c>
      <c r="L337" s="34">
        <f>SUM(L333:L336)</f>
        <v>3746361</v>
      </c>
      <c r="M337" s="39">
        <f t="shared" si="75"/>
        <v>0.14688550210024851</v>
      </c>
      <c r="N337" s="34">
        <f t="shared" si="76"/>
        <v>16141924</v>
      </c>
      <c r="O337" s="39">
        <f t="shared" si="77"/>
        <v>0.63288471442128824</v>
      </c>
      <c r="P337" s="34">
        <f>SUM(P333:P336)</f>
        <v>1204887</v>
      </c>
      <c r="Q337" s="34">
        <f>SUM(Q333:Q336)</f>
        <v>25002560</v>
      </c>
      <c r="R337" s="34">
        <f>SUM(R333:R336)</f>
        <v>25724871</v>
      </c>
      <c r="S337" s="34">
        <f>SUM(S333:S336)</f>
        <v>4594638</v>
      </c>
      <c r="T337" s="39">
        <f t="shared" si="78"/>
        <v>0.17860684315967998</v>
      </c>
      <c r="U337" s="39">
        <f t="shared" si="79"/>
        <v>2.1093048559740457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3202044935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762916953</v>
      </c>
      <c r="K338" s="39">
        <f t="shared" si="74"/>
        <v>0.23825929007457855</v>
      </c>
      <c r="L338" s="34">
        <f>SUM(L302,L304:L309,L311:L316,L318:L322,L324:L331,L333:L336)</f>
        <v>635801080</v>
      </c>
      <c r="M338" s="39">
        <f t="shared" si="75"/>
        <v>0.19856094867700538</v>
      </c>
      <c r="N338" s="34">
        <f t="shared" si="76"/>
        <v>3103447918</v>
      </c>
      <c r="O338" s="39">
        <f t="shared" si="77"/>
        <v>0.96920810950455949</v>
      </c>
      <c r="P338" s="34">
        <f>SUM(P302,P304:P309,P311:P316,P318:P322,P324:P331,P333:P336)</f>
        <v>596199656</v>
      </c>
      <c r="Q338" s="34">
        <f>SUM(Q302,Q304:Q309,Q311:Q316,Q318:Q322,Q324:Q331,Q333:Q336)</f>
        <v>3018447156</v>
      </c>
      <c r="R338" s="34">
        <f>SUM(R302,R304:R309,R311:R316,R318:R322,R324:R331,R333:R336)</f>
        <v>2980575170</v>
      </c>
      <c r="S338" s="34">
        <f>SUM(S302,S304:S309,S311:S316,S318:S322,S324:S331,S333:S336)</f>
        <v>2911802146</v>
      </c>
      <c r="T338" s="39">
        <f t="shared" si="78"/>
        <v>0.9769262574914358</v>
      </c>
      <c r="U338" s="39">
        <f t="shared" si="79"/>
        <v>6.642309099218946E-2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18318256592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5075829721</v>
      </c>
      <c r="K339" s="41">
        <f t="shared" si="74"/>
        <v>0.27709131027331119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4257201369</v>
      </c>
      <c r="M339" s="41">
        <f t="shared" si="75"/>
        <v>0.23240210374928458</v>
      </c>
      <c r="N339" s="36">
        <f t="shared" si="76"/>
        <v>19266826857</v>
      </c>
      <c r="O339" s="41">
        <f t="shared" si="77"/>
        <v>1.0517827807595108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3627317648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17190499066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17449817673</v>
      </c>
      <c r="T339" s="41">
        <f t="shared" si="78"/>
        <v>1.0150849958459258</v>
      </c>
      <c r="U339" s="41">
        <f t="shared" si="79"/>
        <v>0.17365000314965529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73212939</v>
      </c>
      <c r="E8" s="33">
        <v>60845737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21590348</v>
      </c>
      <c r="K8" s="38">
        <f>IF(($E8       =0),0,($J8       /$E8       ))</f>
        <v>0.35483748023300299</v>
      </c>
      <c r="L8" s="33">
        <v>6923245</v>
      </c>
      <c r="M8" s="38">
        <f>IF(($E8       =0),0,($L8       /$E8       ))</f>
        <v>0.11378356712155528</v>
      </c>
      <c r="N8" s="33">
        <f>$F8       +$H8       +$J8       +$L8</f>
        <v>43015634</v>
      </c>
      <c r="O8" s="38">
        <f>IF(($E8       =0),0,($N8       /$E8       ))</f>
        <v>0.70696216564851533</v>
      </c>
      <c r="P8" s="33">
        <v>6543653</v>
      </c>
      <c r="Q8" s="33">
        <v>43789352</v>
      </c>
      <c r="R8" s="33">
        <v>43789352</v>
      </c>
      <c r="S8" s="33">
        <v>29493069</v>
      </c>
      <c r="T8" s="38">
        <f>IF(($R8       =0),0,($S8       /$R8       ))</f>
        <v>0.67352147617987135</v>
      </c>
      <c r="U8" s="38">
        <f>IF(($P8       =0),0,(($L8       /$P8       )-1))</f>
        <v>5.800918844565861E-2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8599556</v>
      </c>
      <c r="K9" s="38">
        <f>IF(($E9       =0),0,($J9       /$E9       ))</f>
        <v>0.23312895543347281</v>
      </c>
      <c r="L9" s="33">
        <v>9480000</v>
      </c>
      <c r="M9" s="38">
        <f>IF(($E9       =0),0,($L9       /$E9       ))</f>
        <v>0.25699727956993618</v>
      </c>
      <c r="N9" s="33">
        <f>$F9       +$H9       +$J9       +$L9</f>
        <v>32780165</v>
      </c>
      <c r="O9" s="38">
        <f>IF(($E9       =0),0,($N9       /$E9       ))</f>
        <v>0.88865118447823177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97733287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30189904</v>
      </c>
      <c r="K10" s="39">
        <f t="shared" ref="K10:K54" si="2">IF(($E10      =0),0,($J10      /$E10      ))</f>
        <v>0.30890093771224536</v>
      </c>
      <c r="L10" s="34">
        <f>SUM(L8:L9)</f>
        <v>16403245</v>
      </c>
      <c r="M10" s="39">
        <f t="shared" ref="M10:M54" si="3">IF(($E10      =0),0,($L10      /$E10      ))</f>
        <v>0.16783682922687335</v>
      </c>
      <c r="N10" s="34">
        <f t="shared" ref="N10:N54" si="4">$F10      +$H10      +$J10      +$L10</f>
        <v>75795799</v>
      </c>
      <c r="O10" s="39">
        <f t="shared" ref="O10:O54" si="5">IF(($E10      =0),0,($N10      /$E10      ))</f>
        <v>0.77553719235903729</v>
      </c>
      <c r="P10" s="34">
        <f>SUM(P8:P9)</f>
        <v>6543653</v>
      </c>
      <c r="Q10" s="34">
        <f>SUM(Q8:Q9)</f>
        <v>43789352</v>
      </c>
      <c r="R10" s="34">
        <f>SUM(R8:R9)</f>
        <v>43789352</v>
      </c>
      <c r="S10" s="34">
        <f>SUM(S8:S9)</f>
        <v>29493069</v>
      </c>
      <c r="T10" s="39">
        <f t="shared" ref="T10:T54" si="6">IF(($R10      =0),0,($S10      /$R10      ))</f>
        <v>0.67352147617987135</v>
      </c>
      <c r="U10" s="39">
        <f t="shared" ref="U10:U54" si="7">IF(($P10      =0),0,(($L10      /$P10      )-1))</f>
        <v>1.5067412651618293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24463</v>
      </c>
      <c r="K11" s="38">
        <f t="shared" si="2"/>
        <v>5.9047297215752061E-2</v>
      </c>
      <c r="L11" s="33">
        <v>28198</v>
      </c>
      <c r="M11" s="38">
        <f t="shared" si="3"/>
        <v>6.8062612389722305E-2</v>
      </c>
      <c r="N11" s="33">
        <f t="shared" si="4"/>
        <v>89180</v>
      </c>
      <c r="O11" s="38">
        <f t="shared" si="5"/>
        <v>0.21525724423418097</v>
      </c>
      <c r="P11" s="33">
        <v>19238</v>
      </c>
      <c r="Q11" s="33">
        <v>398744</v>
      </c>
      <c r="R11" s="33">
        <v>398744</v>
      </c>
      <c r="S11" s="33">
        <v>57187</v>
      </c>
      <c r="T11" s="38">
        <f t="shared" si="6"/>
        <v>0.14341783199245631</v>
      </c>
      <c r="U11" s="38">
        <f t="shared" si="7"/>
        <v>0.46574487992514824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2543791</v>
      </c>
      <c r="K14" s="38">
        <f t="shared" si="2"/>
        <v>0.21394661324290318</v>
      </c>
      <c r="L14" s="33">
        <v>1751240</v>
      </c>
      <c r="M14" s="38">
        <f t="shared" si="3"/>
        <v>0.14728877764545192</v>
      </c>
      <c r="N14" s="33">
        <f t="shared" si="4"/>
        <v>10450910</v>
      </c>
      <c r="O14" s="38">
        <f t="shared" si="5"/>
        <v>0.87897818641798375</v>
      </c>
      <c r="P14" s="33">
        <v>1876772</v>
      </c>
      <c r="Q14" s="33">
        <v>12629493</v>
      </c>
      <c r="R14" s="33">
        <v>12629493</v>
      </c>
      <c r="S14" s="33">
        <v>8693788</v>
      </c>
      <c r="T14" s="38">
        <f t="shared" si="6"/>
        <v>0.68837189268009413</v>
      </c>
      <c r="U14" s="38">
        <f t="shared" si="7"/>
        <v>-6.6887187148998439E-2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1476449</v>
      </c>
      <c r="R15" s="33">
        <v>1476449</v>
      </c>
      <c r="S15" s="33">
        <v>369970</v>
      </c>
      <c r="T15" s="38">
        <f t="shared" si="6"/>
        <v>0.25058095470957681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2568254</v>
      </c>
      <c r="K19" s="39">
        <f t="shared" si="2"/>
        <v>0.20873096727238444</v>
      </c>
      <c r="L19" s="34">
        <f>SUM(L11:L18)</f>
        <v>1779438</v>
      </c>
      <c r="M19" s="39">
        <f t="shared" si="3"/>
        <v>0.1446211375281562</v>
      </c>
      <c r="N19" s="34">
        <f t="shared" si="4"/>
        <v>10540090</v>
      </c>
      <c r="O19" s="39">
        <f t="shared" si="5"/>
        <v>0.85662990531231975</v>
      </c>
      <c r="P19" s="34">
        <f>SUM(P11:P18)</f>
        <v>1896010</v>
      </c>
      <c r="Q19" s="34">
        <f>SUM(Q11:Q18)</f>
        <v>14504686</v>
      </c>
      <c r="R19" s="34">
        <f>SUM(R11:R18)</f>
        <v>14504686</v>
      </c>
      <c r="S19" s="34">
        <f>SUM(S11:S18)</f>
        <v>9120945</v>
      </c>
      <c r="T19" s="39">
        <f t="shared" si="6"/>
        <v>0.62882746996384475</v>
      </c>
      <c r="U19" s="39">
        <f t="shared" si="7"/>
        <v>-6.1482798086508028E-2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273401</v>
      </c>
      <c r="K30" s="38">
        <f t="shared" si="2"/>
        <v>4.8800344135769412E-2</v>
      </c>
      <c r="L30" s="33">
        <v>285057</v>
      </c>
      <c r="M30" s="38">
        <f t="shared" si="3"/>
        <v>5.0880866194015467E-2</v>
      </c>
      <c r="N30" s="33">
        <f t="shared" si="4"/>
        <v>1320270</v>
      </c>
      <c r="O30" s="38">
        <f t="shared" si="5"/>
        <v>0.23565981965000965</v>
      </c>
      <c r="P30" s="33">
        <v>354274</v>
      </c>
      <c r="Q30" s="33">
        <v>5983011</v>
      </c>
      <c r="R30" s="33">
        <v>5983011</v>
      </c>
      <c r="S30" s="33">
        <v>1582582</v>
      </c>
      <c r="T30" s="38">
        <f t="shared" si="6"/>
        <v>0.26451263419037674</v>
      </c>
      <c r="U30" s="38">
        <f t="shared" si="7"/>
        <v>-0.19537702456290895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7440</v>
      </c>
      <c r="K33" s="38">
        <f t="shared" si="2"/>
        <v>1.55</v>
      </c>
      <c r="L33" s="33">
        <v>7440</v>
      </c>
      <c r="M33" s="38">
        <f t="shared" si="3"/>
        <v>1.55</v>
      </c>
      <c r="N33" s="33">
        <f t="shared" si="4"/>
        <v>25504</v>
      </c>
      <c r="O33" s="38">
        <f t="shared" si="5"/>
        <v>5.3133333333333335</v>
      </c>
      <c r="P33" s="33">
        <v>1056</v>
      </c>
      <c r="Q33" s="33">
        <v>2840</v>
      </c>
      <c r="R33" s="33">
        <v>2840</v>
      </c>
      <c r="S33" s="33">
        <v>4224</v>
      </c>
      <c r="T33" s="38">
        <f t="shared" si="6"/>
        <v>1.4873239436619718</v>
      </c>
      <c r="U33" s="38">
        <f t="shared" si="7"/>
        <v>6.0454545454545459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280841</v>
      </c>
      <c r="K35" s="39">
        <f t="shared" si="2"/>
        <v>1.2318626698207923E-2</v>
      </c>
      <c r="L35" s="34">
        <f>SUM(L28:L34)</f>
        <v>292497</v>
      </c>
      <c r="M35" s="39">
        <f t="shared" si="3"/>
        <v>1.2829897890072044E-2</v>
      </c>
      <c r="N35" s="34">
        <f t="shared" si="4"/>
        <v>1345774</v>
      </c>
      <c r="O35" s="39">
        <f t="shared" si="5"/>
        <v>5.9030154166072865E-2</v>
      </c>
      <c r="P35" s="34">
        <f>SUM(P28:P34)</f>
        <v>355330</v>
      </c>
      <c r="Q35" s="34">
        <f>SUM(Q28:Q34)</f>
        <v>18621521</v>
      </c>
      <c r="R35" s="34">
        <f>SUM(R28:R34)</f>
        <v>18621521</v>
      </c>
      <c r="S35" s="34">
        <f>SUM(S28:S34)</f>
        <v>1586806</v>
      </c>
      <c r="T35" s="39">
        <f t="shared" si="6"/>
        <v>8.5213554789643667E-2</v>
      </c>
      <c r="U35" s="39">
        <f t="shared" si="7"/>
        <v>-0.17682998902428726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1277330</v>
      </c>
      <c r="K37" s="38">
        <f t="shared" si="2"/>
        <v>0.24549544787980943</v>
      </c>
      <c r="L37" s="33">
        <v>3126068</v>
      </c>
      <c r="M37" s="38">
        <f t="shared" si="3"/>
        <v>0.60081221278975683</v>
      </c>
      <c r="N37" s="33">
        <f t="shared" si="4"/>
        <v>4403494</v>
      </c>
      <c r="O37" s="38">
        <f t="shared" si="5"/>
        <v>0.84632611131505053</v>
      </c>
      <c r="P37" s="33">
        <v>332</v>
      </c>
      <c r="Q37" s="33">
        <v>3096</v>
      </c>
      <c r="R37" s="33">
        <v>2910</v>
      </c>
      <c r="S37" s="33">
        <v>1342</v>
      </c>
      <c r="T37" s="38">
        <f t="shared" si="6"/>
        <v>0.46116838487972511</v>
      </c>
      <c r="U37" s="38">
        <f t="shared" si="7"/>
        <v>9414.8674698795185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25975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25000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5203070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1277330</v>
      </c>
      <c r="K40" s="39">
        <f t="shared" si="2"/>
        <v>0.24549544787980943</v>
      </c>
      <c r="L40" s="34">
        <f>SUM(L36:L39)</f>
        <v>3126068</v>
      </c>
      <c r="M40" s="39">
        <f t="shared" si="3"/>
        <v>0.60081221278975683</v>
      </c>
      <c r="N40" s="34">
        <f t="shared" si="4"/>
        <v>4403494</v>
      </c>
      <c r="O40" s="39">
        <f t="shared" si="5"/>
        <v>0.84632611131505053</v>
      </c>
      <c r="P40" s="34">
        <f>SUM(P36:P39)</f>
        <v>332</v>
      </c>
      <c r="Q40" s="34">
        <f>SUM(Q36:Q39)</f>
        <v>3096</v>
      </c>
      <c r="R40" s="34">
        <f>SUM(R36:R39)</f>
        <v>27910</v>
      </c>
      <c r="S40" s="34">
        <f>SUM(S36:S39)</f>
        <v>1342</v>
      </c>
      <c r="T40" s="39">
        <f t="shared" si="6"/>
        <v>4.8083124328197779E-2</v>
      </c>
      <c r="U40" s="39">
        <f t="shared" si="7"/>
        <v>9414.8674698795185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546383</v>
      </c>
      <c r="E45" s="33">
        <v>497255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70868</v>
      </c>
      <c r="K45" s="38">
        <f t="shared" si="2"/>
        <v>0.1425184261596163</v>
      </c>
      <c r="L45" s="33">
        <v>82800</v>
      </c>
      <c r="M45" s="38">
        <f t="shared" si="3"/>
        <v>0.1665141627535168</v>
      </c>
      <c r="N45" s="33">
        <f t="shared" si="4"/>
        <v>377729</v>
      </c>
      <c r="O45" s="38">
        <f t="shared" si="5"/>
        <v>0.75962835969472409</v>
      </c>
      <c r="P45" s="33">
        <v>145201</v>
      </c>
      <c r="Q45" s="33">
        <v>501782</v>
      </c>
      <c r="R45" s="33">
        <v>501782</v>
      </c>
      <c r="S45" s="33">
        <v>821002</v>
      </c>
      <c r="T45" s="38">
        <f t="shared" si="6"/>
        <v>1.6361726805664611</v>
      </c>
      <c r="U45" s="38">
        <f t="shared" si="7"/>
        <v>-0.42975599341602333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3511035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5499643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4008290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70868</v>
      </c>
      <c r="K47" s="39">
        <f t="shared" si="2"/>
        <v>1.768035745916588E-2</v>
      </c>
      <c r="L47" s="34">
        <f>SUM(L41:L46)</f>
        <v>82800</v>
      </c>
      <c r="M47" s="39">
        <f t="shared" si="3"/>
        <v>2.065718797791577E-2</v>
      </c>
      <c r="N47" s="34">
        <f t="shared" si="4"/>
        <v>377729</v>
      </c>
      <c r="O47" s="39">
        <f t="shared" si="5"/>
        <v>9.4236943933697415E-2</v>
      </c>
      <c r="P47" s="34">
        <f>SUM(P41:P46)</f>
        <v>145201</v>
      </c>
      <c r="Q47" s="34">
        <f>SUM(Q41:Q46)</f>
        <v>8046710</v>
      </c>
      <c r="R47" s="34">
        <f>SUM(R41:R46)</f>
        <v>6001425</v>
      </c>
      <c r="S47" s="34">
        <f>SUM(S41:S46)</f>
        <v>821002</v>
      </c>
      <c r="T47" s="39">
        <f t="shared" si="6"/>
        <v>0.13680117638727468</v>
      </c>
      <c r="U47" s="39">
        <f t="shared" si="7"/>
        <v>-0.42975599341602333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142046859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34387197</v>
      </c>
      <c r="K54" s="39">
        <f t="shared" si="2"/>
        <v>0.24208347331354929</v>
      </c>
      <c r="L54" s="34">
        <f>SUM(L8:L9,L11:L18,L20:L26,L28:L34,L36:L39,L41:L46,L48:L52)</f>
        <v>21684048</v>
      </c>
      <c r="M54" s="39">
        <f t="shared" si="3"/>
        <v>0.15265418857308208</v>
      </c>
      <c r="N54" s="34">
        <f t="shared" si="4"/>
        <v>92462886</v>
      </c>
      <c r="O54" s="39">
        <f t="shared" si="5"/>
        <v>0.65093228143819781</v>
      </c>
      <c r="P54" s="34">
        <f>SUM(P8:P9,P11:P18,P20:P26,P28:P34,P36:P39,P41:P46,P48:P52)</f>
        <v>8940526</v>
      </c>
      <c r="Q54" s="34">
        <f>SUM(Q8:Q9,Q11:Q18,Q20:Q26,Q28:Q34,Q36:Q39,Q41:Q46,Q48:Q52)</f>
        <v>84965365</v>
      </c>
      <c r="R54" s="34">
        <f>SUM(R8:R9,R11:R18,R20:R26,R28:R34,R36:R39,R41:R46,R48:R52)</f>
        <v>82944894</v>
      </c>
      <c r="S54" s="34">
        <f>SUM(S8:S9,S11:S18,S20:S26,S28:S34,S36:S39,S41:S46,S48:S52)</f>
        <v>41023164</v>
      </c>
      <c r="T54" s="39">
        <f t="shared" si="6"/>
        <v>0.49458335554687671</v>
      </c>
      <c r="U54" s="39">
        <f t="shared" si="7"/>
        <v>1.4253660243256383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3120</v>
      </c>
      <c r="K57" s="38">
        <f t="shared" ref="K57:K85" si="10">IF(($E57      =0),0,($J57      /$E57      ))</f>
        <v>2.2354454232479158E-3</v>
      </c>
      <c r="L57" s="33">
        <v>6248</v>
      </c>
      <c r="M57" s="38">
        <f t="shared" ref="M57:M85" si="11">IF(($E57      =0),0,($L57      /$E57      ))</f>
        <v>4.4766227578374928E-3</v>
      </c>
      <c r="N57" s="33">
        <f t="shared" ref="N57:N85" si="12">$F57      +$H57      +$J57      +$L57</f>
        <v>9368</v>
      </c>
      <c r="O57" s="38">
        <f t="shared" ref="O57:O85" si="13">IF(($E57      =0),0,($N57      /$E57      ))</f>
        <v>6.7120681810854087E-3</v>
      </c>
      <c r="P57" s="33">
        <v>320</v>
      </c>
      <c r="Q57" s="33">
        <v>1337243</v>
      </c>
      <c r="R57" s="33">
        <v>1337243</v>
      </c>
      <c r="S57" s="33">
        <v>320</v>
      </c>
      <c r="T57" s="38">
        <f t="shared" ref="T57:T85" si="14">IF(($R57      =0),0,($S57      /$R57      ))</f>
        <v>2.3929831750848574E-4</v>
      </c>
      <c r="U57" s="38">
        <f t="shared" ref="U57:U85" si="15">IF(($P57      =0),0,(($L57      /$P57      )-1))</f>
        <v>18.524999999999999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3120</v>
      </c>
      <c r="K58" s="39">
        <f t="shared" si="10"/>
        <v>2.2354454232479158E-3</v>
      </c>
      <c r="L58" s="34">
        <f>L57</f>
        <v>6248</v>
      </c>
      <c r="M58" s="39">
        <f t="shared" si="11"/>
        <v>4.4766227578374928E-3</v>
      </c>
      <c r="N58" s="34">
        <f t="shared" si="12"/>
        <v>9368</v>
      </c>
      <c r="O58" s="39">
        <f t="shared" si="13"/>
        <v>6.7120681810854087E-3</v>
      </c>
      <c r="P58" s="34">
        <f>P57</f>
        <v>320</v>
      </c>
      <c r="Q58" s="34">
        <f>Q57</f>
        <v>1337243</v>
      </c>
      <c r="R58" s="34">
        <f>R57</f>
        <v>1337243</v>
      </c>
      <c r="S58" s="34">
        <f>S57</f>
        <v>320</v>
      </c>
      <c r="T58" s="39">
        <f t="shared" si="14"/>
        <v>2.3929831750848574E-4</v>
      </c>
      <c r="U58" s="39">
        <f t="shared" si="15"/>
        <v>18.524999999999999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66152</v>
      </c>
      <c r="K67" s="38">
        <f t="shared" si="10"/>
        <v>2.9437522249911E-3</v>
      </c>
      <c r="L67" s="33">
        <v>53250</v>
      </c>
      <c r="M67" s="38">
        <f t="shared" si="11"/>
        <v>2.3696155215379138E-3</v>
      </c>
      <c r="N67" s="33">
        <f t="shared" si="12"/>
        <v>243324</v>
      </c>
      <c r="O67" s="38">
        <f t="shared" si="13"/>
        <v>1.0827874688501247E-2</v>
      </c>
      <c r="P67" s="33">
        <v>59526</v>
      </c>
      <c r="Q67" s="33">
        <v>21200000</v>
      </c>
      <c r="R67" s="33">
        <v>21200000</v>
      </c>
      <c r="S67" s="33">
        <v>246240</v>
      </c>
      <c r="T67" s="38">
        <f t="shared" si="14"/>
        <v>1.1615094339622642E-2</v>
      </c>
      <c r="U67" s="38">
        <f t="shared" si="15"/>
        <v>-0.10543292006854144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66152</v>
      </c>
      <c r="K70" s="39">
        <f t="shared" si="10"/>
        <v>2.9437522249911E-3</v>
      </c>
      <c r="L70" s="34">
        <f>SUM(L64:L69)</f>
        <v>53250</v>
      </c>
      <c r="M70" s="39">
        <f t="shared" si="11"/>
        <v>2.3696155215379138E-3</v>
      </c>
      <c r="N70" s="34">
        <f t="shared" si="12"/>
        <v>243324</v>
      </c>
      <c r="O70" s="39">
        <f t="shared" si="13"/>
        <v>1.0827874688501247E-2</v>
      </c>
      <c r="P70" s="34">
        <f>SUM(P64:P69)</f>
        <v>59526</v>
      </c>
      <c r="Q70" s="34">
        <f>SUM(Q64:Q69)</f>
        <v>21200000</v>
      </c>
      <c r="R70" s="34">
        <f>SUM(R64:R69)</f>
        <v>21200000</v>
      </c>
      <c r="S70" s="34">
        <f>SUM(S64:S69)</f>
        <v>246240</v>
      </c>
      <c r="T70" s="39">
        <f t="shared" si="14"/>
        <v>1.1615094339622642E-2</v>
      </c>
      <c r="U70" s="39">
        <f t="shared" si="15"/>
        <v>-0.10543292006854144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722060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180084</v>
      </c>
      <c r="K72" s="38">
        <f t="shared" si="10"/>
        <v>0.24940309669556546</v>
      </c>
      <c r="L72" s="33">
        <v>180084</v>
      </c>
      <c r="M72" s="38">
        <f t="shared" si="11"/>
        <v>0.24940309669556546</v>
      </c>
      <c r="N72" s="33">
        <f t="shared" si="12"/>
        <v>721344</v>
      </c>
      <c r="O72" s="38">
        <f t="shared" si="13"/>
        <v>0.99900839265435004</v>
      </c>
      <c r="P72" s="33">
        <v>170821</v>
      </c>
      <c r="Q72" s="33">
        <v>0</v>
      </c>
      <c r="R72" s="33">
        <v>0</v>
      </c>
      <c r="S72" s="33">
        <v>691138</v>
      </c>
      <c r="T72" s="38">
        <f t="shared" si="14"/>
        <v>0</v>
      </c>
      <c r="U72" s="38">
        <f t="shared" si="15"/>
        <v>5.4226353902623314E-2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722060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180084</v>
      </c>
      <c r="K78" s="39">
        <f t="shared" si="10"/>
        <v>0.24940309669556546</v>
      </c>
      <c r="L78" s="34">
        <f>SUM(L71:L77)</f>
        <v>180084</v>
      </c>
      <c r="M78" s="39">
        <f t="shared" si="11"/>
        <v>0.24940309669556546</v>
      </c>
      <c r="N78" s="34">
        <f t="shared" si="12"/>
        <v>721344</v>
      </c>
      <c r="O78" s="39">
        <f t="shared" si="13"/>
        <v>0.99900839265435004</v>
      </c>
      <c r="P78" s="34">
        <f>SUM(P71:P77)</f>
        <v>170821</v>
      </c>
      <c r="Q78" s="34">
        <f>SUM(Q71:Q77)</f>
        <v>0</v>
      </c>
      <c r="R78" s="34">
        <f>SUM(R71:R77)</f>
        <v>0</v>
      </c>
      <c r="S78" s="34">
        <f>SUM(S71:S77)</f>
        <v>691138</v>
      </c>
      <c r="T78" s="39">
        <f t="shared" si="14"/>
        <v>0</v>
      </c>
      <c r="U78" s="39">
        <f t="shared" si="15"/>
        <v>5.4226353902623314E-2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24589755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249356</v>
      </c>
      <c r="K85" s="39">
        <f t="shared" si="10"/>
        <v>1.0140645972275852E-2</v>
      </c>
      <c r="L85" s="34">
        <f>SUM(L57,L59:L62,L64:L69,L71:L77,L79:L83)</f>
        <v>239582</v>
      </c>
      <c r="M85" s="39">
        <f t="shared" si="11"/>
        <v>9.7431633621400462E-3</v>
      </c>
      <c r="N85" s="34">
        <f t="shared" si="12"/>
        <v>974036</v>
      </c>
      <c r="O85" s="39">
        <f t="shared" si="13"/>
        <v>3.9611456071847809E-2</v>
      </c>
      <c r="P85" s="34">
        <f>SUM(P57,P59:P62,P64:P69,P71:P77,P79:P83)</f>
        <v>230667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937698</v>
      </c>
      <c r="T85" s="39">
        <f t="shared" si="14"/>
        <v>4.160659757717481E-2</v>
      </c>
      <c r="U85" s="39">
        <f t="shared" si="15"/>
        <v>3.8648788079786112E-2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333692033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76656918</v>
      </c>
      <c r="K88" s="38">
        <f t="shared" ref="K88:K99" si="18">IF(($E88      =0),0,($J88      /$E88      ))</f>
        <v>0.2297235487189471</v>
      </c>
      <c r="L88" s="33">
        <v>66634321</v>
      </c>
      <c r="M88" s="38">
        <f t="shared" ref="M88:M99" si="19">IF(($E88      =0),0,($L88      /$E88      ))</f>
        <v>0.19968807885802894</v>
      </c>
      <c r="N88" s="33">
        <f t="shared" ref="N88:N99" si="20">$F88      +$H88      +$J88      +$L88</f>
        <v>326158881</v>
      </c>
      <c r="O88" s="38">
        <f t="shared" ref="O88:O99" si="21">IF(($E88      =0),0,($N88      /$E88      ))</f>
        <v>0.97742483711021055</v>
      </c>
      <c r="P88" s="33">
        <v>58677522</v>
      </c>
      <c r="Q88" s="33">
        <v>274053329</v>
      </c>
      <c r="R88" s="33">
        <v>334053329</v>
      </c>
      <c r="S88" s="33">
        <v>332108660</v>
      </c>
      <c r="T88" s="38">
        <f t="shared" ref="T88:T99" si="22">IF(($R88      =0),0,($S88      /$R88      ))</f>
        <v>0.99417856721912801</v>
      </c>
      <c r="U88" s="38">
        <f t="shared" ref="U88:U99" si="23">IF(($P88      =0),0,(($L88      /$P88      )-1))</f>
        <v>0.13560216465855524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802275000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181281910</v>
      </c>
      <c r="K89" s="38">
        <f t="shared" si="18"/>
        <v>0.22595981427814651</v>
      </c>
      <c r="L89" s="33">
        <v>154428244</v>
      </c>
      <c r="M89" s="38">
        <f t="shared" si="19"/>
        <v>0.19248791748465302</v>
      </c>
      <c r="N89" s="33">
        <f t="shared" si="20"/>
        <v>718859081</v>
      </c>
      <c r="O89" s="38">
        <f t="shared" si="21"/>
        <v>0.89602577794397187</v>
      </c>
      <c r="P89" s="33">
        <v>148622194</v>
      </c>
      <c r="Q89" s="33">
        <v>734551749</v>
      </c>
      <c r="R89" s="33">
        <v>770798000</v>
      </c>
      <c r="S89" s="33">
        <v>709166295</v>
      </c>
      <c r="T89" s="38">
        <f t="shared" si="22"/>
        <v>0.92004169055965379</v>
      </c>
      <c r="U89" s="38">
        <f t="shared" si="23"/>
        <v>3.9065834272369759E-2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197816976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128863482</v>
      </c>
      <c r="K90" s="38">
        <f t="shared" si="18"/>
        <v>0.65142782285783196</v>
      </c>
      <c r="L90" s="33">
        <v>54121008</v>
      </c>
      <c r="M90" s="38">
        <f t="shared" si="19"/>
        <v>0.27359132211180903</v>
      </c>
      <c r="N90" s="33">
        <f t="shared" si="20"/>
        <v>222070215</v>
      </c>
      <c r="O90" s="38">
        <f t="shared" si="21"/>
        <v>1.1226044371439587</v>
      </c>
      <c r="P90" s="33">
        <v>36379692</v>
      </c>
      <c r="Q90" s="33">
        <v>261070416</v>
      </c>
      <c r="R90" s="33">
        <v>259395254</v>
      </c>
      <c r="S90" s="33">
        <v>211132785</v>
      </c>
      <c r="T90" s="38">
        <f t="shared" si="22"/>
        <v>0.81394235917670255</v>
      </c>
      <c r="U90" s="38">
        <f t="shared" si="23"/>
        <v>0.48767086868135112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1333784009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386802310</v>
      </c>
      <c r="K91" s="39">
        <f t="shared" si="18"/>
        <v>0.29000370928873537</v>
      </c>
      <c r="L91" s="34">
        <f>SUM(L88:L90)</f>
        <v>275183573</v>
      </c>
      <c r="M91" s="39">
        <f t="shared" si="19"/>
        <v>0.20631794289265618</v>
      </c>
      <c r="N91" s="34">
        <f t="shared" si="20"/>
        <v>1267088177</v>
      </c>
      <c r="O91" s="39">
        <f t="shared" si="21"/>
        <v>0.94999502801806346</v>
      </c>
      <c r="P91" s="34">
        <f>SUM(P88:P90)</f>
        <v>243679408</v>
      </c>
      <c r="Q91" s="34">
        <f>SUM(Q88:Q90)</f>
        <v>1269675494</v>
      </c>
      <c r="R91" s="34">
        <f>SUM(R88:R90)</f>
        <v>1364246583</v>
      </c>
      <c r="S91" s="34">
        <f>SUM(S88:S90)</f>
        <v>1252407740</v>
      </c>
      <c r="T91" s="39">
        <f t="shared" si="22"/>
        <v>0.91802153335501524</v>
      </c>
      <c r="U91" s="39">
        <f t="shared" si="23"/>
        <v>0.12928529849350268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6479421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129233</v>
      </c>
      <c r="K95" s="38">
        <f t="shared" si="18"/>
        <v>1.9945146333291201E-2</v>
      </c>
      <c r="L95" s="33">
        <v>2952204</v>
      </c>
      <c r="M95" s="38">
        <f t="shared" si="19"/>
        <v>0.45562774822009561</v>
      </c>
      <c r="N95" s="33">
        <f t="shared" si="20"/>
        <v>4594350</v>
      </c>
      <c r="O95" s="38">
        <f t="shared" si="21"/>
        <v>0.7090679861672825</v>
      </c>
      <c r="P95" s="33">
        <v>2131929</v>
      </c>
      <c r="Q95" s="33">
        <v>11480000</v>
      </c>
      <c r="R95" s="33">
        <v>6873788</v>
      </c>
      <c r="S95" s="33">
        <v>7177488</v>
      </c>
      <c r="T95" s="38">
        <f t="shared" si="22"/>
        <v>1.0441823343984422</v>
      </c>
      <c r="U95" s="38">
        <f t="shared" si="23"/>
        <v>0.38475718469048448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6479421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129233</v>
      </c>
      <c r="K96" s="39">
        <f t="shared" si="18"/>
        <v>1.9945146333291201E-2</v>
      </c>
      <c r="L96" s="34">
        <f>SUM(L92:L95)</f>
        <v>2952204</v>
      </c>
      <c r="M96" s="39">
        <f t="shared" si="19"/>
        <v>0.45562774822009561</v>
      </c>
      <c r="N96" s="34">
        <f t="shared" si="20"/>
        <v>4594350</v>
      </c>
      <c r="O96" s="39">
        <f t="shared" si="21"/>
        <v>0.7090679861672825</v>
      </c>
      <c r="P96" s="34">
        <f>SUM(P92:P95)</f>
        <v>2131929</v>
      </c>
      <c r="Q96" s="34">
        <f>SUM(Q92:Q95)</f>
        <v>11480000</v>
      </c>
      <c r="R96" s="34">
        <f>SUM(R92:R95)</f>
        <v>6873788</v>
      </c>
      <c r="S96" s="34">
        <f>SUM(S92:S95)</f>
        <v>7177488</v>
      </c>
      <c r="T96" s="39">
        <f t="shared" si="22"/>
        <v>1.0441823343984422</v>
      </c>
      <c r="U96" s="39">
        <f t="shared" si="23"/>
        <v>0.38475718469048448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400702</v>
      </c>
      <c r="E97" s="33">
        <v>90156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28548</v>
      </c>
      <c r="K97" s="38">
        <f t="shared" si="18"/>
        <v>0.31665113802741912</v>
      </c>
      <c r="L97" s="33">
        <v>29492</v>
      </c>
      <c r="M97" s="38">
        <f t="shared" si="19"/>
        <v>0.32712187763432271</v>
      </c>
      <c r="N97" s="33">
        <f t="shared" si="20"/>
        <v>95900</v>
      </c>
      <c r="O97" s="38">
        <f t="shared" si="21"/>
        <v>1.0637117884555658</v>
      </c>
      <c r="P97" s="33">
        <v>40837</v>
      </c>
      <c r="Q97" s="33">
        <v>397375</v>
      </c>
      <c r="R97" s="33">
        <v>4263126</v>
      </c>
      <c r="S97" s="33">
        <v>2795108</v>
      </c>
      <c r="T97" s="38">
        <f t="shared" si="22"/>
        <v>0.65564752249874858</v>
      </c>
      <c r="U97" s="38">
        <f t="shared" si="23"/>
        <v>-0.27781178832921127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-2303800</v>
      </c>
      <c r="K99" s="38">
        <f t="shared" si="18"/>
        <v>-7.9827327924862662E-2</v>
      </c>
      <c r="L99" s="33">
        <v>10695710</v>
      </c>
      <c r="M99" s="38">
        <f t="shared" si="19"/>
        <v>0.37060940600713288</v>
      </c>
      <c r="N99" s="33">
        <f t="shared" si="20"/>
        <v>24106036</v>
      </c>
      <c r="O99" s="38">
        <f t="shared" si="21"/>
        <v>0.83528103166097079</v>
      </c>
      <c r="P99" s="33">
        <v>-8116113</v>
      </c>
      <c r="Q99" s="33">
        <v>26680354</v>
      </c>
      <c r="R99" s="33">
        <v>26596759</v>
      </c>
      <c r="S99" s="33">
        <v>3441756</v>
      </c>
      <c r="T99" s="38">
        <f t="shared" si="22"/>
        <v>0.12940509029690422</v>
      </c>
      <c r="U99" s="38">
        <f t="shared" si="23"/>
        <v>-2.3178365062191717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28949947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-2275252</v>
      </c>
      <c r="K101" s="39">
        <f>IF(($E101     =0),0,($J101     /$E101     ))</f>
        <v>-7.8592613658325525E-2</v>
      </c>
      <c r="L101" s="34">
        <f>SUM(L97:L100)</f>
        <v>10725202</v>
      </c>
      <c r="M101" s="39">
        <f>IF(($E101     =0),0,($L101     /$E101     ))</f>
        <v>0.37047397703353308</v>
      </c>
      <c r="N101" s="34">
        <f>$F101     +$H101     +$J101     +$L101</f>
        <v>24201936</v>
      </c>
      <c r="O101" s="39">
        <f>IF(($E101     =0),0,($N101     /$E101     ))</f>
        <v>0.83599241131598623</v>
      </c>
      <c r="P101" s="34">
        <f>SUM(P97:P100)</f>
        <v>-8075276</v>
      </c>
      <c r="Q101" s="34">
        <f>SUM(Q97:Q100)</f>
        <v>27077729</v>
      </c>
      <c r="R101" s="34">
        <f>SUM(R97:R100)</f>
        <v>30859885</v>
      </c>
      <c r="S101" s="34">
        <f>SUM(S97:S100)</f>
        <v>6236864</v>
      </c>
      <c r="T101" s="39">
        <f>IF(($R101     =0),0,($S101     /$R101     ))</f>
        <v>0.2021026325924416</v>
      </c>
      <c r="U101" s="39">
        <f>IF(($P101     =0),0,(($L101     /$P101     )-1))</f>
        <v>-2.3281529943992005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1369213377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384656291</v>
      </c>
      <c r="K102" s="39">
        <f>IF(($E102     =0),0,($J102     /$E102     ))</f>
        <v>0.28093232030992638</v>
      </c>
      <c r="L102" s="34">
        <f>SUM(L88:L90,L92:L95,L97:L100)</f>
        <v>288860979</v>
      </c>
      <c r="M102" s="39">
        <f>IF(($E102     =0),0,($L102     /$E102     ))</f>
        <v>0.21096856330231428</v>
      </c>
      <c r="N102" s="34">
        <f>$F102     +$H102     +$J102     +$L102</f>
        <v>1295884463</v>
      </c>
      <c r="O102" s="39">
        <f>IF(($E102     =0),0,($N102     /$E102     ))</f>
        <v>0.94644449489628379</v>
      </c>
      <c r="P102" s="34">
        <f>SUM(P88:P90,P92:P95,P97:P100)</f>
        <v>237736061</v>
      </c>
      <c r="Q102" s="34">
        <f>SUM(Q88:Q90,Q92:Q95,Q97:Q100)</f>
        <v>1308233223</v>
      </c>
      <c r="R102" s="34">
        <f>SUM(R88:R90,R92:R95,R97:R100)</f>
        <v>1401980256</v>
      </c>
      <c r="S102" s="34">
        <f>SUM(S88:S90,S92:S95,S97:S100)</f>
        <v>1265822092</v>
      </c>
      <c r="T102" s="39">
        <f>IF(($R102     =0),0,($S102     /$R102     ))</f>
        <v>0.90288153958139616</v>
      </c>
      <c r="U102" s="39">
        <f>IF(($P102     =0),0,(($L102     /$P102     )-1))</f>
        <v>0.21504906653601874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35893213</v>
      </c>
      <c r="K105" s="38">
        <f t="shared" ref="K105:K136" si="26">IF(($E105     =0),0,($J105     /$E105     ))</f>
        <v>0.24583862060510339</v>
      </c>
      <c r="L105" s="33">
        <v>36233928</v>
      </c>
      <c r="M105" s="38">
        <f t="shared" ref="M105:M136" si="27">IF(($E105     =0),0,($L105     /$E105     ))</f>
        <v>0.24817223464014304</v>
      </c>
      <c r="N105" s="33">
        <f t="shared" ref="N105:N136" si="28">$F105     +$H105     +$J105     +$L105</f>
        <v>139049514</v>
      </c>
      <c r="O105" s="38">
        <f t="shared" ref="O105:O136" si="29">IF(($E105     =0),0,($N105     /$E105     ))</f>
        <v>0.95237338372494018</v>
      </c>
      <c r="P105" s="33">
        <v>56217925</v>
      </c>
      <c r="Q105" s="33">
        <v>138939700</v>
      </c>
      <c r="R105" s="33">
        <v>138939700</v>
      </c>
      <c r="S105" s="33">
        <v>135691819</v>
      </c>
      <c r="T105" s="38">
        <f t="shared" ref="T105:T136" si="30">IF(($R105     =0),0,($S105     /$R105     ))</f>
        <v>0.97662380874580845</v>
      </c>
      <c r="U105" s="38">
        <f t="shared" ref="U105:U136" si="31">IF(($P105     =0),0,(($L105     /$P105     )-1))</f>
        <v>-0.3554737568133296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35893213</v>
      </c>
      <c r="K106" s="39">
        <f t="shared" si="26"/>
        <v>0.24583862060510339</v>
      </c>
      <c r="L106" s="34">
        <f>L105</f>
        <v>36233928</v>
      </c>
      <c r="M106" s="39">
        <f t="shared" si="27"/>
        <v>0.24817223464014304</v>
      </c>
      <c r="N106" s="34">
        <f t="shared" si="28"/>
        <v>139049514</v>
      </c>
      <c r="O106" s="39">
        <f t="shared" si="29"/>
        <v>0.95237338372494018</v>
      </c>
      <c r="P106" s="34">
        <f>P105</f>
        <v>56217925</v>
      </c>
      <c r="Q106" s="34">
        <f>Q105</f>
        <v>138939700</v>
      </c>
      <c r="R106" s="34">
        <f>R105</f>
        <v>138939700</v>
      </c>
      <c r="S106" s="34">
        <f>S105</f>
        <v>135691819</v>
      </c>
      <c r="T106" s="39">
        <f t="shared" si="30"/>
        <v>0.97662380874580845</v>
      </c>
      <c r="U106" s="39">
        <f t="shared" si="31"/>
        <v>-0.3554737568133296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3912124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453193</v>
      </c>
      <c r="K110" s="38">
        <f t="shared" si="26"/>
        <v>0.11584320946882051</v>
      </c>
      <c r="L110" s="33">
        <v>167098</v>
      </c>
      <c r="M110" s="38">
        <f t="shared" si="27"/>
        <v>4.2712858794864375E-2</v>
      </c>
      <c r="N110" s="33">
        <f t="shared" si="28"/>
        <v>1165774</v>
      </c>
      <c r="O110" s="38">
        <f t="shared" si="29"/>
        <v>0.29799004326038747</v>
      </c>
      <c r="P110" s="33">
        <v>175210</v>
      </c>
      <c r="Q110" s="33">
        <v>2810398</v>
      </c>
      <c r="R110" s="33">
        <v>1708066</v>
      </c>
      <c r="S110" s="33">
        <v>659896</v>
      </c>
      <c r="T110" s="38">
        <f t="shared" si="30"/>
        <v>0.38634104302761135</v>
      </c>
      <c r="U110" s="38">
        <f t="shared" si="31"/>
        <v>-4.6298727241595783E-2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0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73271</v>
      </c>
      <c r="K111" s="38">
        <f t="shared" si="26"/>
        <v>0</v>
      </c>
      <c r="L111" s="33">
        <v>32315</v>
      </c>
      <c r="M111" s="38">
        <f t="shared" si="27"/>
        <v>0</v>
      </c>
      <c r="N111" s="33">
        <f t="shared" si="28"/>
        <v>16289317</v>
      </c>
      <c r="O111" s="38">
        <f t="shared" si="29"/>
        <v>0</v>
      </c>
      <c r="P111" s="33">
        <v>4388198</v>
      </c>
      <c r="Q111" s="33">
        <v>0</v>
      </c>
      <c r="R111" s="33">
        <v>16561246</v>
      </c>
      <c r="S111" s="33">
        <v>17947945</v>
      </c>
      <c r="T111" s="38">
        <f t="shared" si="30"/>
        <v>1.0837315622266586</v>
      </c>
      <c r="U111" s="38">
        <f t="shared" si="31"/>
        <v>-0.99263592937237566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3912124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526464</v>
      </c>
      <c r="K112" s="39">
        <f t="shared" si="26"/>
        <v>0.13457242152856094</v>
      </c>
      <c r="L112" s="34">
        <f>SUM(L107:L111)</f>
        <v>199413</v>
      </c>
      <c r="M112" s="39">
        <f t="shared" si="27"/>
        <v>5.0973077540486959E-2</v>
      </c>
      <c r="N112" s="34">
        <f t="shared" si="28"/>
        <v>17455091</v>
      </c>
      <c r="O112" s="39">
        <f t="shared" si="29"/>
        <v>4.4617939001933475</v>
      </c>
      <c r="P112" s="34">
        <f>SUM(P107:P111)</f>
        <v>4563408</v>
      </c>
      <c r="Q112" s="34">
        <f>SUM(Q107:Q111)</f>
        <v>2810398</v>
      </c>
      <c r="R112" s="34">
        <f>SUM(R107:R111)</f>
        <v>18269312</v>
      </c>
      <c r="S112" s="34">
        <f>SUM(S107:S111)</f>
        <v>18607841</v>
      </c>
      <c r="T112" s="39">
        <f t="shared" si="30"/>
        <v>1.01852992603115</v>
      </c>
      <c r="U112" s="39">
        <f t="shared" si="31"/>
        <v>-0.95630173764870463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3537</v>
      </c>
      <c r="K113" s="38">
        <f t="shared" si="26"/>
        <v>1.3870588235294118E-3</v>
      </c>
      <c r="L113" s="33">
        <v>0</v>
      </c>
      <c r="M113" s="38">
        <f t="shared" si="27"/>
        <v>0</v>
      </c>
      <c r="N113" s="33">
        <f t="shared" si="28"/>
        <v>3537</v>
      </c>
      <c r="O113" s="38">
        <f t="shared" si="29"/>
        <v>1.3870588235294118E-3</v>
      </c>
      <c r="P113" s="33">
        <v>0</v>
      </c>
      <c r="Q113" s="33">
        <v>2520000</v>
      </c>
      <c r="R113" s="33">
        <v>2305000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22909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1044</v>
      </c>
      <c r="K114" s="38">
        <f t="shared" si="26"/>
        <v>4.5571609411148455E-2</v>
      </c>
      <c r="L114" s="33">
        <v>852</v>
      </c>
      <c r="M114" s="38">
        <f t="shared" si="27"/>
        <v>3.7190623772316557E-2</v>
      </c>
      <c r="N114" s="33">
        <f t="shared" si="28"/>
        <v>7458</v>
      </c>
      <c r="O114" s="38">
        <f t="shared" si="29"/>
        <v>0.32554891090837662</v>
      </c>
      <c r="P114" s="33">
        <v>1725</v>
      </c>
      <c r="Q114" s="33">
        <v>13593</v>
      </c>
      <c r="R114" s="33">
        <v>13593</v>
      </c>
      <c r="S114" s="33">
        <v>4160</v>
      </c>
      <c r="T114" s="38">
        <f t="shared" si="30"/>
        <v>0.30603987346428307</v>
      </c>
      <c r="U114" s="38">
        <f t="shared" si="31"/>
        <v>-0.50608695652173918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15924</v>
      </c>
      <c r="K115" s="38">
        <f t="shared" si="26"/>
        <v>0</v>
      </c>
      <c r="L115" s="33">
        <v>86</v>
      </c>
      <c r="M115" s="38">
        <f t="shared" si="27"/>
        <v>0</v>
      </c>
      <c r="N115" s="33">
        <f t="shared" si="28"/>
        <v>23272</v>
      </c>
      <c r="O115" s="38">
        <f t="shared" si="29"/>
        <v>0</v>
      </c>
      <c r="P115" s="33">
        <v>304</v>
      </c>
      <c r="Q115" s="33">
        <v>0</v>
      </c>
      <c r="R115" s="33">
        <v>0</v>
      </c>
      <c r="S115" s="33">
        <v>7835</v>
      </c>
      <c r="T115" s="38">
        <f t="shared" si="30"/>
        <v>0</v>
      </c>
      <c r="U115" s="38">
        <f t="shared" si="31"/>
        <v>-0.71710526315789469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766356167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-934266831</v>
      </c>
      <c r="K117" s="38">
        <f t="shared" si="26"/>
        <v>-1.2191026460416021</v>
      </c>
      <c r="L117" s="33">
        <v>1473333618</v>
      </c>
      <c r="M117" s="38">
        <f t="shared" si="27"/>
        <v>1.9225181207421536</v>
      </c>
      <c r="N117" s="33">
        <f t="shared" si="28"/>
        <v>557947498</v>
      </c>
      <c r="O117" s="38">
        <f t="shared" si="29"/>
        <v>0.72805246701955484</v>
      </c>
      <c r="P117" s="33">
        <v>-897073</v>
      </c>
      <c r="Q117" s="33">
        <v>61552990</v>
      </c>
      <c r="R117" s="33">
        <v>61552990</v>
      </c>
      <c r="S117" s="33">
        <v>80687318</v>
      </c>
      <c r="T117" s="38">
        <f t="shared" si="30"/>
        <v>1.3108594399719655</v>
      </c>
      <c r="U117" s="38">
        <f t="shared" si="31"/>
        <v>-1643.378733949188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6400081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1469891</v>
      </c>
      <c r="K118" s="38">
        <f t="shared" si="26"/>
        <v>0.2296675620199182</v>
      </c>
      <c r="L118" s="33">
        <v>1535084</v>
      </c>
      <c r="M118" s="38">
        <f t="shared" si="27"/>
        <v>0.23985383934984572</v>
      </c>
      <c r="N118" s="33">
        <f t="shared" si="28"/>
        <v>5685669</v>
      </c>
      <c r="O118" s="38">
        <f t="shared" si="29"/>
        <v>0.8883745377597565</v>
      </c>
      <c r="P118" s="33">
        <v>1618221</v>
      </c>
      <c r="Q118" s="33">
        <v>7121110</v>
      </c>
      <c r="R118" s="33">
        <v>7122310</v>
      </c>
      <c r="S118" s="33">
        <v>5064529</v>
      </c>
      <c r="T118" s="38">
        <f t="shared" si="30"/>
        <v>0.71107955143766555</v>
      </c>
      <c r="U118" s="38">
        <f t="shared" si="31"/>
        <v>-5.1375553771703664E-2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775329157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-932776435</v>
      </c>
      <c r="K121" s="39">
        <f t="shared" si="26"/>
        <v>-1.203071529786413</v>
      </c>
      <c r="L121" s="34">
        <f>SUM(L113:L120)</f>
        <v>1474869640</v>
      </c>
      <c r="M121" s="39">
        <f t="shared" si="27"/>
        <v>1.9022496789708632</v>
      </c>
      <c r="N121" s="34">
        <f t="shared" si="28"/>
        <v>563667434</v>
      </c>
      <c r="O121" s="39">
        <f t="shared" si="29"/>
        <v>0.72700404584423495</v>
      </c>
      <c r="P121" s="34">
        <f>SUM(P113:P120)</f>
        <v>723177</v>
      </c>
      <c r="Q121" s="34">
        <f>SUM(Q113:Q120)</f>
        <v>71207693</v>
      </c>
      <c r="R121" s="34">
        <f>SUM(R113:R120)</f>
        <v>70993893</v>
      </c>
      <c r="S121" s="34">
        <f>SUM(S113:S120)</f>
        <v>85763842</v>
      </c>
      <c r="T121" s="39">
        <f t="shared" si="30"/>
        <v>1.2080453455341573</v>
      </c>
      <c r="U121" s="39">
        <f t="shared" si="31"/>
        <v>2038.4310659769324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4799454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1420002</v>
      </c>
      <c r="K122" s="38">
        <f t="shared" si="26"/>
        <v>0.29586740491730934</v>
      </c>
      <c r="L122" s="33">
        <v>1096898</v>
      </c>
      <c r="M122" s="38">
        <f t="shared" si="27"/>
        <v>0.22854641382123883</v>
      </c>
      <c r="N122" s="33">
        <f t="shared" si="28"/>
        <v>4552380</v>
      </c>
      <c r="O122" s="38">
        <f t="shared" si="29"/>
        <v>0.94852039419483969</v>
      </c>
      <c r="P122" s="33">
        <v>1390145</v>
      </c>
      <c r="Q122" s="33">
        <v>3813557</v>
      </c>
      <c r="R122" s="33">
        <v>4913557</v>
      </c>
      <c r="S122" s="33">
        <v>4727386</v>
      </c>
      <c r="T122" s="38">
        <f t="shared" si="30"/>
        <v>0.96211074787572426</v>
      </c>
      <c r="U122" s="38">
        <f t="shared" si="31"/>
        <v>-0.21094705947940684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18071</v>
      </c>
      <c r="K123" s="38">
        <f t="shared" si="26"/>
        <v>0.57411996441733382</v>
      </c>
      <c r="L123" s="33">
        <v>-6816</v>
      </c>
      <c r="M123" s="38">
        <f t="shared" si="27"/>
        <v>-0.21654593976362943</v>
      </c>
      <c r="N123" s="33">
        <f t="shared" si="28"/>
        <v>14677</v>
      </c>
      <c r="O123" s="38">
        <f t="shared" si="29"/>
        <v>0.46629177786249842</v>
      </c>
      <c r="P123" s="33">
        <v>5592</v>
      </c>
      <c r="Q123" s="33">
        <v>29949</v>
      </c>
      <c r="R123" s="33">
        <v>29949</v>
      </c>
      <c r="S123" s="33">
        <v>33412</v>
      </c>
      <c r="T123" s="38">
        <f t="shared" si="30"/>
        <v>1.115629904170423</v>
      </c>
      <c r="U123" s="38">
        <f t="shared" si="31"/>
        <v>-2.2188841201716736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16590</v>
      </c>
      <c r="K124" s="38">
        <f t="shared" si="26"/>
        <v>0.12948393743560926</v>
      </c>
      <c r="L124" s="33">
        <v>159081</v>
      </c>
      <c r="M124" s="38">
        <f t="shared" si="27"/>
        <v>1.2416174955511847</v>
      </c>
      <c r="N124" s="33">
        <f t="shared" si="28"/>
        <v>199822</v>
      </c>
      <c r="O124" s="38">
        <f t="shared" si="29"/>
        <v>1.5595985139396209</v>
      </c>
      <c r="P124" s="33">
        <v>27672</v>
      </c>
      <c r="Q124" s="33">
        <v>180624</v>
      </c>
      <c r="R124" s="33">
        <v>115996</v>
      </c>
      <c r="S124" s="33">
        <v>50795</v>
      </c>
      <c r="T124" s="38">
        <f t="shared" si="30"/>
        <v>0.43790303113900481</v>
      </c>
      <c r="U124" s="38">
        <f t="shared" si="31"/>
        <v>4.7488074588031219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4959054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1454663</v>
      </c>
      <c r="K126" s="39">
        <f t="shared" si="26"/>
        <v>0.29333477715709488</v>
      </c>
      <c r="L126" s="34">
        <f>SUM(L122:L125)</f>
        <v>1249163</v>
      </c>
      <c r="M126" s="39">
        <f t="shared" si="27"/>
        <v>0.25189542198975851</v>
      </c>
      <c r="N126" s="34">
        <f t="shared" si="28"/>
        <v>4766879</v>
      </c>
      <c r="O126" s="39">
        <f t="shared" si="29"/>
        <v>0.96124764924923178</v>
      </c>
      <c r="P126" s="34">
        <f>SUM(P122:P125)</f>
        <v>1423409</v>
      </c>
      <c r="Q126" s="34">
        <f>SUM(Q122:Q125)</f>
        <v>4024130</v>
      </c>
      <c r="R126" s="34">
        <f>SUM(R122:R125)</f>
        <v>5059502</v>
      </c>
      <c r="S126" s="34">
        <f>SUM(S122:S125)</f>
        <v>4811593</v>
      </c>
      <c r="T126" s="39">
        <f t="shared" si="30"/>
        <v>0.95100130408091543</v>
      </c>
      <c r="U126" s="39">
        <f t="shared" si="31"/>
        <v>-0.12241456952991026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13890</v>
      </c>
      <c r="K127" s="38">
        <f t="shared" si="26"/>
        <v>0.47251326711117159</v>
      </c>
      <c r="L127" s="33">
        <v>887709</v>
      </c>
      <c r="M127" s="38">
        <f t="shared" si="27"/>
        <v>30.198292284664578</v>
      </c>
      <c r="N127" s="33">
        <f t="shared" si="28"/>
        <v>902800</v>
      </c>
      <c r="O127" s="38">
        <f t="shared" si="29"/>
        <v>30.711661450537488</v>
      </c>
      <c r="P127" s="33">
        <v>1032</v>
      </c>
      <c r="Q127" s="33">
        <v>29510</v>
      </c>
      <c r="R127" s="33">
        <v>20510</v>
      </c>
      <c r="S127" s="33">
        <v>2512</v>
      </c>
      <c r="T127" s="38">
        <f t="shared" si="30"/>
        <v>0.12247684056557777</v>
      </c>
      <c r="U127" s="38">
        <f t="shared" si="31"/>
        <v>859.18313953488371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13890</v>
      </c>
      <c r="K132" s="39">
        <f t="shared" si="26"/>
        <v>0.47251326711117159</v>
      </c>
      <c r="L132" s="34">
        <f>SUM(L127:L131)</f>
        <v>887709</v>
      </c>
      <c r="M132" s="39">
        <f t="shared" si="27"/>
        <v>30.198292284664578</v>
      </c>
      <c r="N132" s="34">
        <f t="shared" si="28"/>
        <v>902800</v>
      </c>
      <c r="O132" s="39">
        <f t="shared" si="29"/>
        <v>30.711661450537488</v>
      </c>
      <c r="P132" s="34">
        <f>SUM(P127:P131)</f>
        <v>1032</v>
      </c>
      <c r="Q132" s="34">
        <f>SUM(Q127:Q131)</f>
        <v>29510</v>
      </c>
      <c r="R132" s="34">
        <f>SUM(R127:R131)</f>
        <v>20510</v>
      </c>
      <c r="S132" s="34">
        <f>SUM(S127:S131)</f>
        <v>2512</v>
      </c>
      <c r="T132" s="39">
        <f t="shared" si="30"/>
        <v>0.12247684056557777</v>
      </c>
      <c r="U132" s="39">
        <f t="shared" si="31"/>
        <v>859.18313953488371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173965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42010</v>
      </c>
      <c r="K133" s="38">
        <f t="shared" si="26"/>
        <v>0.24148535624982037</v>
      </c>
      <c r="L133" s="33">
        <v>39084</v>
      </c>
      <c r="M133" s="38">
        <f t="shared" si="27"/>
        <v>0.22466588106803093</v>
      </c>
      <c r="N133" s="33">
        <f t="shared" si="28"/>
        <v>168681</v>
      </c>
      <c r="O133" s="38">
        <f t="shared" si="29"/>
        <v>0.96962607421032965</v>
      </c>
      <c r="P133" s="33">
        <v>44302</v>
      </c>
      <c r="Q133" s="33">
        <v>166647</v>
      </c>
      <c r="R133" s="33">
        <v>166647</v>
      </c>
      <c r="S133" s="33">
        <v>187187</v>
      </c>
      <c r="T133" s="38">
        <f t="shared" si="30"/>
        <v>1.1232545440361963</v>
      </c>
      <c r="U133" s="38">
        <f t="shared" si="31"/>
        <v>-0.11778249288971154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625000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78970</v>
      </c>
      <c r="K134" s="38">
        <f t="shared" si="26"/>
        <v>0.12635199999999999</v>
      </c>
      <c r="L134" s="33">
        <v>170339</v>
      </c>
      <c r="M134" s="38">
        <f t="shared" si="27"/>
        <v>0.27254240000000002</v>
      </c>
      <c r="N134" s="33">
        <f t="shared" si="28"/>
        <v>396537</v>
      </c>
      <c r="O134" s="38">
        <f t="shared" si="29"/>
        <v>0.6344592</v>
      </c>
      <c r="P134" s="33">
        <v>109859</v>
      </c>
      <c r="Q134" s="33">
        <v>2105075</v>
      </c>
      <c r="R134" s="33">
        <v>906763</v>
      </c>
      <c r="S134" s="33">
        <v>328604</v>
      </c>
      <c r="T134" s="38">
        <f t="shared" si="30"/>
        <v>0.36239237816276137</v>
      </c>
      <c r="U134" s="38">
        <f t="shared" si="31"/>
        <v>0.55052385330287001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798965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120980</v>
      </c>
      <c r="K137" s="39">
        <f t="shared" ref="K137:K170" si="34">IF(($E137     =0),0,($J137     /$E137     ))</f>
        <v>0.15142090079039758</v>
      </c>
      <c r="L137" s="34">
        <f>SUM(L133:L136)</f>
        <v>209423</v>
      </c>
      <c r="M137" s="39">
        <f t="shared" ref="M137:M170" si="35">IF(($E137     =0),0,($L137     /$E137     ))</f>
        <v>0.26211786498782802</v>
      </c>
      <c r="N137" s="34">
        <f t="shared" ref="N137:N170" si="36">$F137     +$H137     +$J137     +$L137</f>
        <v>565218</v>
      </c>
      <c r="O137" s="39">
        <f t="shared" ref="O137:O170" si="37">IF(($E137     =0),0,($N137     /$E137     ))</f>
        <v>0.70743774758593936</v>
      </c>
      <c r="P137" s="34">
        <f>SUM(P133:P136)</f>
        <v>154161</v>
      </c>
      <c r="Q137" s="34">
        <f>SUM(Q133:Q136)</f>
        <v>2271722</v>
      </c>
      <c r="R137" s="34">
        <f>SUM(R133:R136)</f>
        <v>1073410</v>
      </c>
      <c r="S137" s="34">
        <f>SUM(S133:S136)</f>
        <v>515791</v>
      </c>
      <c r="T137" s="39">
        <f t="shared" ref="T137:T170" si="38">IF(($R137     =0),0,($S137     /$R137     ))</f>
        <v>0.48051629852526062</v>
      </c>
      <c r="U137" s="39">
        <f t="shared" ref="U137:U170" si="39">IF(($P137     =0),0,(($L137     /$P137     )-1))</f>
        <v>0.35846939238847697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111950</v>
      </c>
      <c r="K138" s="38">
        <f t="shared" si="34"/>
        <v>3.5846942042907462E-2</v>
      </c>
      <c r="L138" s="33">
        <v>81500</v>
      </c>
      <c r="M138" s="38">
        <f t="shared" si="35"/>
        <v>2.6096701889209095E-2</v>
      </c>
      <c r="N138" s="33">
        <f t="shared" si="36"/>
        <v>441250</v>
      </c>
      <c r="O138" s="38">
        <f t="shared" si="37"/>
        <v>0.14129042587255844</v>
      </c>
      <c r="P138" s="33">
        <v>30560</v>
      </c>
      <c r="Q138" s="33">
        <v>3000000</v>
      </c>
      <c r="R138" s="33">
        <v>3000000</v>
      </c>
      <c r="S138" s="33">
        <v>402980</v>
      </c>
      <c r="T138" s="38">
        <f t="shared" si="38"/>
        <v>0.13432666666666668</v>
      </c>
      <c r="U138" s="38">
        <f t="shared" si="39"/>
        <v>1.6668848167539267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1621666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430425</v>
      </c>
      <c r="K139" s="38">
        <f t="shared" si="34"/>
        <v>0.2654214862986583</v>
      </c>
      <c r="L139" s="33">
        <v>0</v>
      </c>
      <c r="M139" s="38">
        <f t="shared" si="35"/>
        <v>0</v>
      </c>
      <c r="N139" s="33">
        <f t="shared" si="36"/>
        <v>1721667</v>
      </c>
      <c r="O139" s="38">
        <f t="shared" si="37"/>
        <v>1.0616655957515295</v>
      </c>
      <c r="P139" s="33">
        <v>0</v>
      </c>
      <c r="Q139" s="33">
        <v>643397</v>
      </c>
      <c r="R139" s="33">
        <v>643397</v>
      </c>
      <c r="S139" s="33">
        <v>643396</v>
      </c>
      <c r="T139" s="38">
        <f t="shared" si="38"/>
        <v>0.99999844574966934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105000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5974</v>
      </c>
      <c r="K140" s="38">
        <f t="shared" si="34"/>
        <v>5.6895238095238096E-2</v>
      </c>
      <c r="L140" s="33">
        <v>5518</v>
      </c>
      <c r="M140" s="38">
        <f t="shared" si="35"/>
        <v>5.2552380952380955E-2</v>
      </c>
      <c r="N140" s="33">
        <f t="shared" si="36"/>
        <v>15405</v>
      </c>
      <c r="O140" s="38">
        <f t="shared" si="37"/>
        <v>0.14671428571428571</v>
      </c>
      <c r="P140" s="33">
        <v>3744</v>
      </c>
      <c r="Q140" s="33">
        <v>52500</v>
      </c>
      <c r="R140" s="33">
        <v>52500</v>
      </c>
      <c r="S140" s="33">
        <v>46345</v>
      </c>
      <c r="T140" s="38">
        <f t="shared" si="38"/>
        <v>0.88276190476190475</v>
      </c>
      <c r="U140" s="38">
        <f t="shared" si="39"/>
        <v>0.47382478632478642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511124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0.97514693107739026</v>
      </c>
      <c r="P143" s="33">
        <v>975025</v>
      </c>
      <c r="Q143" s="33">
        <v>0</v>
      </c>
      <c r="R143" s="33">
        <v>1700000</v>
      </c>
      <c r="S143" s="33">
        <v>975025</v>
      </c>
      <c r="T143" s="38">
        <f t="shared" si="38"/>
        <v>0.57354411764705882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5360790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548349</v>
      </c>
      <c r="K144" s="39">
        <f t="shared" si="34"/>
        <v>0.10228884175653215</v>
      </c>
      <c r="L144" s="34">
        <f>SUM(L138:L143)</f>
        <v>87018</v>
      </c>
      <c r="M144" s="39">
        <f t="shared" si="35"/>
        <v>1.6232309044002843E-2</v>
      </c>
      <c r="N144" s="34">
        <f t="shared" si="36"/>
        <v>2676743</v>
      </c>
      <c r="O144" s="39">
        <f t="shared" si="37"/>
        <v>0.49931875712348367</v>
      </c>
      <c r="P144" s="34">
        <f>SUM(P138:P143)</f>
        <v>1009329</v>
      </c>
      <c r="Q144" s="34">
        <f>SUM(Q138:Q143)</f>
        <v>3695897</v>
      </c>
      <c r="R144" s="34">
        <f>SUM(R138:R143)</f>
        <v>5395897</v>
      </c>
      <c r="S144" s="34">
        <f>SUM(S138:S143)</f>
        <v>2067746</v>
      </c>
      <c r="T144" s="39">
        <f t="shared" si="38"/>
        <v>0.38320709235183698</v>
      </c>
      <c r="U144" s="39">
        <f t="shared" si="39"/>
        <v>-0.91378628772184289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15360</v>
      </c>
      <c r="K146" s="38">
        <f t="shared" si="34"/>
        <v>0</v>
      </c>
      <c r="L146" s="33">
        <v>6080</v>
      </c>
      <c r="M146" s="38">
        <f t="shared" si="35"/>
        <v>0</v>
      </c>
      <c r="N146" s="33">
        <f t="shared" si="36"/>
        <v>21440</v>
      </c>
      <c r="O146" s="38">
        <f t="shared" si="37"/>
        <v>0</v>
      </c>
      <c r="P146" s="33">
        <v>0</v>
      </c>
      <c r="Q146" s="33">
        <v>40089</v>
      </c>
      <c r="R146" s="33">
        <v>1500000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15360</v>
      </c>
      <c r="K150" s="39">
        <f t="shared" si="34"/>
        <v>0.1579873075301112</v>
      </c>
      <c r="L150" s="34">
        <f>SUM(L145:L149)</f>
        <v>6080</v>
      </c>
      <c r="M150" s="39">
        <f t="shared" si="35"/>
        <v>6.2536642564002348E-2</v>
      </c>
      <c r="N150" s="34">
        <f t="shared" si="36"/>
        <v>21440</v>
      </c>
      <c r="O150" s="39">
        <f t="shared" si="37"/>
        <v>0.22052395009411355</v>
      </c>
      <c r="P150" s="34">
        <f>SUM(P145:P149)</f>
        <v>0</v>
      </c>
      <c r="Q150" s="34">
        <f>SUM(Q145:Q149)</f>
        <v>137312</v>
      </c>
      <c r="R150" s="34">
        <f>SUM(R145:R149)</f>
        <v>1597223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13594100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461</v>
      </c>
      <c r="K152" s="38">
        <f t="shared" si="34"/>
        <v>3.3911770547516934E-5</v>
      </c>
      <c r="L152" s="33">
        <v>39</v>
      </c>
      <c r="M152" s="38">
        <f t="shared" si="35"/>
        <v>2.8688916515252939E-6</v>
      </c>
      <c r="N152" s="33">
        <f t="shared" si="36"/>
        <v>700</v>
      </c>
      <c r="O152" s="38">
        <f t="shared" si="37"/>
        <v>5.1492927078659122E-5</v>
      </c>
      <c r="P152" s="33">
        <v>976</v>
      </c>
      <c r="Q152" s="33">
        <v>857900</v>
      </c>
      <c r="R152" s="33">
        <v>798400</v>
      </c>
      <c r="S152" s="33">
        <v>389290</v>
      </c>
      <c r="T152" s="38">
        <f t="shared" si="38"/>
        <v>0.48758767535070141</v>
      </c>
      <c r="U152" s="38">
        <f t="shared" si="39"/>
        <v>-0.96004098360655732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13594100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461</v>
      </c>
      <c r="K157" s="39">
        <f t="shared" si="34"/>
        <v>3.3911770547516934E-5</v>
      </c>
      <c r="L157" s="34">
        <f>SUM(L151:L156)</f>
        <v>39</v>
      </c>
      <c r="M157" s="39">
        <f t="shared" si="35"/>
        <v>2.8688916515252939E-6</v>
      </c>
      <c r="N157" s="34">
        <f t="shared" si="36"/>
        <v>700</v>
      </c>
      <c r="O157" s="39">
        <f t="shared" si="37"/>
        <v>5.1492927078659122E-5</v>
      </c>
      <c r="P157" s="34">
        <f>SUM(P151:P156)</f>
        <v>976</v>
      </c>
      <c r="Q157" s="34">
        <f>SUM(Q151:Q156)</f>
        <v>857900</v>
      </c>
      <c r="R157" s="34">
        <f>SUM(R151:R156)</f>
        <v>798400</v>
      </c>
      <c r="S157" s="34">
        <f>SUM(S151:S156)</f>
        <v>389290</v>
      </c>
      <c r="T157" s="39">
        <f t="shared" si="38"/>
        <v>0.48758767535070141</v>
      </c>
      <c r="U157" s="39">
        <f t="shared" si="39"/>
        <v>-0.96004098360655732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103900</v>
      </c>
      <c r="K166" s="38">
        <f t="shared" si="34"/>
        <v>0.25974999999999998</v>
      </c>
      <c r="L166" s="33">
        <v>96350</v>
      </c>
      <c r="M166" s="38">
        <f t="shared" si="35"/>
        <v>0.24087500000000001</v>
      </c>
      <c r="N166" s="33">
        <f t="shared" si="36"/>
        <v>331700</v>
      </c>
      <c r="O166" s="38">
        <f t="shared" si="37"/>
        <v>0.82925000000000004</v>
      </c>
      <c r="P166" s="33">
        <v>166950</v>
      </c>
      <c r="Q166" s="33">
        <v>350000</v>
      </c>
      <c r="R166" s="33">
        <v>450000</v>
      </c>
      <c r="S166" s="33">
        <v>490550</v>
      </c>
      <c r="T166" s="38">
        <f t="shared" si="38"/>
        <v>1.090111111111111</v>
      </c>
      <c r="U166" s="38">
        <f t="shared" si="39"/>
        <v>-0.42288110212638519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103900</v>
      </c>
      <c r="K169" s="39">
        <f t="shared" si="34"/>
        <v>0.25974999999999998</v>
      </c>
      <c r="L169" s="34">
        <f>SUM(L164:L168)</f>
        <v>96350</v>
      </c>
      <c r="M169" s="39">
        <f t="shared" si="35"/>
        <v>0.24087500000000001</v>
      </c>
      <c r="N169" s="34">
        <f t="shared" si="36"/>
        <v>331700</v>
      </c>
      <c r="O169" s="39">
        <f t="shared" si="37"/>
        <v>0.82925000000000004</v>
      </c>
      <c r="P169" s="34">
        <f>SUM(P164:P168)</f>
        <v>166950</v>
      </c>
      <c r="Q169" s="34">
        <f>SUM(Q164:Q168)</f>
        <v>350000</v>
      </c>
      <c r="R169" s="34">
        <f>SUM(R164:R168)</f>
        <v>450000</v>
      </c>
      <c r="S169" s="34">
        <f>SUM(S164:S168)</f>
        <v>490550</v>
      </c>
      <c r="T169" s="39">
        <f t="shared" si="38"/>
        <v>1.090111111111111</v>
      </c>
      <c r="U169" s="39">
        <f t="shared" si="39"/>
        <v>-0.42288110212638519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950483959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-894099155</v>
      </c>
      <c r="K170" s="39">
        <f t="shared" si="34"/>
        <v>-0.94067779527881545</v>
      </c>
      <c r="L170" s="34">
        <f>SUM(L105,L107:L111,L113:L120,L122:L125,L127:L131,L133:L136,L138:L143,L145:L149,L151:L156,L158:L162,L164:L168)</f>
        <v>1513838763</v>
      </c>
      <c r="M170" s="39">
        <f t="shared" si="35"/>
        <v>1.5927031157818834</v>
      </c>
      <c r="N170" s="34">
        <f t="shared" si="36"/>
        <v>729437519</v>
      </c>
      <c r="O170" s="39">
        <f t="shared" si="37"/>
        <v>0.76743801101855313</v>
      </c>
      <c r="P170" s="34">
        <f>SUM(P105,P107:P111,P113:P120,P122:P125,P127:P131,P133:P136,P138:P143,P145:P149,P151:P156,P158:P162,P164:P168)</f>
        <v>64260367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242597847</v>
      </c>
      <c r="S170" s="34">
        <f>SUM(S105,S107:S111,S113:S120,S122:S125,S127:S131,S133:S136,S138:S143,S145:S149,S151:S156,S158:S162,S164:S168)</f>
        <v>248340984</v>
      </c>
      <c r="T170" s="39">
        <f t="shared" si="38"/>
        <v>1.0236734870940549</v>
      </c>
      <c r="U170" s="39">
        <f t="shared" si="39"/>
        <v>22.557891647273038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15131</v>
      </c>
      <c r="K177" s="38">
        <f t="shared" si="42"/>
        <v>0</v>
      </c>
      <c r="L177" s="33">
        <v>-107129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85765</v>
      </c>
      <c r="Q177" s="33">
        <v>0</v>
      </c>
      <c r="R177" s="33">
        <v>0</v>
      </c>
      <c r="S177" s="33">
        <v>137034</v>
      </c>
      <c r="T177" s="38">
        <f t="shared" si="46"/>
        <v>0</v>
      </c>
      <c r="U177" s="38">
        <f t="shared" si="47"/>
        <v>-2.24909928292427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15131</v>
      </c>
      <c r="K179" s="39">
        <f t="shared" si="42"/>
        <v>0</v>
      </c>
      <c r="L179" s="34">
        <f>SUM(L173:L178)</f>
        <v>-107129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85765</v>
      </c>
      <c r="Q179" s="34">
        <f>SUM(Q173:Q178)</f>
        <v>0</v>
      </c>
      <c r="R179" s="34">
        <f>SUM(R173:R178)</f>
        <v>0</v>
      </c>
      <c r="S179" s="34">
        <f>SUM(S173:S178)</f>
        <v>137034</v>
      </c>
      <c r="T179" s="39">
        <f t="shared" si="46"/>
        <v>0</v>
      </c>
      <c r="U179" s="39">
        <f t="shared" si="47"/>
        <v>-2.24909928292427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8787936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125247</v>
      </c>
      <c r="K180" s="38">
        <f t="shared" si="42"/>
        <v>1.4252152041161884E-2</v>
      </c>
      <c r="L180" s="33">
        <v>142043</v>
      </c>
      <c r="M180" s="38">
        <f t="shared" si="43"/>
        <v>1.6163408563740111E-2</v>
      </c>
      <c r="N180" s="33">
        <f t="shared" si="44"/>
        <v>506493</v>
      </c>
      <c r="O180" s="38">
        <f t="shared" si="45"/>
        <v>5.7635035120874797E-2</v>
      </c>
      <c r="P180" s="33">
        <v>212250</v>
      </c>
      <c r="Q180" s="33">
        <v>0</v>
      </c>
      <c r="R180" s="33">
        <v>5197000</v>
      </c>
      <c r="S180" s="33">
        <v>738582</v>
      </c>
      <c r="T180" s="38">
        <f t="shared" si="46"/>
        <v>0.14211699057148355</v>
      </c>
      <c r="U180" s="38">
        <f t="shared" si="47"/>
        <v>-0.33077502944640758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182584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8970520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125247</v>
      </c>
      <c r="K185" s="39">
        <f t="shared" si="42"/>
        <v>1.396206685900037E-2</v>
      </c>
      <c r="L185" s="34">
        <f>SUM(L180:L184)</f>
        <v>142043</v>
      </c>
      <c r="M185" s="39">
        <f t="shared" si="43"/>
        <v>1.5834422084784382E-2</v>
      </c>
      <c r="N185" s="34">
        <f t="shared" si="44"/>
        <v>506493</v>
      </c>
      <c r="O185" s="39">
        <f t="shared" si="45"/>
        <v>5.6461944235116808E-2</v>
      </c>
      <c r="P185" s="34">
        <f>SUM(P180:P184)</f>
        <v>212250</v>
      </c>
      <c r="Q185" s="34">
        <f>SUM(Q180:Q184)</f>
        <v>0</v>
      </c>
      <c r="R185" s="34">
        <f>SUM(R180:R184)</f>
        <v>5197000</v>
      </c>
      <c r="S185" s="34">
        <f>SUM(S180:S184)</f>
        <v>738582</v>
      </c>
      <c r="T185" s="39">
        <f t="shared" si="46"/>
        <v>0.14211699057148355</v>
      </c>
      <c r="U185" s="39">
        <f t="shared" si="47"/>
        <v>-0.33077502944640758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2138612</v>
      </c>
      <c r="Q196" s="33">
        <v>545988</v>
      </c>
      <c r="R196" s="33">
        <v>665988</v>
      </c>
      <c r="S196" s="33">
        <v>6045258</v>
      </c>
      <c r="T196" s="38">
        <f t="shared" si="46"/>
        <v>9.077127515811096</v>
      </c>
      <c r="U196" s="38">
        <f t="shared" si="47"/>
        <v>-1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1596155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298562</v>
      </c>
      <c r="K197" s="38">
        <f t="shared" si="42"/>
        <v>0.18705075634885082</v>
      </c>
      <c r="L197" s="33">
        <v>311096</v>
      </c>
      <c r="M197" s="38">
        <f t="shared" si="43"/>
        <v>0.19490337717828154</v>
      </c>
      <c r="N197" s="33">
        <f t="shared" si="44"/>
        <v>1283019</v>
      </c>
      <c r="O197" s="38">
        <f t="shared" si="45"/>
        <v>0.80381855145646885</v>
      </c>
      <c r="P197" s="33">
        <v>315838</v>
      </c>
      <c r="Q197" s="33">
        <v>864972</v>
      </c>
      <c r="R197" s="33">
        <v>1535472</v>
      </c>
      <c r="S197" s="33">
        <v>1265481</v>
      </c>
      <c r="T197" s="38">
        <f t="shared" si="46"/>
        <v>0.82416416580699614</v>
      </c>
      <c r="U197" s="38">
        <f t="shared" si="47"/>
        <v>-1.5014026177977313E-2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2223553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298562</v>
      </c>
      <c r="K198" s="39">
        <f t="shared" si="42"/>
        <v>0.13427249091881327</v>
      </c>
      <c r="L198" s="34">
        <f>SUM(L192:L197)</f>
        <v>311096</v>
      </c>
      <c r="M198" s="39">
        <f t="shared" si="43"/>
        <v>0.13990941524667952</v>
      </c>
      <c r="N198" s="34">
        <f t="shared" si="44"/>
        <v>1283019</v>
      </c>
      <c r="O198" s="39">
        <f t="shared" si="45"/>
        <v>0.57701300576149972</v>
      </c>
      <c r="P198" s="34">
        <f>SUM(P192:P197)</f>
        <v>2454450</v>
      </c>
      <c r="Q198" s="34">
        <f>SUM(Q192:Q197)</f>
        <v>1410960</v>
      </c>
      <c r="R198" s="34">
        <f>SUM(R192:R197)</f>
        <v>2201460</v>
      </c>
      <c r="S198" s="34">
        <f>SUM(S192:S197)</f>
        <v>7310739</v>
      </c>
      <c r="T198" s="39">
        <f t="shared" si="46"/>
        <v>3.320859338802431</v>
      </c>
      <c r="U198" s="39">
        <f t="shared" si="47"/>
        <v>-0.87325225610625601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5418015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20460</v>
      </c>
      <c r="K199" s="38">
        <f t="shared" si="42"/>
        <v>3.7762907633146089E-3</v>
      </c>
      <c r="L199" s="33">
        <v>11810</v>
      </c>
      <c r="M199" s="38">
        <f t="shared" si="43"/>
        <v>2.179765098472411E-3</v>
      </c>
      <c r="N199" s="33">
        <f t="shared" si="44"/>
        <v>83881</v>
      </c>
      <c r="O199" s="38">
        <f t="shared" si="45"/>
        <v>1.5481869282384784E-2</v>
      </c>
      <c r="P199" s="33">
        <v>18511</v>
      </c>
      <c r="Q199" s="33">
        <v>5237265</v>
      </c>
      <c r="R199" s="33">
        <v>5243092</v>
      </c>
      <c r="S199" s="33">
        <v>99791</v>
      </c>
      <c r="T199" s="38">
        <f t="shared" si="46"/>
        <v>1.9032853133227494E-2</v>
      </c>
      <c r="U199" s="38">
        <f t="shared" si="47"/>
        <v>-0.36200097239479223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5418015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20460</v>
      </c>
      <c r="K204" s="39">
        <f t="shared" si="42"/>
        <v>3.7762907633146089E-3</v>
      </c>
      <c r="L204" s="34">
        <f>SUM(L199:L203)</f>
        <v>11810</v>
      </c>
      <c r="M204" s="39">
        <f t="shared" si="43"/>
        <v>2.179765098472411E-3</v>
      </c>
      <c r="N204" s="34">
        <f t="shared" si="44"/>
        <v>83881</v>
      </c>
      <c r="O204" s="39">
        <f t="shared" si="45"/>
        <v>1.5481869282384784E-2</v>
      </c>
      <c r="P204" s="34">
        <f>SUM(P199:P203)</f>
        <v>18511</v>
      </c>
      <c r="Q204" s="34">
        <f>SUM(Q199:Q203)</f>
        <v>5237265</v>
      </c>
      <c r="R204" s="34">
        <f>SUM(R199:R203)</f>
        <v>5243092</v>
      </c>
      <c r="S204" s="34">
        <f>SUM(S199:S203)</f>
        <v>99791</v>
      </c>
      <c r="T204" s="39">
        <f t="shared" si="46"/>
        <v>1.9032853133227494E-2</v>
      </c>
      <c r="U204" s="39">
        <f t="shared" si="47"/>
        <v>-0.36200097239479223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16612088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459400</v>
      </c>
      <c r="K205" s="39">
        <f t="shared" si="42"/>
        <v>2.7654560943813928E-2</v>
      </c>
      <c r="L205" s="34">
        <f>SUM(L173:L178,L180:L184,L186:L190,L192:L197,L199:L203)</f>
        <v>357820</v>
      </c>
      <c r="M205" s="39">
        <f t="shared" si="43"/>
        <v>2.1539736606259248E-2</v>
      </c>
      <c r="N205" s="34">
        <f t="shared" si="44"/>
        <v>1873393</v>
      </c>
      <c r="O205" s="39">
        <f t="shared" si="45"/>
        <v>0.11277287960429778</v>
      </c>
      <c r="P205" s="34">
        <f>SUM(P173:P178,P180:P184,P186:P190,P192:P197,P199:P203)</f>
        <v>2770976</v>
      </c>
      <c r="Q205" s="34">
        <f>SUM(Q173:Q178,Q180:Q184,Q186:Q190,Q192:Q197,Q199:Q203)</f>
        <v>6648225</v>
      </c>
      <c r="R205" s="34">
        <f>SUM(R173:R178,R180:R184,R186:R190,R192:R197,R199:R203)</f>
        <v>12641552</v>
      </c>
      <c r="S205" s="34">
        <f>SUM(S173:S178,S180:S184,S186:S190,S192:S197,S199:S203)</f>
        <v>8286146</v>
      </c>
      <c r="T205" s="39">
        <f t="shared" si="46"/>
        <v>0.6554690436743843</v>
      </c>
      <c r="U205" s="39">
        <f t="shared" si="47"/>
        <v>-0.87086860369775843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4378</v>
      </c>
      <c r="K208" s="38">
        <f t="shared" ref="K208:K231" si="50">IF(($E208     =0),0,($J208     /$E208     ))</f>
        <v>4378</v>
      </c>
      <c r="L208" s="33">
        <v>-785</v>
      </c>
      <c r="M208" s="38">
        <f t="shared" ref="M208:M231" si="51">IF(($E208     =0),0,($L208     /$E208     ))</f>
        <v>-785</v>
      </c>
      <c r="N208" s="33">
        <f t="shared" ref="N208:N231" si="52">$F208     +$H208     +$J208     +$L208</f>
        <v>20014</v>
      </c>
      <c r="O208" s="38">
        <f t="shared" ref="O208:O231" si="53">IF(($E208     =0),0,($N208     /$E208     ))</f>
        <v>20014</v>
      </c>
      <c r="P208" s="33">
        <v>37180</v>
      </c>
      <c r="Q208" s="33">
        <v>1</v>
      </c>
      <c r="R208" s="33">
        <v>1</v>
      </c>
      <c r="S208" s="33">
        <v>51377</v>
      </c>
      <c r="T208" s="38">
        <f t="shared" ref="T208:T231" si="54">IF(($R208     =0),0,($S208     /$R208     ))</f>
        <v>51377</v>
      </c>
      <c r="U208" s="38">
        <f t="shared" ref="U208:U231" si="55">IF(($P208     =0),0,(($L208     /$P208     )-1))</f>
        <v>-1.0211135018827326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35976</v>
      </c>
      <c r="K209" s="38">
        <f t="shared" si="50"/>
        <v>0.35437352245862885</v>
      </c>
      <c r="L209" s="33">
        <v>35986</v>
      </c>
      <c r="M209" s="38">
        <f t="shared" si="51"/>
        <v>0.35447202521670607</v>
      </c>
      <c r="N209" s="33">
        <f t="shared" si="52"/>
        <v>145335</v>
      </c>
      <c r="O209" s="38">
        <f t="shared" si="53"/>
        <v>1.4315898345153664</v>
      </c>
      <c r="P209" s="33">
        <v>16515</v>
      </c>
      <c r="Q209" s="33">
        <v>136983</v>
      </c>
      <c r="R209" s="33">
        <v>142137</v>
      </c>
      <c r="S209" s="33">
        <v>123120</v>
      </c>
      <c r="T209" s="38">
        <f t="shared" si="54"/>
        <v>0.86620654720445767</v>
      </c>
      <c r="U209" s="38">
        <f t="shared" si="55"/>
        <v>1.1789887980623677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1198456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101521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40354</v>
      </c>
      <c r="K216" s="39">
        <f t="shared" si="50"/>
        <v>0.39749411451817851</v>
      </c>
      <c r="L216" s="34">
        <f>SUM(L208:L215)</f>
        <v>35201</v>
      </c>
      <c r="M216" s="39">
        <f t="shared" si="51"/>
        <v>0.34673614326100016</v>
      </c>
      <c r="N216" s="34">
        <f t="shared" si="52"/>
        <v>165349</v>
      </c>
      <c r="O216" s="39">
        <f t="shared" si="53"/>
        <v>1.6287172112173836</v>
      </c>
      <c r="P216" s="34">
        <f>SUM(P208:P215)</f>
        <v>53695</v>
      </c>
      <c r="Q216" s="34">
        <f>SUM(Q208:Q215)</f>
        <v>18854140</v>
      </c>
      <c r="R216" s="34">
        <f>SUM(R208:R215)</f>
        <v>1340594</v>
      </c>
      <c r="S216" s="34">
        <f>SUM(S208:S215)</f>
        <v>174497</v>
      </c>
      <c r="T216" s="39">
        <f t="shared" si="54"/>
        <v>0.13016394225246419</v>
      </c>
      <c r="U216" s="39">
        <f t="shared" si="55"/>
        <v>-0.34442685538690754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53751226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16682284</v>
      </c>
      <c r="K218" s="38">
        <f t="shared" si="50"/>
        <v>0.31036099530083278</v>
      </c>
      <c r="L218" s="33">
        <v>-28321590</v>
      </c>
      <c r="M218" s="38">
        <f t="shared" si="51"/>
        <v>-0.52690128407489722</v>
      </c>
      <c r="N218" s="33">
        <f t="shared" si="52"/>
        <v>228408</v>
      </c>
      <c r="O218" s="38">
        <f t="shared" si="53"/>
        <v>4.2493542379851952E-3</v>
      </c>
      <c r="P218" s="33">
        <v>12126026</v>
      </c>
      <c r="Q218" s="33">
        <v>23337464</v>
      </c>
      <c r="R218" s="33">
        <v>23337464</v>
      </c>
      <c r="S218" s="33">
        <v>46737319</v>
      </c>
      <c r="T218" s="38">
        <f t="shared" si="54"/>
        <v>2.0026734267270858</v>
      </c>
      <c r="U218" s="38">
        <f t="shared" si="55"/>
        <v>-3.3356036017075996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1217853</v>
      </c>
      <c r="K219" s="38">
        <f t="shared" si="50"/>
        <v>3.4320302988475611E-2</v>
      </c>
      <c r="L219" s="33">
        <v>13910754</v>
      </c>
      <c r="M219" s="38">
        <f t="shared" si="51"/>
        <v>0.392018816785071</v>
      </c>
      <c r="N219" s="33">
        <f t="shared" si="52"/>
        <v>27064147</v>
      </c>
      <c r="O219" s="38">
        <f t="shared" si="53"/>
        <v>0.7626944509432938</v>
      </c>
      <c r="P219" s="33">
        <v>5591276</v>
      </c>
      <c r="Q219" s="33">
        <v>33338128</v>
      </c>
      <c r="R219" s="33">
        <v>34152948</v>
      </c>
      <c r="S219" s="33">
        <v>30385149</v>
      </c>
      <c r="T219" s="38">
        <f t="shared" si="54"/>
        <v>0.88967865965772563</v>
      </c>
      <c r="U219" s="38">
        <f t="shared" si="55"/>
        <v>1.4879390679336879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41067</v>
      </c>
      <c r="Q221" s="33">
        <v>0</v>
      </c>
      <c r="R221" s="33">
        <v>0</v>
      </c>
      <c r="S221" s="33">
        <v>139758</v>
      </c>
      <c r="T221" s="38">
        <f t="shared" si="54"/>
        <v>0</v>
      </c>
      <c r="U221" s="38">
        <f t="shared" si="55"/>
        <v>-1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3510</v>
      </c>
      <c r="K222" s="38">
        <f t="shared" si="50"/>
        <v>9.4864864864864867E-2</v>
      </c>
      <c r="L222" s="33">
        <v>5850</v>
      </c>
      <c r="M222" s="38">
        <f t="shared" si="51"/>
        <v>0.1581081081081081</v>
      </c>
      <c r="N222" s="33">
        <f t="shared" si="52"/>
        <v>15795</v>
      </c>
      <c r="O222" s="38">
        <f t="shared" si="53"/>
        <v>0.42689189189189192</v>
      </c>
      <c r="P222" s="33">
        <v>7595</v>
      </c>
      <c r="Q222" s="33">
        <v>15000</v>
      </c>
      <c r="R222" s="33">
        <v>15000</v>
      </c>
      <c r="S222" s="33">
        <v>20840</v>
      </c>
      <c r="T222" s="38">
        <f t="shared" si="54"/>
        <v>1.3893333333333333</v>
      </c>
      <c r="U222" s="38">
        <f t="shared" si="55"/>
        <v>-0.22975641869651087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89273140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17903647</v>
      </c>
      <c r="K224" s="39">
        <f t="shared" si="50"/>
        <v>0.20054909012946112</v>
      </c>
      <c r="L224" s="34">
        <f>SUM(L217:L223)</f>
        <v>-14404986</v>
      </c>
      <c r="M224" s="39">
        <f t="shared" si="51"/>
        <v>-0.16135856764979925</v>
      </c>
      <c r="N224" s="34">
        <f t="shared" si="52"/>
        <v>27340508</v>
      </c>
      <c r="O224" s="39">
        <f t="shared" si="53"/>
        <v>0.30625682036052504</v>
      </c>
      <c r="P224" s="34">
        <f>SUM(P217:P223)</f>
        <v>17765964</v>
      </c>
      <c r="Q224" s="34">
        <f>SUM(Q217:Q223)</f>
        <v>56690592</v>
      </c>
      <c r="R224" s="34">
        <f>SUM(R217:R223)</f>
        <v>57505412</v>
      </c>
      <c r="S224" s="34">
        <f>SUM(S217:S223)</f>
        <v>77283066</v>
      </c>
      <c r="T224" s="39">
        <f t="shared" si="54"/>
        <v>1.3439268290087201</v>
      </c>
      <c r="U224" s="39">
        <f t="shared" si="55"/>
        <v>-1.8108192721768432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100000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100000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89474661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17944001</v>
      </c>
      <c r="K231" s="39">
        <f t="shared" si="50"/>
        <v>0.20054841001297563</v>
      </c>
      <c r="L231" s="34">
        <f>SUM(L208:L215,L217:L223,L225:L229)</f>
        <v>-14369785</v>
      </c>
      <c r="M231" s="39">
        <f t="shared" si="51"/>
        <v>-0.16060172611327356</v>
      </c>
      <c r="N231" s="34">
        <f t="shared" si="52"/>
        <v>27505857</v>
      </c>
      <c r="O231" s="39">
        <f t="shared" si="53"/>
        <v>0.3074150456965688</v>
      </c>
      <c r="P231" s="34">
        <f>SUM(P208:P215,P217:P223,P225:P229)</f>
        <v>17819659</v>
      </c>
      <c r="Q231" s="34">
        <f>SUM(Q208:Q215,Q217:Q223,Q225:Q229)</f>
        <v>75553564</v>
      </c>
      <c r="R231" s="34">
        <f>SUM(R208:R215,R217:R223,R225:R229)</f>
        <v>58854838</v>
      </c>
      <c r="S231" s="34">
        <f>SUM(S208:S215,S217:S223,S225:S229)</f>
        <v>77457563</v>
      </c>
      <c r="T231" s="39">
        <f t="shared" si="54"/>
        <v>1.3160780936989411</v>
      </c>
      <c r="U231" s="39">
        <f t="shared" si="55"/>
        <v>-1.8064006724258865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6994</v>
      </c>
      <c r="K235" s="38">
        <f t="shared" si="58"/>
        <v>0.16378623952039717</v>
      </c>
      <c r="L235" s="33">
        <v>9887</v>
      </c>
      <c r="M235" s="38">
        <f t="shared" si="59"/>
        <v>0.23153482272493092</v>
      </c>
      <c r="N235" s="33">
        <f t="shared" si="60"/>
        <v>45552</v>
      </c>
      <c r="O235" s="38">
        <f t="shared" si="61"/>
        <v>1.0667416046086835</v>
      </c>
      <c r="P235" s="33">
        <v>3658</v>
      </c>
      <c r="Q235" s="33">
        <v>103987</v>
      </c>
      <c r="R235" s="33">
        <v>48974</v>
      </c>
      <c r="S235" s="33">
        <v>37935</v>
      </c>
      <c r="T235" s="38">
        <f t="shared" si="62"/>
        <v>0.77459468289296363</v>
      </c>
      <c r="U235" s="38">
        <f t="shared" si="63"/>
        <v>1.7028430836522692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154999877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31997135</v>
      </c>
      <c r="K236" s="38">
        <f t="shared" si="58"/>
        <v>0.20643329284706466</v>
      </c>
      <c r="L236" s="33">
        <v>33790500</v>
      </c>
      <c r="M236" s="38">
        <f t="shared" si="59"/>
        <v>0.21800339880269712</v>
      </c>
      <c r="N236" s="33">
        <f t="shared" si="60"/>
        <v>154225281</v>
      </c>
      <c r="O236" s="38">
        <f t="shared" si="61"/>
        <v>0.99500260248593619</v>
      </c>
      <c r="P236" s="33">
        <v>29638698</v>
      </c>
      <c r="Q236" s="33">
        <v>100864436</v>
      </c>
      <c r="R236" s="33">
        <v>100864436</v>
      </c>
      <c r="S236" s="33">
        <v>98415875</v>
      </c>
      <c r="T236" s="38">
        <f t="shared" si="62"/>
        <v>0.97572423842235134</v>
      </c>
      <c r="U236" s="38">
        <f t="shared" si="63"/>
        <v>0.14008044482925675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155042579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32004129</v>
      </c>
      <c r="K240" s="39">
        <f t="shared" si="58"/>
        <v>0.20642154694808063</v>
      </c>
      <c r="L240" s="34">
        <f>SUM(L234:L239)</f>
        <v>33800387</v>
      </c>
      <c r="M240" s="39">
        <f t="shared" si="59"/>
        <v>0.218007125642563</v>
      </c>
      <c r="N240" s="34">
        <f t="shared" si="60"/>
        <v>154270833</v>
      </c>
      <c r="O240" s="39">
        <f t="shared" si="61"/>
        <v>0.99502236092189877</v>
      </c>
      <c r="P240" s="34">
        <f>SUM(P234:P239)</f>
        <v>29642356</v>
      </c>
      <c r="Q240" s="34">
        <f>SUM(Q234:Q239)</f>
        <v>100968423</v>
      </c>
      <c r="R240" s="34">
        <f>SUM(R234:R239)</f>
        <v>100913410</v>
      </c>
      <c r="S240" s="34">
        <f>SUM(S234:S239)</f>
        <v>98453810</v>
      </c>
      <c r="T240" s="39">
        <f t="shared" si="62"/>
        <v>0.97562662880978857</v>
      </c>
      <c r="U240" s="39">
        <f t="shared" si="63"/>
        <v>0.14027329676494005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1625914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1457763</v>
      </c>
      <c r="K242" s="38">
        <f t="shared" si="58"/>
        <v>0.89658063095588081</v>
      </c>
      <c r="L242" s="33">
        <v>355230</v>
      </c>
      <c r="M242" s="38">
        <f t="shared" si="59"/>
        <v>0.21848019021916287</v>
      </c>
      <c r="N242" s="33">
        <f t="shared" si="60"/>
        <v>1812993</v>
      </c>
      <c r="O242" s="38">
        <f t="shared" si="61"/>
        <v>1.1150608211750437</v>
      </c>
      <c r="P242" s="33">
        <v>2094928</v>
      </c>
      <c r="Q242" s="33">
        <v>2968170</v>
      </c>
      <c r="R242" s="33">
        <v>2968170</v>
      </c>
      <c r="S242" s="33">
        <v>4177708</v>
      </c>
      <c r="T242" s="38">
        <f t="shared" si="62"/>
        <v>1.4075029395216581</v>
      </c>
      <c r="U242" s="38">
        <f t="shared" si="63"/>
        <v>-0.83043331322126579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10006</v>
      </c>
      <c r="M244" s="38">
        <f t="shared" si="59"/>
        <v>3.4986013986013985E-3</v>
      </c>
      <c r="N244" s="33">
        <f t="shared" si="60"/>
        <v>10006</v>
      </c>
      <c r="O244" s="38">
        <f t="shared" si="61"/>
        <v>3.4986013986013985E-3</v>
      </c>
      <c r="P244" s="33">
        <v>12886</v>
      </c>
      <c r="Q244" s="33">
        <v>10000000</v>
      </c>
      <c r="R244" s="33">
        <v>10000000</v>
      </c>
      <c r="S244" s="33">
        <v>20580</v>
      </c>
      <c r="T244" s="38">
        <f t="shared" si="62"/>
        <v>2.0579999999999999E-3</v>
      </c>
      <c r="U244" s="38">
        <f t="shared" si="63"/>
        <v>-0.22349837032438302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4485914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1457763</v>
      </c>
      <c r="K247" s="39">
        <f t="shared" si="58"/>
        <v>0.32496454457218754</v>
      </c>
      <c r="L247" s="34">
        <f>SUM(L241:L246)</f>
        <v>365236</v>
      </c>
      <c r="M247" s="39">
        <f t="shared" si="59"/>
        <v>8.1418413282109289E-2</v>
      </c>
      <c r="N247" s="34">
        <f t="shared" si="60"/>
        <v>1822999</v>
      </c>
      <c r="O247" s="39">
        <f t="shared" si="61"/>
        <v>0.40638295785429679</v>
      </c>
      <c r="P247" s="34">
        <f>SUM(P241:P246)</f>
        <v>2107814</v>
      </c>
      <c r="Q247" s="34">
        <f>SUM(Q241:Q246)</f>
        <v>12968170</v>
      </c>
      <c r="R247" s="34">
        <f>SUM(R241:R246)</f>
        <v>12968170</v>
      </c>
      <c r="S247" s="34">
        <f>SUM(S241:S246)</f>
        <v>4198288</v>
      </c>
      <c r="T247" s="39">
        <f t="shared" si="62"/>
        <v>0.32373789054276741</v>
      </c>
      <c r="U247" s="39">
        <f t="shared" si="63"/>
        <v>-0.82672285125727418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-7032149</v>
      </c>
      <c r="K251" s="38">
        <f t="shared" si="58"/>
        <v>0</v>
      </c>
      <c r="L251" s="33">
        <v>-7046760</v>
      </c>
      <c r="M251" s="38">
        <f t="shared" si="59"/>
        <v>0</v>
      </c>
      <c r="N251" s="33">
        <f t="shared" si="60"/>
        <v>-14078909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-7032149</v>
      </c>
      <c r="K254" s="39">
        <f t="shared" si="58"/>
        <v>0</v>
      </c>
      <c r="L254" s="34">
        <f>SUM(L248:L253)</f>
        <v>-7046760</v>
      </c>
      <c r="M254" s="39">
        <f t="shared" si="59"/>
        <v>0</v>
      </c>
      <c r="N254" s="34">
        <f t="shared" si="60"/>
        <v>-14078909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20099499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3438360</v>
      </c>
      <c r="K255" s="38">
        <f t="shared" si="58"/>
        <v>0.17106695047473572</v>
      </c>
      <c r="L255" s="33">
        <v>7097676</v>
      </c>
      <c r="M255" s="38">
        <f t="shared" si="59"/>
        <v>0.35312701077773134</v>
      </c>
      <c r="N255" s="33">
        <f t="shared" si="60"/>
        <v>19183940</v>
      </c>
      <c r="O255" s="38">
        <f t="shared" si="61"/>
        <v>0.95444866561101849</v>
      </c>
      <c r="P255" s="33">
        <v>6027961</v>
      </c>
      <c r="Q255" s="33">
        <v>20182000</v>
      </c>
      <c r="R255" s="33">
        <v>20832000</v>
      </c>
      <c r="S255" s="33">
        <v>8818591</v>
      </c>
      <c r="T255" s="38">
        <f t="shared" si="62"/>
        <v>0.42331946044546853</v>
      </c>
      <c r="U255" s="38">
        <f t="shared" si="63"/>
        <v>0.17745884553665836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13561</v>
      </c>
      <c r="K257" s="38">
        <f t="shared" si="58"/>
        <v>0.21545916746107405</v>
      </c>
      <c r="L257" s="33">
        <v>5246</v>
      </c>
      <c r="M257" s="38">
        <f t="shared" si="59"/>
        <v>8.3349221480775337E-2</v>
      </c>
      <c r="N257" s="33">
        <f t="shared" si="60"/>
        <v>60888</v>
      </c>
      <c r="O257" s="38">
        <f t="shared" si="61"/>
        <v>0.96739752144899904</v>
      </c>
      <c r="P257" s="33">
        <v>5042</v>
      </c>
      <c r="Q257" s="33">
        <v>60000</v>
      </c>
      <c r="R257" s="33">
        <v>60000</v>
      </c>
      <c r="S257" s="33">
        <v>56355</v>
      </c>
      <c r="T257" s="38">
        <f t="shared" si="62"/>
        <v>0.93925000000000003</v>
      </c>
      <c r="U257" s="38">
        <f t="shared" si="63"/>
        <v>4.0460134867116304E-2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20162439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3451921</v>
      </c>
      <c r="K259" s="39">
        <f t="shared" si="58"/>
        <v>0.17120552726780724</v>
      </c>
      <c r="L259" s="34">
        <f>SUM(L255:L258)</f>
        <v>7102922</v>
      </c>
      <c r="M259" s="39">
        <f t="shared" si="59"/>
        <v>0.35228485998147346</v>
      </c>
      <c r="N259" s="34">
        <f t="shared" si="60"/>
        <v>19244828</v>
      </c>
      <c r="O259" s="39">
        <f t="shared" si="61"/>
        <v>0.95448908735694127</v>
      </c>
      <c r="P259" s="34">
        <f>SUM(P255:P258)</f>
        <v>6033003</v>
      </c>
      <c r="Q259" s="34">
        <f>SUM(Q255:Q258)</f>
        <v>20242000</v>
      </c>
      <c r="R259" s="34">
        <f>SUM(R255:R258)</f>
        <v>20892000</v>
      </c>
      <c r="S259" s="34">
        <f>SUM(S255:S258)</f>
        <v>8874946</v>
      </c>
      <c r="T259" s="39">
        <f t="shared" si="62"/>
        <v>0.42480116791116218</v>
      </c>
      <c r="U259" s="39">
        <f t="shared" si="63"/>
        <v>0.17734435073213128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179690932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29881664</v>
      </c>
      <c r="K260" s="39">
        <f t="shared" si="58"/>
        <v>0.16629477997253639</v>
      </c>
      <c r="L260" s="34">
        <f>SUM(L234:L239,L241:L246,L248:L253,L255:L258)</f>
        <v>34221785</v>
      </c>
      <c r="M260" s="39">
        <f t="shared" si="59"/>
        <v>0.19044803551912123</v>
      </c>
      <c r="N260" s="34">
        <f t="shared" si="60"/>
        <v>161259751</v>
      </c>
      <c r="O260" s="39">
        <f t="shared" si="61"/>
        <v>0.89742843005566919</v>
      </c>
      <c r="P260" s="34">
        <f>SUM(P234:P239,P241:P246,P248:P253,P255:P258)</f>
        <v>37783173</v>
      </c>
      <c r="Q260" s="34">
        <f>SUM(Q234:Q239,Q241:Q246,Q248:Q253,Q255:Q258)</f>
        <v>134178593</v>
      </c>
      <c r="R260" s="34">
        <f>SUM(R234:R239,R241:R246,R248:R253,R255:R258)</f>
        <v>134773580</v>
      </c>
      <c r="S260" s="34">
        <f>SUM(S234:S239,S241:S246,S248:S253,S255:S258)</f>
        <v>111527044</v>
      </c>
      <c r="T260" s="39">
        <f t="shared" si="62"/>
        <v>0.82751414631858855</v>
      </c>
      <c r="U260" s="39">
        <f t="shared" si="63"/>
        <v>-9.4258573783625899E-2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50000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8572</v>
      </c>
      <c r="K264" s="38">
        <f t="shared" si="66"/>
        <v>0.17144000000000001</v>
      </c>
      <c r="L264" s="33">
        <v>0</v>
      </c>
      <c r="M264" s="38">
        <f t="shared" si="67"/>
        <v>0</v>
      </c>
      <c r="N264" s="33">
        <f t="shared" si="68"/>
        <v>-17142</v>
      </c>
      <c r="O264" s="38">
        <f t="shared" si="69"/>
        <v>-0.34283999999999998</v>
      </c>
      <c r="P264" s="33">
        <v>0</v>
      </c>
      <c r="Q264" s="33">
        <v>39996</v>
      </c>
      <c r="R264" s="33">
        <v>39996</v>
      </c>
      <c r="S264" s="33">
        <v>1</v>
      </c>
      <c r="T264" s="38">
        <f t="shared" si="70"/>
        <v>2.5002500250025003E-5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50000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8572</v>
      </c>
      <c r="K267" s="39">
        <f t="shared" si="66"/>
        <v>0.17144000000000001</v>
      </c>
      <c r="L267" s="34">
        <f>SUM(L263:L266)</f>
        <v>0</v>
      </c>
      <c r="M267" s="39">
        <f t="shared" si="67"/>
        <v>0</v>
      </c>
      <c r="N267" s="34">
        <f t="shared" si="68"/>
        <v>-17142</v>
      </c>
      <c r="O267" s="39">
        <f t="shared" si="69"/>
        <v>-0.34283999999999998</v>
      </c>
      <c r="P267" s="34">
        <f>SUM(P263:P266)</f>
        <v>0</v>
      </c>
      <c r="Q267" s="34">
        <f>SUM(Q263:Q266)</f>
        <v>39996</v>
      </c>
      <c r="R267" s="34">
        <f>SUM(R263:R266)</f>
        <v>39996</v>
      </c>
      <c r="S267" s="34">
        <f>SUM(S263:S266)</f>
        <v>1</v>
      </c>
      <c r="T267" s="39">
        <f t="shared" si="70"/>
        <v>2.5002500250025003E-5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500000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80240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16227</v>
      </c>
      <c r="K269" s="38">
        <f t="shared" si="66"/>
        <v>0.20223080757726819</v>
      </c>
      <c r="L269" s="33">
        <v>68494</v>
      </c>
      <c r="M269" s="38">
        <f t="shared" si="67"/>
        <v>0.85361415752741776</v>
      </c>
      <c r="N269" s="33">
        <f t="shared" si="68"/>
        <v>144135</v>
      </c>
      <c r="O269" s="38">
        <f t="shared" si="69"/>
        <v>1.7962986041874376</v>
      </c>
      <c r="P269" s="33">
        <v>28736</v>
      </c>
      <c r="Q269" s="33">
        <v>45087</v>
      </c>
      <c r="R269" s="33">
        <v>51019</v>
      </c>
      <c r="S269" s="33">
        <v>63990</v>
      </c>
      <c r="T269" s="38">
        <f t="shared" si="70"/>
        <v>1.2542386169858288</v>
      </c>
      <c r="U269" s="38">
        <f t="shared" si="71"/>
        <v>1.3835606904231628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80240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16227</v>
      </c>
      <c r="K275" s="39">
        <f t="shared" si="66"/>
        <v>0.20223080757726819</v>
      </c>
      <c r="L275" s="34">
        <f>SUM(L268:L274)</f>
        <v>68494</v>
      </c>
      <c r="M275" s="39">
        <f t="shared" si="67"/>
        <v>0.85361415752741776</v>
      </c>
      <c r="N275" s="34">
        <f t="shared" si="68"/>
        <v>144135</v>
      </c>
      <c r="O275" s="39">
        <f t="shared" si="69"/>
        <v>1.7962986041874376</v>
      </c>
      <c r="P275" s="34">
        <f>SUM(P268:P274)</f>
        <v>28736</v>
      </c>
      <c r="Q275" s="34">
        <f>SUM(Q268:Q274)</f>
        <v>45087</v>
      </c>
      <c r="R275" s="34">
        <f>SUM(R268:R274)</f>
        <v>551019</v>
      </c>
      <c r="S275" s="34">
        <f>SUM(S268:S274)</f>
        <v>63990</v>
      </c>
      <c r="T275" s="39">
        <f t="shared" si="70"/>
        <v>0.1161302967774251</v>
      </c>
      <c r="U275" s="39">
        <f t="shared" si="71"/>
        <v>1.3835606904231628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347</v>
      </c>
      <c r="Q279" s="33">
        <v>347</v>
      </c>
      <c r="R279" s="33">
        <v>347</v>
      </c>
      <c r="S279" s="33">
        <v>347</v>
      </c>
      <c r="T279" s="38">
        <f t="shared" si="70"/>
        <v>1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520636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4397</v>
      </c>
      <c r="K282" s="38">
        <f t="shared" si="66"/>
        <v>8.4454398082345443E-3</v>
      </c>
      <c r="L282" s="33">
        <v>1850</v>
      </c>
      <c r="M282" s="38">
        <f t="shared" si="67"/>
        <v>3.5533462918430534E-3</v>
      </c>
      <c r="N282" s="33">
        <f t="shared" si="68"/>
        <v>8957</v>
      </c>
      <c r="O282" s="38">
        <f t="shared" si="69"/>
        <v>1.7203958235696339E-2</v>
      </c>
      <c r="P282" s="33">
        <v>1600</v>
      </c>
      <c r="Q282" s="33">
        <v>0</v>
      </c>
      <c r="R282" s="33">
        <v>0</v>
      </c>
      <c r="S282" s="33">
        <v>2300</v>
      </c>
      <c r="T282" s="38">
        <f t="shared" si="70"/>
        <v>0</v>
      </c>
      <c r="U282" s="38">
        <f t="shared" si="71"/>
        <v>0.15625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520983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4397</v>
      </c>
      <c r="K285" s="39">
        <f t="shared" si="66"/>
        <v>8.4398147348377969E-3</v>
      </c>
      <c r="L285" s="34">
        <f>SUM(L276:L284)</f>
        <v>1850</v>
      </c>
      <c r="M285" s="39">
        <f t="shared" si="67"/>
        <v>3.5509795905048725E-3</v>
      </c>
      <c r="N285" s="34">
        <f t="shared" si="68"/>
        <v>8957</v>
      </c>
      <c r="O285" s="39">
        <f t="shared" si="69"/>
        <v>1.7192499563325483E-2</v>
      </c>
      <c r="P285" s="34">
        <f>SUM(P276:P284)</f>
        <v>1947</v>
      </c>
      <c r="Q285" s="34">
        <f>SUM(Q276:Q284)</f>
        <v>347</v>
      </c>
      <c r="R285" s="34">
        <f>SUM(R276:R284)</f>
        <v>347</v>
      </c>
      <c r="S285" s="34">
        <f>SUM(S276:S284)</f>
        <v>2647</v>
      </c>
      <c r="T285" s="39">
        <f t="shared" si="70"/>
        <v>7.6282420749279538</v>
      </c>
      <c r="U285" s="39">
        <f t="shared" si="71"/>
        <v>-4.9820236260914252E-2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1268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2114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1268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2114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2594307</v>
      </c>
      <c r="K293" s="38">
        <f t="shared" si="66"/>
        <v>0.26378312150482969</v>
      </c>
      <c r="L293" s="33">
        <v>2282974</v>
      </c>
      <c r="M293" s="38">
        <f t="shared" si="67"/>
        <v>0.23212750381291306</v>
      </c>
      <c r="N293" s="33">
        <f t="shared" si="68"/>
        <v>10379817</v>
      </c>
      <c r="O293" s="38">
        <f t="shared" si="69"/>
        <v>1.0553957295373666</v>
      </c>
      <c r="P293" s="33">
        <v>332382</v>
      </c>
      <c r="Q293" s="33">
        <v>9470000</v>
      </c>
      <c r="R293" s="33">
        <v>9470000</v>
      </c>
      <c r="S293" s="33">
        <v>8559767</v>
      </c>
      <c r="T293" s="38">
        <f t="shared" si="70"/>
        <v>0.90388247096092922</v>
      </c>
      <c r="U293" s="38">
        <f t="shared" si="71"/>
        <v>5.8685247696927032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2594307</v>
      </c>
      <c r="K298" s="39">
        <f t="shared" si="66"/>
        <v>0.26378312150482969</v>
      </c>
      <c r="L298" s="34">
        <f>SUM(L293:L297)</f>
        <v>2282974</v>
      </c>
      <c r="M298" s="39">
        <f t="shared" si="67"/>
        <v>0.23212750381291306</v>
      </c>
      <c r="N298" s="34">
        <f t="shared" si="68"/>
        <v>10379817</v>
      </c>
      <c r="O298" s="39">
        <f t="shared" si="69"/>
        <v>1.0553957295373666</v>
      </c>
      <c r="P298" s="34">
        <f>SUM(P293:P297)</f>
        <v>332382</v>
      </c>
      <c r="Q298" s="34">
        <f>SUM(Q293:Q297)</f>
        <v>9470000</v>
      </c>
      <c r="R298" s="34">
        <f>SUM(R293:R297)</f>
        <v>9470000</v>
      </c>
      <c r="S298" s="34">
        <f>SUM(S293:S297)</f>
        <v>8559767</v>
      </c>
      <c r="T298" s="39">
        <f t="shared" si="70"/>
        <v>0.90388247096092922</v>
      </c>
      <c r="U298" s="39">
        <f t="shared" si="71"/>
        <v>5.8685247696927032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10486223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2624771</v>
      </c>
      <c r="K299" s="39">
        <f t="shared" si="66"/>
        <v>0.25030661659588965</v>
      </c>
      <c r="L299" s="34">
        <f>SUM(L263:L266,L268:L274,L276:L284,L286:L291,L293:L297)</f>
        <v>2353318</v>
      </c>
      <c r="M299" s="39">
        <f t="shared" si="67"/>
        <v>0.22441998420212883</v>
      </c>
      <c r="N299" s="34">
        <f t="shared" si="68"/>
        <v>10517881</v>
      </c>
      <c r="O299" s="39">
        <f t="shared" si="69"/>
        <v>1.0030190088461786</v>
      </c>
      <c r="P299" s="34">
        <f>SUM(P263:P266,P268:P274,P276:P284,P286:P291,P293:P297)</f>
        <v>363065</v>
      </c>
      <c r="Q299" s="34">
        <f>SUM(Q263:Q266,Q268:Q274,Q276:Q284,Q286:Q291,Q293:Q297)</f>
        <v>9555431</v>
      </c>
      <c r="R299" s="34">
        <f>SUM(R263:R266,R268:R274,R276:R284,R286:R291,R293:R297)</f>
        <v>10061363</v>
      </c>
      <c r="S299" s="34">
        <f>SUM(S263:S266,S268:S274,S276:S284,S286:S291,S293:S297)</f>
        <v>8626405</v>
      </c>
      <c r="T299" s="39">
        <f t="shared" si="70"/>
        <v>0.85737936301473272</v>
      </c>
      <c r="U299" s="39">
        <f t="shared" si="71"/>
        <v>5.4818090424579617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55425997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26707094</v>
      </c>
      <c r="K302" s="38">
        <f t="shared" ref="K302:K339" si="74">IF(($E302     =0),0,($J302     /$E302     ))</f>
        <v>0.48185139547422123</v>
      </c>
      <c r="L302" s="33">
        <v>43968989</v>
      </c>
      <c r="M302" s="38">
        <f t="shared" ref="M302:M339" si="75">IF(($E302     =0),0,($L302     /$E302     ))</f>
        <v>0.7932918013184318</v>
      </c>
      <c r="N302" s="33">
        <f t="shared" ref="N302:N339" si="76">$F302     +$H302     +$J302     +$L302</f>
        <v>101684234</v>
      </c>
      <c r="O302" s="38">
        <f t="shared" ref="O302:O339" si="77">IF(($E302     =0),0,($N302     /$E302     ))</f>
        <v>1.8345945856418244</v>
      </c>
      <c r="P302" s="33">
        <v>11737463</v>
      </c>
      <c r="Q302" s="33">
        <v>220933554</v>
      </c>
      <c r="R302" s="33">
        <v>45698772</v>
      </c>
      <c r="S302" s="33">
        <v>54585273</v>
      </c>
      <c r="T302" s="38">
        <f t="shared" ref="T302:T339" si="78">IF(($R302     =0),0,($S302     /$R302     ))</f>
        <v>1.1944582011963034</v>
      </c>
      <c r="U302" s="38">
        <f t="shared" ref="U302:U339" si="79">IF(($P302     =0),0,(($L302     /$P302     )-1))</f>
        <v>2.7460385604623418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55425997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26707094</v>
      </c>
      <c r="K303" s="39">
        <f t="shared" si="74"/>
        <v>0.48185139547422123</v>
      </c>
      <c r="L303" s="34">
        <f>L302</f>
        <v>43968989</v>
      </c>
      <c r="M303" s="39">
        <f t="shared" si="75"/>
        <v>0.7932918013184318</v>
      </c>
      <c r="N303" s="34">
        <f t="shared" si="76"/>
        <v>101684234</v>
      </c>
      <c r="O303" s="39">
        <f t="shared" si="77"/>
        <v>1.8345945856418244</v>
      </c>
      <c r="P303" s="34">
        <f>P302</f>
        <v>11737463</v>
      </c>
      <c r="Q303" s="34">
        <f>Q302</f>
        <v>220933554</v>
      </c>
      <c r="R303" s="34">
        <f>R302</f>
        <v>45698772</v>
      </c>
      <c r="S303" s="34">
        <f>S302</f>
        <v>54585273</v>
      </c>
      <c r="T303" s="39">
        <f t="shared" si="78"/>
        <v>1.1944582011963034</v>
      </c>
      <c r="U303" s="39">
        <f t="shared" si="79"/>
        <v>2.7460385604623418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2674</v>
      </c>
      <c r="K308" s="38">
        <f t="shared" si="74"/>
        <v>8.5037366830974723E-2</v>
      </c>
      <c r="L308" s="33">
        <v>13370</v>
      </c>
      <c r="M308" s="38">
        <f t="shared" si="75"/>
        <v>0.42518683415487357</v>
      </c>
      <c r="N308" s="33">
        <f t="shared" si="76"/>
        <v>31200</v>
      </c>
      <c r="O308" s="38">
        <f t="shared" si="77"/>
        <v>0.99220861822229289</v>
      </c>
      <c r="P308" s="33">
        <v>7623</v>
      </c>
      <c r="Q308" s="33">
        <v>29665</v>
      </c>
      <c r="R308" s="33">
        <v>29665</v>
      </c>
      <c r="S308" s="33">
        <v>22495</v>
      </c>
      <c r="T308" s="38">
        <f t="shared" si="78"/>
        <v>0.75830102814764877</v>
      </c>
      <c r="U308" s="38">
        <f t="shared" si="79"/>
        <v>0.75390266299357211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2674</v>
      </c>
      <c r="K310" s="39">
        <f t="shared" si="74"/>
        <v>8.5037366830974723E-2</v>
      </c>
      <c r="L310" s="34">
        <f>SUM(L304:L309)</f>
        <v>13370</v>
      </c>
      <c r="M310" s="39">
        <f t="shared" si="75"/>
        <v>0.42518683415487357</v>
      </c>
      <c r="N310" s="34">
        <f t="shared" si="76"/>
        <v>31200</v>
      </c>
      <c r="O310" s="39">
        <f t="shared" si="77"/>
        <v>0.99220861822229289</v>
      </c>
      <c r="P310" s="34">
        <f>SUM(P304:P309)</f>
        <v>7623</v>
      </c>
      <c r="Q310" s="34">
        <f>SUM(Q304:Q309)</f>
        <v>29665</v>
      </c>
      <c r="R310" s="34">
        <f>SUM(R304:R309)</f>
        <v>29665</v>
      </c>
      <c r="S310" s="34">
        <f>SUM(S304:S309)</f>
        <v>22495</v>
      </c>
      <c r="T310" s="39">
        <f t="shared" si="78"/>
        <v>0.75830102814764877</v>
      </c>
      <c r="U310" s="39">
        <f t="shared" si="79"/>
        <v>0.75390266299357211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8765</v>
      </c>
      <c r="K311" s="38">
        <f t="shared" si="74"/>
        <v>7.2774221403010597E-2</v>
      </c>
      <c r="L311" s="33">
        <v>-483</v>
      </c>
      <c r="M311" s="38">
        <f t="shared" si="75"/>
        <v>-4.0102622860985881E-3</v>
      </c>
      <c r="N311" s="33">
        <f t="shared" si="76"/>
        <v>115629</v>
      </c>
      <c r="O311" s="38">
        <f t="shared" si="77"/>
        <v>0.96004682790744011</v>
      </c>
      <c r="P311" s="33">
        <v>7546</v>
      </c>
      <c r="Q311" s="33">
        <v>114706</v>
      </c>
      <c r="R311" s="33">
        <v>114706</v>
      </c>
      <c r="S311" s="33">
        <v>76592</v>
      </c>
      <c r="T311" s="38">
        <f t="shared" si="78"/>
        <v>0.66772444335954528</v>
      </c>
      <c r="U311" s="38">
        <f t="shared" si="79"/>
        <v>-1.0640074211502784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25638</v>
      </c>
      <c r="K313" s="38">
        <f t="shared" si="74"/>
        <v>0.22805550613769793</v>
      </c>
      <c r="L313" s="33">
        <v>25638</v>
      </c>
      <c r="M313" s="38">
        <f t="shared" si="75"/>
        <v>0.22805550613769793</v>
      </c>
      <c r="N313" s="33">
        <f t="shared" si="76"/>
        <v>102552</v>
      </c>
      <c r="O313" s="38">
        <f t="shared" si="77"/>
        <v>0.91222202455079171</v>
      </c>
      <c r="P313" s="33">
        <v>27045</v>
      </c>
      <c r="Q313" s="33">
        <v>106559</v>
      </c>
      <c r="R313" s="33">
        <v>206559</v>
      </c>
      <c r="S313" s="33">
        <v>108641</v>
      </c>
      <c r="T313" s="38">
        <f t="shared" si="78"/>
        <v>0.52595626431189146</v>
      </c>
      <c r="U313" s="38">
        <f t="shared" si="79"/>
        <v>-5.2024403771491978E-2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1152</v>
      </c>
      <c r="K315" s="38">
        <f t="shared" si="74"/>
        <v>1.128670383179676E-2</v>
      </c>
      <c r="L315" s="33">
        <v>2430</v>
      </c>
      <c r="M315" s="38">
        <f t="shared" si="75"/>
        <v>2.3807890895196294E-2</v>
      </c>
      <c r="N315" s="33">
        <f t="shared" si="76"/>
        <v>8597</v>
      </c>
      <c r="O315" s="38">
        <f t="shared" si="77"/>
        <v>8.4228986841976355E-2</v>
      </c>
      <c r="P315" s="33">
        <v>1852</v>
      </c>
      <c r="Q315" s="33">
        <v>1950</v>
      </c>
      <c r="R315" s="33">
        <v>1950</v>
      </c>
      <c r="S315" s="33">
        <v>6160</v>
      </c>
      <c r="T315" s="38">
        <f t="shared" si="78"/>
        <v>3.1589743589743589</v>
      </c>
      <c r="U315" s="38">
        <f t="shared" si="79"/>
        <v>0.3120950323974081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35555</v>
      </c>
      <c r="K317" s="39">
        <f t="shared" si="74"/>
        <v>8.17491630798661E-2</v>
      </c>
      <c r="L317" s="34">
        <f>SUM(L311:L316)</f>
        <v>27585</v>
      </c>
      <c r="M317" s="39">
        <f t="shared" si="75"/>
        <v>6.3424290917117321E-2</v>
      </c>
      <c r="N317" s="34">
        <f t="shared" si="76"/>
        <v>226778</v>
      </c>
      <c r="O317" s="39">
        <f t="shared" si="77"/>
        <v>0.52141503881102158</v>
      </c>
      <c r="P317" s="34">
        <f>SUM(P311:P316)</f>
        <v>36443</v>
      </c>
      <c r="Q317" s="34">
        <f>SUM(Q311:Q316)</f>
        <v>273215</v>
      </c>
      <c r="R317" s="34">
        <f>SUM(R311:R316)</f>
        <v>323215</v>
      </c>
      <c r="S317" s="34">
        <f>SUM(S311:S316)</f>
        <v>191393</v>
      </c>
      <c r="T317" s="39">
        <f t="shared" si="78"/>
        <v>0.59215382949429951</v>
      </c>
      <c r="U317" s="39">
        <f t="shared" si="79"/>
        <v>-0.24306451170320775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518</v>
      </c>
      <c r="Q325" s="33">
        <v>0</v>
      </c>
      <c r="R325" s="33">
        <v>0</v>
      </c>
      <c r="S325" s="33">
        <v>518</v>
      </c>
      <c r="T325" s="38">
        <f t="shared" si="78"/>
        <v>0</v>
      </c>
      <c r="U325" s="38">
        <f t="shared" si="79"/>
        <v>-1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25000</v>
      </c>
      <c r="M326" s="38">
        <f t="shared" si="75"/>
        <v>0</v>
      </c>
      <c r="N326" s="33">
        <f t="shared" si="76"/>
        <v>25000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360959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95</v>
      </c>
      <c r="K327" s="38">
        <f t="shared" si="74"/>
        <v>2.6318778587041742E-4</v>
      </c>
      <c r="L327" s="33">
        <v>38</v>
      </c>
      <c r="M327" s="38">
        <f t="shared" si="75"/>
        <v>1.0527511434816696E-4</v>
      </c>
      <c r="N327" s="33">
        <f t="shared" si="76"/>
        <v>89141</v>
      </c>
      <c r="O327" s="38">
        <f t="shared" si="77"/>
        <v>0.24695602547657766</v>
      </c>
      <c r="P327" s="33">
        <v>418874</v>
      </c>
      <c r="Q327" s="33">
        <v>526720</v>
      </c>
      <c r="R327" s="33">
        <v>747350</v>
      </c>
      <c r="S327" s="33">
        <v>497673</v>
      </c>
      <c r="T327" s="38">
        <f t="shared" si="78"/>
        <v>0.66591690640262258</v>
      </c>
      <c r="U327" s="38">
        <f t="shared" si="79"/>
        <v>-0.9999092805951193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1317813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142842</v>
      </c>
      <c r="K329" s="38">
        <f t="shared" si="74"/>
        <v>0.10839322422832375</v>
      </c>
      <c r="L329" s="33">
        <v>101853</v>
      </c>
      <c r="M329" s="38">
        <f t="shared" si="75"/>
        <v>7.7289418149616068E-2</v>
      </c>
      <c r="N329" s="33">
        <f t="shared" si="76"/>
        <v>466759</v>
      </c>
      <c r="O329" s="38">
        <f t="shared" si="77"/>
        <v>0.35419213499942709</v>
      </c>
      <c r="P329" s="33">
        <v>293743</v>
      </c>
      <c r="Q329" s="33">
        <v>1423761</v>
      </c>
      <c r="R329" s="33">
        <v>1194663</v>
      </c>
      <c r="S329" s="33">
        <v>903228</v>
      </c>
      <c r="T329" s="38">
        <f t="shared" si="78"/>
        <v>0.75605254368805264</v>
      </c>
      <c r="U329" s="38">
        <f t="shared" si="79"/>
        <v>-0.65325812019350249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1678772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142937</v>
      </c>
      <c r="K332" s="39">
        <f t="shared" si="74"/>
        <v>8.5143783670444825E-2</v>
      </c>
      <c r="L332" s="34">
        <f>SUM(L324:L331)</f>
        <v>126891</v>
      </c>
      <c r="M332" s="39">
        <f t="shared" si="75"/>
        <v>7.5585606621983215E-2</v>
      </c>
      <c r="N332" s="34">
        <f t="shared" si="76"/>
        <v>580900</v>
      </c>
      <c r="O332" s="39">
        <f t="shared" si="77"/>
        <v>0.34602673859225674</v>
      </c>
      <c r="P332" s="34">
        <f>SUM(P324:P331)</f>
        <v>713135</v>
      </c>
      <c r="Q332" s="34">
        <f>SUM(Q324:Q331)</f>
        <v>1950481</v>
      </c>
      <c r="R332" s="34">
        <f>SUM(R324:R331)</f>
        <v>1942013</v>
      </c>
      <c r="S332" s="34">
        <f>SUM(S324:S331)</f>
        <v>1401419</v>
      </c>
      <c r="T332" s="39">
        <f t="shared" si="78"/>
        <v>0.72163214149441846</v>
      </c>
      <c r="U332" s="39">
        <f t="shared" si="79"/>
        <v>-0.82206594824261892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57571142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26888260</v>
      </c>
      <c r="K338" s="39">
        <f t="shared" si="74"/>
        <v>0.4670440617627491</v>
      </c>
      <c r="L338" s="34">
        <f>SUM(L302,L304:L309,L311:L316,L318:L322,L324:L331,L333:L336)</f>
        <v>44136835</v>
      </c>
      <c r="M338" s="39">
        <f t="shared" si="75"/>
        <v>0.76664859279671749</v>
      </c>
      <c r="N338" s="34">
        <f t="shared" si="76"/>
        <v>102523112</v>
      </c>
      <c r="O338" s="39">
        <f t="shared" si="77"/>
        <v>1.7808073357308076</v>
      </c>
      <c r="P338" s="34">
        <f>SUM(P302,P304:P309,P311:P316,P318:P322,P324:P331,P333:P336)</f>
        <v>12494664</v>
      </c>
      <c r="Q338" s="34">
        <f>SUM(Q302,Q304:Q309,Q311:Q316,Q318:Q322,Q324:Q331,Q333:Q336)</f>
        <v>223186915</v>
      </c>
      <c r="R338" s="34">
        <f>SUM(R302,R304:R309,R311:R316,R318:R322,R324:R331,R333:R336)</f>
        <v>47993665</v>
      </c>
      <c r="S338" s="34">
        <f>SUM(S302,S304:S309,S311:S316,S318:S322,S324:S331,S333:S336)</f>
        <v>56200580</v>
      </c>
      <c r="T338" s="39">
        <f t="shared" si="78"/>
        <v>1.1709999642661173</v>
      </c>
      <c r="U338" s="39">
        <f t="shared" si="79"/>
        <v>2.5324547342769681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2840168996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-397008215</v>
      </c>
      <c r="K339" s="41">
        <f t="shared" si="74"/>
        <v>-0.13978330710571563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1891323345</v>
      </c>
      <c r="M339" s="41">
        <f t="shared" si="75"/>
        <v>0.66591929834586505</v>
      </c>
      <c r="N339" s="36">
        <f t="shared" si="76"/>
        <v>2422438898</v>
      </c>
      <c r="O339" s="41">
        <f t="shared" si="77"/>
        <v>0.85292068937154186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382399158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2014385238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1818221676</v>
      </c>
      <c r="T339" s="41">
        <f t="shared" si="78"/>
        <v>0.90261864597719021</v>
      </c>
      <c r="U339" s="41">
        <f t="shared" si="79"/>
        <v>3.9459401398577345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3069958222</v>
      </c>
      <c r="E8" s="33">
        <v>3071858646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784786973</v>
      </c>
      <c r="K8" s="38">
        <f>IF(($E8       =0),0,($J8       /$E8       ))</f>
        <v>0.2554762648411264</v>
      </c>
      <c r="L8" s="33">
        <v>486652567</v>
      </c>
      <c r="M8" s="38">
        <f>IF(($E8       =0),0,($L8       /$E8       ))</f>
        <v>0.1584228387701665</v>
      </c>
      <c r="N8" s="33">
        <f>$F8       +$H8       +$J8       +$L8</f>
        <v>3060515908</v>
      </c>
      <c r="O8" s="38">
        <f>IF(($E8       =0),0,($N8       /$E8       ))</f>
        <v>0.99630753256997362</v>
      </c>
      <c r="P8" s="33">
        <v>429452882</v>
      </c>
      <c r="Q8" s="33">
        <v>2875656929</v>
      </c>
      <c r="R8" s="33">
        <v>3023475468</v>
      </c>
      <c r="S8" s="33">
        <v>2945013728</v>
      </c>
      <c r="T8" s="38">
        <f>IF(($R8       =0),0,($S8       /$R8       ))</f>
        <v>0.9740491560687603</v>
      </c>
      <c r="U8" s="38">
        <f>IF(($P8       =0),0,(($L8       /$P8       )-1))</f>
        <v>0.13319199241047364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3568761990</v>
      </c>
      <c r="E9" s="33">
        <v>3598455590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107289599</v>
      </c>
      <c r="K9" s="38">
        <f>IF(($E9       =0),0,($J9       /$E9       ))</f>
        <v>2.9815457302892544E-2</v>
      </c>
      <c r="L9" s="33">
        <v>154868543</v>
      </c>
      <c r="M9" s="38">
        <f>IF(($E9       =0),0,($L9       /$E9       ))</f>
        <v>4.3037502930528035E-2</v>
      </c>
      <c r="N9" s="33">
        <f>$F9       +$H9       +$J9       +$L9</f>
        <v>298363170</v>
      </c>
      <c r="O9" s="38">
        <f>IF(($E9       =0),0,($N9       /$E9       ))</f>
        <v>8.2914228767792017E-2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6670314236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892076572</v>
      </c>
      <c r="K10" s="39">
        <f t="shared" ref="K10:K54" si="2">IF(($E10      =0),0,($J10      /$E10      ))</f>
        <v>0.13373831283471185</v>
      </c>
      <c r="L10" s="34">
        <f>SUM(L8:L9)</f>
        <v>641521110</v>
      </c>
      <c r="M10" s="39">
        <f t="shared" ref="M10:M54" si="3">IF(($E10      =0),0,($L10      /$E10      ))</f>
        <v>9.6175545454467548E-2</v>
      </c>
      <c r="N10" s="34">
        <f t="shared" ref="N10:N54" si="4">$F10      +$H10      +$J10      +$L10</f>
        <v>3358879078</v>
      </c>
      <c r="O10" s="39">
        <f t="shared" ref="O10:O54" si="5">IF(($E10      =0),0,($N10      /$E10      ))</f>
        <v>0.50355634819600725</v>
      </c>
      <c r="P10" s="34">
        <f>SUM(P8:P9)</f>
        <v>429452882</v>
      </c>
      <c r="Q10" s="34">
        <f>SUM(Q8:Q9)</f>
        <v>2875656929</v>
      </c>
      <c r="R10" s="34">
        <f>SUM(R8:R9)</f>
        <v>3023475468</v>
      </c>
      <c r="S10" s="34">
        <f>SUM(S8:S9)</f>
        <v>2945013728</v>
      </c>
      <c r="T10" s="39">
        <f t="shared" ref="T10:T54" si="6">IF(($R10      =0),0,($S10      /$R10      ))</f>
        <v>0.9740491560687603</v>
      </c>
      <c r="U10" s="39">
        <f t="shared" ref="U10:U54" si="7">IF(($P10      =0),0,(($L10      /$P10      )-1))</f>
        <v>0.49381023364514287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27379401</v>
      </c>
      <c r="K11" s="38">
        <f t="shared" si="2"/>
        <v>0.10802750116814688</v>
      </c>
      <c r="L11" s="33">
        <v>5720166</v>
      </c>
      <c r="M11" s="38">
        <f t="shared" si="3"/>
        <v>2.2569348366934475E-2</v>
      </c>
      <c r="N11" s="33">
        <f t="shared" si="4"/>
        <v>157649582</v>
      </c>
      <c r="O11" s="38">
        <f t="shared" si="5"/>
        <v>0.62201837080595257</v>
      </c>
      <c r="P11" s="33">
        <v>1788122</v>
      </c>
      <c r="Q11" s="33">
        <v>78822036</v>
      </c>
      <c r="R11" s="33">
        <v>253853036</v>
      </c>
      <c r="S11" s="33">
        <v>68521085</v>
      </c>
      <c r="T11" s="38">
        <f t="shared" si="6"/>
        <v>0.269924228914875</v>
      </c>
      <c r="U11" s="38">
        <f t="shared" si="7"/>
        <v>2.1989797116751539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32586795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4053980</v>
      </c>
      <c r="K12" s="38">
        <f t="shared" si="2"/>
        <v>0.12440560662685607</v>
      </c>
      <c r="L12" s="33">
        <v>3646888</v>
      </c>
      <c r="M12" s="38">
        <f t="shared" si="3"/>
        <v>0.11191306171717716</v>
      </c>
      <c r="N12" s="33">
        <f t="shared" si="4"/>
        <v>34688780</v>
      </c>
      <c r="O12" s="38">
        <f t="shared" si="5"/>
        <v>1.0645041956412098</v>
      </c>
      <c r="P12" s="33">
        <v>6009275</v>
      </c>
      <c r="Q12" s="33">
        <v>33617480</v>
      </c>
      <c r="R12" s="33">
        <v>33413170</v>
      </c>
      <c r="S12" s="33">
        <v>31443024</v>
      </c>
      <c r="T12" s="38">
        <f t="shared" si="6"/>
        <v>0.94103684265814946</v>
      </c>
      <c r="U12" s="38">
        <f t="shared" si="7"/>
        <v>-0.393123463312962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45775190</v>
      </c>
      <c r="K13" s="38">
        <f t="shared" si="2"/>
        <v>0.27533008195569619</v>
      </c>
      <c r="L13" s="33">
        <v>3409474</v>
      </c>
      <c r="M13" s="38">
        <f t="shared" si="3"/>
        <v>2.0507413641446717E-2</v>
      </c>
      <c r="N13" s="33">
        <f t="shared" si="4"/>
        <v>147994154</v>
      </c>
      <c r="O13" s="38">
        <f t="shared" si="5"/>
        <v>0.89015998731592205</v>
      </c>
      <c r="P13" s="33">
        <v>28518436</v>
      </c>
      <c r="Q13" s="33">
        <v>148135016</v>
      </c>
      <c r="R13" s="33">
        <v>153148224</v>
      </c>
      <c r="S13" s="33">
        <v>176475923</v>
      </c>
      <c r="T13" s="38">
        <f t="shared" si="6"/>
        <v>1.1523210546666216</v>
      </c>
      <c r="U13" s="38">
        <f t="shared" si="7"/>
        <v>-0.88044666965607787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202779047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60935248</v>
      </c>
      <c r="K14" s="38">
        <f t="shared" si="2"/>
        <v>0.30050071198924216</v>
      </c>
      <c r="L14" s="33">
        <v>28491155</v>
      </c>
      <c r="M14" s="38">
        <f t="shared" si="3"/>
        <v>0.14050344659130387</v>
      </c>
      <c r="N14" s="33">
        <f t="shared" si="4"/>
        <v>199218061</v>
      </c>
      <c r="O14" s="38">
        <f t="shared" si="5"/>
        <v>0.98243908306759131</v>
      </c>
      <c r="P14" s="33">
        <v>30304059</v>
      </c>
      <c r="Q14" s="33">
        <v>200358020</v>
      </c>
      <c r="R14" s="33">
        <v>216278020</v>
      </c>
      <c r="S14" s="33">
        <v>206390753</v>
      </c>
      <c r="T14" s="38">
        <f t="shared" si="6"/>
        <v>0.95428445756993707</v>
      </c>
      <c r="U14" s="38">
        <f t="shared" si="7"/>
        <v>-5.9823801161421941E-2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73562964</v>
      </c>
      <c r="E15" s="33">
        <v>101827772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13120343</v>
      </c>
      <c r="K15" s="38">
        <f t="shared" si="2"/>
        <v>0.12884837547069183</v>
      </c>
      <c r="L15" s="33">
        <v>1600371</v>
      </c>
      <c r="M15" s="38">
        <f t="shared" si="3"/>
        <v>1.5716449143166954E-2</v>
      </c>
      <c r="N15" s="33">
        <f t="shared" si="4"/>
        <v>73038732</v>
      </c>
      <c r="O15" s="38">
        <f t="shared" si="5"/>
        <v>0.71727712946523081</v>
      </c>
      <c r="P15" s="33">
        <v>9243822</v>
      </c>
      <c r="Q15" s="33">
        <v>55173707</v>
      </c>
      <c r="R15" s="33">
        <v>64475685</v>
      </c>
      <c r="S15" s="33">
        <v>116445997</v>
      </c>
      <c r="T15" s="38">
        <f t="shared" si="6"/>
        <v>1.8060451315872021</v>
      </c>
      <c r="U15" s="38">
        <f t="shared" si="7"/>
        <v>-0.82687128765569051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336868783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79934497</v>
      </c>
      <c r="K16" s="38">
        <f t="shared" si="2"/>
        <v>0.23728674496977656</v>
      </c>
      <c r="L16" s="33">
        <v>44735385</v>
      </c>
      <c r="M16" s="38">
        <f t="shared" si="3"/>
        <v>0.13279765670658775</v>
      </c>
      <c r="N16" s="33">
        <f t="shared" si="4"/>
        <v>391560339</v>
      </c>
      <c r="O16" s="38">
        <f t="shared" si="5"/>
        <v>1.1623526986173722</v>
      </c>
      <c r="P16" s="33">
        <v>2801730</v>
      </c>
      <c r="Q16" s="33">
        <v>331979190</v>
      </c>
      <c r="R16" s="33">
        <v>342522056</v>
      </c>
      <c r="S16" s="33">
        <v>325492301</v>
      </c>
      <c r="T16" s="38">
        <f t="shared" si="6"/>
        <v>0.95028128933104383</v>
      </c>
      <c r="U16" s="38">
        <f t="shared" si="7"/>
        <v>14.96705785354049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53165818</v>
      </c>
      <c r="E17" s="33">
        <v>61296244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5288333</v>
      </c>
      <c r="K17" s="38">
        <f t="shared" si="2"/>
        <v>8.6274992640658368E-2</v>
      </c>
      <c r="L17" s="33">
        <v>2756363</v>
      </c>
      <c r="M17" s="38">
        <f t="shared" si="3"/>
        <v>4.4967893954481128E-2</v>
      </c>
      <c r="N17" s="33">
        <f t="shared" si="4"/>
        <v>36882046</v>
      </c>
      <c r="O17" s="38">
        <f t="shared" si="5"/>
        <v>0.60170156592302781</v>
      </c>
      <c r="P17" s="33">
        <v>15075299</v>
      </c>
      <c r="Q17" s="33">
        <v>57503140</v>
      </c>
      <c r="R17" s="33">
        <v>48817731</v>
      </c>
      <c r="S17" s="33">
        <v>47472694</v>
      </c>
      <c r="T17" s="38">
        <f t="shared" si="6"/>
        <v>0.97244777722258335</v>
      </c>
      <c r="U17" s="38">
        <f t="shared" si="7"/>
        <v>-0.81716030972254683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81262000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28147128</v>
      </c>
      <c r="K18" s="38">
        <f t="shared" si="2"/>
        <v>0.34637503384115575</v>
      </c>
      <c r="L18" s="33">
        <v>-28432801</v>
      </c>
      <c r="M18" s="38">
        <f t="shared" si="3"/>
        <v>-0.3498904900199355</v>
      </c>
      <c r="N18" s="33">
        <f t="shared" si="4"/>
        <v>79960095</v>
      </c>
      <c r="O18" s="38">
        <f t="shared" si="5"/>
        <v>0.9839789200364254</v>
      </c>
      <c r="P18" s="33">
        <v>3159773</v>
      </c>
      <c r="Q18" s="33">
        <v>81662000</v>
      </c>
      <c r="R18" s="33">
        <v>86153800</v>
      </c>
      <c r="S18" s="33">
        <v>88157984</v>
      </c>
      <c r="T18" s="38">
        <f t="shared" si="6"/>
        <v>1.0232628624622477</v>
      </c>
      <c r="U18" s="38">
        <f t="shared" si="7"/>
        <v>-9.9983682372119773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1236324755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264634120</v>
      </c>
      <c r="K19" s="39">
        <f t="shared" si="2"/>
        <v>0.21404903438983555</v>
      </c>
      <c r="L19" s="34">
        <f>SUM(L11:L18)</f>
        <v>61927001</v>
      </c>
      <c r="M19" s="39">
        <f t="shared" si="3"/>
        <v>5.0089590740258212E-2</v>
      </c>
      <c r="N19" s="34">
        <f t="shared" si="4"/>
        <v>1120991789</v>
      </c>
      <c r="O19" s="39">
        <f t="shared" si="5"/>
        <v>0.90671304967924871</v>
      </c>
      <c r="P19" s="34">
        <f>SUM(P11:P18)</f>
        <v>96900516</v>
      </c>
      <c r="Q19" s="34">
        <f>SUM(Q11:Q18)</f>
        <v>987250589</v>
      </c>
      <c r="R19" s="34">
        <f>SUM(R11:R18)</f>
        <v>1198661722</v>
      </c>
      <c r="S19" s="34">
        <f>SUM(S11:S18)</f>
        <v>1060399761</v>
      </c>
      <c r="T19" s="39">
        <f t="shared" si="6"/>
        <v>0.88465306060720272</v>
      </c>
      <c r="U19" s="39">
        <f t="shared" si="7"/>
        <v>-0.360921865472832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307265000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84809846</v>
      </c>
      <c r="K20" s="38">
        <f t="shared" si="2"/>
        <v>0.27601531576977528</v>
      </c>
      <c r="L20" s="33">
        <v>3622215</v>
      </c>
      <c r="M20" s="38">
        <f t="shared" si="3"/>
        <v>1.1788570126763542E-2</v>
      </c>
      <c r="N20" s="33">
        <f t="shared" si="4"/>
        <v>306011464</v>
      </c>
      <c r="O20" s="38">
        <f t="shared" si="5"/>
        <v>0.99592034237547389</v>
      </c>
      <c r="P20" s="33">
        <v>6557233</v>
      </c>
      <c r="Q20" s="33">
        <v>288968000</v>
      </c>
      <c r="R20" s="33">
        <v>342721000</v>
      </c>
      <c r="S20" s="33">
        <v>337970062</v>
      </c>
      <c r="T20" s="38">
        <f t="shared" si="6"/>
        <v>0.98613759296920822</v>
      </c>
      <c r="U20" s="38">
        <f t="shared" si="7"/>
        <v>-0.44760007765470589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92365275</v>
      </c>
      <c r="K21" s="38">
        <f t="shared" si="2"/>
        <v>0.239192810146311</v>
      </c>
      <c r="L21" s="33">
        <v>24510666</v>
      </c>
      <c r="M21" s="38">
        <f t="shared" si="3"/>
        <v>6.3473800939775699E-2</v>
      </c>
      <c r="N21" s="33">
        <f t="shared" si="4"/>
        <v>378994005</v>
      </c>
      <c r="O21" s="38">
        <f t="shared" si="5"/>
        <v>0.98145803262703479</v>
      </c>
      <c r="P21" s="33">
        <v>18881141</v>
      </c>
      <c r="Q21" s="33">
        <v>348933371</v>
      </c>
      <c r="R21" s="33">
        <v>410945933</v>
      </c>
      <c r="S21" s="33">
        <v>395971498</v>
      </c>
      <c r="T21" s="38">
        <f t="shared" si="6"/>
        <v>0.96356105804312708</v>
      </c>
      <c r="U21" s="38">
        <f t="shared" si="7"/>
        <v>0.29815597478987099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89946360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17610310</v>
      </c>
      <c r="K22" s="38">
        <f t="shared" si="2"/>
        <v>0.19578680004393731</v>
      </c>
      <c r="L22" s="33">
        <v>67029743</v>
      </c>
      <c r="M22" s="38">
        <f t="shared" si="3"/>
        <v>0.74521907278960486</v>
      </c>
      <c r="N22" s="33">
        <f t="shared" si="4"/>
        <v>106252773</v>
      </c>
      <c r="O22" s="38">
        <f t="shared" si="5"/>
        <v>1.1812904157544564</v>
      </c>
      <c r="P22" s="33">
        <v>12265544</v>
      </c>
      <c r="Q22" s="33">
        <v>79028949</v>
      </c>
      <c r="R22" s="33">
        <v>83907949</v>
      </c>
      <c r="S22" s="33">
        <v>108208334</v>
      </c>
      <c r="T22" s="38">
        <f t="shared" si="6"/>
        <v>1.2896076627972399</v>
      </c>
      <c r="U22" s="38">
        <f t="shared" si="7"/>
        <v>4.4648813782739678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29190700</v>
      </c>
      <c r="E23" s="33">
        <v>32768740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7502222</v>
      </c>
      <c r="K23" s="38">
        <f t="shared" si="2"/>
        <v>0.22894447574120946</v>
      </c>
      <c r="L23" s="33">
        <v>9841459</v>
      </c>
      <c r="M23" s="38">
        <f t="shared" si="3"/>
        <v>0.30033071152567964</v>
      </c>
      <c r="N23" s="33">
        <f t="shared" si="4"/>
        <v>33054520</v>
      </c>
      <c r="O23" s="38">
        <f t="shared" si="5"/>
        <v>1.0087211165275198</v>
      </c>
      <c r="P23" s="33">
        <v>7955684</v>
      </c>
      <c r="Q23" s="33">
        <v>26262700</v>
      </c>
      <c r="R23" s="33">
        <v>26833413</v>
      </c>
      <c r="S23" s="33">
        <v>32099604</v>
      </c>
      <c r="T23" s="38">
        <f t="shared" si="6"/>
        <v>1.196254982547319</v>
      </c>
      <c r="U23" s="38">
        <f t="shared" si="7"/>
        <v>0.23703492999470566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155552016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30212437</v>
      </c>
      <c r="K24" s="38">
        <f t="shared" si="2"/>
        <v>0.19422722878757162</v>
      </c>
      <c r="L24" s="33">
        <v>5689817</v>
      </c>
      <c r="M24" s="38">
        <f t="shared" si="3"/>
        <v>3.6578227311435167E-2</v>
      </c>
      <c r="N24" s="33">
        <f t="shared" si="4"/>
        <v>134309878</v>
      </c>
      <c r="O24" s="38">
        <f t="shared" si="5"/>
        <v>0.86344029125279864</v>
      </c>
      <c r="P24" s="33">
        <v>10567332</v>
      </c>
      <c r="Q24" s="33">
        <v>152012068</v>
      </c>
      <c r="R24" s="33">
        <v>166660654</v>
      </c>
      <c r="S24" s="33">
        <v>155898893</v>
      </c>
      <c r="T24" s="38">
        <f t="shared" si="6"/>
        <v>0.93542710446822075</v>
      </c>
      <c r="U24" s="38">
        <f t="shared" si="7"/>
        <v>-0.46156541689046959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25654955</v>
      </c>
      <c r="K25" s="38">
        <f t="shared" si="2"/>
        <v>0.14420138379386743</v>
      </c>
      <c r="L25" s="33">
        <v>21218039</v>
      </c>
      <c r="M25" s="38">
        <f t="shared" si="3"/>
        <v>0.11926236413949069</v>
      </c>
      <c r="N25" s="33">
        <f t="shared" si="4"/>
        <v>156406401</v>
      </c>
      <c r="O25" s="38">
        <f t="shared" si="5"/>
        <v>0.87912917634891707</v>
      </c>
      <c r="P25" s="33">
        <v>13983567</v>
      </c>
      <c r="Q25" s="33">
        <v>168963515</v>
      </c>
      <c r="R25" s="33">
        <v>168963515</v>
      </c>
      <c r="S25" s="33">
        <v>139888536</v>
      </c>
      <c r="T25" s="38">
        <f t="shared" si="6"/>
        <v>0.82792155454389071</v>
      </c>
      <c r="U25" s="38">
        <f t="shared" si="7"/>
        <v>0.5173552642183501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332328116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2882935</v>
      </c>
      <c r="K26" s="38">
        <f t="shared" si="2"/>
        <v>8.6749656775955732E-3</v>
      </c>
      <c r="L26" s="33">
        <v>6267896</v>
      </c>
      <c r="M26" s="38">
        <f t="shared" si="3"/>
        <v>1.8860564900262607E-2</v>
      </c>
      <c r="N26" s="33">
        <f t="shared" si="4"/>
        <v>13741118</v>
      </c>
      <c r="O26" s="38">
        <f t="shared" si="5"/>
        <v>4.1348045315551932E-2</v>
      </c>
      <c r="P26" s="33">
        <v>17415665</v>
      </c>
      <c r="Q26" s="33">
        <v>313879080</v>
      </c>
      <c r="R26" s="33">
        <v>0</v>
      </c>
      <c r="S26" s="33">
        <v>15366024</v>
      </c>
      <c r="T26" s="38">
        <f t="shared" si="6"/>
        <v>0</v>
      </c>
      <c r="U26" s="38">
        <f t="shared" si="7"/>
        <v>-0.64010010527878203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1481924895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261037980</v>
      </c>
      <c r="K27" s="39">
        <f t="shared" si="2"/>
        <v>0.17614791470251939</v>
      </c>
      <c r="L27" s="34">
        <f>SUM(L20:L26)</f>
        <v>138179835</v>
      </c>
      <c r="M27" s="39">
        <f t="shared" si="3"/>
        <v>9.3243480466666973E-2</v>
      </c>
      <c r="N27" s="34">
        <f t="shared" si="4"/>
        <v>1128770159</v>
      </c>
      <c r="O27" s="39">
        <f t="shared" si="5"/>
        <v>0.76169187980339581</v>
      </c>
      <c r="P27" s="34">
        <f>SUM(P20:P26)</f>
        <v>87626166</v>
      </c>
      <c r="Q27" s="34">
        <f>SUM(Q20:Q26)</f>
        <v>1378047683</v>
      </c>
      <c r="R27" s="34">
        <f>SUM(R20:R26)</f>
        <v>1200032464</v>
      </c>
      <c r="S27" s="34">
        <f>SUM(S20:S26)</f>
        <v>1185402951</v>
      </c>
      <c r="T27" s="39">
        <f t="shared" si="6"/>
        <v>0.98780906897198739</v>
      </c>
      <c r="U27" s="39">
        <f t="shared" si="7"/>
        <v>0.57692435156868549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115690474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11206101</v>
      </c>
      <c r="K28" s="38">
        <f t="shared" si="2"/>
        <v>9.6862780595055736E-2</v>
      </c>
      <c r="L28" s="33">
        <v>308994</v>
      </c>
      <c r="M28" s="38">
        <f t="shared" si="3"/>
        <v>2.6708681304218702E-3</v>
      </c>
      <c r="N28" s="33">
        <f t="shared" si="4"/>
        <v>78019377</v>
      </c>
      <c r="O28" s="38">
        <f t="shared" si="5"/>
        <v>0.67438030377505409</v>
      </c>
      <c r="P28" s="33">
        <v>1939076</v>
      </c>
      <c r="Q28" s="33">
        <v>135515421</v>
      </c>
      <c r="R28" s="33">
        <v>122321296</v>
      </c>
      <c r="S28" s="33">
        <v>95046542</v>
      </c>
      <c r="T28" s="38">
        <f t="shared" si="6"/>
        <v>0.77702366724433658</v>
      </c>
      <c r="U28" s="38">
        <f t="shared" si="7"/>
        <v>-0.84064884512004689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213008900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49801532</v>
      </c>
      <c r="K29" s="38">
        <f t="shared" si="2"/>
        <v>0.23380024027165061</v>
      </c>
      <c r="L29" s="33">
        <v>3332335</v>
      </c>
      <c r="M29" s="38">
        <f t="shared" si="3"/>
        <v>1.5644111584069961E-2</v>
      </c>
      <c r="N29" s="33">
        <f t="shared" si="4"/>
        <v>189898191</v>
      </c>
      <c r="O29" s="38">
        <f t="shared" si="5"/>
        <v>0.89150355219899258</v>
      </c>
      <c r="P29" s="33">
        <v>-1563365</v>
      </c>
      <c r="Q29" s="33">
        <v>206655168</v>
      </c>
      <c r="R29" s="33">
        <v>237615980</v>
      </c>
      <c r="S29" s="33">
        <v>301046185</v>
      </c>
      <c r="T29" s="38">
        <f t="shared" si="6"/>
        <v>1.2669441886862995</v>
      </c>
      <c r="U29" s="38">
        <f t="shared" si="7"/>
        <v>-3.1315143936316856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149186520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37326882</v>
      </c>
      <c r="K30" s="38">
        <f t="shared" si="2"/>
        <v>0.25020277971495014</v>
      </c>
      <c r="L30" s="33">
        <v>5873549</v>
      </c>
      <c r="M30" s="38">
        <f t="shared" si="3"/>
        <v>3.937050746944161E-2</v>
      </c>
      <c r="N30" s="33">
        <f t="shared" si="4"/>
        <v>145505480</v>
      </c>
      <c r="O30" s="38">
        <f t="shared" si="5"/>
        <v>0.97532592086738135</v>
      </c>
      <c r="P30" s="33">
        <v>7714012</v>
      </c>
      <c r="Q30" s="33">
        <v>140811162</v>
      </c>
      <c r="R30" s="33">
        <v>166027735</v>
      </c>
      <c r="S30" s="33">
        <v>175850481</v>
      </c>
      <c r="T30" s="38">
        <f t="shared" si="6"/>
        <v>1.0591632837730396</v>
      </c>
      <c r="U30" s="38">
        <f t="shared" si="7"/>
        <v>-0.23858700245734643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69182478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44549625</v>
      </c>
      <c r="K31" s="38">
        <f t="shared" si="2"/>
        <v>0.64394375986358854</v>
      </c>
      <c r="L31" s="33">
        <v>-2496784</v>
      </c>
      <c r="M31" s="38">
        <f t="shared" si="3"/>
        <v>-3.6089831879106728E-2</v>
      </c>
      <c r="N31" s="33">
        <f t="shared" si="4"/>
        <v>110156372</v>
      </c>
      <c r="O31" s="38">
        <f t="shared" si="5"/>
        <v>1.5922582593818047</v>
      </c>
      <c r="P31" s="33">
        <v>-506889</v>
      </c>
      <c r="Q31" s="33">
        <v>62878007</v>
      </c>
      <c r="R31" s="33">
        <v>62877975</v>
      </c>
      <c r="S31" s="33">
        <v>17918019</v>
      </c>
      <c r="T31" s="38">
        <f t="shared" si="6"/>
        <v>0.28496494996857008</v>
      </c>
      <c r="U31" s="38">
        <f t="shared" si="7"/>
        <v>3.9257016822223409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93907320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24245403</v>
      </c>
      <c r="K32" s="38">
        <f t="shared" si="2"/>
        <v>0.25818437795903448</v>
      </c>
      <c r="L32" s="33">
        <v>7108260</v>
      </c>
      <c r="M32" s="38">
        <f t="shared" si="3"/>
        <v>7.5694418709851372E-2</v>
      </c>
      <c r="N32" s="33">
        <f t="shared" si="4"/>
        <v>89636145</v>
      </c>
      <c r="O32" s="38">
        <f t="shared" si="5"/>
        <v>0.95451712390471799</v>
      </c>
      <c r="P32" s="33">
        <v>3244940</v>
      </c>
      <c r="Q32" s="33">
        <v>94561282</v>
      </c>
      <c r="R32" s="33">
        <v>103756513</v>
      </c>
      <c r="S32" s="33">
        <v>97995954</v>
      </c>
      <c r="T32" s="38">
        <f t="shared" si="6"/>
        <v>0.94448002507563067</v>
      </c>
      <c r="U32" s="38">
        <f t="shared" si="7"/>
        <v>1.1905674681195952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201820377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10466686</v>
      </c>
      <c r="K33" s="38">
        <f t="shared" si="2"/>
        <v>5.1861393559878247E-2</v>
      </c>
      <c r="L33" s="33">
        <v>14946734</v>
      </c>
      <c r="M33" s="38">
        <f t="shared" si="3"/>
        <v>7.405958814555183E-2</v>
      </c>
      <c r="N33" s="33">
        <f t="shared" si="4"/>
        <v>172391231</v>
      </c>
      <c r="O33" s="38">
        <f t="shared" si="5"/>
        <v>0.8541814932790458</v>
      </c>
      <c r="P33" s="33">
        <v>25219591</v>
      </c>
      <c r="Q33" s="33">
        <v>199445652</v>
      </c>
      <c r="R33" s="33">
        <v>196644372</v>
      </c>
      <c r="S33" s="33">
        <v>183385755</v>
      </c>
      <c r="T33" s="38">
        <f t="shared" si="6"/>
        <v>0.93257565998380065</v>
      </c>
      <c r="U33" s="38">
        <f t="shared" si="7"/>
        <v>-0.40733638384540016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946702067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32148492</v>
      </c>
      <c r="K34" s="38">
        <f t="shared" si="2"/>
        <v>3.3958404782906217E-2</v>
      </c>
      <c r="L34" s="33">
        <v>61611813</v>
      </c>
      <c r="M34" s="38">
        <f t="shared" si="3"/>
        <v>6.5080467390592478E-2</v>
      </c>
      <c r="N34" s="33">
        <f t="shared" si="4"/>
        <v>624046252</v>
      </c>
      <c r="O34" s="38">
        <f t="shared" si="5"/>
        <v>0.65917913750578094</v>
      </c>
      <c r="P34" s="33">
        <v>111001395</v>
      </c>
      <c r="Q34" s="33">
        <v>749874154</v>
      </c>
      <c r="R34" s="33">
        <v>827691073</v>
      </c>
      <c r="S34" s="33">
        <v>802564709</v>
      </c>
      <c r="T34" s="38">
        <f t="shared" si="6"/>
        <v>0.96964282348856501</v>
      </c>
      <c r="U34" s="38">
        <f t="shared" si="7"/>
        <v>-0.44494559730533112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1789498136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209744721</v>
      </c>
      <c r="K35" s="39">
        <f t="shared" si="2"/>
        <v>0.11720868369767333</v>
      </c>
      <c r="L35" s="34">
        <f>SUM(L28:L34)</f>
        <v>90684901</v>
      </c>
      <c r="M35" s="39">
        <f t="shared" si="3"/>
        <v>5.0676163990147904E-2</v>
      </c>
      <c r="N35" s="34">
        <f t="shared" si="4"/>
        <v>1409653048</v>
      </c>
      <c r="O35" s="39">
        <f t="shared" si="5"/>
        <v>0.78773652771214731</v>
      </c>
      <c r="P35" s="34">
        <f>SUM(P28:P34)</f>
        <v>147048760</v>
      </c>
      <c r="Q35" s="34">
        <f>SUM(Q28:Q34)</f>
        <v>1589740846</v>
      </c>
      <c r="R35" s="34">
        <f>SUM(R28:R34)</f>
        <v>1716934944</v>
      </c>
      <c r="S35" s="34">
        <f>SUM(S28:S34)</f>
        <v>1673807645</v>
      </c>
      <c r="T35" s="39">
        <f t="shared" si="6"/>
        <v>0.97488122706645775</v>
      </c>
      <c r="U35" s="39">
        <f t="shared" si="7"/>
        <v>-0.38330047121784638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280194481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50627373</v>
      </c>
      <c r="K36" s="38">
        <f t="shared" si="2"/>
        <v>0.18068654607083429</v>
      </c>
      <c r="L36" s="33">
        <v>7354330</v>
      </c>
      <c r="M36" s="38">
        <f t="shared" si="3"/>
        <v>2.6247233613427238E-2</v>
      </c>
      <c r="N36" s="33">
        <f t="shared" si="4"/>
        <v>203369827</v>
      </c>
      <c r="O36" s="38">
        <f t="shared" si="5"/>
        <v>0.72581667659613891</v>
      </c>
      <c r="P36" s="33">
        <v>6733946</v>
      </c>
      <c r="Q36" s="33">
        <v>223602288</v>
      </c>
      <c r="R36" s="33">
        <v>254614888</v>
      </c>
      <c r="S36" s="33">
        <v>235939743</v>
      </c>
      <c r="T36" s="38">
        <f t="shared" si="6"/>
        <v>0.92665336600426917</v>
      </c>
      <c r="U36" s="38">
        <f t="shared" si="7"/>
        <v>9.2127854901123296E-2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128806340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48095202</v>
      </c>
      <c r="K37" s="38">
        <f t="shared" si="2"/>
        <v>0.37339157373775234</v>
      </c>
      <c r="L37" s="33">
        <v>22913931</v>
      </c>
      <c r="M37" s="38">
        <f t="shared" si="3"/>
        <v>0.17789443438886626</v>
      </c>
      <c r="N37" s="33">
        <f t="shared" si="4"/>
        <v>95454347</v>
      </c>
      <c r="O37" s="38">
        <f t="shared" si="5"/>
        <v>0.74106870050030149</v>
      </c>
      <c r="P37" s="33">
        <v>18204067</v>
      </c>
      <c r="Q37" s="33">
        <v>121294804</v>
      </c>
      <c r="R37" s="33">
        <v>139576168</v>
      </c>
      <c r="S37" s="33">
        <v>153670427</v>
      </c>
      <c r="T37" s="38">
        <f t="shared" si="6"/>
        <v>1.1009789794486979</v>
      </c>
      <c r="U37" s="38">
        <f t="shared" si="7"/>
        <v>0.25872592097139613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82725986</v>
      </c>
      <c r="E38" s="33">
        <v>208435320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39809785</v>
      </c>
      <c r="K38" s="38">
        <f t="shared" si="2"/>
        <v>0.19099346982075782</v>
      </c>
      <c r="L38" s="33">
        <v>38183923</v>
      </c>
      <c r="M38" s="38">
        <f t="shared" si="3"/>
        <v>0.18319315075775067</v>
      </c>
      <c r="N38" s="33">
        <f t="shared" si="4"/>
        <v>188929686</v>
      </c>
      <c r="O38" s="38">
        <f t="shared" si="5"/>
        <v>0.90641876818189926</v>
      </c>
      <c r="P38" s="33">
        <v>19814346</v>
      </c>
      <c r="Q38" s="33">
        <v>78890946</v>
      </c>
      <c r="R38" s="33">
        <v>88763117</v>
      </c>
      <c r="S38" s="33">
        <v>137720481</v>
      </c>
      <c r="T38" s="38">
        <f t="shared" si="6"/>
        <v>1.5515507527749393</v>
      </c>
      <c r="U38" s="38">
        <f t="shared" si="7"/>
        <v>0.92708469913667613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323482262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76660153</v>
      </c>
      <c r="K39" s="38">
        <f t="shared" si="2"/>
        <v>0.23698410084692681</v>
      </c>
      <c r="L39" s="33">
        <v>811429</v>
      </c>
      <c r="M39" s="38">
        <f t="shared" si="3"/>
        <v>2.5084188387430035E-3</v>
      </c>
      <c r="N39" s="33">
        <f t="shared" si="4"/>
        <v>301436347</v>
      </c>
      <c r="O39" s="38">
        <f t="shared" si="5"/>
        <v>0.93184814875568045</v>
      </c>
      <c r="P39" s="33">
        <v>472405</v>
      </c>
      <c r="Q39" s="33">
        <v>309409716</v>
      </c>
      <c r="R39" s="33">
        <v>343621715</v>
      </c>
      <c r="S39" s="33">
        <v>149336448</v>
      </c>
      <c r="T39" s="38">
        <f t="shared" si="6"/>
        <v>0.43459549114932972</v>
      </c>
      <c r="U39" s="38">
        <f t="shared" si="7"/>
        <v>0.71765540161513952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940918403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215192513</v>
      </c>
      <c r="K40" s="39">
        <f t="shared" si="2"/>
        <v>0.22870475517737324</v>
      </c>
      <c r="L40" s="34">
        <f>SUM(L36:L39)</f>
        <v>69263613</v>
      </c>
      <c r="M40" s="39">
        <f t="shared" si="3"/>
        <v>7.3612773200270806E-2</v>
      </c>
      <c r="N40" s="34">
        <f t="shared" si="4"/>
        <v>789190207</v>
      </c>
      <c r="O40" s="39">
        <f t="shared" si="5"/>
        <v>0.83874457602674823</v>
      </c>
      <c r="P40" s="34">
        <f>SUM(P36:P39)</f>
        <v>45224764</v>
      </c>
      <c r="Q40" s="34">
        <f>SUM(Q36:Q39)</f>
        <v>733197754</v>
      </c>
      <c r="R40" s="34">
        <f>SUM(R36:R39)</f>
        <v>826575888</v>
      </c>
      <c r="S40" s="34">
        <f>SUM(S36:S39)</f>
        <v>676667099</v>
      </c>
      <c r="T40" s="39">
        <f t="shared" si="6"/>
        <v>0.81863880718475546</v>
      </c>
      <c r="U40" s="39">
        <f t="shared" si="7"/>
        <v>0.53154172346814232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506941118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167723511</v>
      </c>
      <c r="K41" s="38">
        <f t="shared" si="2"/>
        <v>0.33085402829762173</v>
      </c>
      <c r="L41" s="33">
        <v>1908185</v>
      </c>
      <c r="M41" s="38">
        <f t="shared" si="3"/>
        <v>3.76411565810292E-3</v>
      </c>
      <c r="N41" s="33">
        <f t="shared" si="4"/>
        <v>329930492</v>
      </c>
      <c r="O41" s="38">
        <f t="shared" si="5"/>
        <v>0.65082606299850387</v>
      </c>
      <c r="P41" s="33">
        <v>4857828</v>
      </c>
      <c r="Q41" s="33">
        <v>449597919</v>
      </c>
      <c r="R41" s="33">
        <v>540881197</v>
      </c>
      <c r="S41" s="33">
        <v>375084136</v>
      </c>
      <c r="T41" s="38">
        <f t="shared" si="6"/>
        <v>0.69346861765653134</v>
      </c>
      <c r="U41" s="38">
        <f t="shared" si="7"/>
        <v>-0.60719379113463878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67031198</v>
      </c>
      <c r="E42" s="33">
        <v>78767956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21668484</v>
      </c>
      <c r="K42" s="38">
        <f t="shared" si="2"/>
        <v>0.2750926277685814</v>
      </c>
      <c r="L42" s="33">
        <v>-3374094</v>
      </c>
      <c r="M42" s="38">
        <f t="shared" si="3"/>
        <v>-4.2835870972708752E-2</v>
      </c>
      <c r="N42" s="33">
        <f t="shared" si="4"/>
        <v>49470069</v>
      </c>
      <c r="O42" s="38">
        <f t="shared" si="5"/>
        <v>0.62804814942766829</v>
      </c>
      <c r="P42" s="33">
        <v>4266151</v>
      </c>
      <c r="Q42" s="33">
        <v>59983137</v>
      </c>
      <c r="R42" s="33">
        <v>92688009</v>
      </c>
      <c r="S42" s="33">
        <v>163807084</v>
      </c>
      <c r="T42" s="38">
        <f t="shared" si="6"/>
        <v>1.7672953143270129</v>
      </c>
      <c r="U42" s="38">
        <f t="shared" si="7"/>
        <v>-1.7908988687929706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326397661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77823305</v>
      </c>
      <c r="K43" s="38">
        <f t="shared" si="2"/>
        <v>0.2384309518688616</v>
      </c>
      <c r="L43" s="33">
        <v>-112476296</v>
      </c>
      <c r="M43" s="38">
        <f t="shared" si="3"/>
        <v>-0.34459896451280025</v>
      </c>
      <c r="N43" s="33">
        <f t="shared" si="4"/>
        <v>448374108</v>
      </c>
      <c r="O43" s="38">
        <f t="shared" si="5"/>
        <v>1.3737050278678316</v>
      </c>
      <c r="P43" s="33">
        <v>3642312</v>
      </c>
      <c r="Q43" s="33">
        <v>398813753</v>
      </c>
      <c r="R43" s="33">
        <v>468772098</v>
      </c>
      <c r="S43" s="33">
        <v>384811641</v>
      </c>
      <c r="T43" s="38">
        <f t="shared" si="6"/>
        <v>0.82089280194317371</v>
      </c>
      <c r="U43" s="38">
        <f t="shared" si="7"/>
        <v>-31.880467131865693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240298474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15978639</v>
      </c>
      <c r="K44" s="38">
        <f t="shared" si="2"/>
        <v>6.6494966588926396E-2</v>
      </c>
      <c r="L44" s="33">
        <v>1826867</v>
      </c>
      <c r="M44" s="38">
        <f t="shared" si="3"/>
        <v>7.6024910586822954E-3</v>
      </c>
      <c r="N44" s="33">
        <f t="shared" si="4"/>
        <v>96440400</v>
      </c>
      <c r="O44" s="38">
        <f t="shared" si="5"/>
        <v>0.40133588197484765</v>
      </c>
      <c r="P44" s="33">
        <v>3596364</v>
      </c>
      <c r="Q44" s="33">
        <v>27859364</v>
      </c>
      <c r="R44" s="33">
        <v>92862200</v>
      </c>
      <c r="S44" s="33">
        <v>100307594</v>
      </c>
      <c r="T44" s="38">
        <f t="shared" si="6"/>
        <v>1.0801767996019909</v>
      </c>
      <c r="U44" s="38">
        <f t="shared" si="7"/>
        <v>-0.49202388857190205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736974268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123826929</v>
      </c>
      <c r="K45" s="38">
        <f t="shared" si="2"/>
        <v>0.16802069539828221</v>
      </c>
      <c r="L45" s="33">
        <v>31626892</v>
      </c>
      <c r="M45" s="38">
        <f t="shared" si="3"/>
        <v>4.2914513264932612E-2</v>
      </c>
      <c r="N45" s="33">
        <f t="shared" si="4"/>
        <v>729036556</v>
      </c>
      <c r="O45" s="38">
        <f t="shared" si="5"/>
        <v>0.98922932272582409</v>
      </c>
      <c r="P45" s="33">
        <v>16944282</v>
      </c>
      <c r="Q45" s="33">
        <v>699117294</v>
      </c>
      <c r="R45" s="33">
        <v>770850972</v>
      </c>
      <c r="S45" s="33">
        <v>736526083</v>
      </c>
      <c r="T45" s="38">
        <f t="shared" si="6"/>
        <v>0.9554714331994123</v>
      </c>
      <c r="U45" s="38">
        <f t="shared" si="7"/>
        <v>0.86652299578111358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366612028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510128319</v>
      </c>
      <c r="K46" s="38">
        <f t="shared" si="2"/>
        <v>1.3914664005513753</v>
      </c>
      <c r="L46" s="33">
        <v>56910917</v>
      </c>
      <c r="M46" s="38">
        <f t="shared" si="3"/>
        <v>0.15523472405002489</v>
      </c>
      <c r="N46" s="33">
        <f t="shared" si="4"/>
        <v>770186978</v>
      </c>
      <c r="O46" s="38">
        <f t="shared" si="5"/>
        <v>2.1008229931834097</v>
      </c>
      <c r="P46" s="33">
        <v>6446887</v>
      </c>
      <c r="Q46" s="33">
        <v>333524897</v>
      </c>
      <c r="R46" s="33">
        <v>386765977</v>
      </c>
      <c r="S46" s="33">
        <v>1021503112</v>
      </c>
      <c r="T46" s="38">
        <f t="shared" si="6"/>
        <v>2.6411400504341671</v>
      </c>
      <c r="U46" s="38">
        <f t="shared" si="7"/>
        <v>7.8276585272861148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2255991505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917149187</v>
      </c>
      <c r="K47" s="39">
        <f t="shared" si="2"/>
        <v>0.40653929102450231</v>
      </c>
      <c r="L47" s="34">
        <f>SUM(L41:L46)</f>
        <v>-23577529</v>
      </c>
      <c r="M47" s="39">
        <f t="shared" si="3"/>
        <v>-1.0451071711814801E-2</v>
      </c>
      <c r="N47" s="34">
        <f t="shared" si="4"/>
        <v>2423438603</v>
      </c>
      <c r="O47" s="39">
        <f t="shared" si="5"/>
        <v>1.0742232839214525</v>
      </c>
      <c r="P47" s="34">
        <f>SUM(P41:P46)</f>
        <v>39753824</v>
      </c>
      <c r="Q47" s="34">
        <f>SUM(Q41:Q46)</f>
        <v>1968896364</v>
      </c>
      <c r="R47" s="34">
        <f>SUM(R41:R46)</f>
        <v>2352820453</v>
      </c>
      <c r="S47" s="34">
        <f>SUM(S41:S46)</f>
        <v>2782039650</v>
      </c>
      <c r="T47" s="39">
        <f t="shared" si="6"/>
        <v>1.182427518620351</v>
      </c>
      <c r="U47" s="39">
        <f t="shared" si="7"/>
        <v>-1.593088327804641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76411270</v>
      </c>
      <c r="K48" s="38">
        <f t="shared" si="2"/>
        <v>0.22375397491260943</v>
      </c>
      <c r="L48" s="33">
        <v>5473114</v>
      </c>
      <c r="M48" s="38">
        <f t="shared" si="3"/>
        <v>1.602683756793797E-2</v>
      </c>
      <c r="N48" s="33">
        <f t="shared" si="4"/>
        <v>333859826</v>
      </c>
      <c r="O48" s="38">
        <f t="shared" si="5"/>
        <v>0.97763671682373754</v>
      </c>
      <c r="P48" s="33">
        <v>8102102</v>
      </c>
      <c r="Q48" s="33">
        <v>325819200</v>
      </c>
      <c r="R48" s="33">
        <v>376426400</v>
      </c>
      <c r="S48" s="33">
        <v>371074689</v>
      </c>
      <c r="T48" s="38">
        <f t="shared" si="6"/>
        <v>0.98578284891814172</v>
      </c>
      <c r="U48" s="38">
        <f t="shared" si="7"/>
        <v>-0.32448221461541704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62972642</v>
      </c>
      <c r="K49" s="38">
        <f t="shared" si="2"/>
        <v>0.19492638705052692</v>
      </c>
      <c r="L49" s="33">
        <v>-17979208</v>
      </c>
      <c r="M49" s="38">
        <f t="shared" si="3"/>
        <v>-5.5653089121938538E-2</v>
      </c>
      <c r="N49" s="33">
        <f t="shared" si="4"/>
        <v>299836754</v>
      </c>
      <c r="O49" s="38">
        <f t="shared" si="5"/>
        <v>0.92811883551237417</v>
      </c>
      <c r="P49" s="33">
        <v>3939115</v>
      </c>
      <c r="Q49" s="33">
        <v>285261167</v>
      </c>
      <c r="R49" s="33">
        <v>330329167</v>
      </c>
      <c r="S49" s="33">
        <v>303156847</v>
      </c>
      <c r="T49" s="38">
        <f t="shared" si="6"/>
        <v>0.91774168703667636</v>
      </c>
      <c r="U49" s="38">
        <f t="shared" si="7"/>
        <v>-5.5642759858496138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331381384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78895048</v>
      </c>
      <c r="K50" s="38">
        <f t="shared" si="2"/>
        <v>0.23807930019388174</v>
      </c>
      <c r="L50" s="33">
        <v>8218036</v>
      </c>
      <c r="M50" s="38">
        <f t="shared" si="3"/>
        <v>2.4799329101721657E-2</v>
      </c>
      <c r="N50" s="33">
        <f t="shared" si="4"/>
        <v>332019049</v>
      </c>
      <c r="O50" s="38">
        <f t="shared" si="5"/>
        <v>1.0019242631927689</v>
      </c>
      <c r="P50" s="33">
        <v>2884416</v>
      </c>
      <c r="Q50" s="33">
        <v>321684048</v>
      </c>
      <c r="R50" s="33">
        <v>375848670</v>
      </c>
      <c r="S50" s="33">
        <v>369798758</v>
      </c>
      <c r="T50" s="38">
        <f t="shared" si="6"/>
        <v>0.98390333002907793</v>
      </c>
      <c r="U50" s="38">
        <f t="shared" si="7"/>
        <v>1.8491160775699482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240476679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4841327</v>
      </c>
      <c r="K51" s="38">
        <f t="shared" si="2"/>
        <v>2.0132209992803501E-2</v>
      </c>
      <c r="L51" s="33">
        <v>6785131</v>
      </c>
      <c r="M51" s="38">
        <f t="shared" si="3"/>
        <v>2.821533891858179E-2</v>
      </c>
      <c r="N51" s="33">
        <f t="shared" si="4"/>
        <v>124510417</v>
      </c>
      <c r="O51" s="38">
        <f t="shared" si="5"/>
        <v>0.517765038663063</v>
      </c>
      <c r="P51" s="33">
        <v>4521534</v>
      </c>
      <c r="Q51" s="33">
        <v>215562970</v>
      </c>
      <c r="R51" s="33">
        <v>246931970</v>
      </c>
      <c r="S51" s="33">
        <v>112524337</v>
      </c>
      <c r="T51" s="38">
        <f t="shared" si="6"/>
        <v>0.45568962577020705</v>
      </c>
      <c r="U51" s="38">
        <f t="shared" si="7"/>
        <v>0.50062589377852729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757102741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163474687</v>
      </c>
      <c r="K52" s="38">
        <f t="shared" si="2"/>
        <v>0.21592140425231932</v>
      </c>
      <c r="L52" s="33">
        <v>16076314</v>
      </c>
      <c r="M52" s="38">
        <f t="shared" si="3"/>
        <v>2.1233992600219631E-2</v>
      </c>
      <c r="N52" s="33">
        <f t="shared" si="4"/>
        <v>661201109</v>
      </c>
      <c r="O52" s="38">
        <f t="shared" si="5"/>
        <v>0.8733307557791552</v>
      </c>
      <c r="P52" s="33">
        <v>17843776</v>
      </c>
      <c r="Q52" s="33">
        <v>725265541</v>
      </c>
      <c r="R52" s="33">
        <v>799471809</v>
      </c>
      <c r="S52" s="33">
        <v>708390334</v>
      </c>
      <c r="T52" s="38">
        <f t="shared" si="6"/>
        <v>0.88607293718845814</v>
      </c>
      <c r="U52" s="38">
        <f t="shared" si="7"/>
        <v>-9.9052016792858244E-2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1993516201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386594974</v>
      </c>
      <c r="K53" s="39">
        <f t="shared" si="2"/>
        <v>0.19392617617357402</v>
      </c>
      <c r="L53" s="34">
        <f>SUM(L48:L52)</f>
        <v>18573387</v>
      </c>
      <c r="M53" s="39">
        <f t="shared" si="3"/>
        <v>9.3168979467952665E-3</v>
      </c>
      <c r="N53" s="34">
        <f t="shared" si="4"/>
        <v>1751427155</v>
      </c>
      <c r="O53" s="39">
        <f t="shared" si="5"/>
        <v>0.87856178651642669</v>
      </c>
      <c r="P53" s="34">
        <f>SUM(P48:P52)</f>
        <v>37290943</v>
      </c>
      <c r="Q53" s="34">
        <f>SUM(Q48:Q52)</f>
        <v>1873592926</v>
      </c>
      <c r="R53" s="34">
        <f>SUM(R48:R52)</f>
        <v>2129008016</v>
      </c>
      <c r="S53" s="34">
        <f>SUM(S48:S52)</f>
        <v>1864944965</v>
      </c>
      <c r="T53" s="39">
        <f t="shared" si="6"/>
        <v>0.87596897286646946</v>
      </c>
      <c r="U53" s="39">
        <f t="shared" si="7"/>
        <v>-0.50193302969034592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16368488131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3146430067</v>
      </c>
      <c r="K54" s="39">
        <f t="shared" si="2"/>
        <v>0.19222484335868686</v>
      </c>
      <c r="L54" s="34">
        <f>SUM(L8:L9,L11:L18,L20:L26,L28:L34,L36:L39,L41:L46,L48:L52)</f>
        <v>996572318</v>
      </c>
      <c r="M54" s="39">
        <f t="shared" si="3"/>
        <v>6.0883589860239368E-2</v>
      </c>
      <c r="N54" s="34">
        <f t="shared" si="4"/>
        <v>11982350039</v>
      </c>
      <c r="O54" s="39">
        <f t="shared" si="5"/>
        <v>0.73203767770749895</v>
      </c>
      <c r="P54" s="34">
        <f>SUM(P8:P9,P11:P18,P20:P26,P28:P34,P36:P39,P41:P46,P48:P52)</f>
        <v>883297855</v>
      </c>
      <c r="Q54" s="34">
        <f>SUM(Q8:Q9,Q11:Q18,Q20:Q26,Q28:Q34,Q36:Q39,Q41:Q46,Q48:Q52)</f>
        <v>11406383091</v>
      </c>
      <c r="R54" s="34">
        <f>SUM(R8:R9,R11:R18,R20:R26,R28:R34,R36:R39,R41:R46,R48:R52)</f>
        <v>12447508955</v>
      </c>
      <c r="S54" s="34">
        <f>SUM(S8:S9,S11:S18,S20:S26,S28:S34,S36:S39,S41:S46,S48:S52)</f>
        <v>12188275799</v>
      </c>
      <c r="T54" s="39">
        <f t="shared" si="6"/>
        <v>0.97917389278953926</v>
      </c>
      <c r="U54" s="39">
        <f t="shared" si="7"/>
        <v>0.12824039179852864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2250335884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319074112</v>
      </c>
      <c r="K57" s="38">
        <f t="shared" ref="K57:K85" si="10">IF(($E57      =0),0,($J57      /$E57      ))</f>
        <v>0.14178954984837278</v>
      </c>
      <c r="L57" s="33">
        <v>434080029</v>
      </c>
      <c r="M57" s="38">
        <f t="shared" ref="M57:M85" si="11">IF(($E57      =0),0,($L57      /$E57      ))</f>
        <v>0.19289566152605511</v>
      </c>
      <c r="N57" s="33">
        <f t="shared" ref="N57:N85" si="12">$F57      +$H57      +$J57      +$L57</f>
        <v>2305239401</v>
      </c>
      <c r="O57" s="38">
        <f t="shared" ref="O57:O85" si="13">IF(($E57      =0),0,($N57      /$E57      ))</f>
        <v>1.0243979209460983</v>
      </c>
      <c r="P57" s="33">
        <v>403914751</v>
      </c>
      <c r="Q57" s="33">
        <v>2268664705</v>
      </c>
      <c r="R57" s="33">
        <v>2091180603</v>
      </c>
      <c r="S57" s="33">
        <v>1921506465</v>
      </c>
      <c r="T57" s="38">
        <f t="shared" ref="T57:T85" si="14">IF(($R57      =0),0,($S57      /$R57      ))</f>
        <v>0.91886203527491306</v>
      </c>
      <c r="U57" s="38">
        <f t="shared" ref="U57:U85" si="15">IF(($P57      =0),0,(($L57      /$P57      )-1))</f>
        <v>7.4682288590148582E-2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2250335884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319074112</v>
      </c>
      <c r="K58" s="39">
        <f t="shared" si="10"/>
        <v>0.14178954984837278</v>
      </c>
      <c r="L58" s="34">
        <f>L57</f>
        <v>434080029</v>
      </c>
      <c r="M58" s="39">
        <f t="shared" si="11"/>
        <v>0.19289566152605511</v>
      </c>
      <c r="N58" s="34">
        <f t="shared" si="12"/>
        <v>2305239401</v>
      </c>
      <c r="O58" s="39">
        <f t="shared" si="13"/>
        <v>1.0243979209460983</v>
      </c>
      <c r="P58" s="34">
        <f>P57</f>
        <v>403914751</v>
      </c>
      <c r="Q58" s="34">
        <f>Q57</f>
        <v>2268664705</v>
      </c>
      <c r="R58" s="34">
        <f>R57</f>
        <v>2091180603</v>
      </c>
      <c r="S58" s="34">
        <f>S57</f>
        <v>1921506465</v>
      </c>
      <c r="T58" s="39">
        <f t="shared" si="14"/>
        <v>0.91886203527491306</v>
      </c>
      <c r="U58" s="39">
        <f t="shared" si="15"/>
        <v>7.4682288590148582E-2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114847270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17472059</v>
      </c>
      <c r="K59" s="38">
        <f t="shared" si="10"/>
        <v>0.15213299367063754</v>
      </c>
      <c r="L59" s="33">
        <v>36290660</v>
      </c>
      <c r="M59" s="38">
        <f t="shared" si="11"/>
        <v>0.31599061954193602</v>
      </c>
      <c r="N59" s="33">
        <f t="shared" si="12"/>
        <v>86999102</v>
      </c>
      <c r="O59" s="38">
        <f t="shared" si="13"/>
        <v>0.75751998284330135</v>
      </c>
      <c r="P59" s="33">
        <v>14077582</v>
      </c>
      <c r="Q59" s="33">
        <v>83568036</v>
      </c>
      <c r="R59" s="33">
        <v>96479385</v>
      </c>
      <c r="S59" s="33">
        <v>112346577</v>
      </c>
      <c r="T59" s="38">
        <f t="shared" si="14"/>
        <v>1.1644619936165639</v>
      </c>
      <c r="U59" s="38">
        <f t="shared" si="15"/>
        <v>1.5779043588593553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254171223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-136482563</v>
      </c>
      <c r="K60" s="38">
        <f t="shared" si="10"/>
        <v>-0.53697094969716541</v>
      </c>
      <c r="L60" s="33">
        <v>101476990</v>
      </c>
      <c r="M60" s="38">
        <f t="shared" si="11"/>
        <v>0.39924657403092401</v>
      </c>
      <c r="N60" s="33">
        <f t="shared" si="12"/>
        <v>96793639</v>
      </c>
      <c r="O60" s="38">
        <f t="shared" si="13"/>
        <v>0.38082060532871576</v>
      </c>
      <c r="P60" s="33">
        <v>42899835</v>
      </c>
      <c r="Q60" s="33">
        <v>53884549</v>
      </c>
      <c r="R60" s="33">
        <v>55107287</v>
      </c>
      <c r="S60" s="33">
        <v>105230642</v>
      </c>
      <c r="T60" s="38">
        <f t="shared" si="14"/>
        <v>1.9095594744121589</v>
      </c>
      <c r="U60" s="38">
        <f t="shared" si="15"/>
        <v>1.3654401001775414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101030023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7409397</v>
      </c>
      <c r="K61" s="38">
        <f t="shared" si="10"/>
        <v>7.3338565903325589E-2</v>
      </c>
      <c r="L61" s="33">
        <v>19705776</v>
      </c>
      <c r="M61" s="38">
        <f t="shared" si="11"/>
        <v>0.19504871339086996</v>
      </c>
      <c r="N61" s="33">
        <f t="shared" si="12"/>
        <v>66751703</v>
      </c>
      <c r="O61" s="38">
        <f t="shared" si="13"/>
        <v>0.66071154908081131</v>
      </c>
      <c r="P61" s="33">
        <v>7431948</v>
      </c>
      <c r="Q61" s="33">
        <v>103108356</v>
      </c>
      <c r="R61" s="33">
        <v>103103360</v>
      </c>
      <c r="S61" s="33">
        <v>49231755</v>
      </c>
      <c r="T61" s="38">
        <f t="shared" si="14"/>
        <v>0.47749903591890702</v>
      </c>
      <c r="U61" s="38">
        <f t="shared" si="15"/>
        <v>1.6514954087407498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35585253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6832830</v>
      </c>
      <c r="K62" s="38">
        <f t="shared" si="10"/>
        <v>0.19201296671966897</v>
      </c>
      <c r="L62" s="33">
        <v>796689</v>
      </c>
      <c r="M62" s="38">
        <f t="shared" si="11"/>
        <v>2.2388178608706254E-2</v>
      </c>
      <c r="N62" s="33">
        <f t="shared" si="12"/>
        <v>28287074</v>
      </c>
      <c r="O62" s="38">
        <f t="shared" si="13"/>
        <v>0.79491001511215897</v>
      </c>
      <c r="P62" s="33">
        <v>6220948</v>
      </c>
      <c r="Q62" s="33">
        <v>38142142</v>
      </c>
      <c r="R62" s="33">
        <v>38885838</v>
      </c>
      <c r="S62" s="33">
        <v>27458985</v>
      </c>
      <c r="T62" s="38">
        <f t="shared" si="14"/>
        <v>0.70614358368720254</v>
      </c>
      <c r="U62" s="38">
        <f t="shared" si="15"/>
        <v>-0.87193447043762462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505633769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-104768277</v>
      </c>
      <c r="K63" s="39">
        <f t="shared" si="10"/>
        <v>-0.20720189873236097</v>
      </c>
      <c r="L63" s="34">
        <f>SUM(L59:L62)</f>
        <v>158270115</v>
      </c>
      <c r="M63" s="39">
        <f t="shared" si="11"/>
        <v>0.3130133402937334</v>
      </c>
      <c r="N63" s="34">
        <f t="shared" si="12"/>
        <v>278831518</v>
      </c>
      <c r="O63" s="39">
        <f t="shared" si="13"/>
        <v>0.55144955715962085</v>
      </c>
      <c r="P63" s="34">
        <f>SUM(P59:P62)</f>
        <v>70630313</v>
      </c>
      <c r="Q63" s="34">
        <f>SUM(Q59:Q62)</f>
        <v>278703083</v>
      </c>
      <c r="R63" s="34">
        <f>SUM(R59:R62)</f>
        <v>293575870</v>
      </c>
      <c r="S63" s="34">
        <f>SUM(S59:S62)</f>
        <v>294267959</v>
      </c>
      <c r="T63" s="39">
        <f t="shared" si="14"/>
        <v>1.0023574451129107</v>
      </c>
      <c r="U63" s="39">
        <f t="shared" si="15"/>
        <v>1.240824205323853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229264894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16930272</v>
      </c>
      <c r="K64" s="38">
        <f t="shared" si="10"/>
        <v>7.3845898098991114E-2</v>
      </c>
      <c r="L64" s="33">
        <v>16977463</v>
      </c>
      <c r="M64" s="38">
        <f t="shared" si="11"/>
        <v>7.4051734235421149E-2</v>
      </c>
      <c r="N64" s="33">
        <f t="shared" si="12"/>
        <v>69936316</v>
      </c>
      <c r="O64" s="38">
        <f t="shared" si="13"/>
        <v>0.30504590031127921</v>
      </c>
      <c r="P64" s="33">
        <v>27599418</v>
      </c>
      <c r="Q64" s="33">
        <v>236686708</v>
      </c>
      <c r="R64" s="33">
        <v>248035258</v>
      </c>
      <c r="S64" s="33">
        <v>123323556</v>
      </c>
      <c r="T64" s="38">
        <f t="shared" si="14"/>
        <v>0.4972017163785642</v>
      </c>
      <c r="U64" s="38">
        <f t="shared" si="15"/>
        <v>-0.38486155758791729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2245192</v>
      </c>
      <c r="K65" s="38">
        <f t="shared" si="10"/>
        <v>7.3142991474308902E-2</v>
      </c>
      <c r="L65" s="33">
        <v>6664704</v>
      </c>
      <c r="M65" s="38">
        <f t="shared" si="11"/>
        <v>0.21712013397998589</v>
      </c>
      <c r="N65" s="33">
        <f t="shared" si="12"/>
        <v>12642309</v>
      </c>
      <c r="O65" s="38">
        <f t="shared" si="13"/>
        <v>0.41185622405681954</v>
      </c>
      <c r="P65" s="33">
        <v>5858523</v>
      </c>
      <c r="Q65" s="33">
        <v>26599321</v>
      </c>
      <c r="R65" s="33">
        <v>28390010</v>
      </c>
      <c r="S65" s="33">
        <v>39487987</v>
      </c>
      <c r="T65" s="38">
        <f t="shared" si="14"/>
        <v>1.3909113452231965</v>
      </c>
      <c r="U65" s="38">
        <f t="shared" si="15"/>
        <v>0.1376082333379931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31413160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4132573</v>
      </c>
      <c r="K66" s="38">
        <f t="shared" si="10"/>
        <v>0.13155546910912497</v>
      </c>
      <c r="L66" s="33">
        <v>6115083</v>
      </c>
      <c r="M66" s="38">
        <f t="shared" si="11"/>
        <v>0.19466627999220709</v>
      </c>
      <c r="N66" s="33">
        <f t="shared" si="12"/>
        <v>34120191</v>
      </c>
      <c r="O66" s="38">
        <f t="shared" si="13"/>
        <v>1.0861750616620549</v>
      </c>
      <c r="P66" s="33">
        <v>6472654</v>
      </c>
      <c r="Q66" s="33">
        <v>100460000</v>
      </c>
      <c r="R66" s="33">
        <v>26687000</v>
      </c>
      <c r="S66" s="33">
        <v>31387004</v>
      </c>
      <c r="T66" s="38">
        <f t="shared" si="14"/>
        <v>1.1761158616554876</v>
      </c>
      <c r="U66" s="38">
        <f t="shared" si="15"/>
        <v>-5.5243336041135516E-2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74167411</v>
      </c>
      <c r="K67" s="38">
        <f t="shared" si="10"/>
        <v>7.1347521434731165E-2</v>
      </c>
      <c r="L67" s="33">
        <v>144764382</v>
      </c>
      <c r="M67" s="38">
        <f t="shared" si="11"/>
        <v>0.13926035314527307</v>
      </c>
      <c r="N67" s="33">
        <f t="shared" si="12"/>
        <v>527747632</v>
      </c>
      <c r="O67" s="38">
        <f t="shared" si="13"/>
        <v>0.5076823496811641</v>
      </c>
      <c r="P67" s="33">
        <v>122861744</v>
      </c>
      <c r="Q67" s="33">
        <v>661702389</v>
      </c>
      <c r="R67" s="33">
        <v>661702389</v>
      </c>
      <c r="S67" s="33">
        <v>530551558</v>
      </c>
      <c r="T67" s="38">
        <f t="shared" si="14"/>
        <v>0.80179785779797141</v>
      </c>
      <c r="U67" s="38">
        <f t="shared" si="15"/>
        <v>0.1782706096048905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250892353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50492885</v>
      </c>
      <c r="K68" s="38">
        <f t="shared" si="10"/>
        <v>0.20125318446832055</v>
      </c>
      <c r="L68" s="33">
        <v>14163139</v>
      </c>
      <c r="M68" s="38">
        <f t="shared" si="11"/>
        <v>5.6451058912903578E-2</v>
      </c>
      <c r="N68" s="33">
        <f t="shared" si="12"/>
        <v>187642534</v>
      </c>
      <c r="O68" s="38">
        <f t="shared" si="13"/>
        <v>0.74790057072803651</v>
      </c>
      <c r="P68" s="33">
        <v>11661498</v>
      </c>
      <c r="Q68" s="33">
        <v>215600569</v>
      </c>
      <c r="R68" s="33">
        <v>239182037</v>
      </c>
      <c r="S68" s="33">
        <v>183004775</v>
      </c>
      <c r="T68" s="38">
        <f t="shared" si="14"/>
        <v>0.76512758773770284</v>
      </c>
      <c r="U68" s="38">
        <f t="shared" si="15"/>
        <v>0.21452141054262497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5688957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2678010</v>
      </c>
      <c r="K69" s="38">
        <f t="shared" si="10"/>
        <v>0.47073830932453875</v>
      </c>
      <c r="L69" s="33">
        <v>2267130</v>
      </c>
      <c r="M69" s="38">
        <f t="shared" si="11"/>
        <v>0.39851417403928346</v>
      </c>
      <c r="N69" s="33">
        <f t="shared" si="12"/>
        <v>6120051</v>
      </c>
      <c r="O69" s="38">
        <f t="shared" si="13"/>
        <v>1.0757773349315174</v>
      </c>
      <c r="P69" s="33">
        <v>7965272</v>
      </c>
      <c r="Q69" s="33">
        <v>4300000</v>
      </c>
      <c r="R69" s="33">
        <v>4300000</v>
      </c>
      <c r="S69" s="33">
        <v>10015846</v>
      </c>
      <c r="T69" s="38">
        <f t="shared" si="14"/>
        <v>2.3292665116279068</v>
      </c>
      <c r="U69" s="38">
        <f t="shared" si="15"/>
        <v>-0.71537318499606795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1587478593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150646343</v>
      </c>
      <c r="K70" s="39">
        <f t="shared" si="10"/>
        <v>9.4896613827913201E-2</v>
      </c>
      <c r="L70" s="34">
        <f>SUM(L64:L69)</f>
        <v>190951901</v>
      </c>
      <c r="M70" s="39">
        <f t="shared" si="11"/>
        <v>0.12028628407463508</v>
      </c>
      <c r="N70" s="34">
        <f t="shared" si="12"/>
        <v>838209033</v>
      </c>
      <c r="O70" s="39">
        <f t="shared" si="13"/>
        <v>0.52801281018597013</v>
      </c>
      <c r="P70" s="34">
        <f>SUM(P64:P69)</f>
        <v>182419109</v>
      </c>
      <c r="Q70" s="34">
        <f>SUM(Q64:Q69)</f>
        <v>1245348987</v>
      </c>
      <c r="R70" s="34">
        <f>SUM(R64:R69)</f>
        <v>1208296694</v>
      </c>
      <c r="S70" s="34">
        <f>SUM(S64:S69)</f>
        <v>917770726</v>
      </c>
      <c r="T70" s="39">
        <f t="shared" si="14"/>
        <v>0.75955742538843696</v>
      </c>
      <c r="U70" s="39">
        <f t="shared" si="15"/>
        <v>4.6775757467382384E-2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119941006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27259501</v>
      </c>
      <c r="K71" s="38">
        <f t="shared" si="10"/>
        <v>0.22727424013768902</v>
      </c>
      <c r="L71" s="33">
        <v>28527748</v>
      </c>
      <c r="M71" s="38">
        <f t="shared" si="11"/>
        <v>0.23784816345462367</v>
      </c>
      <c r="N71" s="33">
        <f t="shared" si="12"/>
        <v>109209732</v>
      </c>
      <c r="O71" s="38">
        <f t="shared" si="13"/>
        <v>0.91052873109968746</v>
      </c>
      <c r="P71" s="33">
        <v>30636611</v>
      </c>
      <c r="Q71" s="33">
        <v>116842932</v>
      </c>
      <c r="R71" s="33">
        <v>100550980</v>
      </c>
      <c r="S71" s="33">
        <v>108266865</v>
      </c>
      <c r="T71" s="38">
        <f t="shared" si="14"/>
        <v>1.0767360497132896</v>
      </c>
      <c r="U71" s="38">
        <f t="shared" si="15"/>
        <v>-6.8834735016872428E-2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207682459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37583183</v>
      </c>
      <c r="K72" s="38">
        <f t="shared" si="10"/>
        <v>0.18096464757286027</v>
      </c>
      <c r="L72" s="33">
        <v>38257710</v>
      </c>
      <c r="M72" s="38">
        <f t="shared" si="11"/>
        <v>0.18421252417855857</v>
      </c>
      <c r="N72" s="33">
        <f t="shared" si="12"/>
        <v>159874883</v>
      </c>
      <c r="O72" s="38">
        <f t="shared" si="13"/>
        <v>0.76980445902751948</v>
      </c>
      <c r="P72" s="33">
        <v>36076915</v>
      </c>
      <c r="Q72" s="33">
        <v>202924034</v>
      </c>
      <c r="R72" s="33">
        <v>202924034</v>
      </c>
      <c r="S72" s="33">
        <v>152147554</v>
      </c>
      <c r="T72" s="38">
        <f t="shared" si="14"/>
        <v>0.74977591860804427</v>
      </c>
      <c r="U72" s="38">
        <f t="shared" si="15"/>
        <v>6.0448489012987938E-2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106773017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56484741</v>
      </c>
      <c r="K73" s="38">
        <f t="shared" si="10"/>
        <v>0.52901699874229458</v>
      </c>
      <c r="L73" s="33">
        <v>31838686</v>
      </c>
      <c r="M73" s="38">
        <f t="shared" si="11"/>
        <v>0.29819037519563579</v>
      </c>
      <c r="N73" s="33">
        <f t="shared" si="12"/>
        <v>220186321</v>
      </c>
      <c r="O73" s="38">
        <f t="shared" si="13"/>
        <v>2.0621906843748734</v>
      </c>
      <c r="P73" s="33">
        <v>24987758</v>
      </c>
      <c r="Q73" s="33">
        <v>78871216</v>
      </c>
      <c r="R73" s="33">
        <v>94871216</v>
      </c>
      <c r="S73" s="33">
        <v>215365671</v>
      </c>
      <c r="T73" s="38">
        <f t="shared" si="14"/>
        <v>2.2700844374125024</v>
      </c>
      <c r="U73" s="38">
        <f t="shared" si="15"/>
        <v>0.27417137623951704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1089581056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436336638</v>
      </c>
      <c r="K74" s="38">
        <f t="shared" si="10"/>
        <v>0.40046276098251105</v>
      </c>
      <c r="L74" s="33">
        <v>109360942</v>
      </c>
      <c r="M74" s="38">
        <f t="shared" si="11"/>
        <v>0.1003697167803916</v>
      </c>
      <c r="N74" s="33">
        <f t="shared" si="12"/>
        <v>984193991</v>
      </c>
      <c r="O74" s="38">
        <f t="shared" si="13"/>
        <v>0.90327744372971186</v>
      </c>
      <c r="P74" s="33">
        <v>87998943</v>
      </c>
      <c r="Q74" s="33">
        <v>1113073207</v>
      </c>
      <c r="R74" s="33">
        <v>1242363967</v>
      </c>
      <c r="S74" s="33">
        <v>1080255295</v>
      </c>
      <c r="T74" s="38">
        <f t="shared" si="14"/>
        <v>0.86951595803969417</v>
      </c>
      <c r="U74" s="38">
        <f t="shared" si="15"/>
        <v>0.24275290442977249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92041146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21137524</v>
      </c>
      <c r="K75" s="38">
        <f t="shared" si="10"/>
        <v>0.22965298585048038</v>
      </c>
      <c r="L75" s="33">
        <v>31994354</v>
      </c>
      <c r="M75" s="38">
        <f t="shared" si="11"/>
        <v>0.34760925293129225</v>
      </c>
      <c r="N75" s="33">
        <f t="shared" si="12"/>
        <v>90413212</v>
      </c>
      <c r="O75" s="38">
        <f t="shared" si="13"/>
        <v>0.98231297554682773</v>
      </c>
      <c r="P75" s="33">
        <v>36250200</v>
      </c>
      <c r="Q75" s="33">
        <v>89180820</v>
      </c>
      <c r="R75" s="33">
        <v>100678820</v>
      </c>
      <c r="S75" s="33">
        <v>98107907</v>
      </c>
      <c r="T75" s="38">
        <f t="shared" si="14"/>
        <v>0.9744642120358582</v>
      </c>
      <c r="U75" s="38">
        <f t="shared" si="15"/>
        <v>-0.11740200054068672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74620573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17545365</v>
      </c>
      <c r="K76" s="38">
        <f t="shared" si="10"/>
        <v>0.23512771739236041</v>
      </c>
      <c r="L76" s="33">
        <v>11222306</v>
      </c>
      <c r="M76" s="38">
        <f t="shared" si="11"/>
        <v>0.15039158168887284</v>
      </c>
      <c r="N76" s="33">
        <f t="shared" si="12"/>
        <v>40631335</v>
      </c>
      <c r="O76" s="38">
        <f t="shared" si="13"/>
        <v>0.54450580270939486</v>
      </c>
      <c r="P76" s="33">
        <v>55983957</v>
      </c>
      <c r="Q76" s="33">
        <v>86689962</v>
      </c>
      <c r="R76" s="33">
        <v>79263660</v>
      </c>
      <c r="S76" s="33">
        <v>124074077</v>
      </c>
      <c r="T76" s="38">
        <f t="shared" si="14"/>
        <v>1.5653336850708131</v>
      </c>
      <c r="U76" s="38">
        <f t="shared" si="15"/>
        <v>-0.79954425157907294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141967190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37079602</v>
      </c>
      <c r="K77" s="38">
        <f t="shared" si="10"/>
        <v>0.26118430603578191</v>
      </c>
      <c r="L77" s="33">
        <v>983028</v>
      </c>
      <c r="M77" s="38">
        <f t="shared" si="11"/>
        <v>6.9243323052319344E-3</v>
      </c>
      <c r="N77" s="33">
        <f t="shared" si="12"/>
        <v>134808143</v>
      </c>
      <c r="O77" s="38">
        <f t="shared" si="13"/>
        <v>0.94957252446850571</v>
      </c>
      <c r="P77" s="33">
        <v>741098</v>
      </c>
      <c r="Q77" s="33">
        <v>134685997</v>
      </c>
      <c r="R77" s="33">
        <v>145210679</v>
      </c>
      <c r="S77" s="33">
        <v>136341157</v>
      </c>
      <c r="T77" s="38">
        <f t="shared" si="14"/>
        <v>0.93891963000875434</v>
      </c>
      <c r="U77" s="38">
        <f t="shared" si="15"/>
        <v>0.32644805410350597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1832606447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633426554</v>
      </c>
      <c r="K78" s="39">
        <f t="shared" si="10"/>
        <v>0.34564243459741578</v>
      </c>
      <c r="L78" s="34">
        <f>SUM(L71:L77)</f>
        <v>252184774</v>
      </c>
      <c r="M78" s="39">
        <f t="shared" si="11"/>
        <v>0.13760989131781659</v>
      </c>
      <c r="N78" s="34">
        <f t="shared" si="12"/>
        <v>1739317617</v>
      </c>
      <c r="O78" s="39">
        <f t="shared" si="13"/>
        <v>0.94909500064636632</v>
      </c>
      <c r="P78" s="34">
        <f>SUM(P71:P77)</f>
        <v>272675482</v>
      </c>
      <c r="Q78" s="34">
        <f>SUM(Q71:Q77)</f>
        <v>1822268168</v>
      </c>
      <c r="R78" s="34">
        <f>SUM(R71:R77)</f>
        <v>1965863356</v>
      </c>
      <c r="S78" s="34">
        <f>SUM(S71:S77)</f>
        <v>1914558526</v>
      </c>
      <c r="T78" s="39">
        <f t="shared" si="14"/>
        <v>0.97390213829287131</v>
      </c>
      <c r="U78" s="39">
        <f t="shared" si="15"/>
        <v>-7.514686633982004E-2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88668763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21249441</v>
      </c>
      <c r="K79" s="38">
        <f t="shared" si="10"/>
        <v>0.23964968362082598</v>
      </c>
      <c r="L79" s="33">
        <v>8470059</v>
      </c>
      <c r="M79" s="38">
        <f t="shared" si="11"/>
        <v>9.5524722725634503E-2</v>
      </c>
      <c r="N79" s="33">
        <f t="shared" si="12"/>
        <v>67116359</v>
      </c>
      <c r="O79" s="38">
        <f t="shared" si="13"/>
        <v>0.75693352122212421</v>
      </c>
      <c r="P79" s="33">
        <v>21614815</v>
      </c>
      <c r="Q79" s="33">
        <v>91917290</v>
      </c>
      <c r="R79" s="33">
        <v>91833566</v>
      </c>
      <c r="S79" s="33">
        <v>84846212</v>
      </c>
      <c r="T79" s="38">
        <f t="shared" si="14"/>
        <v>0.92391285338957652</v>
      </c>
      <c r="U79" s="38">
        <f t="shared" si="15"/>
        <v>-0.60813641014276554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298293025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99240563</v>
      </c>
      <c r="K80" s="38">
        <f t="shared" si="10"/>
        <v>0.33269488282536946</v>
      </c>
      <c r="L80" s="33">
        <v>75041534</v>
      </c>
      <c r="M80" s="38">
        <f t="shared" si="11"/>
        <v>0.25156985819564504</v>
      </c>
      <c r="N80" s="33">
        <f t="shared" si="12"/>
        <v>358189582</v>
      </c>
      <c r="O80" s="38">
        <f t="shared" si="13"/>
        <v>1.2007977122495572</v>
      </c>
      <c r="P80" s="33">
        <v>20781068</v>
      </c>
      <c r="Q80" s="33">
        <v>324588146</v>
      </c>
      <c r="R80" s="33">
        <v>360274213</v>
      </c>
      <c r="S80" s="33">
        <v>351679138</v>
      </c>
      <c r="T80" s="38">
        <f t="shared" si="14"/>
        <v>0.9761429636375335</v>
      </c>
      <c r="U80" s="38">
        <f t="shared" si="15"/>
        <v>2.611052810182807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166315360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43382516</v>
      </c>
      <c r="K81" s="38">
        <f t="shared" si="10"/>
        <v>0.26084491534636367</v>
      </c>
      <c r="L81" s="33">
        <v>-8102793</v>
      </c>
      <c r="M81" s="38">
        <f t="shared" si="11"/>
        <v>-4.8719450807189424E-2</v>
      </c>
      <c r="N81" s="33">
        <f t="shared" si="12"/>
        <v>180372802</v>
      </c>
      <c r="O81" s="38">
        <f t="shared" si="13"/>
        <v>1.0845228125652375</v>
      </c>
      <c r="P81" s="33">
        <v>-7243827</v>
      </c>
      <c r="Q81" s="33">
        <v>158532680</v>
      </c>
      <c r="R81" s="33">
        <v>183108610</v>
      </c>
      <c r="S81" s="33">
        <v>191086571</v>
      </c>
      <c r="T81" s="38">
        <f t="shared" si="14"/>
        <v>1.0435695568875762</v>
      </c>
      <c r="U81" s="38">
        <f t="shared" si="15"/>
        <v>0.11857903287861515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145753913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42946026</v>
      </c>
      <c r="K82" s="38">
        <f t="shared" si="10"/>
        <v>0.29464749944655</v>
      </c>
      <c r="L82" s="33">
        <v>43248871</v>
      </c>
      <c r="M82" s="38">
        <f t="shared" si="11"/>
        <v>0.29672528242860963</v>
      </c>
      <c r="N82" s="33">
        <f t="shared" si="12"/>
        <v>168688029</v>
      </c>
      <c r="O82" s="38">
        <f t="shared" si="13"/>
        <v>1.1573482010050735</v>
      </c>
      <c r="P82" s="33">
        <v>12468335</v>
      </c>
      <c r="Q82" s="33">
        <v>163148579</v>
      </c>
      <c r="R82" s="33">
        <v>179981579</v>
      </c>
      <c r="S82" s="33">
        <v>188287232</v>
      </c>
      <c r="T82" s="38">
        <f t="shared" si="14"/>
        <v>1.0461472393238644</v>
      </c>
      <c r="U82" s="38">
        <f t="shared" si="15"/>
        <v>2.4686965821819835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178522401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43815847</v>
      </c>
      <c r="K83" s="38">
        <f t="shared" si="10"/>
        <v>0.2454361287690725</v>
      </c>
      <c r="L83" s="33">
        <v>15858932</v>
      </c>
      <c r="M83" s="38">
        <f t="shared" si="11"/>
        <v>8.883440907788373E-2</v>
      </c>
      <c r="N83" s="33">
        <f t="shared" si="12"/>
        <v>186387425</v>
      </c>
      <c r="O83" s="38">
        <f t="shared" si="13"/>
        <v>1.0440562302318577</v>
      </c>
      <c r="P83" s="33">
        <v>1646595</v>
      </c>
      <c r="Q83" s="33">
        <v>172673000</v>
      </c>
      <c r="R83" s="33">
        <v>180883000</v>
      </c>
      <c r="S83" s="33">
        <v>168453578</v>
      </c>
      <c r="T83" s="38">
        <f t="shared" si="14"/>
        <v>0.93128474207084133</v>
      </c>
      <c r="U83" s="38">
        <f t="shared" si="15"/>
        <v>8.6313495425408195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877553462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250634393</v>
      </c>
      <c r="K84" s="39">
        <f t="shared" si="10"/>
        <v>0.28560583924857219</v>
      </c>
      <c r="L84" s="34">
        <f>SUM(L79:L83)</f>
        <v>134516603</v>
      </c>
      <c r="M84" s="39">
        <f t="shared" si="11"/>
        <v>0.15328593507389068</v>
      </c>
      <c r="N84" s="34">
        <f t="shared" si="12"/>
        <v>960754197</v>
      </c>
      <c r="O84" s="39">
        <f t="shared" si="13"/>
        <v>1.0948098760961871</v>
      </c>
      <c r="P84" s="34">
        <f>SUM(P79:P83)</f>
        <v>49266986</v>
      </c>
      <c r="Q84" s="34">
        <f>SUM(Q79:Q83)</f>
        <v>910859695</v>
      </c>
      <c r="R84" s="34">
        <f>SUM(R79:R83)</f>
        <v>996080968</v>
      </c>
      <c r="S84" s="34">
        <f>SUM(S79:S83)</f>
        <v>984352731</v>
      </c>
      <c r="T84" s="39">
        <f t="shared" si="14"/>
        <v>0.98822561882338866</v>
      </c>
      <c r="U84" s="39">
        <f t="shared" si="15"/>
        <v>1.7303599006442165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7053608155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1249013125</v>
      </c>
      <c r="K85" s="39">
        <f t="shared" si="10"/>
        <v>0.17707435649294301</v>
      </c>
      <c r="L85" s="34">
        <f>SUM(L57,L59:L62,L64:L69,L71:L77,L79:L83)</f>
        <v>1170003422</v>
      </c>
      <c r="M85" s="39">
        <f t="shared" si="11"/>
        <v>0.16587303920060187</v>
      </c>
      <c r="N85" s="34">
        <f t="shared" si="12"/>
        <v>6122351766</v>
      </c>
      <c r="O85" s="39">
        <f t="shared" si="13"/>
        <v>0.86797446519057453</v>
      </c>
      <c r="P85" s="34">
        <f>SUM(P57,P59:P62,P64:P69,P71:P77,P79:P83)</f>
        <v>978906641</v>
      </c>
      <c r="Q85" s="34">
        <f>SUM(Q57,Q59:Q62,Q64:Q69,Q71:Q77,Q79:Q83)</f>
        <v>6525844638</v>
      </c>
      <c r="R85" s="34">
        <f>SUM(R57,R59:R62,R64:R69,R71:R77,R79:R83)</f>
        <v>6554997491</v>
      </c>
      <c r="S85" s="34">
        <f>SUM(S57,S59:S62,S64:S69,S71:S77,S79:S83)</f>
        <v>6032456407</v>
      </c>
      <c r="T85" s="39">
        <f t="shared" si="14"/>
        <v>0.92028355697809983</v>
      </c>
      <c r="U85" s="39">
        <f t="shared" si="15"/>
        <v>0.19521451075741547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11120934197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2711302645</v>
      </c>
      <c r="K88" s="38">
        <f t="shared" ref="K88:K99" si="18">IF(($E88      =0),0,($J88      /$E88      ))</f>
        <v>0.24380169839791024</v>
      </c>
      <c r="L88" s="33">
        <v>1922765169</v>
      </c>
      <c r="M88" s="38">
        <f t="shared" ref="M88:M99" si="19">IF(($E88      =0),0,($L88      /$E88      ))</f>
        <v>0.17289601169645336</v>
      </c>
      <c r="N88" s="33">
        <f t="shared" ref="N88:N99" si="20">$F88      +$H88      +$J88      +$L88</f>
        <v>10822486702</v>
      </c>
      <c r="O88" s="38">
        <f t="shared" ref="O88:O99" si="21">IF(($E88      =0),0,($N88      /$E88      ))</f>
        <v>0.9731634510452809</v>
      </c>
      <c r="P88" s="33">
        <v>1579473561</v>
      </c>
      <c r="Q88" s="33">
        <v>9081728210</v>
      </c>
      <c r="R88" s="33">
        <v>9006862773</v>
      </c>
      <c r="S88" s="33">
        <v>8975134002</v>
      </c>
      <c r="T88" s="38">
        <f t="shared" ref="T88:T99" si="22">IF(($R88      =0),0,($S88      /$R88      ))</f>
        <v>0.99647726719062335</v>
      </c>
      <c r="U88" s="38">
        <f t="shared" ref="U88:U99" si="23">IF(($P88      =0),0,(($L88      /$P88      )-1))</f>
        <v>0.21734558683125682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39130823709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11518028706</v>
      </c>
      <c r="K89" s="38">
        <f t="shared" si="18"/>
        <v>0.29434669690714638</v>
      </c>
      <c r="L89" s="33">
        <v>10316300952</v>
      </c>
      <c r="M89" s="38">
        <f t="shared" si="19"/>
        <v>0.26363618176601977</v>
      </c>
      <c r="N89" s="33">
        <f t="shared" si="20"/>
        <v>45838647968</v>
      </c>
      <c r="O89" s="38">
        <f t="shared" si="21"/>
        <v>1.1714204717202827</v>
      </c>
      <c r="P89" s="33">
        <v>9854138223</v>
      </c>
      <c r="Q89" s="33">
        <v>44380064626</v>
      </c>
      <c r="R89" s="33">
        <v>38330415644</v>
      </c>
      <c r="S89" s="33">
        <v>42879009926</v>
      </c>
      <c r="T89" s="38">
        <f t="shared" si="22"/>
        <v>1.1186680135234068</v>
      </c>
      <c r="U89" s="38">
        <f t="shared" si="23"/>
        <v>4.6900370031474736E-2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13792367068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4910932880</v>
      </c>
      <c r="K90" s="38">
        <f t="shared" si="18"/>
        <v>0.3560616430658935</v>
      </c>
      <c r="L90" s="33">
        <v>3787574631</v>
      </c>
      <c r="M90" s="38">
        <f t="shared" si="19"/>
        <v>0.27461382171212961</v>
      </c>
      <c r="N90" s="33">
        <f t="shared" si="20"/>
        <v>14990878895</v>
      </c>
      <c r="O90" s="38">
        <f t="shared" si="21"/>
        <v>1.0868967466636452</v>
      </c>
      <c r="P90" s="33">
        <v>2538104861</v>
      </c>
      <c r="Q90" s="33">
        <v>13413636706</v>
      </c>
      <c r="R90" s="33">
        <v>13948805445</v>
      </c>
      <c r="S90" s="33">
        <v>13526940324</v>
      </c>
      <c r="T90" s="38">
        <f t="shared" si="22"/>
        <v>0.96975618287433929</v>
      </c>
      <c r="U90" s="38">
        <f t="shared" si="23"/>
        <v>0.49228453449622855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64044124974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19140264231</v>
      </c>
      <c r="K91" s="39">
        <f t="shared" si="18"/>
        <v>0.29886057837108987</v>
      </c>
      <c r="L91" s="34">
        <f>SUM(L88:L90)</f>
        <v>16026640752</v>
      </c>
      <c r="M91" s="39">
        <f t="shared" si="19"/>
        <v>0.25024373052963622</v>
      </c>
      <c r="N91" s="34">
        <f t="shared" si="20"/>
        <v>71652013565</v>
      </c>
      <c r="O91" s="39">
        <f t="shared" si="21"/>
        <v>1.1187913582094935</v>
      </c>
      <c r="P91" s="34">
        <f>SUM(P88:P90)</f>
        <v>13971716645</v>
      </c>
      <c r="Q91" s="34">
        <f>SUM(Q88:Q90)</f>
        <v>66875429542</v>
      </c>
      <c r="R91" s="34">
        <f>SUM(R88:R90)</f>
        <v>61286083862</v>
      </c>
      <c r="S91" s="34">
        <f>SUM(S88:S90)</f>
        <v>65381084252</v>
      </c>
      <c r="T91" s="39">
        <f t="shared" si="22"/>
        <v>1.0668177852450298</v>
      </c>
      <c r="U91" s="39">
        <f t="shared" si="23"/>
        <v>0.14707742500170062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944175356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254410690</v>
      </c>
      <c r="K92" s="38">
        <f t="shared" si="18"/>
        <v>0.26945279643583497</v>
      </c>
      <c r="L92" s="33">
        <v>327778958</v>
      </c>
      <c r="M92" s="38">
        <f t="shared" si="19"/>
        <v>0.34715898473418744</v>
      </c>
      <c r="N92" s="33">
        <f t="shared" si="20"/>
        <v>1058685490</v>
      </c>
      <c r="O92" s="38">
        <f t="shared" si="21"/>
        <v>1.1212805791554679</v>
      </c>
      <c r="P92" s="33">
        <v>243245378</v>
      </c>
      <c r="Q92" s="33">
        <v>976567758</v>
      </c>
      <c r="R92" s="33">
        <v>977272829</v>
      </c>
      <c r="S92" s="33">
        <v>970055439</v>
      </c>
      <c r="T92" s="38">
        <f t="shared" si="22"/>
        <v>0.99261476448968178</v>
      </c>
      <c r="U92" s="38">
        <f t="shared" si="23"/>
        <v>0.34752389005311346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374143501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93584567</v>
      </c>
      <c r="K93" s="38">
        <f t="shared" si="18"/>
        <v>0.25013014191044308</v>
      </c>
      <c r="L93" s="33">
        <v>58948013</v>
      </c>
      <c r="M93" s="38">
        <f t="shared" si="19"/>
        <v>0.15755455551799094</v>
      </c>
      <c r="N93" s="33">
        <f t="shared" si="20"/>
        <v>360342943</v>
      </c>
      <c r="O93" s="38">
        <f t="shared" si="21"/>
        <v>0.96311426507980424</v>
      </c>
      <c r="P93" s="33">
        <v>83732655</v>
      </c>
      <c r="Q93" s="33">
        <v>366302001</v>
      </c>
      <c r="R93" s="33">
        <v>388391242</v>
      </c>
      <c r="S93" s="33">
        <v>379696571</v>
      </c>
      <c r="T93" s="38">
        <f t="shared" si="22"/>
        <v>0.97761362754930503</v>
      </c>
      <c r="U93" s="38">
        <f t="shared" si="23"/>
        <v>-0.29599732625222497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324167917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78545670</v>
      </c>
      <c r="K94" s="38">
        <f t="shared" si="18"/>
        <v>0.24229933278684085</v>
      </c>
      <c r="L94" s="33">
        <v>46756945</v>
      </c>
      <c r="M94" s="38">
        <f t="shared" si="19"/>
        <v>0.14423680613649376</v>
      </c>
      <c r="N94" s="33">
        <f t="shared" si="20"/>
        <v>322194004</v>
      </c>
      <c r="O94" s="38">
        <f t="shared" si="21"/>
        <v>0.99391083171256578</v>
      </c>
      <c r="P94" s="33">
        <v>41626059</v>
      </c>
      <c r="Q94" s="33">
        <v>292192191</v>
      </c>
      <c r="R94" s="33">
        <v>319743462</v>
      </c>
      <c r="S94" s="33">
        <v>317081142</v>
      </c>
      <c r="T94" s="38">
        <f t="shared" si="22"/>
        <v>0.99167357486108665</v>
      </c>
      <c r="U94" s="38">
        <f t="shared" si="23"/>
        <v>0.12326139258102708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302228550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74713431</v>
      </c>
      <c r="K95" s="38">
        <f t="shared" si="18"/>
        <v>0.24720838253037311</v>
      </c>
      <c r="L95" s="33">
        <v>6297615</v>
      </c>
      <c r="M95" s="38">
        <f t="shared" si="19"/>
        <v>2.0837260411036614E-2</v>
      </c>
      <c r="N95" s="33">
        <f t="shared" si="20"/>
        <v>300705438</v>
      </c>
      <c r="O95" s="38">
        <f t="shared" si="21"/>
        <v>0.99496039669316483</v>
      </c>
      <c r="P95" s="33">
        <v>562146</v>
      </c>
      <c r="Q95" s="33">
        <v>305552851</v>
      </c>
      <c r="R95" s="33">
        <v>304412347</v>
      </c>
      <c r="S95" s="33">
        <v>303198920</v>
      </c>
      <c r="T95" s="38">
        <f t="shared" si="22"/>
        <v>0.99601387062003766</v>
      </c>
      <c r="U95" s="38">
        <f t="shared" si="23"/>
        <v>10.202810301950027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1944715324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501254358</v>
      </c>
      <c r="K96" s="39">
        <f t="shared" si="18"/>
        <v>0.25775204823757536</v>
      </c>
      <c r="L96" s="34">
        <f>SUM(L92:L95)</f>
        <v>439781531</v>
      </c>
      <c r="M96" s="39">
        <f t="shared" si="19"/>
        <v>0.22614185509446832</v>
      </c>
      <c r="N96" s="34">
        <f t="shared" si="20"/>
        <v>2041927875</v>
      </c>
      <c r="O96" s="39">
        <f t="shared" si="21"/>
        <v>1.0499880624173041</v>
      </c>
      <c r="P96" s="34">
        <f>SUM(P92:P95)</f>
        <v>369166238</v>
      </c>
      <c r="Q96" s="34">
        <f>SUM(Q92:Q95)</f>
        <v>1940614801</v>
      </c>
      <c r="R96" s="34">
        <f>SUM(R92:R95)</f>
        <v>1989819880</v>
      </c>
      <c r="S96" s="34">
        <f>SUM(S92:S95)</f>
        <v>1970032072</v>
      </c>
      <c r="T96" s="39">
        <f t="shared" si="22"/>
        <v>0.9900554777852556</v>
      </c>
      <c r="U96" s="39">
        <f t="shared" si="23"/>
        <v>0.19128318283537071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612545236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157285355</v>
      </c>
      <c r="K97" s="38">
        <f t="shared" si="18"/>
        <v>0.2567734524018076</v>
      </c>
      <c r="L97" s="33">
        <v>155842533</v>
      </c>
      <c r="M97" s="38">
        <f t="shared" si="19"/>
        <v>0.25441799860802444</v>
      </c>
      <c r="N97" s="33">
        <f t="shared" si="20"/>
        <v>612221055</v>
      </c>
      <c r="O97" s="38">
        <f t="shared" si="21"/>
        <v>0.99947076398452306</v>
      </c>
      <c r="P97" s="33">
        <v>135423269</v>
      </c>
      <c r="Q97" s="33">
        <v>768249709</v>
      </c>
      <c r="R97" s="33">
        <v>759097681</v>
      </c>
      <c r="S97" s="33">
        <v>535011856</v>
      </c>
      <c r="T97" s="38">
        <f t="shared" si="22"/>
        <v>0.7047997502708746</v>
      </c>
      <c r="U97" s="38">
        <f t="shared" si="23"/>
        <v>0.15078105964197341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1082614436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206273193</v>
      </c>
      <c r="K98" s="38">
        <f t="shared" si="18"/>
        <v>0.19053246117992834</v>
      </c>
      <c r="L98" s="33">
        <v>131589437</v>
      </c>
      <c r="M98" s="38">
        <f t="shared" si="19"/>
        <v>0.12154783145714491</v>
      </c>
      <c r="N98" s="33">
        <f t="shared" si="20"/>
        <v>757067550</v>
      </c>
      <c r="O98" s="38">
        <f t="shared" si="21"/>
        <v>0.69929563547774454</v>
      </c>
      <c r="P98" s="33">
        <v>85482894</v>
      </c>
      <c r="Q98" s="33">
        <v>855614827</v>
      </c>
      <c r="R98" s="33">
        <v>906547661</v>
      </c>
      <c r="S98" s="33">
        <v>1929883273</v>
      </c>
      <c r="T98" s="38">
        <f t="shared" si="22"/>
        <v>2.1288271494420634</v>
      </c>
      <c r="U98" s="38">
        <f t="shared" si="23"/>
        <v>0.53936572386049542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586235807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198540378</v>
      </c>
      <c r="K99" s="38">
        <f t="shared" si="18"/>
        <v>0.33866982471782042</v>
      </c>
      <c r="L99" s="33">
        <v>39415518</v>
      </c>
      <c r="M99" s="38">
        <f t="shared" si="19"/>
        <v>6.7234920708280785E-2</v>
      </c>
      <c r="N99" s="33">
        <f t="shared" si="20"/>
        <v>584719770</v>
      </c>
      <c r="O99" s="38">
        <f t="shared" si="21"/>
        <v>0.99741394677381079</v>
      </c>
      <c r="P99" s="33">
        <v>88127682</v>
      </c>
      <c r="Q99" s="33">
        <v>439370392</v>
      </c>
      <c r="R99" s="33">
        <v>465574451</v>
      </c>
      <c r="S99" s="33">
        <v>434575525</v>
      </c>
      <c r="T99" s="38">
        <f t="shared" si="22"/>
        <v>0.93341789710879131</v>
      </c>
      <c r="U99" s="38">
        <f t="shared" si="23"/>
        <v>-0.5527453224061879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53655657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-41147949</v>
      </c>
      <c r="K100" s="38">
        <f>IF(($E100     =0),0,($J100     /$E100     ))</f>
        <v>-0.76688929556859209</v>
      </c>
      <c r="L100" s="33">
        <v>3511256</v>
      </c>
      <c r="M100" s="38">
        <f>IF(($E100     =0),0,($L100     /$E100     ))</f>
        <v>6.5440555503774742E-2</v>
      </c>
      <c r="N100" s="33">
        <f>$F100     +$H100     +$J100     +$L100</f>
        <v>60310983</v>
      </c>
      <c r="O100" s="38">
        <f>IF(($E100     =0),0,($N100     /$E100     ))</f>
        <v>1.1240377319394299</v>
      </c>
      <c r="P100" s="33">
        <v>2796812</v>
      </c>
      <c r="Q100" s="33">
        <v>60839062</v>
      </c>
      <c r="R100" s="33">
        <v>60839064</v>
      </c>
      <c r="S100" s="33">
        <v>53724637</v>
      </c>
      <c r="T100" s="38">
        <f>IF(($R100     =0),0,($S100     /$R100     ))</f>
        <v>0.88306153099265305</v>
      </c>
      <c r="U100" s="38">
        <f>IF(($P100     =0),0,(($L100     /$P100     )-1))</f>
        <v>0.25544941883830585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2335051136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520950977</v>
      </c>
      <c r="K101" s="39">
        <f>IF(($E101     =0),0,($J101     /$E101     ))</f>
        <v>0.22310045761670205</v>
      </c>
      <c r="L101" s="34">
        <f>SUM(L97:L100)</f>
        <v>330358744</v>
      </c>
      <c r="M101" s="39">
        <f>IF(($E101     =0),0,($L101     /$E101     ))</f>
        <v>0.14147816247224146</v>
      </c>
      <c r="N101" s="34">
        <f>$F101     +$H101     +$J101     +$L101</f>
        <v>2014319358</v>
      </c>
      <c r="O101" s="39">
        <f>IF(($E101     =0),0,($N101     /$E101     ))</f>
        <v>0.86264464488369985</v>
      </c>
      <c r="P101" s="34">
        <f>SUM(P97:P100)</f>
        <v>311830657</v>
      </c>
      <c r="Q101" s="34">
        <f>SUM(Q97:Q100)</f>
        <v>2124073990</v>
      </c>
      <c r="R101" s="34">
        <f>SUM(R97:R100)</f>
        <v>2192058857</v>
      </c>
      <c r="S101" s="34">
        <f>SUM(S97:S100)</f>
        <v>2953195291</v>
      </c>
      <c r="T101" s="39">
        <f>IF(($R101     =0),0,($S101     /$R101     ))</f>
        <v>1.3472244513733875</v>
      </c>
      <c r="U101" s="39">
        <f>IF(($P101     =0),0,(($L101     /$P101     )-1))</f>
        <v>5.9417143837785069E-2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68323891434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20162469566</v>
      </c>
      <c r="K102" s="39">
        <f>IF(($E102     =0),0,($J102     /$E102     ))</f>
        <v>0.29510130560225317</v>
      </c>
      <c r="L102" s="34">
        <f>SUM(L88:L90,L92:L95,L97:L100)</f>
        <v>16796781027</v>
      </c>
      <c r="M102" s="39">
        <f>IF(($E102     =0),0,($L102     /$E102     ))</f>
        <v>0.24584052041628035</v>
      </c>
      <c r="N102" s="34">
        <f>$F102     +$H102     +$J102     +$L102</f>
        <v>75708260798</v>
      </c>
      <c r="O102" s="39">
        <f>IF(($E102     =0),0,($N102     /$E102     ))</f>
        <v>1.1080788756175166</v>
      </c>
      <c r="P102" s="34">
        <f>SUM(P88:P90,P92:P95,P97:P100)</f>
        <v>14652713540</v>
      </c>
      <c r="Q102" s="34">
        <f>SUM(Q88:Q90,Q92:Q95,Q97:Q100)</f>
        <v>70940118333</v>
      </c>
      <c r="R102" s="34">
        <f>SUM(R88:R90,R92:R95,R97:R100)</f>
        <v>65467962599</v>
      </c>
      <c r="S102" s="34">
        <f>SUM(S88:S90,S92:S95,S97:S100)</f>
        <v>70304311615</v>
      </c>
      <c r="T102" s="39">
        <f>IF(($R102     =0),0,($S102     /$R102     ))</f>
        <v>1.0738735226208778</v>
      </c>
      <c r="U102" s="39">
        <f>IF(($P102     =0),0,(($L102     /$P102     )-1))</f>
        <v>0.14632562638633284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15341514750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3821454672</v>
      </c>
      <c r="K105" s="38">
        <f t="shared" ref="K105:K136" si="26">IF(($E105     =0),0,($J105     /$E105     ))</f>
        <v>0.24909239630330507</v>
      </c>
      <c r="L105" s="33">
        <v>2084054945</v>
      </c>
      <c r="M105" s="38">
        <f t="shared" ref="M105:M136" si="27">IF(($E105     =0),0,($L105     /$E105     ))</f>
        <v>0.13584414439910505</v>
      </c>
      <c r="N105" s="33">
        <f t="shared" ref="N105:N136" si="28">$F105     +$H105     +$J105     +$L105</f>
        <v>15278761418</v>
      </c>
      <c r="O105" s="38">
        <f t="shared" ref="O105:O136" si="29">IF(($E105     =0),0,($N105     /$E105     ))</f>
        <v>0.99590957392261414</v>
      </c>
      <c r="P105" s="33">
        <v>3139297352</v>
      </c>
      <c r="Q105" s="33">
        <v>14810507320</v>
      </c>
      <c r="R105" s="33">
        <v>14709048763</v>
      </c>
      <c r="S105" s="33">
        <v>15822925012</v>
      </c>
      <c r="T105" s="38">
        <f t="shared" ref="T105:T136" si="30">IF(($R105     =0),0,($S105     /$R105     ))</f>
        <v>1.0757272796458401</v>
      </c>
      <c r="U105" s="38">
        <f t="shared" ref="U105:U136" si="31">IF(($P105     =0),0,(($L105     /$P105     )-1))</f>
        <v>-0.33613967989611448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15341514750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3821454672</v>
      </c>
      <c r="K106" s="39">
        <f t="shared" si="26"/>
        <v>0.24909239630330507</v>
      </c>
      <c r="L106" s="34">
        <f>L105</f>
        <v>2084054945</v>
      </c>
      <c r="M106" s="39">
        <f t="shared" si="27"/>
        <v>0.13584414439910505</v>
      </c>
      <c r="N106" s="34">
        <f t="shared" si="28"/>
        <v>15278761418</v>
      </c>
      <c r="O106" s="39">
        <f t="shared" si="29"/>
        <v>0.99590957392261414</v>
      </c>
      <c r="P106" s="34">
        <f>P105</f>
        <v>3139297352</v>
      </c>
      <c r="Q106" s="34">
        <f>Q105</f>
        <v>14810507320</v>
      </c>
      <c r="R106" s="34">
        <f>R105</f>
        <v>14709048763</v>
      </c>
      <c r="S106" s="34">
        <f>S105</f>
        <v>15822925012</v>
      </c>
      <c r="T106" s="39">
        <f t="shared" si="30"/>
        <v>1.0757272796458401</v>
      </c>
      <c r="U106" s="39">
        <f t="shared" si="31"/>
        <v>-0.33613967989611448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126627530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25033425</v>
      </c>
      <c r="K107" s="38">
        <f t="shared" si="26"/>
        <v>0.19769338468498912</v>
      </c>
      <c r="L107" s="33">
        <v>16524439</v>
      </c>
      <c r="M107" s="38">
        <f t="shared" si="27"/>
        <v>0.13049641732725892</v>
      </c>
      <c r="N107" s="33">
        <f t="shared" si="28"/>
        <v>115521001</v>
      </c>
      <c r="O107" s="38">
        <f t="shared" si="29"/>
        <v>0.91228977616478812</v>
      </c>
      <c r="P107" s="33">
        <v>22502970</v>
      </c>
      <c r="Q107" s="33">
        <v>125571215</v>
      </c>
      <c r="R107" s="33">
        <v>117647268</v>
      </c>
      <c r="S107" s="33">
        <v>117238417</v>
      </c>
      <c r="T107" s="38">
        <f t="shared" si="30"/>
        <v>0.99652477267895423</v>
      </c>
      <c r="U107" s="38">
        <f t="shared" si="31"/>
        <v>-0.26567741946951895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140183377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44804019</v>
      </c>
      <c r="K108" s="38">
        <f t="shared" si="26"/>
        <v>0.319610070457926</v>
      </c>
      <c r="L108" s="33">
        <v>-3753953</v>
      </c>
      <c r="M108" s="38">
        <f t="shared" si="27"/>
        <v>-2.6778874074349059E-2</v>
      </c>
      <c r="N108" s="33">
        <f t="shared" si="28"/>
        <v>169785659</v>
      </c>
      <c r="O108" s="38">
        <f t="shared" si="29"/>
        <v>1.2111682756793625</v>
      </c>
      <c r="P108" s="33">
        <v>2413257</v>
      </c>
      <c r="Q108" s="33">
        <v>146327330</v>
      </c>
      <c r="R108" s="33">
        <v>141891019</v>
      </c>
      <c r="S108" s="33">
        <v>172160236</v>
      </c>
      <c r="T108" s="38">
        <f t="shared" si="30"/>
        <v>1.2133272226341543</v>
      </c>
      <c r="U108" s="38">
        <f t="shared" si="31"/>
        <v>-2.5555545886741444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54788388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-96793</v>
      </c>
      <c r="K109" s="38">
        <f t="shared" si="26"/>
        <v>-1.7666699739368129E-3</v>
      </c>
      <c r="L109" s="33">
        <v>8674939</v>
      </c>
      <c r="M109" s="38">
        <f t="shared" si="27"/>
        <v>0.15833535748487435</v>
      </c>
      <c r="N109" s="33">
        <f t="shared" si="28"/>
        <v>51432465</v>
      </c>
      <c r="O109" s="38">
        <f t="shared" si="29"/>
        <v>0.93874754993704146</v>
      </c>
      <c r="P109" s="33">
        <v>35357132</v>
      </c>
      <c r="Q109" s="33">
        <v>77159760</v>
      </c>
      <c r="R109" s="33">
        <v>76675760</v>
      </c>
      <c r="S109" s="33">
        <v>77383174</v>
      </c>
      <c r="T109" s="38">
        <f t="shared" si="30"/>
        <v>1.0092260448412902</v>
      </c>
      <c r="U109" s="38">
        <f t="shared" si="31"/>
        <v>-0.75464811455861291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506441493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132510926</v>
      </c>
      <c r="K110" s="38">
        <f t="shared" si="26"/>
        <v>0.26165100575596006</v>
      </c>
      <c r="L110" s="33">
        <v>52865570</v>
      </c>
      <c r="M110" s="38">
        <f t="shared" si="27"/>
        <v>0.10438633234184862</v>
      </c>
      <c r="N110" s="33">
        <f t="shared" si="28"/>
        <v>502471849</v>
      </c>
      <c r="O110" s="38">
        <f t="shared" si="29"/>
        <v>0.99216169280189681</v>
      </c>
      <c r="P110" s="33">
        <v>50427844</v>
      </c>
      <c r="Q110" s="33">
        <v>492630274</v>
      </c>
      <c r="R110" s="33">
        <v>491044374</v>
      </c>
      <c r="S110" s="33">
        <v>481229053</v>
      </c>
      <c r="T110" s="38">
        <f t="shared" si="30"/>
        <v>0.98001133600198831</v>
      </c>
      <c r="U110" s="38">
        <f t="shared" si="31"/>
        <v>4.8340872951062597E-2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531164525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166925099</v>
      </c>
      <c r="K111" s="38">
        <f t="shared" si="26"/>
        <v>0.31426251404873096</v>
      </c>
      <c r="L111" s="33">
        <v>36215247</v>
      </c>
      <c r="M111" s="38">
        <f t="shared" si="27"/>
        <v>6.8180846603036985E-2</v>
      </c>
      <c r="N111" s="33">
        <f t="shared" si="28"/>
        <v>683340642</v>
      </c>
      <c r="O111" s="38">
        <f t="shared" si="29"/>
        <v>1.2864952568133197</v>
      </c>
      <c r="P111" s="33">
        <v>41566126</v>
      </c>
      <c r="Q111" s="33">
        <v>155267643</v>
      </c>
      <c r="R111" s="33">
        <v>252372783</v>
      </c>
      <c r="S111" s="33">
        <v>702455320</v>
      </c>
      <c r="T111" s="38">
        <f t="shared" si="30"/>
        <v>2.7834036287502522</v>
      </c>
      <c r="U111" s="38">
        <f t="shared" si="31"/>
        <v>-0.12873172255696863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1359205313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369176676</v>
      </c>
      <c r="K112" s="39">
        <f t="shared" si="26"/>
        <v>0.27161214900283426</v>
      </c>
      <c r="L112" s="34">
        <f>SUM(L107:L111)</f>
        <v>110526242</v>
      </c>
      <c r="M112" s="39">
        <f t="shared" si="27"/>
        <v>8.1316811332976302E-2</v>
      </c>
      <c r="N112" s="34">
        <f t="shared" si="28"/>
        <v>1522551616</v>
      </c>
      <c r="O112" s="39">
        <f t="shared" si="29"/>
        <v>1.1201777990695656</v>
      </c>
      <c r="P112" s="34">
        <f>SUM(P107:P111)</f>
        <v>152267329</v>
      </c>
      <c r="Q112" s="34">
        <f>SUM(Q107:Q111)</f>
        <v>996956222</v>
      </c>
      <c r="R112" s="34">
        <f>SUM(R107:R111)</f>
        <v>1079631204</v>
      </c>
      <c r="S112" s="34">
        <f>SUM(S107:S111)</f>
        <v>1550466200</v>
      </c>
      <c r="T112" s="39">
        <f t="shared" si="30"/>
        <v>1.4361072505644252</v>
      </c>
      <c r="U112" s="39">
        <f t="shared" si="31"/>
        <v>-0.27413028963028574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177787291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41992416</v>
      </c>
      <c r="K113" s="38">
        <f t="shared" si="26"/>
        <v>0.23619470077869628</v>
      </c>
      <c r="L113" s="33">
        <v>14737680</v>
      </c>
      <c r="M113" s="38">
        <f t="shared" si="27"/>
        <v>8.2895014132365621E-2</v>
      </c>
      <c r="N113" s="33">
        <f t="shared" si="28"/>
        <v>78836930</v>
      </c>
      <c r="O113" s="38">
        <f t="shared" si="29"/>
        <v>0.44343400226510005</v>
      </c>
      <c r="P113" s="33">
        <v>16114264</v>
      </c>
      <c r="Q113" s="33">
        <v>158155000</v>
      </c>
      <c r="R113" s="33">
        <v>182595000</v>
      </c>
      <c r="S113" s="33">
        <v>269079948</v>
      </c>
      <c r="T113" s="38">
        <f t="shared" si="30"/>
        <v>1.4736435718393166</v>
      </c>
      <c r="U113" s="38">
        <f t="shared" si="31"/>
        <v>-8.5426427170362862E-2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252962775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67167601</v>
      </c>
      <c r="K114" s="38">
        <f t="shared" si="26"/>
        <v>0.26552365659334659</v>
      </c>
      <c r="L114" s="33">
        <v>64547465</v>
      </c>
      <c r="M114" s="38">
        <f t="shared" si="27"/>
        <v>0.25516586383115064</v>
      </c>
      <c r="N114" s="33">
        <f t="shared" si="28"/>
        <v>258685004</v>
      </c>
      <c r="O114" s="38">
        <f t="shared" si="29"/>
        <v>1.0226208342314398</v>
      </c>
      <c r="P114" s="33">
        <v>61536930</v>
      </c>
      <c r="Q114" s="33">
        <v>235013605</v>
      </c>
      <c r="R114" s="33">
        <v>239132343</v>
      </c>
      <c r="S114" s="33">
        <v>245101433</v>
      </c>
      <c r="T114" s="38">
        <f t="shared" si="30"/>
        <v>1.0249614499030772</v>
      </c>
      <c r="U114" s="38">
        <f t="shared" si="31"/>
        <v>4.8922411306511426E-2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41467936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8995000</v>
      </c>
      <c r="K115" s="38">
        <f t="shared" si="26"/>
        <v>0.21691458190733195</v>
      </c>
      <c r="L115" s="33">
        <v>5182511</v>
      </c>
      <c r="M115" s="38">
        <f t="shared" si="27"/>
        <v>0.1249763431678876</v>
      </c>
      <c r="N115" s="33">
        <f t="shared" si="28"/>
        <v>37240989</v>
      </c>
      <c r="O115" s="38">
        <f t="shared" si="29"/>
        <v>0.89806709936081697</v>
      </c>
      <c r="P115" s="33">
        <v>3712689</v>
      </c>
      <c r="Q115" s="33">
        <v>38439337</v>
      </c>
      <c r="R115" s="33">
        <v>22844595</v>
      </c>
      <c r="S115" s="33">
        <v>34336409</v>
      </c>
      <c r="T115" s="38">
        <f t="shared" si="30"/>
        <v>1.5030430173964564</v>
      </c>
      <c r="U115" s="38">
        <f t="shared" si="31"/>
        <v>0.39589149535552259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20475986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8704022</v>
      </c>
      <c r="K116" s="38">
        <f t="shared" si="26"/>
        <v>0.42508438909852742</v>
      </c>
      <c r="L116" s="33">
        <v>46080</v>
      </c>
      <c r="M116" s="38">
        <f t="shared" si="27"/>
        <v>2.250441077660436E-3</v>
      </c>
      <c r="N116" s="33">
        <f t="shared" si="28"/>
        <v>23756045</v>
      </c>
      <c r="O116" s="38">
        <f t="shared" si="29"/>
        <v>1.1601905275770359</v>
      </c>
      <c r="P116" s="33">
        <v>2714926</v>
      </c>
      <c r="Q116" s="33">
        <v>22505828</v>
      </c>
      <c r="R116" s="33">
        <v>22178383</v>
      </c>
      <c r="S116" s="33">
        <v>21139629</v>
      </c>
      <c r="T116" s="38">
        <f t="shared" si="30"/>
        <v>0.95316367293323412</v>
      </c>
      <c r="U116" s="38">
        <f t="shared" si="31"/>
        <v>-0.98302716169796156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2122881637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299188809</v>
      </c>
      <c r="K117" s="38">
        <f t="shared" si="26"/>
        <v>0.14093522869358166</v>
      </c>
      <c r="L117" s="33">
        <v>-228085538</v>
      </c>
      <c r="M117" s="38">
        <f t="shared" si="27"/>
        <v>-0.10744147672892608</v>
      </c>
      <c r="N117" s="33">
        <f t="shared" si="28"/>
        <v>1785452647</v>
      </c>
      <c r="O117" s="38">
        <f t="shared" si="29"/>
        <v>0.84105143493687873</v>
      </c>
      <c r="P117" s="33">
        <v>230151222</v>
      </c>
      <c r="Q117" s="33">
        <v>1761201815</v>
      </c>
      <c r="R117" s="33">
        <v>1850308715</v>
      </c>
      <c r="S117" s="33">
        <v>5411467777</v>
      </c>
      <c r="T117" s="38">
        <f t="shared" si="30"/>
        <v>2.9246296756484766</v>
      </c>
      <c r="U117" s="38">
        <f t="shared" si="31"/>
        <v>-1.9910246663821756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99320530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24948512</v>
      </c>
      <c r="K118" s="38">
        <f t="shared" si="26"/>
        <v>0.25119189355916649</v>
      </c>
      <c r="L118" s="33">
        <v>7584080</v>
      </c>
      <c r="M118" s="38">
        <f t="shared" si="27"/>
        <v>7.6359640851695013E-2</v>
      </c>
      <c r="N118" s="33">
        <f t="shared" si="28"/>
        <v>101162657</v>
      </c>
      <c r="O118" s="38">
        <f t="shared" si="29"/>
        <v>1.0185472932937429</v>
      </c>
      <c r="P118" s="33">
        <v>7349489</v>
      </c>
      <c r="Q118" s="33">
        <v>109755009</v>
      </c>
      <c r="R118" s="33">
        <v>107871688</v>
      </c>
      <c r="S118" s="33">
        <v>106519470</v>
      </c>
      <c r="T118" s="38">
        <f t="shared" si="30"/>
        <v>0.98746456994350551</v>
      </c>
      <c r="U118" s="38">
        <f t="shared" si="31"/>
        <v>3.1919362012787555E-2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96726426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4523643</v>
      </c>
      <c r="K119" s="38">
        <f t="shared" si="26"/>
        <v>4.6767395292781726E-2</v>
      </c>
      <c r="L119" s="33">
        <v>5401988</v>
      </c>
      <c r="M119" s="38">
        <f t="shared" si="27"/>
        <v>5.5848109181662518E-2</v>
      </c>
      <c r="N119" s="33">
        <f t="shared" si="28"/>
        <v>61201870</v>
      </c>
      <c r="O119" s="38">
        <f t="shared" si="29"/>
        <v>0.63273163840458657</v>
      </c>
      <c r="P119" s="33">
        <v>5708450</v>
      </c>
      <c r="Q119" s="33">
        <v>93552142</v>
      </c>
      <c r="R119" s="33">
        <v>108480242</v>
      </c>
      <c r="S119" s="33">
        <v>97716208</v>
      </c>
      <c r="T119" s="38">
        <f t="shared" si="30"/>
        <v>0.90077424421674868</v>
      </c>
      <c r="U119" s="38">
        <f t="shared" si="31"/>
        <v>-5.3685676497122636E-2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617289888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160865354</v>
      </c>
      <c r="K120" s="38">
        <f t="shared" si="26"/>
        <v>0.26059936688935359</v>
      </c>
      <c r="L120" s="33">
        <v>2969268</v>
      </c>
      <c r="M120" s="38">
        <f t="shared" si="27"/>
        <v>4.8101678931115098E-3</v>
      </c>
      <c r="N120" s="33">
        <f t="shared" si="28"/>
        <v>626242309</v>
      </c>
      <c r="O120" s="38">
        <f t="shared" si="29"/>
        <v>1.0145027825241162</v>
      </c>
      <c r="P120" s="33">
        <v>9047186</v>
      </c>
      <c r="Q120" s="33">
        <v>577438500</v>
      </c>
      <c r="R120" s="33">
        <v>618795843</v>
      </c>
      <c r="S120" s="33">
        <v>623134623</v>
      </c>
      <c r="T120" s="38">
        <f t="shared" si="30"/>
        <v>1.0070116502059308</v>
      </c>
      <c r="U120" s="38">
        <f t="shared" si="31"/>
        <v>-0.67180203877758227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3428912469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616385357</v>
      </c>
      <c r="K121" s="39">
        <f t="shared" si="26"/>
        <v>0.1797611815911303</v>
      </c>
      <c r="L121" s="34">
        <f>SUM(L113:L120)</f>
        <v>-127616466</v>
      </c>
      <c r="M121" s="39">
        <f t="shared" si="27"/>
        <v>-3.7217767194044987E-2</v>
      </c>
      <c r="N121" s="34">
        <f t="shared" si="28"/>
        <v>2972578451</v>
      </c>
      <c r="O121" s="39">
        <f t="shared" si="29"/>
        <v>0.866915815983753</v>
      </c>
      <c r="P121" s="34">
        <f>SUM(P113:P120)</f>
        <v>336335156</v>
      </c>
      <c r="Q121" s="34">
        <f>SUM(Q113:Q120)</f>
        <v>2996061236</v>
      </c>
      <c r="R121" s="34">
        <f>SUM(R113:R120)</f>
        <v>3152206809</v>
      </c>
      <c r="S121" s="34">
        <f>SUM(S113:S120)</f>
        <v>6808495497</v>
      </c>
      <c r="T121" s="39">
        <f t="shared" si="30"/>
        <v>2.1599139617238228</v>
      </c>
      <c r="U121" s="39">
        <f t="shared" si="31"/>
        <v>-1.3794324313810358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40979343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10774480</v>
      </c>
      <c r="K122" s="38">
        <f t="shared" si="26"/>
        <v>0.26292466426316302</v>
      </c>
      <c r="L122" s="33">
        <v>10495839</v>
      </c>
      <c r="M122" s="38">
        <f t="shared" si="27"/>
        <v>0.25612511650076969</v>
      </c>
      <c r="N122" s="33">
        <f t="shared" si="28"/>
        <v>41663574</v>
      </c>
      <c r="O122" s="38">
        <f t="shared" si="29"/>
        <v>1.0166969733995004</v>
      </c>
      <c r="P122" s="33">
        <v>17145713</v>
      </c>
      <c r="Q122" s="33">
        <v>42147793</v>
      </c>
      <c r="R122" s="33">
        <v>43347162</v>
      </c>
      <c r="S122" s="33">
        <v>49264757</v>
      </c>
      <c r="T122" s="38">
        <f t="shared" si="30"/>
        <v>1.1365163191075809</v>
      </c>
      <c r="U122" s="38">
        <f t="shared" si="31"/>
        <v>-0.38784470497085777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554368855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110172138</v>
      </c>
      <c r="K123" s="38">
        <f t="shared" si="26"/>
        <v>0.19873435710958184</v>
      </c>
      <c r="L123" s="33">
        <v>50750452</v>
      </c>
      <c r="M123" s="38">
        <f t="shared" si="27"/>
        <v>9.1546362214017241E-2</v>
      </c>
      <c r="N123" s="33">
        <f t="shared" si="28"/>
        <v>492475764</v>
      </c>
      <c r="O123" s="38">
        <f t="shared" si="29"/>
        <v>0.88835395343412649</v>
      </c>
      <c r="P123" s="33">
        <v>37673375</v>
      </c>
      <c r="Q123" s="33">
        <v>528000556</v>
      </c>
      <c r="R123" s="33">
        <v>559457297</v>
      </c>
      <c r="S123" s="33">
        <v>421328081</v>
      </c>
      <c r="T123" s="38">
        <f t="shared" si="30"/>
        <v>0.75310141320759283</v>
      </c>
      <c r="U123" s="38">
        <f t="shared" si="31"/>
        <v>0.34711721474383439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224707979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54738570</v>
      </c>
      <c r="K124" s="38">
        <f t="shared" si="26"/>
        <v>0.24359869303973403</v>
      </c>
      <c r="L124" s="33">
        <v>30866388</v>
      </c>
      <c r="M124" s="38">
        <f t="shared" si="27"/>
        <v>0.13736222513042137</v>
      </c>
      <c r="N124" s="33">
        <f t="shared" si="28"/>
        <v>218283274</v>
      </c>
      <c r="O124" s="38">
        <f t="shared" si="29"/>
        <v>0.97140864766533275</v>
      </c>
      <c r="P124" s="33">
        <v>10734395</v>
      </c>
      <c r="Q124" s="33">
        <v>209891448</v>
      </c>
      <c r="R124" s="33">
        <v>214862467</v>
      </c>
      <c r="S124" s="33">
        <v>181815538</v>
      </c>
      <c r="T124" s="38">
        <f t="shared" si="30"/>
        <v>0.84619496619667878</v>
      </c>
      <c r="U124" s="38">
        <f t="shared" si="31"/>
        <v>1.8754660136877765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471045380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181771876</v>
      </c>
      <c r="K125" s="38">
        <f t="shared" si="26"/>
        <v>0.3858903700530934</v>
      </c>
      <c r="L125" s="33">
        <v>16195364</v>
      </c>
      <c r="M125" s="38">
        <f t="shared" si="27"/>
        <v>3.4381748951661517E-2</v>
      </c>
      <c r="N125" s="33">
        <f t="shared" si="28"/>
        <v>564162278</v>
      </c>
      <c r="O125" s="38">
        <f t="shared" si="29"/>
        <v>1.1976813741385173</v>
      </c>
      <c r="P125" s="33">
        <v>6572397</v>
      </c>
      <c r="Q125" s="33">
        <v>428142754</v>
      </c>
      <c r="R125" s="33">
        <v>567285971</v>
      </c>
      <c r="S125" s="33">
        <v>418545144</v>
      </c>
      <c r="T125" s="38">
        <f t="shared" si="30"/>
        <v>0.73780274041009208</v>
      </c>
      <c r="U125" s="38">
        <f t="shared" si="31"/>
        <v>1.4641487725102427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1291101557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357457064</v>
      </c>
      <c r="K126" s="39">
        <f t="shared" si="26"/>
        <v>0.27686208111357735</v>
      </c>
      <c r="L126" s="34">
        <f>SUM(L122:L125)</f>
        <v>108308043</v>
      </c>
      <c r="M126" s="39">
        <f t="shared" si="27"/>
        <v>8.3888089525400514E-2</v>
      </c>
      <c r="N126" s="34">
        <f t="shared" si="28"/>
        <v>1316584890</v>
      </c>
      <c r="O126" s="39">
        <f t="shared" si="29"/>
        <v>1.0197376673134939</v>
      </c>
      <c r="P126" s="34">
        <f>SUM(P122:P125)</f>
        <v>72125880</v>
      </c>
      <c r="Q126" s="34">
        <f>SUM(Q122:Q125)</f>
        <v>1208182551</v>
      </c>
      <c r="R126" s="34">
        <f>SUM(R122:R125)</f>
        <v>1384952897</v>
      </c>
      <c r="S126" s="34">
        <f>SUM(S122:S125)</f>
        <v>1070953520</v>
      </c>
      <c r="T126" s="39">
        <f t="shared" si="30"/>
        <v>0.77327793769725583</v>
      </c>
      <c r="U126" s="39">
        <f t="shared" si="31"/>
        <v>0.5016529850311704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136344883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26463751</v>
      </c>
      <c r="K127" s="38">
        <f t="shared" si="26"/>
        <v>0.19409420007350037</v>
      </c>
      <c r="L127" s="33">
        <v>19165425</v>
      </c>
      <c r="M127" s="38">
        <f t="shared" si="27"/>
        <v>0.14056578126221284</v>
      </c>
      <c r="N127" s="33">
        <f t="shared" si="28"/>
        <v>115710616</v>
      </c>
      <c r="O127" s="38">
        <f t="shared" si="29"/>
        <v>0.84866122918599007</v>
      </c>
      <c r="P127" s="33">
        <v>23753792</v>
      </c>
      <c r="Q127" s="33">
        <v>106212446</v>
      </c>
      <c r="R127" s="33">
        <v>107336804</v>
      </c>
      <c r="S127" s="33">
        <v>79464112</v>
      </c>
      <c r="T127" s="38">
        <f t="shared" si="30"/>
        <v>0.74032493085968909</v>
      </c>
      <c r="U127" s="38">
        <f t="shared" si="31"/>
        <v>-0.19316355889619641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204190551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19972833</v>
      </c>
      <c r="K128" s="38">
        <f t="shared" si="26"/>
        <v>9.7814678016124257E-2</v>
      </c>
      <c r="L128" s="33">
        <v>-24040905</v>
      </c>
      <c r="M128" s="38">
        <f t="shared" si="27"/>
        <v>-0.11773759795574477</v>
      </c>
      <c r="N128" s="33">
        <f t="shared" si="28"/>
        <v>133298790</v>
      </c>
      <c r="O128" s="38">
        <f t="shared" si="29"/>
        <v>0.65281566334575392</v>
      </c>
      <c r="P128" s="33">
        <v>6887575</v>
      </c>
      <c r="Q128" s="33">
        <v>201127035</v>
      </c>
      <c r="R128" s="33">
        <v>229073981</v>
      </c>
      <c r="S128" s="33">
        <v>224835571</v>
      </c>
      <c r="T128" s="38">
        <f t="shared" si="30"/>
        <v>0.98149763678311419</v>
      </c>
      <c r="U128" s="38">
        <f t="shared" si="31"/>
        <v>-4.4904745138891409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239183192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83295093</v>
      </c>
      <c r="K129" s="38">
        <f t="shared" si="26"/>
        <v>0.34824810348713803</v>
      </c>
      <c r="L129" s="33">
        <v>13337926</v>
      </c>
      <c r="M129" s="38">
        <f t="shared" si="27"/>
        <v>5.576447863443515E-2</v>
      </c>
      <c r="N129" s="33">
        <f t="shared" si="28"/>
        <v>323273335</v>
      </c>
      <c r="O129" s="38">
        <f t="shared" si="29"/>
        <v>1.35157212468341</v>
      </c>
      <c r="P129" s="33">
        <v>45212916</v>
      </c>
      <c r="Q129" s="33">
        <v>203914075</v>
      </c>
      <c r="R129" s="33">
        <v>240127388</v>
      </c>
      <c r="S129" s="33">
        <v>301976819</v>
      </c>
      <c r="T129" s="38">
        <f t="shared" si="30"/>
        <v>1.2575692490354329</v>
      </c>
      <c r="U129" s="38">
        <f t="shared" si="31"/>
        <v>-0.70499743922732172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53015733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12919449</v>
      </c>
      <c r="K130" s="38">
        <f t="shared" si="26"/>
        <v>0.24369084928053339</v>
      </c>
      <c r="L130" s="33">
        <v>43418066</v>
      </c>
      <c r="M130" s="38">
        <f t="shared" si="27"/>
        <v>0.81896568326236285</v>
      </c>
      <c r="N130" s="33">
        <f t="shared" si="28"/>
        <v>81780121</v>
      </c>
      <c r="O130" s="38">
        <f t="shared" si="29"/>
        <v>1.5425632425001083</v>
      </c>
      <c r="P130" s="33">
        <v>14748309</v>
      </c>
      <c r="Q130" s="33">
        <v>55731053</v>
      </c>
      <c r="R130" s="33">
        <v>52105126</v>
      </c>
      <c r="S130" s="33">
        <v>55254806</v>
      </c>
      <c r="T130" s="38">
        <f t="shared" si="30"/>
        <v>1.0604485631605611</v>
      </c>
      <c r="U130" s="38">
        <f t="shared" si="31"/>
        <v>1.9439351996218686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407936095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101683737</v>
      </c>
      <c r="K131" s="38">
        <f t="shared" si="26"/>
        <v>0.24926388776653854</v>
      </c>
      <c r="L131" s="33">
        <v>1128513</v>
      </c>
      <c r="M131" s="38">
        <f t="shared" si="27"/>
        <v>2.7663965357122909E-3</v>
      </c>
      <c r="N131" s="33">
        <f t="shared" si="28"/>
        <v>413108592</v>
      </c>
      <c r="O131" s="38">
        <f t="shared" si="29"/>
        <v>1.012679674741702</v>
      </c>
      <c r="P131" s="33">
        <v>1031360</v>
      </c>
      <c r="Q131" s="33">
        <v>396370712</v>
      </c>
      <c r="R131" s="33">
        <v>434857962</v>
      </c>
      <c r="S131" s="33">
        <v>434539327</v>
      </c>
      <c r="T131" s="38">
        <f t="shared" si="30"/>
        <v>0.99926726649194941</v>
      </c>
      <c r="U131" s="38">
        <f t="shared" si="31"/>
        <v>9.4198921811976311E-2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1040670454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244334863</v>
      </c>
      <c r="K132" s="39">
        <f t="shared" si="26"/>
        <v>0.23478600940466404</v>
      </c>
      <c r="L132" s="34">
        <f>SUM(L127:L131)</f>
        <v>53009025</v>
      </c>
      <c r="M132" s="39">
        <f t="shared" si="27"/>
        <v>5.0937378683377131E-2</v>
      </c>
      <c r="N132" s="34">
        <f t="shared" si="28"/>
        <v>1067171454</v>
      </c>
      <c r="O132" s="39">
        <f t="shared" si="29"/>
        <v>1.0254653141137415</v>
      </c>
      <c r="P132" s="34">
        <f>SUM(P127:P131)</f>
        <v>91633952</v>
      </c>
      <c r="Q132" s="34">
        <f>SUM(Q127:Q131)</f>
        <v>963355321</v>
      </c>
      <c r="R132" s="34">
        <f>SUM(R127:R131)</f>
        <v>1063501261</v>
      </c>
      <c r="S132" s="34">
        <f>SUM(S127:S131)</f>
        <v>1096070635</v>
      </c>
      <c r="T132" s="39">
        <f t="shared" si="30"/>
        <v>1.030624668906716</v>
      </c>
      <c r="U132" s="39">
        <f t="shared" si="31"/>
        <v>-0.4215132727223202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21584262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39450078</v>
      </c>
      <c r="K133" s="38">
        <f t="shared" si="26"/>
        <v>1.8277242001602834</v>
      </c>
      <c r="L133" s="33">
        <v>89192363</v>
      </c>
      <c r="M133" s="38">
        <f t="shared" si="27"/>
        <v>4.1322868949607825</v>
      </c>
      <c r="N133" s="33">
        <f t="shared" si="28"/>
        <v>389730915</v>
      </c>
      <c r="O133" s="38">
        <f t="shared" si="29"/>
        <v>18.056253903886081</v>
      </c>
      <c r="P133" s="33">
        <v>89134267</v>
      </c>
      <c r="Q133" s="33">
        <v>506309603</v>
      </c>
      <c r="R133" s="33">
        <v>528498145</v>
      </c>
      <c r="S133" s="33">
        <v>473542921</v>
      </c>
      <c r="T133" s="38">
        <f t="shared" si="30"/>
        <v>0.8960162405111185</v>
      </c>
      <c r="U133" s="38">
        <f t="shared" si="31"/>
        <v>6.5178075677674308E-4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41148190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7663595</v>
      </c>
      <c r="K134" s="38">
        <f t="shared" si="26"/>
        <v>0.18624379346940897</v>
      </c>
      <c r="L134" s="33">
        <v>7012593</v>
      </c>
      <c r="M134" s="38">
        <f t="shared" si="27"/>
        <v>0.17042287886781898</v>
      </c>
      <c r="N134" s="33">
        <f t="shared" si="28"/>
        <v>26923895</v>
      </c>
      <c r="O134" s="38">
        <f t="shared" si="29"/>
        <v>0.65431541460268361</v>
      </c>
      <c r="P134" s="33">
        <v>8122026</v>
      </c>
      <c r="Q134" s="33">
        <v>44863561</v>
      </c>
      <c r="R134" s="33">
        <v>38719869</v>
      </c>
      <c r="S134" s="33">
        <v>28461806</v>
      </c>
      <c r="T134" s="38">
        <f t="shared" si="30"/>
        <v>0.73506979065450873</v>
      </c>
      <c r="U134" s="38">
        <f t="shared" si="31"/>
        <v>-0.13659559819187972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144807220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40812668</v>
      </c>
      <c r="K135" s="38">
        <f t="shared" si="26"/>
        <v>0.28184138884787652</v>
      </c>
      <c r="L135" s="33">
        <v>12334444</v>
      </c>
      <c r="M135" s="38">
        <f t="shared" si="27"/>
        <v>8.5178377155503707E-2</v>
      </c>
      <c r="N135" s="33">
        <f t="shared" si="28"/>
        <v>173300644</v>
      </c>
      <c r="O135" s="38">
        <f t="shared" si="29"/>
        <v>1.1967679788342045</v>
      </c>
      <c r="P135" s="33">
        <v>12027150</v>
      </c>
      <c r="Q135" s="33">
        <v>131696517</v>
      </c>
      <c r="R135" s="33">
        <v>129014967</v>
      </c>
      <c r="S135" s="33">
        <v>160951985</v>
      </c>
      <c r="T135" s="38">
        <f t="shared" si="30"/>
        <v>1.247545061961687</v>
      </c>
      <c r="U135" s="38">
        <f t="shared" si="31"/>
        <v>2.5550026398606596E-2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88146219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23215668</v>
      </c>
      <c r="K136" s="38">
        <f t="shared" si="26"/>
        <v>0.26337678760787231</v>
      </c>
      <c r="L136" s="33">
        <v>4865510</v>
      </c>
      <c r="M136" s="38">
        <f t="shared" si="27"/>
        <v>5.5198170213063821E-2</v>
      </c>
      <c r="N136" s="33">
        <f t="shared" si="28"/>
        <v>89731695</v>
      </c>
      <c r="O136" s="38">
        <f t="shared" si="29"/>
        <v>1.017986886085267</v>
      </c>
      <c r="P136" s="33">
        <v>5702863</v>
      </c>
      <c r="Q136" s="33">
        <v>77427384</v>
      </c>
      <c r="R136" s="33">
        <v>102239158</v>
      </c>
      <c r="S136" s="33">
        <v>93922692</v>
      </c>
      <c r="T136" s="38">
        <f t="shared" si="30"/>
        <v>0.91865674402365483</v>
      </c>
      <c r="U136" s="38">
        <f t="shared" si="31"/>
        <v>-0.14683028506909601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295685891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111142009</v>
      </c>
      <c r="K137" s="39">
        <f t="shared" ref="K137:K170" si="34">IF(($E137     =0),0,($J137     /$E137     ))</f>
        <v>0.37587863466911242</v>
      </c>
      <c r="L137" s="34">
        <f>SUM(L133:L136)</f>
        <v>113404910</v>
      </c>
      <c r="M137" s="39">
        <f t="shared" ref="M137:M170" si="35">IF(($E137     =0),0,($L137     /$E137     ))</f>
        <v>0.38353169174379037</v>
      </c>
      <c r="N137" s="34">
        <f t="shared" ref="N137:N170" si="36">$F137     +$H137     +$J137     +$L137</f>
        <v>679687149</v>
      </c>
      <c r="O137" s="39">
        <f t="shared" ref="O137:O170" si="37">IF(($E137     =0),0,($N137     /$E137     ))</f>
        <v>2.2986796789705464</v>
      </c>
      <c r="P137" s="34">
        <f>SUM(P133:P136)</f>
        <v>114986306</v>
      </c>
      <c r="Q137" s="34">
        <f>SUM(Q133:Q136)</f>
        <v>760297065</v>
      </c>
      <c r="R137" s="34">
        <f>SUM(R133:R136)</f>
        <v>798472139</v>
      </c>
      <c r="S137" s="34">
        <f>SUM(S133:S136)</f>
        <v>756879404</v>
      </c>
      <c r="T137" s="39">
        <f t="shared" ref="T137:T170" si="38">IF(($R137     =0),0,($S137     /$R137     ))</f>
        <v>0.94790959763218485</v>
      </c>
      <c r="U137" s="39">
        <f t="shared" ref="U137:U170" si="39">IF(($P137     =0),0,(($L137     /$P137     )-1))</f>
        <v>-1.3752907237493117E-2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60137363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13459907</v>
      </c>
      <c r="K138" s="38">
        <f t="shared" si="34"/>
        <v>0.22381937498656201</v>
      </c>
      <c r="L138" s="33">
        <v>6915198</v>
      </c>
      <c r="M138" s="38">
        <f t="shared" si="35"/>
        <v>0.11499004371043008</v>
      </c>
      <c r="N138" s="33">
        <f t="shared" si="36"/>
        <v>47619269</v>
      </c>
      <c r="O138" s="38">
        <f t="shared" si="37"/>
        <v>0.79184165424746011</v>
      </c>
      <c r="P138" s="33">
        <v>12048596</v>
      </c>
      <c r="Q138" s="33">
        <v>64779050</v>
      </c>
      <c r="R138" s="33">
        <v>65779050</v>
      </c>
      <c r="S138" s="33">
        <v>55855222</v>
      </c>
      <c r="T138" s="38">
        <f t="shared" si="38"/>
        <v>0.84913391117688686</v>
      </c>
      <c r="U138" s="38">
        <f t="shared" si="39"/>
        <v>-0.42605777469839634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100817224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27565643</v>
      </c>
      <c r="K139" s="38">
        <f t="shared" si="34"/>
        <v>0.27342196012062381</v>
      </c>
      <c r="L139" s="33">
        <v>18965082</v>
      </c>
      <c r="M139" s="38">
        <f t="shared" si="35"/>
        <v>0.1881135112389129</v>
      </c>
      <c r="N139" s="33">
        <f t="shared" si="36"/>
        <v>108739602</v>
      </c>
      <c r="O139" s="38">
        <f t="shared" si="37"/>
        <v>1.0785815923675899</v>
      </c>
      <c r="P139" s="33">
        <v>24079095</v>
      </c>
      <c r="Q139" s="33">
        <v>111692958</v>
      </c>
      <c r="R139" s="33">
        <v>108553150</v>
      </c>
      <c r="S139" s="33">
        <v>105073656</v>
      </c>
      <c r="T139" s="38">
        <f t="shared" si="38"/>
        <v>0.96794663259426372</v>
      </c>
      <c r="U139" s="38">
        <f t="shared" si="39"/>
        <v>-0.2123839371870081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341262715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78471386</v>
      </c>
      <c r="K140" s="38">
        <f t="shared" si="34"/>
        <v>0.22994421174900398</v>
      </c>
      <c r="L140" s="33">
        <v>32720761</v>
      </c>
      <c r="M140" s="38">
        <f t="shared" si="35"/>
        <v>9.5881441369884191E-2</v>
      </c>
      <c r="N140" s="33">
        <f t="shared" si="36"/>
        <v>299237122</v>
      </c>
      <c r="O140" s="38">
        <f t="shared" si="37"/>
        <v>0.8768526675995062</v>
      </c>
      <c r="P140" s="33">
        <v>31393083</v>
      </c>
      <c r="Q140" s="33">
        <v>267142265</v>
      </c>
      <c r="R140" s="33">
        <v>300430265</v>
      </c>
      <c r="S140" s="33">
        <v>322898785</v>
      </c>
      <c r="T140" s="38">
        <f t="shared" si="38"/>
        <v>1.0747878047506298</v>
      </c>
      <c r="U140" s="38">
        <f t="shared" si="39"/>
        <v>4.2292055227579839E-2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207005946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2834207</v>
      </c>
      <c r="K141" s="38">
        <f t="shared" si="34"/>
        <v>1.3691427974730736E-2</v>
      </c>
      <c r="L141" s="33">
        <v>3680706</v>
      </c>
      <c r="M141" s="38">
        <f t="shared" si="35"/>
        <v>1.7780677662273526E-2</v>
      </c>
      <c r="N141" s="33">
        <f t="shared" si="36"/>
        <v>158060166</v>
      </c>
      <c r="O141" s="38">
        <f t="shared" si="37"/>
        <v>0.76355374835464873</v>
      </c>
      <c r="P141" s="33">
        <v>4456948</v>
      </c>
      <c r="Q141" s="33">
        <v>198925778</v>
      </c>
      <c r="R141" s="33">
        <v>228173778</v>
      </c>
      <c r="S141" s="33">
        <v>228036772</v>
      </c>
      <c r="T141" s="38">
        <f t="shared" si="38"/>
        <v>0.99939955414158066</v>
      </c>
      <c r="U141" s="38">
        <f t="shared" si="39"/>
        <v>-0.17416447308786187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357654641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69325704</v>
      </c>
      <c r="K142" s="38">
        <f t="shared" si="34"/>
        <v>0.19383420778817742</v>
      </c>
      <c r="L142" s="33">
        <v>21140383</v>
      </c>
      <c r="M142" s="38">
        <f t="shared" si="35"/>
        <v>5.9108370412562325E-2</v>
      </c>
      <c r="N142" s="33">
        <f t="shared" si="36"/>
        <v>328466323</v>
      </c>
      <c r="O142" s="38">
        <f t="shared" si="37"/>
        <v>0.91838965679743545</v>
      </c>
      <c r="P142" s="33">
        <v>25461463</v>
      </c>
      <c r="Q142" s="33">
        <v>277065079</v>
      </c>
      <c r="R142" s="33">
        <v>312190634</v>
      </c>
      <c r="S142" s="33">
        <v>351774117</v>
      </c>
      <c r="T142" s="38">
        <f t="shared" si="38"/>
        <v>1.1267926666883927</v>
      </c>
      <c r="U142" s="38">
        <f t="shared" si="39"/>
        <v>-0.16971059361357199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536732975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132042820</v>
      </c>
      <c r="K143" s="38">
        <f t="shared" si="34"/>
        <v>0.24601212548940188</v>
      </c>
      <c r="L143" s="33">
        <v>1553663</v>
      </c>
      <c r="M143" s="38">
        <f t="shared" si="35"/>
        <v>2.8946665704673727E-3</v>
      </c>
      <c r="N143" s="33">
        <f t="shared" si="36"/>
        <v>530298933</v>
      </c>
      <c r="O143" s="38">
        <f t="shared" si="37"/>
        <v>0.98801258297946015</v>
      </c>
      <c r="P143" s="33">
        <v>128102938</v>
      </c>
      <c r="Q143" s="33">
        <v>510249000</v>
      </c>
      <c r="R143" s="33">
        <v>571672000</v>
      </c>
      <c r="S143" s="33">
        <v>570293966</v>
      </c>
      <c r="T143" s="38">
        <f t="shared" si="38"/>
        <v>0.99758946738689314</v>
      </c>
      <c r="U143" s="38">
        <f t="shared" si="39"/>
        <v>-0.98787176137989907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1603610864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323699667</v>
      </c>
      <c r="K144" s="39">
        <f t="shared" si="34"/>
        <v>0.20185674359462308</v>
      </c>
      <c r="L144" s="34">
        <f>SUM(L138:L143)</f>
        <v>84975793</v>
      </c>
      <c r="M144" s="39">
        <f t="shared" si="35"/>
        <v>5.2990282684939452E-2</v>
      </c>
      <c r="N144" s="34">
        <f t="shared" si="36"/>
        <v>1472421415</v>
      </c>
      <c r="O144" s="39">
        <f t="shared" si="37"/>
        <v>0.91819121961249073</v>
      </c>
      <c r="P144" s="34">
        <f>SUM(P138:P143)</f>
        <v>225542123</v>
      </c>
      <c r="Q144" s="34">
        <f>SUM(Q138:Q143)</f>
        <v>1429854130</v>
      </c>
      <c r="R144" s="34">
        <f>SUM(R138:R143)</f>
        <v>1586798877</v>
      </c>
      <c r="S144" s="34">
        <f>SUM(S138:S143)</f>
        <v>1633932518</v>
      </c>
      <c r="T144" s="39">
        <f t="shared" si="38"/>
        <v>1.0297036011829745</v>
      </c>
      <c r="U144" s="39">
        <f t="shared" si="39"/>
        <v>-0.62323759362680109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214097280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53877900</v>
      </c>
      <c r="K145" s="38">
        <f t="shared" si="34"/>
        <v>0.25165149225623046</v>
      </c>
      <c r="L145" s="33">
        <v>7408185</v>
      </c>
      <c r="M145" s="38">
        <f t="shared" si="35"/>
        <v>3.4601957577415278E-2</v>
      </c>
      <c r="N145" s="33">
        <f t="shared" si="36"/>
        <v>215886697</v>
      </c>
      <c r="O145" s="38">
        <f t="shared" si="37"/>
        <v>1.0083579623244163</v>
      </c>
      <c r="P145" s="33">
        <v>6638081</v>
      </c>
      <c r="Q145" s="33">
        <v>214004034</v>
      </c>
      <c r="R145" s="33">
        <v>241834890</v>
      </c>
      <c r="S145" s="33">
        <v>240572365</v>
      </c>
      <c r="T145" s="38">
        <f t="shared" si="38"/>
        <v>0.99477939266745175</v>
      </c>
      <c r="U145" s="38">
        <f t="shared" si="39"/>
        <v>0.11601304654161337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96757923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21370560</v>
      </c>
      <c r="K146" s="38">
        <f t="shared" si="34"/>
        <v>0.22086625402242255</v>
      </c>
      <c r="L146" s="33">
        <v>2897709</v>
      </c>
      <c r="M146" s="38">
        <f t="shared" si="35"/>
        <v>2.9948028132021808E-2</v>
      </c>
      <c r="N146" s="33">
        <f t="shared" si="36"/>
        <v>121706105</v>
      </c>
      <c r="O146" s="38">
        <f t="shared" si="37"/>
        <v>1.2578412312550364</v>
      </c>
      <c r="P146" s="33">
        <v>13670334</v>
      </c>
      <c r="Q146" s="33">
        <v>151337780</v>
      </c>
      <c r="R146" s="33">
        <v>149200563</v>
      </c>
      <c r="S146" s="33">
        <v>159473864</v>
      </c>
      <c r="T146" s="38">
        <f t="shared" si="38"/>
        <v>1.0688556450018221</v>
      </c>
      <c r="U146" s="38">
        <f t="shared" si="39"/>
        <v>-0.78802939269808625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156556308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17744000</v>
      </c>
      <c r="K147" s="38">
        <f t="shared" si="34"/>
        <v>0.11333941267955808</v>
      </c>
      <c r="L147" s="33">
        <v>12088765</v>
      </c>
      <c r="M147" s="38">
        <f t="shared" si="35"/>
        <v>7.7216722560933163E-2</v>
      </c>
      <c r="N147" s="33">
        <f t="shared" si="36"/>
        <v>128388112</v>
      </c>
      <c r="O147" s="38">
        <f t="shared" si="37"/>
        <v>0.82007626291238289</v>
      </c>
      <c r="P147" s="33">
        <v>17212713</v>
      </c>
      <c r="Q147" s="33">
        <v>93020595</v>
      </c>
      <c r="R147" s="33">
        <v>126125214</v>
      </c>
      <c r="S147" s="33">
        <v>221188707</v>
      </c>
      <c r="T147" s="38">
        <f t="shared" si="38"/>
        <v>1.7537231453181121</v>
      </c>
      <c r="U147" s="38">
        <f t="shared" si="39"/>
        <v>-0.29768392699047497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38032186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7281603</v>
      </c>
      <c r="K148" s="38">
        <f t="shared" si="34"/>
        <v>0.19145896583488523</v>
      </c>
      <c r="L148" s="33">
        <v>8019633</v>
      </c>
      <c r="M148" s="38">
        <f t="shared" si="35"/>
        <v>0.21086437156149793</v>
      </c>
      <c r="N148" s="33">
        <f t="shared" si="36"/>
        <v>54334967</v>
      </c>
      <c r="O148" s="38">
        <f t="shared" si="37"/>
        <v>1.4286574797462339</v>
      </c>
      <c r="P148" s="33">
        <v>13594692</v>
      </c>
      <c r="Q148" s="33">
        <v>28594982</v>
      </c>
      <c r="R148" s="33">
        <v>37017245</v>
      </c>
      <c r="S148" s="33">
        <v>44368509</v>
      </c>
      <c r="T148" s="38">
        <f t="shared" si="38"/>
        <v>1.1985902516516289</v>
      </c>
      <c r="U148" s="38">
        <f t="shared" si="39"/>
        <v>-0.41009086487579127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19702223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5986715</v>
      </c>
      <c r="K149" s="38">
        <f t="shared" si="34"/>
        <v>0.30385987408628967</v>
      </c>
      <c r="L149" s="33">
        <v>4403884</v>
      </c>
      <c r="M149" s="38">
        <f t="shared" si="35"/>
        <v>0.2235221883337733</v>
      </c>
      <c r="N149" s="33">
        <f t="shared" si="36"/>
        <v>21560996</v>
      </c>
      <c r="O149" s="38">
        <f t="shared" si="37"/>
        <v>1.0943433134423461</v>
      </c>
      <c r="P149" s="33">
        <v>6083058</v>
      </c>
      <c r="Q149" s="33">
        <v>22375580</v>
      </c>
      <c r="R149" s="33">
        <v>18176864</v>
      </c>
      <c r="S149" s="33">
        <v>18465620</v>
      </c>
      <c r="T149" s="38">
        <f t="shared" si="38"/>
        <v>1.0158859085923733</v>
      </c>
      <c r="U149" s="38">
        <f t="shared" si="39"/>
        <v>-0.27604109643537844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525145920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106260778</v>
      </c>
      <c r="K150" s="39">
        <f t="shared" si="34"/>
        <v>0.20234524149021285</v>
      </c>
      <c r="L150" s="34">
        <f>SUM(L145:L149)</f>
        <v>34818176</v>
      </c>
      <c r="M150" s="39">
        <f t="shared" si="35"/>
        <v>6.6301907096602788E-2</v>
      </c>
      <c r="N150" s="34">
        <f t="shared" si="36"/>
        <v>541876877</v>
      </c>
      <c r="O150" s="39">
        <f t="shared" si="37"/>
        <v>1.0318596343660063</v>
      </c>
      <c r="P150" s="34">
        <f>SUM(P145:P149)</f>
        <v>57198878</v>
      </c>
      <c r="Q150" s="34">
        <f>SUM(Q145:Q149)</f>
        <v>509332971</v>
      </c>
      <c r="R150" s="34">
        <f>SUM(R145:R149)</f>
        <v>572354776</v>
      </c>
      <c r="S150" s="34">
        <f>SUM(S145:S149)</f>
        <v>684069065</v>
      </c>
      <c r="T150" s="39">
        <f t="shared" si="38"/>
        <v>1.1951836407843655</v>
      </c>
      <c r="U150" s="39">
        <f t="shared" si="39"/>
        <v>-0.3912786890679919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182233440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42807964</v>
      </c>
      <c r="K151" s="38">
        <f t="shared" si="34"/>
        <v>0.2349072925364302</v>
      </c>
      <c r="L151" s="33">
        <v>18711910</v>
      </c>
      <c r="M151" s="38">
        <f t="shared" si="35"/>
        <v>0.10268098983369901</v>
      </c>
      <c r="N151" s="33">
        <f t="shared" si="36"/>
        <v>180839757</v>
      </c>
      <c r="O151" s="38">
        <f t="shared" si="37"/>
        <v>0.99235221043953292</v>
      </c>
      <c r="P151" s="33">
        <v>17547728</v>
      </c>
      <c r="Q151" s="33">
        <v>172206000</v>
      </c>
      <c r="R151" s="33">
        <v>199385800</v>
      </c>
      <c r="S151" s="33">
        <v>195722709</v>
      </c>
      <c r="T151" s="38">
        <f t="shared" si="38"/>
        <v>0.98162812497178831</v>
      </c>
      <c r="U151" s="38">
        <f t="shared" si="39"/>
        <v>6.634374546949906E-2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708858794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144077635</v>
      </c>
      <c r="K152" s="38">
        <f t="shared" si="34"/>
        <v>0.20325294151602216</v>
      </c>
      <c r="L152" s="33">
        <v>127502981</v>
      </c>
      <c r="M152" s="38">
        <f t="shared" si="35"/>
        <v>0.17987077550454991</v>
      </c>
      <c r="N152" s="33">
        <f t="shared" si="36"/>
        <v>626203583</v>
      </c>
      <c r="O152" s="38">
        <f t="shared" si="37"/>
        <v>0.88339678974202018</v>
      </c>
      <c r="P152" s="33">
        <v>138046761</v>
      </c>
      <c r="Q152" s="33">
        <v>627518800</v>
      </c>
      <c r="R152" s="33">
        <v>634205783</v>
      </c>
      <c r="S152" s="33">
        <v>604290810</v>
      </c>
      <c r="T152" s="38">
        <f t="shared" si="38"/>
        <v>0.95283081012208304</v>
      </c>
      <c r="U152" s="38">
        <f t="shared" si="39"/>
        <v>-7.6378322270089338E-2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88025670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3453881</v>
      </c>
      <c r="K153" s="38">
        <f t="shared" si="34"/>
        <v>3.9237202057081755E-2</v>
      </c>
      <c r="L153" s="33">
        <v>11910248</v>
      </c>
      <c r="M153" s="38">
        <f t="shared" si="35"/>
        <v>0.13530425840553104</v>
      </c>
      <c r="N153" s="33">
        <f t="shared" si="36"/>
        <v>80739502</v>
      </c>
      <c r="O153" s="38">
        <f t="shared" si="37"/>
        <v>0.91722678168765992</v>
      </c>
      <c r="P153" s="33">
        <v>-20508771</v>
      </c>
      <c r="Q153" s="33">
        <v>82643380</v>
      </c>
      <c r="R153" s="33">
        <v>82651754</v>
      </c>
      <c r="S153" s="33">
        <v>79579342</v>
      </c>
      <c r="T153" s="38">
        <f t="shared" si="38"/>
        <v>0.9628270199807254</v>
      </c>
      <c r="U153" s="38">
        <f t="shared" si="39"/>
        <v>-1.5807392359103332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127198279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98789838</v>
      </c>
      <c r="K154" s="38">
        <f t="shared" si="34"/>
        <v>0.77666017792583497</v>
      </c>
      <c r="L154" s="33">
        <v>7094899</v>
      </c>
      <c r="M154" s="38">
        <f t="shared" si="35"/>
        <v>5.577826253451118E-2</v>
      </c>
      <c r="N154" s="33">
        <f t="shared" si="36"/>
        <v>151380219</v>
      </c>
      <c r="O154" s="38">
        <f t="shared" si="37"/>
        <v>1.1901121633886258</v>
      </c>
      <c r="P154" s="33">
        <v>5709185</v>
      </c>
      <c r="Q154" s="33">
        <v>125999276</v>
      </c>
      <c r="R154" s="33">
        <v>135450482</v>
      </c>
      <c r="S154" s="33">
        <v>125516455</v>
      </c>
      <c r="T154" s="38">
        <f t="shared" si="38"/>
        <v>0.92665934551639317</v>
      </c>
      <c r="U154" s="38">
        <f t="shared" si="39"/>
        <v>0.24271660490945735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189429000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47089712</v>
      </c>
      <c r="K155" s="38">
        <f t="shared" si="34"/>
        <v>0.24858766081223044</v>
      </c>
      <c r="L155" s="33">
        <v>18504995</v>
      </c>
      <c r="M155" s="38">
        <f t="shared" si="35"/>
        <v>9.7688289543839638E-2</v>
      </c>
      <c r="N155" s="33">
        <f t="shared" si="36"/>
        <v>181016934</v>
      </c>
      <c r="O155" s="38">
        <f t="shared" si="37"/>
        <v>0.95559251223413522</v>
      </c>
      <c r="P155" s="33">
        <v>16339988</v>
      </c>
      <c r="Q155" s="33">
        <v>182486000</v>
      </c>
      <c r="R155" s="33">
        <v>202307630</v>
      </c>
      <c r="S155" s="33">
        <v>185631557</v>
      </c>
      <c r="T155" s="38">
        <f t="shared" si="38"/>
        <v>0.91757071643812937</v>
      </c>
      <c r="U155" s="38">
        <f t="shared" si="39"/>
        <v>0.13249746572641308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351383353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82903654</v>
      </c>
      <c r="K156" s="38">
        <f t="shared" si="34"/>
        <v>0.23593506434552122</v>
      </c>
      <c r="L156" s="33">
        <v>5961406</v>
      </c>
      <c r="M156" s="38">
        <f t="shared" si="35"/>
        <v>1.6965533367199668E-2</v>
      </c>
      <c r="N156" s="33">
        <f t="shared" si="36"/>
        <v>346541843</v>
      </c>
      <c r="O156" s="38">
        <f t="shared" si="37"/>
        <v>0.9862215726537279</v>
      </c>
      <c r="P156" s="33">
        <v>15106730</v>
      </c>
      <c r="Q156" s="33">
        <v>347783614</v>
      </c>
      <c r="R156" s="33">
        <v>355391925</v>
      </c>
      <c r="S156" s="33">
        <v>321830368</v>
      </c>
      <c r="T156" s="38">
        <f t="shared" si="38"/>
        <v>0.90556466076149589</v>
      </c>
      <c r="U156" s="38">
        <f t="shared" si="39"/>
        <v>-0.60538078061896916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1647128536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419122684</v>
      </c>
      <c r="K157" s="39">
        <f t="shared" si="34"/>
        <v>0.25445657387360082</v>
      </c>
      <c r="L157" s="34">
        <f>SUM(L151:L156)</f>
        <v>189686439</v>
      </c>
      <c r="M157" s="39">
        <f t="shared" si="35"/>
        <v>0.11516189225926932</v>
      </c>
      <c r="N157" s="34">
        <f t="shared" si="36"/>
        <v>1566721838</v>
      </c>
      <c r="O157" s="39">
        <f t="shared" si="37"/>
        <v>0.9511837138130913</v>
      </c>
      <c r="P157" s="34">
        <f>SUM(P151:P156)</f>
        <v>172241621</v>
      </c>
      <c r="Q157" s="34">
        <f>SUM(Q151:Q156)</f>
        <v>1538637070</v>
      </c>
      <c r="R157" s="34">
        <f>SUM(R151:R156)</f>
        <v>1609393374</v>
      </c>
      <c r="S157" s="34">
        <f>SUM(S151:S156)</f>
        <v>1512571241</v>
      </c>
      <c r="T157" s="39">
        <f t="shared" si="38"/>
        <v>0.93983936148602532</v>
      </c>
      <c r="U157" s="39">
        <f t="shared" si="39"/>
        <v>0.10128108350768472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298186693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71032314</v>
      </c>
      <c r="K158" s="38">
        <f t="shared" si="34"/>
        <v>0.23821423177995404</v>
      </c>
      <c r="L158" s="33">
        <v>11546638</v>
      </c>
      <c r="M158" s="38">
        <f t="shared" si="35"/>
        <v>3.8722848038024282E-2</v>
      </c>
      <c r="N158" s="33">
        <f t="shared" si="36"/>
        <v>274022661</v>
      </c>
      <c r="O158" s="38">
        <f t="shared" si="37"/>
        <v>0.91896341262955017</v>
      </c>
      <c r="P158" s="33">
        <v>104328821</v>
      </c>
      <c r="Q158" s="33">
        <v>247524696</v>
      </c>
      <c r="R158" s="33">
        <v>282798945</v>
      </c>
      <c r="S158" s="33">
        <v>261619312</v>
      </c>
      <c r="T158" s="38">
        <f t="shared" si="38"/>
        <v>0.92510710038186317</v>
      </c>
      <c r="U158" s="38">
        <f t="shared" si="39"/>
        <v>-0.88932456161850038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658547016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168057743</v>
      </c>
      <c r="K159" s="38">
        <f t="shared" si="34"/>
        <v>0.25519475286788029</v>
      </c>
      <c r="L159" s="33">
        <v>166294477</v>
      </c>
      <c r="M159" s="38">
        <f t="shared" si="35"/>
        <v>0.25251724320317931</v>
      </c>
      <c r="N159" s="33">
        <f t="shared" si="36"/>
        <v>620191548</v>
      </c>
      <c r="O159" s="38">
        <f t="shared" si="37"/>
        <v>0.94175743406602874</v>
      </c>
      <c r="P159" s="33">
        <v>174989313</v>
      </c>
      <c r="Q159" s="33">
        <v>620193420</v>
      </c>
      <c r="R159" s="33">
        <v>611834478</v>
      </c>
      <c r="S159" s="33">
        <v>606473172</v>
      </c>
      <c r="T159" s="38">
        <f t="shared" si="38"/>
        <v>0.99123732611878079</v>
      </c>
      <c r="U159" s="38">
        <f t="shared" si="39"/>
        <v>-4.9687811506523238E-2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194791325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43818825</v>
      </c>
      <c r="K160" s="38">
        <f t="shared" si="34"/>
        <v>0.2249526512538482</v>
      </c>
      <c r="L160" s="33">
        <v>2782855</v>
      </c>
      <c r="M160" s="38">
        <f t="shared" si="35"/>
        <v>1.4286339496894946E-2</v>
      </c>
      <c r="N160" s="33">
        <f t="shared" si="36"/>
        <v>194062259</v>
      </c>
      <c r="O160" s="38">
        <f t="shared" si="37"/>
        <v>0.99625719471850194</v>
      </c>
      <c r="P160" s="33">
        <v>3812079</v>
      </c>
      <c r="Q160" s="33">
        <v>192976936</v>
      </c>
      <c r="R160" s="33">
        <v>188556317</v>
      </c>
      <c r="S160" s="33">
        <v>217080146</v>
      </c>
      <c r="T160" s="38">
        <f t="shared" si="38"/>
        <v>1.1512748522766278</v>
      </c>
      <c r="U160" s="38">
        <f t="shared" si="39"/>
        <v>-0.2699902074432351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126265256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600992</v>
      </c>
      <c r="K161" s="38">
        <f t="shared" si="34"/>
        <v>4.7597575060553477E-3</v>
      </c>
      <c r="L161" s="33">
        <v>590506</v>
      </c>
      <c r="M161" s="38">
        <f t="shared" si="35"/>
        <v>4.6767101157265305E-3</v>
      </c>
      <c r="N161" s="33">
        <f t="shared" si="36"/>
        <v>99106925</v>
      </c>
      <c r="O161" s="38">
        <f t="shared" si="37"/>
        <v>0.78491049826089931</v>
      </c>
      <c r="P161" s="33">
        <v>3597309</v>
      </c>
      <c r="Q161" s="33">
        <v>127871464</v>
      </c>
      <c r="R161" s="33">
        <v>141131725</v>
      </c>
      <c r="S161" s="33">
        <v>145575276</v>
      </c>
      <c r="T161" s="38">
        <f t="shared" si="38"/>
        <v>1.0314851320636802</v>
      </c>
      <c r="U161" s="38">
        <f t="shared" si="39"/>
        <v>-0.8358478518247946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161973715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44870175</v>
      </c>
      <c r="K162" s="38">
        <f t="shared" si="34"/>
        <v>0.27702133645573296</v>
      </c>
      <c r="L162" s="33">
        <v>13826897</v>
      </c>
      <c r="M162" s="38">
        <f t="shared" si="35"/>
        <v>8.5365066794942629E-2</v>
      </c>
      <c r="N162" s="33">
        <f t="shared" si="36"/>
        <v>163448425</v>
      </c>
      <c r="O162" s="38">
        <f t="shared" si="37"/>
        <v>1.0091046254017202</v>
      </c>
      <c r="P162" s="33">
        <v>34767810</v>
      </c>
      <c r="Q162" s="33">
        <v>186097320</v>
      </c>
      <c r="R162" s="33">
        <v>180842880</v>
      </c>
      <c r="S162" s="33">
        <v>193657734</v>
      </c>
      <c r="T162" s="38">
        <f t="shared" si="38"/>
        <v>1.0708618110925905</v>
      </c>
      <c r="U162" s="38">
        <f t="shared" si="39"/>
        <v>-0.60230750800812594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1439764005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328380049</v>
      </c>
      <c r="K163" s="39">
        <f t="shared" si="34"/>
        <v>0.22807907952942608</v>
      </c>
      <c r="L163" s="34">
        <f>SUM(L158:L162)</f>
        <v>195041373</v>
      </c>
      <c r="M163" s="39">
        <f t="shared" si="35"/>
        <v>0.13546759908058681</v>
      </c>
      <c r="N163" s="34">
        <f t="shared" si="36"/>
        <v>1350831818</v>
      </c>
      <c r="O163" s="39">
        <f t="shared" si="37"/>
        <v>0.93823141383507502</v>
      </c>
      <c r="P163" s="34">
        <f>SUM(P158:P162)</f>
        <v>321495332</v>
      </c>
      <c r="Q163" s="34">
        <f>SUM(Q158:Q162)</f>
        <v>1374663836</v>
      </c>
      <c r="R163" s="34">
        <f>SUM(R158:R162)</f>
        <v>1405164345</v>
      </c>
      <c r="S163" s="34">
        <f>SUM(S158:S162)</f>
        <v>1424405640</v>
      </c>
      <c r="T163" s="39">
        <f t="shared" si="38"/>
        <v>1.0136932701633559</v>
      </c>
      <c r="U163" s="39">
        <f t="shared" si="39"/>
        <v>-0.39333062229345217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205607912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45768769</v>
      </c>
      <c r="K164" s="38">
        <f t="shared" si="34"/>
        <v>0.22260217787727934</v>
      </c>
      <c r="L164" s="33">
        <v>29215229</v>
      </c>
      <c r="M164" s="38">
        <f t="shared" si="35"/>
        <v>0.1420919492631198</v>
      </c>
      <c r="N164" s="33">
        <f t="shared" si="36"/>
        <v>208650970</v>
      </c>
      <c r="O164" s="38">
        <f t="shared" si="37"/>
        <v>1.0148002962065001</v>
      </c>
      <c r="P164" s="33">
        <v>29334171</v>
      </c>
      <c r="Q164" s="33">
        <v>203262416</v>
      </c>
      <c r="R164" s="33">
        <v>209165084</v>
      </c>
      <c r="S164" s="33">
        <v>210965494</v>
      </c>
      <c r="T164" s="38">
        <f t="shared" si="38"/>
        <v>1.0086076029783251</v>
      </c>
      <c r="U164" s="38">
        <f t="shared" si="39"/>
        <v>-4.0547251190429234E-3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155319803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38862612</v>
      </c>
      <c r="K165" s="38">
        <f t="shared" si="34"/>
        <v>0.25021028387474842</v>
      </c>
      <c r="L165" s="33">
        <v>9681603</v>
      </c>
      <c r="M165" s="38">
        <f t="shared" si="35"/>
        <v>6.233334586446778E-2</v>
      </c>
      <c r="N165" s="33">
        <f t="shared" si="36"/>
        <v>154630576</v>
      </c>
      <c r="O165" s="38">
        <f t="shared" si="37"/>
        <v>0.99556252978250304</v>
      </c>
      <c r="P165" s="33">
        <v>9344984</v>
      </c>
      <c r="Q165" s="33">
        <v>155169923</v>
      </c>
      <c r="R165" s="33">
        <v>170033882</v>
      </c>
      <c r="S165" s="33">
        <v>114017588</v>
      </c>
      <c r="T165" s="38">
        <f t="shared" si="38"/>
        <v>0.67055804795423068</v>
      </c>
      <c r="U165" s="38">
        <f t="shared" si="39"/>
        <v>3.6021356483863398E-2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75369972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18086976</v>
      </c>
      <c r="K166" s="38">
        <f t="shared" si="34"/>
        <v>0.23997588854086346</v>
      </c>
      <c r="L166" s="33">
        <v>4161019</v>
      </c>
      <c r="M166" s="38">
        <f t="shared" si="35"/>
        <v>5.5207914897460755E-2</v>
      </c>
      <c r="N166" s="33">
        <f t="shared" si="36"/>
        <v>77053176</v>
      </c>
      <c r="O166" s="38">
        <f t="shared" si="37"/>
        <v>1.0223325544024349</v>
      </c>
      <c r="P166" s="33">
        <v>4511743</v>
      </c>
      <c r="Q166" s="33">
        <v>83806418</v>
      </c>
      <c r="R166" s="33">
        <v>84199310</v>
      </c>
      <c r="S166" s="33">
        <v>84423264</v>
      </c>
      <c r="T166" s="38">
        <f t="shared" si="38"/>
        <v>1.0026598080198044</v>
      </c>
      <c r="U166" s="38">
        <f t="shared" si="39"/>
        <v>-7.7735810749858802E-2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191994113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48820092</v>
      </c>
      <c r="K167" s="38">
        <f t="shared" si="34"/>
        <v>0.25427910906830775</v>
      </c>
      <c r="L167" s="33">
        <v>13698813</v>
      </c>
      <c r="M167" s="38">
        <f t="shared" si="35"/>
        <v>7.1350172075328164E-2</v>
      </c>
      <c r="N167" s="33">
        <f t="shared" si="36"/>
        <v>192189097</v>
      </c>
      <c r="O167" s="38">
        <f t="shared" si="37"/>
        <v>1.0010155728056098</v>
      </c>
      <c r="P167" s="33">
        <v>13546446</v>
      </c>
      <c r="Q167" s="33">
        <v>191340623</v>
      </c>
      <c r="R167" s="33">
        <v>202564176</v>
      </c>
      <c r="S167" s="33">
        <v>209928108</v>
      </c>
      <c r="T167" s="38">
        <f t="shared" si="38"/>
        <v>1.036353575175109</v>
      </c>
      <c r="U167" s="38">
        <f t="shared" si="39"/>
        <v>1.1247747195094471E-2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393591278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98629850</v>
      </c>
      <c r="K168" s="38">
        <f t="shared" si="34"/>
        <v>0.25058952144767799</v>
      </c>
      <c r="L168" s="33">
        <v>2463867</v>
      </c>
      <c r="M168" s="38">
        <f t="shared" si="35"/>
        <v>6.2599634131120154E-3</v>
      </c>
      <c r="N168" s="33">
        <f t="shared" si="36"/>
        <v>394151453</v>
      </c>
      <c r="O168" s="38">
        <f t="shared" si="37"/>
        <v>1.0014232403798338</v>
      </c>
      <c r="P168" s="33">
        <v>1724487</v>
      </c>
      <c r="Q168" s="33">
        <v>391886717</v>
      </c>
      <c r="R168" s="33">
        <v>434636729</v>
      </c>
      <c r="S168" s="33">
        <v>422388233</v>
      </c>
      <c r="T168" s="38">
        <f t="shared" si="38"/>
        <v>0.97181900381916408</v>
      </c>
      <c r="U168" s="38">
        <f t="shared" si="39"/>
        <v>0.42875359454724804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1021883078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250168299</v>
      </c>
      <c r="K169" s="39">
        <f t="shared" si="34"/>
        <v>0.24481107906163019</v>
      </c>
      <c r="L169" s="34">
        <f>SUM(L164:L168)</f>
        <v>59220531</v>
      </c>
      <c r="M169" s="39">
        <f t="shared" si="35"/>
        <v>5.7952355093211554E-2</v>
      </c>
      <c r="N169" s="34">
        <f t="shared" si="36"/>
        <v>1026675272</v>
      </c>
      <c r="O169" s="39">
        <f t="shared" si="37"/>
        <v>1.0046895717359163</v>
      </c>
      <c r="P169" s="34">
        <f>SUM(P164:P168)</f>
        <v>58461831</v>
      </c>
      <c r="Q169" s="34">
        <f>SUM(Q164:Q168)</f>
        <v>1025466097</v>
      </c>
      <c r="R169" s="34">
        <f>SUM(R164:R168)</f>
        <v>1100599181</v>
      </c>
      <c r="S169" s="34">
        <f>SUM(S164:S168)</f>
        <v>1041722687</v>
      </c>
      <c r="T169" s="39">
        <f t="shared" si="38"/>
        <v>0.94650505377761129</v>
      </c>
      <c r="U169" s="39">
        <f t="shared" si="39"/>
        <v>1.2977698218175959E-2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28994622837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6947582118</v>
      </c>
      <c r="K170" s="39">
        <f t="shared" si="34"/>
        <v>0.23961622667269877</v>
      </c>
      <c r="L170" s="34">
        <f>SUM(L105,L107:L111,L113:L120,L122:L125,L127:L131,L133:L136,L138:L143,L145:L149,L151:L156,L158:L162,L164:L168)</f>
        <v>2905429011</v>
      </c>
      <c r="M170" s="39">
        <f t="shared" si="35"/>
        <v>0.10020578737421568</v>
      </c>
      <c r="N170" s="34">
        <f t="shared" si="36"/>
        <v>28795862198</v>
      </c>
      <c r="O170" s="39">
        <f t="shared" si="37"/>
        <v>0.99314491379600356</v>
      </c>
      <c r="P170" s="34">
        <f>SUM(P105,P107:P111,P113:P120,P122:P125,P127:P131,P133:P136,P138:P143,P145:P149,P151:P156,P158:P162,P164:P168)</f>
        <v>4741585760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28462123626</v>
      </c>
      <c r="S170" s="34">
        <f>SUM(S105,S107:S111,S113:S120,S122:S125,S127:S131,S133:S136,S138:S143,S145:S149,S151:S156,S158:S162,S164:S168)</f>
        <v>33402491419</v>
      </c>
      <c r="T170" s="39">
        <f t="shared" si="38"/>
        <v>1.1735769213119081</v>
      </c>
      <c r="U170" s="39">
        <f t="shared" si="39"/>
        <v>-0.38724528922155355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507801231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120817388</v>
      </c>
      <c r="K173" s="38">
        <f t="shared" ref="K173:K205" si="42">IF(($E173     =0),0,($J173     /$E173     ))</f>
        <v>0.23792259771028401</v>
      </c>
      <c r="L173" s="33">
        <v>39920630</v>
      </c>
      <c r="M173" s="38">
        <f t="shared" ref="M173:M205" si="43">IF(($E173     =0),0,($L173     /$E173     ))</f>
        <v>7.8614677481945686E-2</v>
      </c>
      <c r="N173" s="33">
        <f t="shared" ref="N173:N205" si="44">$F173     +$H173     +$J173     +$L173</f>
        <v>465025209</v>
      </c>
      <c r="O173" s="38">
        <f t="shared" ref="O173:O205" si="45">IF(($E173     =0),0,($N173     /$E173     ))</f>
        <v>0.91576227195085314</v>
      </c>
      <c r="P173" s="33">
        <v>44243871</v>
      </c>
      <c r="Q173" s="33">
        <v>515260410</v>
      </c>
      <c r="R173" s="33">
        <v>516470906</v>
      </c>
      <c r="S173" s="33">
        <v>394375466</v>
      </c>
      <c r="T173" s="38">
        <f t="shared" ref="T173:T205" si="46">IF(($R173     =0),0,($S173     /$R173     ))</f>
        <v>0.76359667392377761</v>
      </c>
      <c r="U173" s="38">
        <f t="shared" ref="U173:U205" si="47">IF(($P173     =0),0,(($L173     /$P173     )-1))</f>
        <v>-9.7713895784570903E-2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85946630</v>
      </c>
      <c r="K174" s="38">
        <f t="shared" si="42"/>
        <v>0.23687674200288267</v>
      </c>
      <c r="L174" s="33">
        <v>8011362</v>
      </c>
      <c r="M174" s="38">
        <f t="shared" si="43"/>
        <v>2.2080043505669715E-2</v>
      </c>
      <c r="N174" s="33">
        <f t="shared" si="44"/>
        <v>337480134</v>
      </c>
      <c r="O174" s="38">
        <f t="shared" si="45"/>
        <v>0.93012599368487481</v>
      </c>
      <c r="P174" s="33">
        <v>5021778</v>
      </c>
      <c r="Q174" s="33">
        <v>367066645</v>
      </c>
      <c r="R174" s="33">
        <v>409058454</v>
      </c>
      <c r="S174" s="33">
        <v>351490587</v>
      </c>
      <c r="T174" s="38">
        <f t="shared" si="46"/>
        <v>0.85926738235802358</v>
      </c>
      <c r="U174" s="38">
        <f t="shared" si="47"/>
        <v>0.595323807623515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576220359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235914954</v>
      </c>
      <c r="K175" s="38">
        <f t="shared" si="42"/>
        <v>0.40941794283252669</v>
      </c>
      <c r="L175" s="33">
        <v>116522018</v>
      </c>
      <c r="M175" s="38">
        <f t="shared" si="43"/>
        <v>0.20221780813544632</v>
      </c>
      <c r="N175" s="33">
        <f t="shared" si="44"/>
        <v>955564345</v>
      </c>
      <c r="O175" s="38">
        <f t="shared" si="45"/>
        <v>1.658331452672605</v>
      </c>
      <c r="P175" s="33">
        <v>85518224</v>
      </c>
      <c r="Q175" s="33">
        <v>552811982</v>
      </c>
      <c r="R175" s="33">
        <v>646042113</v>
      </c>
      <c r="S175" s="33">
        <v>1220869992</v>
      </c>
      <c r="T175" s="38">
        <f t="shared" si="46"/>
        <v>1.8897684337181901</v>
      </c>
      <c r="U175" s="38">
        <f t="shared" si="47"/>
        <v>0.36254019961873851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355729219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91201325</v>
      </c>
      <c r="K176" s="38">
        <f t="shared" si="42"/>
        <v>0.25637850401037765</v>
      </c>
      <c r="L176" s="33">
        <v>56429710</v>
      </c>
      <c r="M176" s="38">
        <f t="shared" si="43"/>
        <v>0.15863107944472787</v>
      </c>
      <c r="N176" s="33">
        <f t="shared" si="44"/>
        <v>444795548</v>
      </c>
      <c r="O176" s="38">
        <f t="shared" si="45"/>
        <v>1.2503767591832258</v>
      </c>
      <c r="P176" s="33">
        <v>52570060</v>
      </c>
      <c r="Q176" s="33">
        <v>356837282</v>
      </c>
      <c r="R176" s="33">
        <v>379657124</v>
      </c>
      <c r="S176" s="33">
        <v>321135593</v>
      </c>
      <c r="T176" s="38">
        <f t="shared" si="46"/>
        <v>0.84585688691041128</v>
      </c>
      <c r="U176" s="38">
        <f t="shared" si="47"/>
        <v>7.3419166727220819E-2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274787588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69029822</v>
      </c>
      <c r="K177" s="38">
        <f t="shared" si="42"/>
        <v>0.25121157219080797</v>
      </c>
      <c r="L177" s="33">
        <v>34730121</v>
      </c>
      <c r="M177" s="38">
        <f t="shared" si="43"/>
        <v>0.12638897285273307</v>
      </c>
      <c r="N177" s="33">
        <f t="shared" si="44"/>
        <v>263176087</v>
      </c>
      <c r="O177" s="38">
        <f t="shared" si="45"/>
        <v>0.95774372094273774</v>
      </c>
      <c r="P177" s="33">
        <v>10535631</v>
      </c>
      <c r="Q177" s="33">
        <v>258715051</v>
      </c>
      <c r="R177" s="33">
        <v>285006827</v>
      </c>
      <c r="S177" s="33">
        <v>236685013</v>
      </c>
      <c r="T177" s="38">
        <f t="shared" si="46"/>
        <v>0.83045383681282836</v>
      </c>
      <c r="U177" s="38">
        <f t="shared" si="47"/>
        <v>2.2964443230785134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1205644244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262917168</v>
      </c>
      <c r="K178" s="38">
        <f t="shared" si="42"/>
        <v>0.21807193067808484</v>
      </c>
      <c r="L178" s="33">
        <v>21727271</v>
      </c>
      <c r="M178" s="38">
        <f t="shared" si="43"/>
        <v>1.8021295343238913E-2</v>
      </c>
      <c r="N178" s="33">
        <f t="shared" si="44"/>
        <v>725834171</v>
      </c>
      <c r="O178" s="38">
        <f t="shared" si="45"/>
        <v>0.60203013833656227</v>
      </c>
      <c r="P178" s="33">
        <v>252004017</v>
      </c>
      <c r="Q178" s="33">
        <v>1153075876</v>
      </c>
      <c r="R178" s="33">
        <v>1284646876</v>
      </c>
      <c r="S178" s="33">
        <v>720307765</v>
      </c>
      <c r="T178" s="38">
        <f t="shared" si="46"/>
        <v>0.56070487420077608</v>
      </c>
      <c r="U178" s="38">
        <f t="shared" si="47"/>
        <v>-0.91378204499017968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3283015350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865827287</v>
      </c>
      <c r="K179" s="39">
        <f t="shared" si="42"/>
        <v>0.26372928381221244</v>
      </c>
      <c r="L179" s="34">
        <f>SUM(L173:L178)</f>
        <v>277341112</v>
      </c>
      <c r="M179" s="39">
        <f t="shared" si="43"/>
        <v>8.4477555671495716E-2</v>
      </c>
      <c r="N179" s="34">
        <f t="shared" si="44"/>
        <v>3191875494</v>
      </c>
      <c r="O179" s="39">
        <f t="shared" si="45"/>
        <v>0.97223897963194106</v>
      </c>
      <c r="P179" s="34">
        <f>SUM(P173:P178)</f>
        <v>449893581</v>
      </c>
      <c r="Q179" s="34">
        <f>SUM(Q173:Q178)</f>
        <v>3203767246</v>
      </c>
      <c r="R179" s="34">
        <f>SUM(R173:R178)</f>
        <v>3520882300</v>
      </c>
      <c r="S179" s="34">
        <f>SUM(S173:S178)</f>
        <v>3244864416</v>
      </c>
      <c r="T179" s="39">
        <f t="shared" si="46"/>
        <v>0.92160547826321826</v>
      </c>
      <c r="U179" s="39">
        <f t="shared" si="47"/>
        <v>-0.38354063335702493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191869878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7395541</v>
      </c>
      <c r="K180" s="38">
        <f t="shared" si="42"/>
        <v>3.854456508280054E-2</v>
      </c>
      <c r="L180" s="33">
        <v>7363186</v>
      </c>
      <c r="M180" s="38">
        <f t="shared" si="43"/>
        <v>3.8375935174149639E-2</v>
      </c>
      <c r="N180" s="33">
        <f t="shared" si="44"/>
        <v>139505239</v>
      </c>
      <c r="O180" s="38">
        <f t="shared" si="45"/>
        <v>0.72708254393115312</v>
      </c>
      <c r="P180" s="33">
        <v>9570926</v>
      </c>
      <c r="Q180" s="33">
        <v>165076000</v>
      </c>
      <c r="R180" s="33">
        <v>211469751</v>
      </c>
      <c r="S180" s="33">
        <v>31174716</v>
      </c>
      <c r="T180" s="38">
        <f t="shared" si="46"/>
        <v>0.14741926848913725</v>
      </c>
      <c r="U180" s="38">
        <f t="shared" si="47"/>
        <v>-0.23067151496103933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139318550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35837983</v>
      </c>
      <c r="K181" s="38">
        <f t="shared" si="42"/>
        <v>0.25723769734898905</v>
      </c>
      <c r="L181" s="33">
        <v>35156730</v>
      </c>
      <c r="M181" s="38">
        <f t="shared" si="43"/>
        <v>0.25234780293076547</v>
      </c>
      <c r="N181" s="33">
        <f t="shared" si="44"/>
        <v>138187045</v>
      </c>
      <c r="O181" s="38">
        <f t="shared" si="45"/>
        <v>0.9918782890002803</v>
      </c>
      <c r="P181" s="33">
        <v>33662633</v>
      </c>
      <c r="Q181" s="33">
        <v>169438756</v>
      </c>
      <c r="R181" s="33">
        <v>142006993</v>
      </c>
      <c r="S181" s="33">
        <v>142803745</v>
      </c>
      <c r="T181" s="38">
        <f t="shared" si="46"/>
        <v>1.0056106532725468</v>
      </c>
      <c r="U181" s="38">
        <f t="shared" si="47"/>
        <v>4.4384436594725019E-2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140452856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44559979</v>
      </c>
      <c r="K182" s="38">
        <f t="shared" si="42"/>
        <v>0.31725933006303553</v>
      </c>
      <c r="L182" s="33">
        <v>54963910</v>
      </c>
      <c r="M182" s="38">
        <f t="shared" si="43"/>
        <v>0.39133351620845647</v>
      </c>
      <c r="N182" s="33">
        <f t="shared" si="44"/>
        <v>172808674</v>
      </c>
      <c r="O182" s="38">
        <f t="shared" si="45"/>
        <v>1.2303678182236466</v>
      </c>
      <c r="P182" s="33">
        <v>29583453</v>
      </c>
      <c r="Q182" s="33">
        <v>121099296</v>
      </c>
      <c r="R182" s="33">
        <v>123178296</v>
      </c>
      <c r="S182" s="33">
        <v>130257303</v>
      </c>
      <c r="T182" s="38">
        <f t="shared" si="46"/>
        <v>1.0574695967542853</v>
      </c>
      <c r="U182" s="38">
        <f t="shared" si="47"/>
        <v>0.85792747046803486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501696382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170916376</v>
      </c>
      <c r="K183" s="38">
        <f t="shared" si="42"/>
        <v>0.34067691562503633</v>
      </c>
      <c r="L183" s="33">
        <v>19832121</v>
      </c>
      <c r="M183" s="38">
        <f t="shared" si="43"/>
        <v>3.9530125612905059E-2</v>
      </c>
      <c r="N183" s="33">
        <f t="shared" si="44"/>
        <v>514089887</v>
      </c>
      <c r="O183" s="38">
        <f t="shared" si="45"/>
        <v>1.0247031978795493</v>
      </c>
      <c r="P183" s="33">
        <v>13788763</v>
      </c>
      <c r="Q183" s="33">
        <v>446729980</v>
      </c>
      <c r="R183" s="33">
        <v>522405896</v>
      </c>
      <c r="S183" s="33">
        <v>528045359</v>
      </c>
      <c r="T183" s="38">
        <f t="shared" si="46"/>
        <v>1.0107951748691595</v>
      </c>
      <c r="U183" s="38">
        <f t="shared" si="47"/>
        <v>0.43828137447862447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117325073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-130581952</v>
      </c>
      <c r="K184" s="38">
        <f t="shared" si="42"/>
        <v>-1.1129927189561604</v>
      </c>
      <c r="L184" s="33">
        <v>19006724</v>
      </c>
      <c r="M184" s="38">
        <f t="shared" si="43"/>
        <v>0.16200052992935279</v>
      </c>
      <c r="N184" s="33">
        <f t="shared" si="44"/>
        <v>232540680</v>
      </c>
      <c r="O184" s="38">
        <f t="shared" si="45"/>
        <v>1.9820203308119826</v>
      </c>
      <c r="P184" s="33">
        <v>13095352</v>
      </c>
      <c r="Q184" s="33">
        <v>229175808</v>
      </c>
      <c r="R184" s="33">
        <v>229335144</v>
      </c>
      <c r="S184" s="33">
        <v>40191868</v>
      </c>
      <c r="T184" s="38">
        <f t="shared" si="46"/>
        <v>0.17525385468177523</v>
      </c>
      <c r="U184" s="38">
        <f t="shared" si="47"/>
        <v>0.45140993537248941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1090662739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128127927</v>
      </c>
      <c r="K185" s="39">
        <f t="shared" si="42"/>
        <v>0.11747712873869436</v>
      </c>
      <c r="L185" s="34">
        <f>SUM(L180:L184)</f>
        <v>136322671</v>
      </c>
      <c r="M185" s="39">
        <f t="shared" si="43"/>
        <v>0.12499067413359209</v>
      </c>
      <c r="N185" s="34">
        <f t="shared" si="44"/>
        <v>1197131525</v>
      </c>
      <c r="O185" s="39">
        <f t="shared" si="45"/>
        <v>1.0976184316130744</v>
      </c>
      <c r="P185" s="34">
        <f>SUM(P180:P184)</f>
        <v>99701127</v>
      </c>
      <c r="Q185" s="34">
        <f>SUM(Q180:Q184)</f>
        <v>1131519840</v>
      </c>
      <c r="R185" s="34">
        <f>SUM(R180:R184)</f>
        <v>1228396080</v>
      </c>
      <c r="S185" s="34">
        <f>SUM(S180:S184)</f>
        <v>872472991</v>
      </c>
      <c r="T185" s="39">
        <f t="shared" si="46"/>
        <v>0.71025380592227227</v>
      </c>
      <c r="U185" s="39">
        <f t="shared" si="47"/>
        <v>0.36731324010008426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241875582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53140464</v>
      </c>
      <c r="K186" s="38">
        <f t="shared" si="42"/>
        <v>0.21970164809773976</v>
      </c>
      <c r="L186" s="33">
        <v>4103882</v>
      </c>
      <c r="M186" s="38">
        <f t="shared" si="43"/>
        <v>1.6966913179355163E-2</v>
      </c>
      <c r="N186" s="33">
        <f t="shared" si="44"/>
        <v>240016844</v>
      </c>
      <c r="O186" s="38">
        <f t="shared" si="45"/>
        <v>0.99231531358134362</v>
      </c>
      <c r="P186" s="33">
        <v>3131988</v>
      </c>
      <c r="Q186" s="33">
        <v>238343830</v>
      </c>
      <c r="R186" s="33">
        <v>272823830</v>
      </c>
      <c r="S186" s="33">
        <v>270015284</v>
      </c>
      <c r="T186" s="38">
        <f t="shared" si="46"/>
        <v>0.98970564264859118</v>
      </c>
      <c r="U186" s="38">
        <f t="shared" si="47"/>
        <v>0.31031217233271646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208845155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48526167</v>
      </c>
      <c r="K187" s="38">
        <f t="shared" si="42"/>
        <v>0.23235476542417274</v>
      </c>
      <c r="L187" s="33">
        <v>10979192</v>
      </c>
      <c r="M187" s="38">
        <f t="shared" si="43"/>
        <v>5.2570968189326682E-2</v>
      </c>
      <c r="N187" s="33">
        <f t="shared" si="44"/>
        <v>193237448</v>
      </c>
      <c r="O187" s="38">
        <f t="shared" si="45"/>
        <v>0.92526660721432585</v>
      </c>
      <c r="P187" s="33">
        <v>85178978</v>
      </c>
      <c r="Q187" s="33">
        <v>201861893</v>
      </c>
      <c r="R187" s="33">
        <v>235424527</v>
      </c>
      <c r="S187" s="33">
        <v>234219782</v>
      </c>
      <c r="T187" s="38">
        <f t="shared" si="46"/>
        <v>0.99488266997771224</v>
      </c>
      <c r="U187" s="38">
        <f t="shared" si="47"/>
        <v>-0.87110444081637139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1920128708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427581191</v>
      </c>
      <c r="K188" s="38">
        <f t="shared" si="42"/>
        <v>0.22268360929063302</v>
      </c>
      <c r="L188" s="33">
        <v>198233317</v>
      </c>
      <c r="M188" s="38">
        <f t="shared" si="43"/>
        <v>0.10323959856132728</v>
      </c>
      <c r="N188" s="33">
        <f t="shared" si="44"/>
        <v>1783975831</v>
      </c>
      <c r="O188" s="38">
        <f t="shared" si="45"/>
        <v>0.92909179659012731</v>
      </c>
      <c r="P188" s="33">
        <v>132894500</v>
      </c>
      <c r="Q188" s="33">
        <v>1865912365</v>
      </c>
      <c r="R188" s="33">
        <v>2058184406</v>
      </c>
      <c r="S188" s="33">
        <v>1718186515</v>
      </c>
      <c r="T188" s="38">
        <f t="shared" si="46"/>
        <v>0.83480688610367404</v>
      </c>
      <c r="U188" s="38">
        <f t="shared" si="47"/>
        <v>0.49165930117499212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471047478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83211365</v>
      </c>
      <c r="K189" s="38">
        <f t="shared" si="42"/>
        <v>0.17665175780858336</v>
      </c>
      <c r="L189" s="33">
        <v>36044498</v>
      </c>
      <c r="M189" s="38">
        <f t="shared" si="43"/>
        <v>7.6519883203790343E-2</v>
      </c>
      <c r="N189" s="33">
        <f t="shared" si="44"/>
        <v>340638411</v>
      </c>
      <c r="O189" s="38">
        <f t="shared" si="45"/>
        <v>0.72315090709391294</v>
      </c>
      <c r="P189" s="33">
        <v>14077382</v>
      </c>
      <c r="Q189" s="33">
        <v>364554477</v>
      </c>
      <c r="R189" s="33">
        <v>417111807</v>
      </c>
      <c r="S189" s="33">
        <v>373308674</v>
      </c>
      <c r="T189" s="38">
        <f t="shared" si="46"/>
        <v>0.8949846725388908</v>
      </c>
      <c r="U189" s="38">
        <f t="shared" si="47"/>
        <v>1.5604546356701836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382080000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98176773</v>
      </c>
      <c r="K190" s="38">
        <f t="shared" si="42"/>
        <v>0.25695344692211053</v>
      </c>
      <c r="L190" s="33">
        <v>27840420</v>
      </c>
      <c r="M190" s="38">
        <f t="shared" si="43"/>
        <v>7.2865420854271362E-2</v>
      </c>
      <c r="N190" s="33">
        <f t="shared" si="44"/>
        <v>389287118</v>
      </c>
      <c r="O190" s="38">
        <f t="shared" si="45"/>
        <v>1.0188628507118929</v>
      </c>
      <c r="P190" s="33">
        <v>29522606</v>
      </c>
      <c r="Q190" s="33">
        <v>339146000</v>
      </c>
      <c r="R190" s="33">
        <v>299885000</v>
      </c>
      <c r="S190" s="33">
        <v>510748843</v>
      </c>
      <c r="T190" s="38">
        <f t="shared" si="46"/>
        <v>1.7031490171232306</v>
      </c>
      <c r="U190" s="38">
        <f t="shared" si="47"/>
        <v>-5.697959048737089E-2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3223976923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710635960</v>
      </c>
      <c r="K191" s="39">
        <f t="shared" si="42"/>
        <v>0.22042216088157776</v>
      </c>
      <c r="L191" s="34">
        <f>SUM(L186:L190)</f>
        <v>277201309</v>
      </c>
      <c r="M191" s="39">
        <f t="shared" si="43"/>
        <v>8.5981170343507454E-2</v>
      </c>
      <c r="N191" s="34">
        <f t="shared" si="44"/>
        <v>2947155652</v>
      </c>
      <c r="O191" s="39">
        <f t="shared" si="45"/>
        <v>0.91413670829181681</v>
      </c>
      <c r="P191" s="34">
        <f>SUM(P186:P190)</f>
        <v>264805454</v>
      </c>
      <c r="Q191" s="34">
        <f>SUM(Q186:Q190)</f>
        <v>3009818565</v>
      </c>
      <c r="R191" s="34">
        <f>SUM(R186:R190)</f>
        <v>3283429570</v>
      </c>
      <c r="S191" s="34">
        <f>SUM(S186:S190)</f>
        <v>3106479098</v>
      </c>
      <c r="T191" s="39">
        <f t="shared" si="46"/>
        <v>0.94610803483748851</v>
      </c>
      <c r="U191" s="39">
        <f t="shared" si="47"/>
        <v>4.681117708398852E-2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127319372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46905159</v>
      </c>
      <c r="K192" s="38">
        <f t="shared" si="42"/>
        <v>0.36840551648338321</v>
      </c>
      <c r="L192" s="33">
        <v>18163318</v>
      </c>
      <c r="M192" s="38">
        <f t="shared" si="43"/>
        <v>0.14265950039401704</v>
      </c>
      <c r="N192" s="33">
        <f t="shared" si="44"/>
        <v>120436917</v>
      </c>
      <c r="O192" s="38">
        <f t="shared" si="45"/>
        <v>0.94594337929973449</v>
      </c>
      <c r="P192" s="33">
        <v>29833943</v>
      </c>
      <c r="Q192" s="33">
        <v>122146596</v>
      </c>
      <c r="R192" s="33">
        <v>124915372</v>
      </c>
      <c r="S192" s="33">
        <v>111908488</v>
      </c>
      <c r="T192" s="38">
        <f t="shared" si="46"/>
        <v>0.89587443249178333</v>
      </c>
      <c r="U192" s="38">
        <f t="shared" si="47"/>
        <v>-0.39118613989441486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305010243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59614313</v>
      </c>
      <c r="K193" s="38">
        <f t="shared" si="42"/>
        <v>0.19545020001180746</v>
      </c>
      <c r="L193" s="33">
        <v>-25577776</v>
      </c>
      <c r="M193" s="38">
        <f t="shared" si="43"/>
        <v>-8.385874437666016E-2</v>
      </c>
      <c r="N193" s="33">
        <f t="shared" si="44"/>
        <v>281167802</v>
      </c>
      <c r="O193" s="38">
        <f t="shared" si="45"/>
        <v>0.92183068750251773</v>
      </c>
      <c r="P193" s="33">
        <v>33689516</v>
      </c>
      <c r="Q193" s="33">
        <v>76830182</v>
      </c>
      <c r="R193" s="33">
        <v>114041181</v>
      </c>
      <c r="S193" s="33">
        <v>119071150</v>
      </c>
      <c r="T193" s="38">
        <f t="shared" si="46"/>
        <v>1.0441066021580396</v>
      </c>
      <c r="U193" s="38">
        <f t="shared" si="47"/>
        <v>-1.7592206430035979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224023087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59880389</v>
      </c>
      <c r="K194" s="38">
        <f t="shared" si="42"/>
        <v>0.26729561583088085</v>
      </c>
      <c r="L194" s="33">
        <v>24533655</v>
      </c>
      <c r="M194" s="38">
        <f t="shared" si="43"/>
        <v>0.10951395826448905</v>
      </c>
      <c r="N194" s="33">
        <f t="shared" si="44"/>
        <v>200219338</v>
      </c>
      <c r="O194" s="38">
        <f t="shared" si="45"/>
        <v>0.89374421485406996</v>
      </c>
      <c r="P194" s="33">
        <v>23002788</v>
      </c>
      <c r="Q194" s="33">
        <v>219618900</v>
      </c>
      <c r="R194" s="33">
        <v>228870560</v>
      </c>
      <c r="S194" s="33">
        <v>193998231</v>
      </c>
      <c r="T194" s="38">
        <f t="shared" si="46"/>
        <v>0.84763296336584315</v>
      </c>
      <c r="U194" s="38">
        <f t="shared" si="47"/>
        <v>6.655136759944047E-2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28394743</v>
      </c>
      <c r="K195" s="38">
        <f t="shared" si="42"/>
        <v>0.24861158214752183</v>
      </c>
      <c r="L195" s="33">
        <v>29437319</v>
      </c>
      <c r="M195" s="38">
        <f t="shared" si="43"/>
        <v>0.25773990807986197</v>
      </c>
      <c r="N195" s="33">
        <f t="shared" si="44"/>
        <v>113938028</v>
      </c>
      <c r="O195" s="38">
        <f t="shared" si="45"/>
        <v>0.99759006122536986</v>
      </c>
      <c r="P195" s="33">
        <v>25379471</v>
      </c>
      <c r="Q195" s="33">
        <v>115830082</v>
      </c>
      <c r="R195" s="33">
        <v>107757817</v>
      </c>
      <c r="S195" s="33">
        <v>105321826</v>
      </c>
      <c r="T195" s="38">
        <f t="shared" si="46"/>
        <v>0.9773938349177953</v>
      </c>
      <c r="U195" s="38">
        <f t="shared" si="47"/>
        <v>0.15988702049778736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44947235</v>
      </c>
      <c r="K196" s="38">
        <f t="shared" si="42"/>
        <v>0.20458922451890194</v>
      </c>
      <c r="L196" s="33">
        <v>17683890</v>
      </c>
      <c r="M196" s="38">
        <f t="shared" si="43"/>
        <v>8.0492901100091357E-2</v>
      </c>
      <c r="N196" s="33">
        <f t="shared" si="44"/>
        <v>162800730</v>
      </c>
      <c r="O196" s="38">
        <f t="shared" si="45"/>
        <v>0.74103056843899595</v>
      </c>
      <c r="P196" s="33">
        <v>19290558</v>
      </c>
      <c r="Q196" s="33">
        <v>206933424</v>
      </c>
      <c r="R196" s="33">
        <v>207729360</v>
      </c>
      <c r="S196" s="33">
        <v>152880713</v>
      </c>
      <c r="T196" s="38">
        <f t="shared" si="46"/>
        <v>0.73596102640474126</v>
      </c>
      <c r="U196" s="38">
        <f t="shared" si="47"/>
        <v>-8.3287792919209513E-2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145920181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35907147</v>
      </c>
      <c r="K197" s="38">
        <f t="shared" si="42"/>
        <v>0.2460738929593296</v>
      </c>
      <c r="L197" s="33">
        <v>1222381</v>
      </c>
      <c r="M197" s="38">
        <f t="shared" si="43"/>
        <v>8.3770523831792672E-3</v>
      </c>
      <c r="N197" s="33">
        <f t="shared" si="44"/>
        <v>144046345</v>
      </c>
      <c r="O197" s="38">
        <f t="shared" si="45"/>
        <v>0.98715848632342362</v>
      </c>
      <c r="P197" s="33">
        <v>24995402</v>
      </c>
      <c r="Q197" s="33">
        <v>146087400</v>
      </c>
      <c r="R197" s="33">
        <v>148519503</v>
      </c>
      <c r="S197" s="33">
        <v>146669038</v>
      </c>
      <c r="T197" s="38">
        <f t="shared" si="46"/>
        <v>0.98754059256446614</v>
      </c>
      <c r="U197" s="38">
        <f t="shared" si="47"/>
        <v>-0.95109576553319686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1136181184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275648986</v>
      </c>
      <c r="K198" s="39">
        <f t="shared" si="42"/>
        <v>0.24261006068553234</v>
      </c>
      <c r="L198" s="34">
        <f>SUM(L192:L197)</f>
        <v>65462787</v>
      </c>
      <c r="M198" s="39">
        <f t="shared" si="43"/>
        <v>5.7616503355155016E-2</v>
      </c>
      <c r="N198" s="34">
        <f t="shared" si="44"/>
        <v>1022609160</v>
      </c>
      <c r="O198" s="39">
        <f t="shared" si="45"/>
        <v>0.90004056958577483</v>
      </c>
      <c r="P198" s="34">
        <f>SUM(P192:P197)</f>
        <v>156191678</v>
      </c>
      <c r="Q198" s="34">
        <f>SUM(Q192:Q197)</f>
        <v>887446584</v>
      </c>
      <c r="R198" s="34">
        <f>SUM(R192:R197)</f>
        <v>931833793</v>
      </c>
      <c r="S198" s="34">
        <f>SUM(S192:S197)</f>
        <v>829849446</v>
      </c>
      <c r="T198" s="39">
        <f t="shared" si="46"/>
        <v>0.89055521728648024</v>
      </c>
      <c r="U198" s="39">
        <f t="shared" si="47"/>
        <v>-0.58088172277654893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217183616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53818684</v>
      </c>
      <c r="K199" s="38">
        <f t="shared" si="42"/>
        <v>0.24780268876267353</v>
      </c>
      <c r="L199" s="33">
        <v>14618050</v>
      </c>
      <c r="M199" s="38">
        <f t="shared" si="43"/>
        <v>6.7307333164579042E-2</v>
      </c>
      <c r="N199" s="33">
        <f t="shared" si="44"/>
        <v>216240021</v>
      </c>
      <c r="O199" s="38">
        <f t="shared" si="45"/>
        <v>0.99565531223128723</v>
      </c>
      <c r="P199" s="33">
        <v>12190441</v>
      </c>
      <c r="Q199" s="33">
        <v>209985510</v>
      </c>
      <c r="R199" s="33">
        <v>239318430</v>
      </c>
      <c r="S199" s="33">
        <v>234328648</v>
      </c>
      <c r="T199" s="38">
        <f t="shared" si="46"/>
        <v>0.97915003035913284</v>
      </c>
      <c r="U199" s="38">
        <f t="shared" si="47"/>
        <v>0.19914037564350617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202785709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45965310</v>
      </c>
      <c r="K200" s="38">
        <f t="shared" si="42"/>
        <v>0.22666937540455576</v>
      </c>
      <c r="L200" s="33">
        <v>17200647</v>
      </c>
      <c r="M200" s="38">
        <f t="shared" si="43"/>
        <v>8.4821790868901917E-2</v>
      </c>
      <c r="N200" s="33">
        <f t="shared" si="44"/>
        <v>190095790</v>
      </c>
      <c r="O200" s="38">
        <f t="shared" si="45"/>
        <v>0.93742202513886219</v>
      </c>
      <c r="P200" s="33">
        <v>791244</v>
      </c>
      <c r="Q200" s="33">
        <v>169449891</v>
      </c>
      <c r="R200" s="33">
        <v>208065082</v>
      </c>
      <c r="S200" s="33">
        <v>188779734</v>
      </c>
      <c r="T200" s="38">
        <f t="shared" si="46"/>
        <v>0.90731098262802212</v>
      </c>
      <c r="U200" s="38">
        <f t="shared" si="47"/>
        <v>20.738739251103326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405722268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96432833</v>
      </c>
      <c r="K201" s="38">
        <f t="shared" si="42"/>
        <v>0.23768188390389261</v>
      </c>
      <c r="L201" s="33">
        <v>19687113</v>
      </c>
      <c r="M201" s="38">
        <f t="shared" si="43"/>
        <v>4.8523619610644587E-2</v>
      </c>
      <c r="N201" s="33">
        <f t="shared" si="44"/>
        <v>354417317</v>
      </c>
      <c r="O201" s="38">
        <f t="shared" si="45"/>
        <v>0.87354662278482575</v>
      </c>
      <c r="P201" s="33">
        <v>25961953</v>
      </c>
      <c r="Q201" s="33">
        <v>382387763</v>
      </c>
      <c r="R201" s="33">
        <v>435970815</v>
      </c>
      <c r="S201" s="33">
        <v>1218208612</v>
      </c>
      <c r="T201" s="38">
        <f t="shared" si="46"/>
        <v>2.7942434908171547</v>
      </c>
      <c r="U201" s="38">
        <f t="shared" si="47"/>
        <v>-0.24169368151926007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690928663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29470754</v>
      </c>
      <c r="K202" s="38">
        <f t="shared" si="42"/>
        <v>4.2653830385380898E-2</v>
      </c>
      <c r="L202" s="33">
        <v>33585505</v>
      </c>
      <c r="M202" s="38">
        <f t="shared" si="43"/>
        <v>4.8609222338775661E-2</v>
      </c>
      <c r="N202" s="33">
        <f t="shared" si="44"/>
        <v>326856251</v>
      </c>
      <c r="O202" s="38">
        <f t="shared" si="45"/>
        <v>0.47306801483787914</v>
      </c>
      <c r="P202" s="33">
        <v>171891416</v>
      </c>
      <c r="Q202" s="33">
        <v>645688364</v>
      </c>
      <c r="R202" s="33">
        <v>750700479</v>
      </c>
      <c r="S202" s="33">
        <v>713653536</v>
      </c>
      <c r="T202" s="38">
        <f t="shared" si="46"/>
        <v>0.95065016736188868</v>
      </c>
      <c r="U202" s="38">
        <f t="shared" si="47"/>
        <v>-0.80461208720277222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1161361877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259536489</v>
      </c>
      <c r="K203" s="38">
        <f t="shared" si="42"/>
        <v>0.22347598465211202</v>
      </c>
      <c r="L203" s="33">
        <v>130758296</v>
      </c>
      <c r="M203" s="38">
        <f t="shared" si="43"/>
        <v>0.11259048414588177</v>
      </c>
      <c r="N203" s="33">
        <f t="shared" si="44"/>
        <v>1109687061</v>
      </c>
      <c r="O203" s="38">
        <f t="shared" si="45"/>
        <v>0.95550498339631651</v>
      </c>
      <c r="P203" s="33">
        <v>42618667</v>
      </c>
      <c r="Q203" s="33">
        <v>1040055726</v>
      </c>
      <c r="R203" s="33">
        <v>1170254515</v>
      </c>
      <c r="S203" s="33">
        <v>1157240349</v>
      </c>
      <c r="T203" s="38">
        <f t="shared" si="46"/>
        <v>0.9888792003507032</v>
      </c>
      <c r="U203" s="38">
        <f t="shared" si="47"/>
        <v>2.0680991500743091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2677982133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485224070</v>
      </c>
      <c r="K204" s="39">
        <f t="shared" si="42"/>
        <v>0.18119018197348069</v>
      </c>
      <c r="L204" s="34">
        <f>SUM(L199:L203)</f>
        <v>215849611</v>
      </c>
      <c r="M204" s="39">
        <f t="shared" si="43"/>
        <v>8.0601587419179388E-2</v>
      </c>
      <c r="N204" s="34">
        <f t="shared" si="44"/>
        <v>2197296440</v>
      </c>
      <c r="O204" s="39">
        <f t="shared" si="45"/>
        <v>0.82050451828014492</v>
      </c>
      <c r="P204" s="34">
        <f>SUM(P199:P203)</f>
        <v>253453721</v>
      </c>
      <c r="Q204" s="34">
        <f>SUM(Q199:Q203)</f>
        <v>2447567254</v>
      </c>
      <c r="R204" s="34">
        <f>SUM(R199:R203)</f>
        <v>2804309321</v>
      </c>
      <c r="S204" s="34">
        <f>SUM(S199:S203)</f>
        <v>3512210879</v>
      </c>
      <c r="T204" s="39">
        <f t="shared" si="46"/>
        <v>1.2524334789671372</v>
      </c>
      <c r="U204" s="39">
        <f t="shared" si="47"/>
        <v>-0.14836677027913903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11411818329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2465464230</v>
      </c>
      <c r="K205" s="39">
        <f t="shared" si="42"/>
        <v>0.2160448194074997</v>
      </c>
      <c r="L205" s="34">
        <f>SUM(L173:L178,L180:L184,L186:L190,L192:L197,L199:L203)</f>
        <v>972177490</v>
      </c>
      <c r="M205" s="39">
        <f t="shared" si="43"/>
        <v>8.5190410675350312E-2</v>
      </c>
      <c r="N205" s="34">
        <f t="shared" si="44"/>
        <v>10556068271</v>
      </c>
      <c r="O205" s="39">
        <f t="shared" si="45"/>
        <v>0.92501194521951458</v>
      </c>
      <c r="P205" s="34">
        <f>SUM(P173:P178,P180:P184,P186:P190,P192:P197,P199:P203)</f>
        <v>1224045561</v>
      </c>
      <c r="Q205" s="34">
        <f>SUM(Q173:Q178,Q180:Q184,Q186:Q190,Q192:Q197,Q199:Q203)</f>
        <v>10680119489</v>
      </c>
      <c r="R205" s="34">
        <f>SUM(R173:R178,R180:R184,R186:R190,R192:R197,R199:R203)</f>
        <v>11768851064</v>
      </c>
      <c r="S205" s="34">
        <f>SUM(S173:S178,S180:S184,S186:S190,S192:S197,S199:S203)</f>
        <v>11565876830</v>
      </c>
      <c r="T205" s="39">
        <f t="shared" si="46"/>
        <v>0.98275326683155317</v>
      </c>
      <c r="U205" s="39">
        <f t="shared" si="47"/>
        <v>-0.20576690854075164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468713694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-39754225</v>
      </c>
      <c r="K208" s="38">
        <f t="shared" ref="K208:K231" si="50">IF(($E208     =0),0,($J208     /$E208     ))</f>
        <v>-8.4815582537684509E-2</v>
      </c>
      <c r="L208" s="33">
        <v>33468806</v>
      </c>
      <c r="M208" s="38">
        <f t="shared" ref="M208:M231" si="51">IF(($E208     =0),0,($L208     /$E208     ))</f>
        <v>7.1405650034197632E-2</v>
      </c>
      <c r="N208" s="33">
        <f t="shared" ref="N208:N231" si="52">$F208     +$H208     +$J208     +$L208</f>
        <v>-314697341</v>
      </c>
      <c r="O208" s="38">
        <f t="shared" ref="O208:O231" si="53">IF(($E208     =0),0,($N208     /$E208     ))</f>
        <v>-0.67140632976684478</v>
      </c>
      <c r="P208" s="33">
        <v>60345849</v>
      </c>
      <c r="Q208" s="33">
        <v>442034901</v>
      </c>
      <c r="R208" s="33">
        <v>508185630</v>
      </c>
      <c r="S208" s="33">
        <v>506377541</v>
      </c>
      <c r="T208" s="38">
        <f t="shared" ref="T208:T231" si="54">IF(($R208     =0),0,($S208     /$R208     ))</f>
        <v>0.99644206980036021</v>
      </c>
      <c r="U208" s="38">
        <f t="shared" ref="U208:U231" si="55">IF(($P208     =0),0,(($L208     /$P208     )-1))</f>
        <v>-0.44538345959802472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195955409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48068537</v>
      </c>
      <c r="K209" s="38">
        <f t="shared" si="50"/>
        <v>0.2453034455405107</v>
      </c>
      <c r="L209" s="33">
        <v>49252214</v>
      </c>
      <c r="M209" s="38">
        <f t="shared" si="51"/>
        <v>0.25134398816212317</v>
      </c>
      <c r="N209" s="33">
        <f t="shared" si="52"/>
        <v>192679184</v>
      </c>
      <c r="O209" s="38">
        <f t="shared" si="53"/>
        <v>0.98328076261472319</v>
      </c>
      <c r="P209" s="33">
        <v>35312837</v>
      </c>
      <c r="Q209" s="33">
        <v>139395909</v>
      </c>
      <c r="R209" s="33">
        <v>140016307</v>
      </c>
      <c r="S209" s="33">
        <v>140727737</v>
      </c>
      <c r="T209" s="38">
        <f t="shared" si="54"/>
        <v>1.0050810510235784</v>
      </c>
      <c r="U209" s="38">
        <f t="shared" si="55"/>
        <v>0.39473965232530039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99074499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26937606</v>
      </c>
      <c r="K210" s="38">
        <f t="shared" si="50"/>
        <v>0.27189242713203121</v>
      </c>
      <c r="L210" s="33">
        <v>32250603</v>
      </c>
      <c r="M210" s="38">
        <f t="shared" si="51"/>
        <v>0.32551870890611317</v>
      </c>
      <c r="N210" s="33">
        <f t="shared" si="52"/>
        <v>115213837</v>
      </c>
      <c r="O210" s="38">
        <f t="shared" si="53"/>
        <v>1.1629010306678411</v>
      </c>
      <c r="P210" s="33">
        <v>33407581</v>
      </c>
      <c r="Q210" s="33">
        <v>113973708</v>
      </c>
      <c r="R210" s="33">
        <v>133006414</v>
      </c>
      <c r="S210" s="33">
        <v>137247158</v>
      </c>
      <c r="T210" s="38">
        <f t="shared" si="54"/>
        <v>1.0318837556209883</v>
      </c>
      <c r="U210" s="38">
        <f t="shared" si="55"/>
        <v>-3.463219920053473E-2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23696298</v>
      </c>
      <c r="K211" s="38">
        <f t="shared" si="50"/>
        <v>0.20149032259150709</v>
      </c>
      <c r="L211" s="33">
        <v>55888522</v>
      </c>
      <c r="M211" s="38">
        <f t="shared" si="51"/>
        <v>0.47522175518482007</v>
      </c>
      <c r="N211" s="33">
        <f t="shared" si="52"/>
        <v>144507496</v>
      </c>
      <c r="O211" s="38">
        <f t="shared" si="53"/>
        <v>1.2287515115623091</v>
      </c>
      <c r="P211" s="33">
        <v>25036132</v>
      </c>
      <c r="Q211" s="33">
        <v>123260296</v>
      </c>
      <c r="R211" s="33">
        <v>123260296</v>
      </c>
      <c r="S211" s="33">
        <v>102369333</v>
      </c>
      <c r="T211" s="38">
        <f t="shared" si="54"/>
        <v>0.8305134444914849</v>
      </c>
      <c r="U211" s="38">
        <f t="shared" si="55"/>
        <v>1.2323145604121275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375696456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95430148</v>
      </c>
      <c r="K212" s="38">
        <f t="shared" si="50"/>
        <v>0.25400864574564952</v>
      </c>
      <c r="L212" s="33">
        <v>61234989</v>
      </c>
      <c r="M212" s="38">
        <f t="shared" si="51"/>
        <v>0.16299059525863613</v>
      </c>
      <c r="N212" s="33">
        <f t="shared" si="52"/>
        <v>372001085</v>
      </c>
      <c r="O212" s="38">
        <f t="shared" si="53"/>
        <v>0.99016394501203386</v>
      </c>
      <c r="P212" s="33">
        <v>51130821</v>
      </c>
      <c r="Q212" s="33">
        <v>353761270</v>
      </c>
      <c r="R212" s="33">
        <v>397006070</v>
      </c>
      <c r="S212" s="33">
        <v>351793461</v>
      </c>
      <c r="T212" s="38">
        <f t="shared" si="54"/>
        <v>0.88611607626049649</v>
      </c>
      <c r="U212" s="38">
        <f t="shared" si="55"/>
        <v>0.19761403792049426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77731316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19510463</v>
      </c>
      <c r="K213" s="38">
        <f t="shared" si="50"/>
        <v>0.25099874804641159</v>
      </c>
      <c r="L213" s="33">
        <v>19513166</v>
      </c>
      <c r="M213" s="38">
        <f t="shared" si="51"/>
        <v>0.25103352167612858</v>
      </c>
      <c r="N213" s="33">
        <f t="shared" si="52"/>
        <v>76578008</v>
      </c>
      <c r="O213" s="38">
        <f t="shared" si="53"/>
        <v>0.98516289110556166</v>
      </c>
      <c r="P213" s="33">
        <v>17562766</v>
      </c>
      <c r="Q213" s="33">
        <v>63789276</v>
      </c>
      <c r="R213" s="33">
        <v>63789276</v>
      </c>
      <c r="S213" s="33">
        <v>68696990</v>
      </c>
      <c r="T213" s="38">
        <f t="shared" si="54"/>
        <v>1.0769363489875634</v>
      </c>
      <c r="U213" s="38">
        <f t="shared" si="55"/>
        <v>0.11105312227014807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780162331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185516197</v>
      </c>
      <c r="K214" s="38">
        <f t="shared" si="50"/>
        <v>0.23779178977048046</v>
      </c>
      <c r="L214" s="33">
        <v>106036166</v>
      </c>
      <c r="M214" s="38">
        <f t="shared" si="51"/>
        <v>0.13591551627990611</v>
      </c>
      <c r="N214" s="33">
        <f t="shared" si="52"/>
        <v>756717735</v>
      </c>
      <c r="O214" s="38">
        <f t="shared" si="53"/>
        <v>0.96994907973838074</v>
      </c>
      <c r="P214" s="33">
        <v>133790105</v>
      </c>
      <c r="Q214" s="33">
        <v>772266232</v>
      </c>
      <c r="R214" s="33">
        <v>772266232</v>
      </c>
      <c r="S214" s="33">
        <v>929495448</v>
      </c>
      <c r="T214" s="38">
        <f t="shared" si="54"/>
        <v>1.2035945759182178</v>
      </c>
      <c r="U214" s="38">
        <f t="shared" si="55"/>
        <v>-0.20744388383580381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348268620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86762231</v>
      </c>
      <c r="K215" s="38">
        <f t="shared" si="50"/>
        <v>0.2491244574374803</v>
      </c>
      <c r="L215" s="33">
        <v>14353180</v>
      </c>
      <c r="M215" s="38">
        <f t="shared" si="51"/>
        <v>4.1212957974795433E-2</v>
      </c>
      <c r="N215" s="33">
        <f t="shared" si="52"/>
        <v>346564896</v>
      </c>
      <c r="O215" s="38">
        <f t="shared" si="53"/>
        <v>0.99510801748374578</v>
      </c>
      <c r="P215" s="33">
        <v>19168082</v>
      </c>
      <c r="Q215" s="33">
        <v>333061814</v>
      </c>
      <c r="R215" s="33">
        <v>331374909</v>
      </c>
      <c r="S215" s="33">
        <v>335158627</v>
      </c>
      <c r="T215" s="38">
        <f t="shared" si="54"/>
        <v>1.0114182392729076</v>
      </c>
      <c r="U215" s="38">
        <f t="shared" si="55"/>
        <v>-0.25119372924218497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2463207467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446167255</v>
      </c>
      <c r="K216" s="39">
        <f t="shared" si="50"/>
        <v>0.18113263335605179</v>
      </c>
      <c r="L216" s="34">
        <f>SUM(L208:L215)</f>
        <v>371997646</v>
      </c>
      <c r="M216" s="39">
        <f t="shared" si="51"/>
        <v>0.15102164595703541</v>
      </c>
      <c r="N216" s="34">
        <f t="shared" si="52"/>
        <v>1689564900</v>
      </c>
      <c r="O216" s="39">
        <f t="shared" si="53"/>
        <v>0.68592066345826808</v>
      </c>
      <c r="P216" s="34">
        <f>SUM(P208:P215)</f>
        <v>375754173</v>
      </c>
      <c r="Q216" s="34">
        <f>SUM(Q208:Q215)</f>
        <v>2341543406</v>
      </c>
      <c r="R216" s="34">
        <f>SUM(R208:R215)</f>
        <v>2468905134</v>
      </c>
      <c r="S216" s="34">
        <f>SUM(S208:S215)</f>
        <v>2571866295</v>
      </c>
      <c r="T216" s="39">
        <f t="shared" si="54"/>
        <v>1.0417031661452245</v>
      </c>
      <c r="U216" s="39">
        <f t="shared" si="55"/>
        <v>-9.9972994844158558E-3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96862696</v>
      </c>
      <c r="K217" s="38">
        <f t="shared" si="50"/>
        <v>0.48579728465232352</v>
      </c>
      <c r="L217" s="33">
        <v>49404552</v>
      </c>
      <c r="M217" s="38">
        <f t="shared" si="51"/>
        <v>0.24777957048670748</v>
      </c>
      <c r="N217" s="33">
        <f t="shared" si="52"/>
        <v>224291094</v>
      </c>
      <c r="O217" s="38">
        <f t="shared" si="53"/>
        <v>1.1248913042529711</v>
      </c>
      <c r="P217" s="33">
        <v>66487245</v>
      </c>
      <c r="Q217" s="33">
        <v>176865982</v>
      </c>
      <c r="R217" s="33">
        <v>249068860</v>
      </c>
      <c r="S217" s="33">
        <v>170789586</v>
      </c>
      <c r="T217" s="38">
        <f t="shared" si="54"/>
        <v>0.68571232068111609</v>
      </c>
      <c r="U217" s="38">
        <f t="shared" si="55"/>
        <v>-0.25693188219785612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1418784656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346811132</v>
      </c>
      <c r="K218" s="38">
        <f t="shared" si="50"/>
        <v>0.24444240394999028</v>
      </c>
      <c r="L218" s="33">
        <v>211279952</v>
      </c>
      <c r="M218" s="38">
        <f t="shared" si="51"/>
        <v>0.14891615236075686</v>
      </c>
      <c r="N218" s="33">
        <f t="shared" si="52"/>
        <v>1268345041</v>
      </c>
      <c r="O218" s="38">
        <f t="shared" si="53"/>
        <v>0.8939658570708422</v>
      </c>
      <c r="P218" s="33">
        <v>295417783</v>
      </c>
      <c r="Q218" s="33">
        <v>1130549761</v>
      </c>
      <c r="R218" s="33">
        <v>1130549761</v>
      </c>
      <c r="S218" s="33">
        <v>1509084187</v>
      </c>
      <c r="T218" s="38">
        <f t="shared" si="54"/>
        <v>1.3348233214123868</v>
      </c>
      <c r="U218" s="38">
        <f t="shared" si="55"/>
        <v>-0.28480963517351965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131043733</v>
      </c>
      <c r="K219" s="38">
        <f t="shared" si="50"/>
        <v>0.22217140150976189</v>
      </c>
      <c r="L219" s="33">
        <v>134929590</v>
      </c>
      <c r="M219" s="38">
        <f t="shared" si="51"/>
        <v>0.22875947921475612</v>
      </c>
      <c r="N219" s="33">
        <f t="shared" si="52"/>
        <v>526899428</v>
      </c>
      <c r="O219" s="38">
        <f t="shared" si="53"/>
        <v>0.89330471357567232</v>
      </c>
      <c r="P219" s="33">
        <v>143760498</v>
      </c>
      <c r="Q219" s="33">
        <v>524138663</v>
      </c>
      <c r="R219" s="33">
        <v>528153038</v>
      </c>
      <c r="S219" s="33">
        <v>533695064</v>
      </c>
      <c r="T219" s="38">
        <f t="shared" si="54"/>
        <v>1.0104932199594769</v>
      </c>
      <c r="U219" s="38">
        <f t="shared" si="55"/>
        <v>-6.1427917424159206E-2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86167124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13501122</v>
      </c>
      <c r="K220" s="38">
        <f t="shared" si="50"/>
        <v>0.15668530378244955</v>
      </c>
      <c r="L220" s="33">
        <v>31159822</v>
      </c>
      <c r="M220" s="38">
        <f t="shared" si="51"/>
        <v>0.36162077313848839</v>
      </c>
      <c r="N220" s="33">
        <f t="shared" si="52"/>
        <v>95163526</v>
      </c>
      <c r="O220" s="38">
        <f t="shared" si="53"/>
        <v>1.1044064323186649</v>
      </c>
      <c r="P220" s="33">
        <v>13916601</v>
      </c>
      <c r="Q220" s="33">
        <v>86289408</v>
      </c>
      <c r="R220" s="33">
        <v>82800180</v>
      </c>
      <c r="S220" s="33">
        <v>61477145</v>
      </c>
      <c r="T220" s="38">
        <f t="shared" si="54"/>
        <v>0.74247598254013458</v>
      </c>
      <c r="U220" s="38">
        <f t="shared" si="55"/>
        <v>1.2390396907980619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521816885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86491496</v>
      </c>
      <c r="K221" s="38">
        <f t="shared" si="50"/>
        <v>0.16575066558070461</v>
      </c>
      <c r="L221" s="33">
        <v>69186904</v>
      </c>
      <c r="M221" s="38">
        <f t="shared" si="51"/>
        <v>0.13258847306177146</v>
      </c>
      <c r="N221" s="33">
        <f t="shared" si="52"/>
        <v>584148894</v>
      </c>
      <c r="O221" s="38">
        <f t="shared" si="53"/>
        <v>1.1194518820524559</v>
      </c>
      <c r="P221" s="33">
        <v>6112473</v>
      </c>
      <c r="Q221" s="33">
        <v>498071812</v>
      </c>
      <c r="R221" s="33">
        <v>603922728</v>
      </c>
      <c r="S221" s="33">
        <v>613816247</v>
      </c>
      <c r="T221" s="38">
        <f t="shared" si="54"/>
        <v>1.0163820941675175</v>
      </c>
      <c r="U221" s="38">
        <f t="shared" si="55"/>
        <v>10.31897089770376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594866945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159718118</v>
      </c>
      <c r="K222" s="38">
        <f t="shared" si="50"/>
        <v>0.26849385285645683</v>
      </c>
      <c r="L222" s="33">
        <v>22024013</v>
      </c>
      <c r="M222" s="38">
        <f t="shared" si="51"/>
        <v>3.7023427146384812E-2</v>
      </c>
      <c r="N222" s="33">
        <f t="shared" si="52"/>
        <v>545948747</v>
      </c>
      <c r="O222" s="38">
        <f t="shared" si="53"/>
        <v>0.9177661518913276</v>
      </c>
      <c r="P222" s="33">
        <v>22425328</v>
      </c>
      <c r="Q222" s="33">
        <v>483992662</v>
      </c>
      <c r="R222" s="33">
        <v>551748127</v>
      </c>
      <c r="S222" s="33">
        <v>566702250</v>
      </c>
      <c r="T222" s="38">
        <f t="shared" si="54"/>
        <v>1.0271031694866088</v>
      </c>
      <c r="U222" s="38">
        <f t="shared" si="55"/>
        <v>-1.7895613388575593E-2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400921050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96510877</v>
      </c>
      <c r="K223" s="38">
        <f t="shared" si="50"/>
        <v>0.2407228979371375</v>
      </c>
      <c r="L223" s="33">
        <v>2899195</v>
      </c>
      <c r="M223" s="38">
        <f t="shared" si="51"/>
        <v>7.2313364439208164E-3</v>
      </c>
      <c r="N223" s="33">
        <f t="shared" si="52"/>
        <v>387384658</v>
      </c>
      <c r="O223" s="38">
        <f t="shared" si="53"/>
        <v>0.96623676407113068</v>
      </c>
      <c r="P223" s="33">
        <v>918238</v>
      </c>
      <c r="Q223" s="33">
        <v>392632000</v>
      </c>
      <c r="R223" s="33">
        <v>397715000</v>
      </c>
      <c r="S223" s="33">
        <v>380983123</v>
      </c>
      <c r="T223" s="38">
        <f t="shared" si="54"/>
        <v>0.95792998252517503</v>
      </c>
      <c r="U223" s="38">
        <f t="shared" si="55"/>
        <v>2.1573459168538003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3811777475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930939174</v>
      </c>
      <c r="K224" s="39">
        <f t="shared" si="50"/>
        <v>0.24422705158044411</v>
      </c>
      <c r="L224" s="34">
        <f>SUM(L217:L223)</f>
        <v>520884028</v>
      </c>
      <c r="M224" s="39">
        <f t="shared" si="51"/>
        <v>0.13665121624131535</v>
      </c>
      <c r="N224" s="34">
        <f t="shared" si="52"/>
        <v>3632181388</v>
      </c>
      <c r="O224" s="39">
        <f t="shared" si="53"/>
        <v>0.95288390044332272</v>
      </c>
      <c r="P224" s="34">
        <f>SUM(P217:P223)</f>
        <v>549038166</v>
      </c>
      <c r="Q224" s="34">
        <f>SUM(Q217:Q223)</f>
        <v>3292540288</v>
      </c>
      <c r="R224" s="34">
        <f>SUM(R217:R223)</f>
        <v>3543957694</v>
      </c>
      <c r="S224" s="34">
        <f>SUM(S217:S223)</f>
        <v>3836547602</v>
      </c>
      <c r="T224" s="39">
        <f t="shared" si="54"/>
        <v>1.0825602146705535</v>
      </c>
      <c r="U224" s="39">
        <f t="shared" si="55"/>
        <v>-5.1279018005462307E-2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146497380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38885385</v>
      </c>
      <c r="K225" s="38">
        <f t="shared" si="50"/>
        <v>0.26543399615747393</v>
      </c>
      <c r="L225" s="33">
        <v>43011051</v>
      </c>
      <c r="M225" s="38">
        <f t="shared" si="51"/>
        <v>0.29359604246847282</v>
      </c>
      <c r="N225" s="33">
        <f t="shared" si="52"/>
        <v>143826782</v>
      </c>
      <c r="O225" s="38">
        <f t="shared" si="53"/>
        <v>0.98177033609747832</v>
      </c>
      <c r="P225" s="33">
        <v>28391265</v>
      </c>
      <c r="Q225" s="33">
        <v>113765904</v>
      </c>
      <c r="R225" s="33">
        <v>128620646</v>
      </c>
      <c r="S225" s="33">
        <v>102150805</v>
      </c>
      <c r="T225" s="38">
        <f t="shared" si="54"/>
        <v>0.79420223872923168</v>
      </c>
      <c r="U225" s="38">
        <f t="shared" si="55"/>
        <v>0.51493957736648932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378951366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83363825</v>
      </c>
      <c r="K226" s="38">
        <f t="shared" si="50"/>
        <v>0.21998555086353747</v>
      </c>
      <c r="L226" s="33">
        <v>31520570</v>
      </c>
      <c r="M226" s="38">
        <f t="shared" si="51"/>
        <v>8.3178404481592499E-2</v>
      </c>
      <c r="N226" s="33">
        <f t="shared" si="52"/>
        <v>337080835</v>
      </c>
      <c r="O226" s="38">
        <f t="shared" si="53"/>
        <v>0.88950948655506368</v>
      </c>
      <c r="P226" s="33">
        <v>42025573</v>
      </c>
      <c r="Q226" s="33">
        <v>391483308</v>
      </c>
      <c r="R226" s="33">
        <v>438978170</v>
      </c>
      <c r="S226" s="33">
        <v>422469063</v>
      </c>
      <c r="T226" s="38">
        <f t="shared" si="54"/>
        <v>0.96239196359126467</v>
      </c>
      <c r="U226" s="38">
        <f t="shared" si="55"/>
        <v>-0.24996691895194389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1308865085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291210945</v>
      </c>
      <c r="K227" s="38">
        <f t="shared" si="50"/>
        <v>0.22249118594220885</v>
      </c>
      <c r="L227" s="33">
        <v>85347501</v>
      </c>
      <c r="M227" s="38">
        <f t="shared" si="51"/>
        <v>6.5207256254375526E-2</v>
      </c>
      <c r="N227" s="33">
        <f t="shared" si="52"/>
        <v>1158971244</v>
      </c>
      <c r="O227" s="38">
        <f t="shared" si="53"/>
        <v>0.88547800478610827</v>
      </c>
      <c r="P227" s="33">
        <v>72294223</v>
      </c>
      <c r="Q227" s="33">
        <v>1475414870</v>
      </c>
      <c r="R227" s="33">
        <v>1418426578</v>
      </c>
      <c r="S227" s="33">
        <v>1289118950</v>
      </c>
      <c r="T227" s="38">
        <f t="shared" si="54"/>
        <v>0.90883727786437463</v>
      </c>
      <c r="U227" s="38">
        <f t="shared" si="55"/>
        <v>0.18055769131096411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969255379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-308615193</v>
      </c>
      <c r="K228" s="38">
        <f t="shared" si="50"/>
        <v>-0.31840441609764852</v>
      </c>
      <c r="L228" s="33">
        <v>211286294</v>
      </c>
      <c r="M228" s="38">
        <f t="shared" si="51"/>
        <v>0.21798826044998404</v>
      </c>
      <c r="N228" s="33">
        <f t="shared" si="52"/>
        <v>936498753</v>
      </c>
      <c r="O228" s="38">
        <f t="shared" si="53"/>
        <v>0.96620433921780691</v>
      </c>
      <c r="P228" s="33">
        <v>192527924</v>
      </c>
      <c r="Q228" s="33">
        <v>898141304</v>
      </c>
      <c r="R228" s="33">
        <v>913641304</v>
      </c>
      <c r="S228" s="33">
        <v>906255059</v>
      </c>
      <c r="T228" s="38">
        <f t="shared" si="54"/>
        <v>0.99191559645162453</v>
      </c>
      <c r="U228" s="38">
        <f t="shared" si="55"/>
        <v>9.7431944469520193E-2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289674590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71132552</v>
      </c>
      <c r="K229" s="38">
        <f t="shared" si="50"/>
        <v>0.24556020602290315</v>
      </c>
      <c r="L229" s="33">
        <v>4519136</v>
      </c>
      <c r="M229" s="38">
        <f t="shared" si="51"/>
        <v>1.5600733222751777E-2</v>
      </c>
      <c r="N229" s="33">
        <f t="shared" si="52"/>
        <v>286255918</v>
      </c>
      <c r="O229" s="38">
        <f t="shared" si="53"/>
        <v>0.98819823305868837</v>
      </c>
      <c r="P229" s="33">
        <v>2354796</v>
      </c>
      <c r="Q229" s="33">
        <v>279672000</v>
      </c>
      <c r="R229" s="33">
        <v>299483670</v>
      </c>
      <c r="S229" s="33">
        <v>294710900</v>
      </c>
      <c r="T229" s="38">
        <f t="shared" si="54"/>
        <v>0.98406333807783242</v>
      </c>
      <c r="U229" s="38">
        <f t="shared" si="55"/>
        <v>0.9191199577373157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3093243800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175977514</v>
      </c>
      <c r="K230" s="39">
        <f t="shared" si="50"/>
        <v>5.6890929192196231E-2</v>
      </c>
      <c r="L230" s="34">
        <f>SUM(L225:L229)</f>
        <v>375684552</v>
      </c>
      <c r="M230" s="39">
        <f t="shared" si="51"/>
        <v>0.12145326275284218</v>
      </c>
      <c r="N230" s="34">
        <f t="shared" si="52"/>
        <v>2862633532</v>
      </c>
      <c r="O230" s="39">
        <f t="shared" si="53"/>
        <v>0.92544710895403715</v>
      </c>
      <c r="P230" s="34">
        <f>SUM(P225:P229)</f>
        <v>337593781</v>
      </c>
      <c r="Q230" s="34">
        <f>SUM(Q225:Q229)</f>
        <v>3158477386</v>
      </c>
      <c r="R230" s="34">
        <f>SUM(R225:R229)</f>
        <v>3199150368</v>
      </c>
      <c r="S230" s="34">
        <f>SUM(S225:S229)</f>
        <v>3014704777</v>
      </c>
      <c r="T230" s="39">
        <f t="shared" si="54"/>
        <v>0.94234544495158912</v>
      </c>
      <c r="U230" s="39">
        <f t="shared" si="55"/>
        <v>0.11283019162014707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9368228742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1553083943</v>
      </c>
      <c r="K231" s="39">
        <f t="shared" si="50"/>
        <v>0.16578202622627636</v>
      </c>
      <c r="L231" s="34">
        <f>SUM(L208:L215,L217:L223,L225:L229)</f>
        <v>1268566226</v>
      </c>
      <c r="M231" s="39">
        <f t="shared" si="51"/>
        <v>0.13541153412626611</v>
      </c>
      <c r="N231" s="34">
        <f t="shared" si="52"/>
        <v>8184379820</v>
      </c>
      <c r="O231" s="39">
        <f t="shared" si="53"/>
        <v>0.87363150979730853</v>
      </c>
      <c r="P231" s="34">
        <f>SUM(P208:P215,P217:P223,P225:P229)</f>
        <v>1262386120</v>
      </c>
      <c r="Q231" s="34">
        <f>SUM(Q208:Q215,Q217:Q223,Q225:Q229)</f>
        <v>8792561080</v>
      </c>
      <c r="R231" s="34">
        <f>SUM(R208:R215,R217:R223,R225:R229)</f>
        <v>9212013196</v>
      </c>
      <c r="S231" s="34">
        <f>SUM(S208:S215,S217:S223,S225:S229)</f>
        <v>9423118674</v>
      </c>
      <c r="T231" s="39">
        <f t="shared" si="54"/>
        <v>1.0229163238814796</v>
      </c>
      <c r="U231" s="39">
        <f t="shared" si="55"/>
        <v>4.8955750559107614E-3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455850359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117869246</v>
      </c>
      <c r="K234" s="38">
        <f t="shared" ref="K234:K260" si="58">IF(($E234     =0),0,($J234     /$E234     ))</f>
        <v>0.25857004096381547</v>
      </c>
      <c r="L234" s="33">
        <v>142951111</v>
      </c>
      <c r="M234" s="38">
        <f t="shared" ref="M234:M260" si="59">IF(($E234     =0),0,($L234     /$E234     ))</f>
        <v>0.31359218694834901</v>
      </c>
      <c r="N234" s="33">
        <f t="shared" ref="N234:N260" si="60">$F234     +$H234     +$J234     +$L234</f>
        <v>451822922</v>
      </c>
      <c r="O234" s="38">
        <f t="shared" ref="O234:O260" si="61">IF(($E234     =0),0,($N234     /$E234     ))</f>
        <v>0.99116500202207802</v>
      </c>
      <c r="P234" s="33">
        <v>16084897</v>
      </c>
      <c r="Q234" s="33">
        <v>442052510</v>
      </c>
      <c r="R234" s="33">
        <v>499838330</v>
      </c>
      <c r="S234" s="33">
        <v>495823181</v>
      </c>
      <c r="T234" s="38">
        <f t="shared" ref="T234:T260" si="62">IF(($R234     =0),0,($S234     /$R234     ))</f>
        <v>0.99196710464361548</v>
      </c>
      <c r="U234" s="38">
        <f t="shared" ref="U234:U260" si="63">IF(($P234     =0),0,(($L234     /$P234     )-1))</f>
        <v>7.8872879322758482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1164830619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313305808</v>
      </c>
      <c r="K235" s="38">
        <f t="shared" si="58"/>
        <v>0.26897113012789031</v>
      </c>
      <c r="L235" s="33">
        <v>32274343</v>
      </c>
      <c r="M235" s="38">
        <f t="shared" si="59"/>
        <v>2.7707327119978462E-2</v>
      </c>
      <c r="N235" s="33">
        <f t="shared" si="60"/>
        <v>1153367074</v>
      </c>
      <c r="O235" s="38">
        <f t="shared" si="61"/>
        <v>0.99015861635759417</v>
      </c>
      <c r="P235" s="33">
        <v>329161044</v>
      </c>
      <c r="Q235" s="33">
        <v>1196190038</v>
      </c>
      <c r="R235" s="33">
        <v>1197344295</v>
      </c>
      <c r="S235" s="33">
        <v>1251308638</v>
      </c>
      <c r="T235" s="38">
        <f t="shared" si="62"/>
        <v>1.0450700297528039</v>
      </c>
      <c r="U235" s="38">
        <f t="shared" si="63"/>
        <v>-0.90194968818971177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1018393445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278971127</v>
      </c>
      <c r="K236" s="38">
        <f t="shared" si="58"/>
        <v>0.27393256346028427</v>
      </c>
      <c r="L236" s="33">
        <v>249164786</v>
      </c>
      <c r="M236" s="38">
        <f t="shared" si="59"/>
        <v>0.24466456183837673</v>
      </c>
      <c r="N236" s="33">
        <f t="shared" si="60"/>
        <v>1013613235</v>
      </c>
      <c r="O236" s="38">
        <f t="shared" si="61"/>
        <v>0.99530612650398587</v>
      </c>
      <c r="P236" s="33">
        <v>226562613</v>
      </c>
      <c r="Q236" s="33">
        <v>830725448</v>
      </c>
      <c r="R236" s="33">
        <v>837725448</v>
      </c>
      <c r="S236" s="33">
        <v>902619986</v>
      </c>
      <c r="T236" s="38">
        <f t="shared" si="62"/>
        <v>1.0774651625481002</v>
      </c>
      <c r="U236" s="38">
        <f t="shared" si="63"/>
        <v>9.976126555355358E-2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5013742</v>
      </c>
      <c r="K237" s="38">
        <f t="shared" si="58"/>
        <v>0.15018952742892763</v>
      </c>
      <c r="L237" s="33">
        <v>1087377</v>
      </c>
      <c r="M237" s="38">
        <f t="shared" si="59"/>
        <v>3.2573003909472216E-2</v>
      </c>
      <c r="N237" s="33">
        <f t="shared" si="60"/>
        <v>15202154</v>
      </c>
      <c r="O237" s="38">
        <f t="shared" si="61"/>
        <v>0.45538927315401984</v>
      </c>
      <c r="P237" s="33">
        <v>3022786</v>
      </c>
      <c r="Q237" s="33">
        <v>32046069</v>
      </c>
      <c r="R237" s="33">
        <v>32046069</v>
      </c>
      <c r="S237" s="33">
        <v>13713001</v>
      </c>
      <c r="T237" s="38">
        <f t="shared" si="62"/>
        <v>0.42791523041406421</v>
      </c>
      <c r="U237" s="38">
        <f t="shared" si="63"/>
        <v>-0.6402732446160595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457129969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102485523</v>
      </c>
      <c r="K238" s="38">
        <f t="shared" si="58"/>
        <v>0.2241934022050521</v>
      </c>
      <c r="L238" s="33">
        <v>56156445</v>
      </c>
      <c r="M238" s="38">
        <f t="shared" si="59"/>
        <v>0.12284568680291447</v>
      </c>
      <c r="N238" s="33">
        <f t="shared" si="60"/>
        <v>461039478</v>
      </c>
      <c r="O238" s="38">
        <f t="shared" si="61"/>
        <v>1.0085522920506662</v>
      </c>
      <c r="P238" s="33">
        <v>53558141</v>
      </c>
      <c r="Q238" s="33">
        <v>506311125</v>
      </c>
      <c r="R238" s="33">
        <v>552979970</v>
      </c>
      <c r="S238" s="33">
        <v>546386781</v>
      </c>
      <c r="T238" s="38">
        <f t="shared" si="62"/>
        <v>0.98807698405423261</v>
      </c>
      <c r="U238" s="38">
        <f t="shared" si="63"/>
        <v>4.8513707747996682E-2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376379000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93888252</v>
      </c>
      <c r="K239" s="38">
        <f t="shared" si="58"/>
        <v>0.24945135621275363</v>
      </c>
      <c r="L239" s="33">
        <v>4637950</v>
      </c>
      <c r="M239" s="38">
        <f t="shared" si="59"/>
        <v>1.2322552533483537E-2</v>
      </c>
      <c r="N239" s="33">
        <f t="shared" si="60"/>
        <v>374766286</v>
      </c>
      <c r="O239" s="38">
        <f t="shared" si="61"/>
        <v>0.99571518602259956</v>
      </c>
      <c r="P239" s="33">
        <v>593118</v>
      </c>
      <c r="Q239" s="33">
        <v>355523000</v>
      </c>
      <c r="R239" s="33">
        <v>376692000</v>
      </c>
      <c r="S239" s="33">
        <v>285475676</v>
      </c>
      <c r="T239" s="38">
        <f t="shared" si="62"/>
        <v>0.75784905439988104</v>
      </c>
      <c r="U239" s="38">
        <f t="shared" si="63"/>
        <v>6.8196075654422899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3505966159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911533698</v>
      </c>
      <c r="K240" s="39">
        <f t="shared" si="58"/>
        <v>0.25999500755591864</v>
      </c>
      <c r="L240" s="34">
        <f>SUM(L234:L239)</f>
        <v>486272012</v>
      </c>
      <c r="M240" s="39">
        <f t="shared" si="59"/>
        <v>0.13869843288467407</v>
      </c>
      <c r="N240" s="34">
        <f t="shared" si="60"/>
        <v>3469811149</v>
      </c>
      <c r="O240" s="39">
        <f t="shared" si="61"/>
        <v>0.98968757587485889</v>
      </c>
      <c r="P240" s="34">
        <f>SUM(P234:P239)</f>
        <v>628982599</v>
      </c>
      <c r="Q240" s="34">
        <f>SUM(Q234:Q239)</f>
        <v>3362848190</v>
      </c>
      <c r="R240" s="34">
        <f>SUM(R234:R239)</f>
        <v>3496626112</v>
      </c>
      <c r="S240" s="34">
        <f>SUM(S234:S239)</f>
        <v>3495327263</v>
      </c>
      <c r="T240" s="39">
        <f t="shared" si="62"/>
        <v>0.99962854221229358</v>
      </c>
      <c r="U240" s="39">
        <f t="shared" si="63"/>
        <v>-0.2268911528345795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45523557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9994656</v>
      </c>
      <c r="K241" s="38">
        <f t="shared" si="58"/>
        <v>0.21954910069966632</v>
      </c>
      <c r="L241" s="33">
        <v>1716196</v>
      </c>
      <c r="M241" s="38">
        <f t="shared" si="59"/>
        <v>3.7699075228238427E-2</v>
      </c>
      <c r="N241" s="33">
        <f t="shared" si="60"/>
        <v>51180883</v>
      </c>
      <c r="O241" s="38">
        <f t="shared" si="61"/>
        <v>1.1242724947876985</v>
      </c>
      <c r="P241" s="33">
        <v>1478494</v>
      </c>
      <c r="Q241" s="33">
        <v>30070463</v>
      </c>
      <c r="R241" s="33">
        <v>54330951</v>
      </c>
      <c r="S241" s="33">
        <v>35618552</v>
      </c>
      <c r="T241" s="38">
        <f t="shared" si="62"/>
        <v>0.65558491696565369</v>
      </c>
      <c r="U241" s="38">
        <f t="shared" si="63"/>
        <v>0.16077305690790755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35092226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7422232</v>
      </c>
      <c r="K242" s="38">
        <f t="shared" si="58"/>
        <v>0.2115064459005821</v>
      </c>
      <c r="L242" s="33">
        <v>7188903</v>
      </c>
      <c r="M242" s="38">
        <f t="shared" si="59"/>
        <v>0.20485742340768009</v>
      </c>
      <c r="N242" s="33">
        <f t="shared" si="60"/>
        <v>29428009</v>
      </c>
      <c r="O242" s="38">
        <f t="shared" si="61"/>
        <v>0.83859054709154102</v>
      </c>
      <c r="P242" s="33">
        <v>7075084</v>
      </c>
      <c r="Q242" s="33">
        <v>36637844</v>
      </c>
      <c r="R242" s="33">
        <v>36637844</v>
      </c>
      <c r="S242" s="33">
        <v>28090469</v>
      </c>
      <c r="T242" s="38">
        <f t="shared" si="62"/>
        <v>0.76670638698063132</v>
      </c>
      <c r="U242" s="38">
        <f t="shared" si="63"/>
        <v>1.6087300164916662E-2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801601670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416358957</v>
      </c>
      <c r="K243" s="38">
        <f t="shared" si="58"/>
        <v>0.51940879439535104</v>
      </c>
      <c r="L243" s="33">
        <v>108665298</v>
      </c>
      <c r="M243" s="38">
        <f t="shared" si="59"/>
        <v>0.13556021907988292</v>
      </c>
      <c r="N243" s="33">
        <f t="shared" si="60"/>
        <v>743982450</v>
      </c>
      <c r="O243" s="38">
        <f t="shared" si="61"/>
        <v>0.9281198852791811</v>
      </c>
      <c r="P243" s="33">
        <v>446830255</v>
      </c>
      <c r="Q243" s="33">
        <v>694960212</v>
      </c>
      <c r="R243" s="33">
        <v>753436209</v>
      </c>
      <c r="S243" s="33">
        <v>634416994</v>
      </c>
      <c r="T243" s="38">
        <f t="shared" si="62"/>
        <v>0.84203146387407035</v>
      </c>
      <c r="U243" s="38">
        <f t="shared" si="63"/>
        <v>-0.75680854914356677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-128644</v>
      </c>
      <c r="K244" s="38">
        <f t="shared" si="58"/>
        <v>-4.3906249951471349E-4</v>
      </c>
      <c r="L244" s="33">
        <v>14472076</v>
      </c>
      <c r="M244" s="38">
        <f t="shared" si="59"/>
        <v>4.9393254731871651E-2</v>
      </c>
      <c r="N244" s="33">
        <f t="shared" si="60"/>
        <v>64313169</v>
      </c>
      <c r="O244" s="38">
        <f t="shared" si="61"/>
        <v>0.21950110951814453</v>
      </c>
      <c r="P244" s="33">
        <v>6791073</v>
      </c>
      <c r="Q244" s="33">
        <v>260284321</v>
      </c>
      <c r="R244" s="33">
        <v>285890321</v>
      </c>
      <c r="S244" s="33">
        <v>68490952</v>
      </c>
      <c r="T244" s="38">
        <f t="shared" si="62"/>
        <v>0.23957072684527855</v>
      </c>
      <c r="U244" s="38">
        <f t="shared" si="63"/>
        <v>1.131044092737628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130341358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27857954</v>
      </c>
      <c r="K245" s="38">
        <f t="shared" si="58"/>
        <v>0.21373073311082119</v>
      </c>
      <c r="L245" s="33">
        <v>11066918</v>
      </c>
      <c r="M245" s="38">
        <f t="shared" si="59"/>
        <v>8.490718655854422E-2</v>
      </c>
      <c r="N245" s="33">
        <f t="shared" si="60"/>
        <v>121073279</v>
      </c>
      <c r="O245" s="38">
        <f t="shared" si="61"/>
        <v>0.92889379746987133</v>
      </c>
      <c r="P245" s="33">
        <v>11252657</v>
      </c>
      <c r="Q245" s="33">
        <v>135534669</v>
      </c>
      <c r="R245" s="33">
        <v>109616188</v>
      </c>
      <c r="S245" s="33">
        <v>81739236</v>
      </c>
      <c r="T245" s="38">
        <f t="shared" si="62"/>
        <v>0.74568581056659256</v>
      </c>
      <c r="U245" s="38">
        <f t="shared" si="63"/>
        <v>-1.6506234927448737E-2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907580701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225281448</v>
      </c>
      <c r="K246" s="38">
        <f t="shared" si="58"/>
        <v>0.24822194627075922</v>
      </c>
      <c r="L246" s="33">
        <v>6047880</v>
      </c>
      <c r="M246" s="38">
        <f t="shared" si="59"/>
        <v>6.6637379941378895E-3</v>
      </c>
      <c r="N246" s="33">
        <f t="shared" si="60"/>
        <v>906270226</v>
      </c>
      <c r="O246" s="38">
        <f t="shared" si="61"/>
        <v>0.99855607881640052</v>
      </c>
      <c r="P246" s="33">
        <v>797009</v>
      </c>
      <c r="Q246" s="33">
        <v>920361899</v>
      </c>
      <c r="R246" s="33">
        <v>941506817</v>
      </c>
      <c r="S246" s="33">
        <v>371037793</v>
      </c>
      <c r="T246" s="38">
        <f t="shared" si="62"/>
        <v>0.39408933244080802</v>
      </c>
      <c r="U246" s="38">
        <f t="shared" si="63"/>
        <v>6.5882204592419908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2213136523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686786603</v>
      </c>
      <c r="K247" s="39">
        <f t="shared" si="58"/>
        <v>0.31032274595921977</v>
      </c>
      <c r="L247" s="34">
        <f>SUM(L241:L246)</f>
        <v>149157271</v>
      </c>
      <c r="M247" s="39">
        <f t="shared" si="59"/>
        <v>6.7396326186787162E-2</v>
      </c>
      <c r="N247" s="34">
        <f t="shared" si="60"/>
        <v>1916248016</v>
      </c>
      <c r="O247" s="39">
        <f t="shared" si="61"/>
        <v>0.86585169784394722</v>
      </c>
      <c r="P247" s="34">
        <f>SUM(P241:P246)</f>
        <v>474224572</v>
      </c>
      <c r="Q247" s="34">
        <f>SUM(Q241:Q246)</f>
        <v>2077849408</v>
      </c>
      <c r="R247" s="34">
        <f>SUM(R241:R246)</f>
        <v>2181418330</v>
      </c>
      <c r="S247" s="34">
        <f>SUM(S241:S246)</f>
        <v>1219393996</v>
      </c>
      <c r="T247" s="39">
        <f t="shared" si="62"/>
        <v>0.55899135861758342</v>
      </c>
      <c r="U247" s="39">
        <f t="shared" si="63"/>
        <v>-0.68547123070628235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135518041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26450164</v>
      </c>
      <c r="K248" s="38">
        <f t="shared" si="58"/>
        <v>0.19517817557589989</v>
      </c>
      <c r="L248" s="33">
        <v>28733217</v>
      </c>
      <c r="M248" s="38">
        <f t="shared" si="59"/>
        <v>0.21202503215051641</v>
      </c>
      <c r="N248" s="33">
        <f t="shared" si="60"/>
        <v>81784570</v>
      </c>
      <c r="O248" s="38">
        <f t="shared" si="61"/>
        <v>0.60349581056886736</v>
      </c>
      <c r="P248" s="33">
        <v>12078475</v>
      </c>
      <c r="Q248" s="33">
        <v>119704239</v>
      </c>
      <c r="R248" s="33">
        <v>129088239</v>
      </c>
      <c r="S248" s="33">
        <v>100205715</v>
      </c>
      <c r="T248" s="38">
        <f t="shared" si="62"/>
        <v>0.7762575101826279</v>
      </c>
      <c r="U248" s="38">
        <f t="shared" si="63"/>
        <v>1.3788778798648007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27539213</v>
      </c>
      <c r="K249" s="38">
        <f t="shared" si="58"/>
        <v>0.26199718589476056</v>
      </c>
      <c r="L249" s="33">
        <v>21796187</v>
      </c>
      <c r="M249" s="38">
        <f t="shared" si="59"/>
        <v>0.2073603068190788</v>
      </c>
      <c r="N249" s="33">
        <f t="shared" si="60"/>
        <v>95594906</v>
      </c>
      <c r="O249" s="38">
        <f t="shared" si="61"/>
        <v>0.90945214585014322</v>
      </c>
      <c r="P249" s="33">
        <v>2245215</v>
      </c>
      <c r="Q249" s="33">
        <v>108993840</v>
      </c>
      <c r="R249" s="33">
        <v>110628840</v>
      </c>
      <c r="S249" s="33">
        <v>2245215</v>
      </c>
      <c r="T249" s="38">
        <f t="shared" si="62"/>
        <v>2.0295024335426459E-2</v>
      </c>
      <c r="U249" s="38">
        <f t="shared" si="63"/>
        <v>8.707839561021995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-1374275</v>
      </c>
      <c r="K250" s="38">
        <f t="shared" si="58"/>
        <v>-1.9324356570745264E-2</v>
      </c>
      <c r="L250" s="33">
        <v>8062161</v>
      </c>
      <c r="M250" s="38">
        <f t="shared" si="59"/>
        <v>0.11336601036528803</v>
      </c>
      <c r="N250" s="33">
        <f t="shared" si="60"/>
        <v>36000854</v>
      </c>
      <c r="O250" s="38">
        <f t="shared" si="61"/>
        <v>0.50622571140953654</v>
      </c>
      <c r="P250" s="33">
        <v>-12458412</v>
      </c>
      <c r="Q250" s="33">
        <v>61640579</v>
      </c>
      <c r="R250" s="33">
        <v>62213543</v>
      </c>
      <c r="S250" s="33">
        <v>55923312</v>
      </c>
      <c r="T250" s="38">
        <f t="shared" si="62"/>
        <v>0.89889289860890897</v>
      </c>
      <c r="U250" s="38">
        <f t="shared" si="63"/>
        <v>-1.6471258937334872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115349937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34449625</v>
      </c>
      <c r="K251" s="38">
        <f t="shared" si="58"/>
        <v>0.29865317568400579</v>
      </c>
      <c r="L251" s="33">
        <v>15686202</v>
      </c>
      <c r="M251" s="38">
        <f t="shared" si="59"/>
        <v>0.13598795463581398</v>
      </c>
      <c r="N251" s="33">
        <f t="shared" si="60"/>
        <v>200513625</v>
      </c>
      <c r="O251" s="38">
        <f t="shared" si="61"/>
        <v>1.7383071912731083</v>
      </c>
      <c r="P251" s="33">
        <v>67477362</v>
      </c>
      <c r="Q251" s="33">
        <v>351365607</v>
      </c>
      <c r="R251" s="33">
        <v>312874425</v>
      </c>
      <c r="S251" s="33">
        <v>285454067</v>
      </c>
      <c r="T251" s="38">
        <f t="shared" si="62"/>
        <v>0.91235986130857449</v>
      </c>
      <c r="U251" s="38">
        <f t="shared" si="63"/>
        <v>-0.76753385824419162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80009567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10115081</v>
      </c>
      <c r="K252" s="38">
        <f t="shared" si="58"/>
        <v>0.12642339384238888</v>
      </c>
      <c r="L252" s="33">
        <v>1283097</v>
      </c>
      <c r="M252" s="38">
        <f t="shared" si="59"/>
        <v>1.6036794699813835E-2</v>
      </c>
      <c r="N252" s="33">
        <f t="shared" si="60"/>
        <v>101441296</v>
      </c>
      <c r="O252" s="38">
        <f t="shared" si="61"/>
        <v>1.2678645792446295</v>
      </c>
      <c r="P252" s="33">
        <v>10159292</v>
      </c>
      <c r="Q252" s="33">
        <v>78021340</v>
      </c>
      <c r="R252" s="33">
        <v>117304458</v>
      </c>
      <c r="S252" s="33">
        <v>166736940</v>
      </c>
      <c r="T252" s="38">
        <f t="shared" si="62"/>
        <v>1.4214032684077531</v>
      </c>
      <c r="U252" s="38">
        <f t="shared" si="63"/>
        <v>-0.87370212412439763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113853552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10553102</v>
      </c>
      <c r="K253" s="38">
        <f t="shared" si="58"/>
        <v>9.2690142860013716E-2</v>
      </c>
      <c r="L253" s="33">
        <v>5738162</v>
      </c>
      <c r="M253" s="38">
        <f t="shared" si="59"/>
        <v>5.0399499174167181E-2</v>
      </c>
      <c r="N253" s="33">
        <f t="shared" si="60"/>
        <v>68667260</v>
      </c>
      <c r="O253" s="38">
        <f t="shared" si="61"/>
        <v>0.60311917189900233</v>
      </c>
      <c r="P253" s="33">
        <v>519919</v>
      </c>
      <c r="Q253" s="33">
        <v>130579308</v>
      </c>
      <c r="R253" s="33">
        <v>86791134</v>
      </c>
      <c r="S253" s="33">
        <v>51343624</v>
      </c>
      <c r="T253" s="38">
        <f t="shared" si="62"/>
        <v>0.59157683087767932</v>
      </c>
      <c r="U253" s="38">
        <f t="shared" si="63"/>
        <v>10.036646092949095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620959936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107732910</v>
      </c>
      <c r="K254" s="39">
        <f t="shared" si="58"/>
        <v>0.17349413988602319</v>
      </c>
      <c r="L254" s="34">
        <f>SUM(L248:L253)</f>
        <v>81299026</v>
      </c>
      <c r="M254" s="39">
        <f t="shared" si="59"/>
        <v>0.13092475260754988</v>
      </c>
      <c r="N254" s="34">
        <f t="shared" si="60"/>
        <v>584002511</v>
      </c>
      <c r="O254" s="39">
        <f t="shared" si="61"/>
        <v>0.94048339859401175</v>
      </c>
      <c r="P254" s="34">
        <f>SUM(P248:P253)</f>
        <v>80021851</v>
      </c>
      <c r="Q254" s="34">
        <f>SUM(Q248:Q253)</f>
        <v>850304913</v>
      </c>
      <c r="R254" s="34">
        <f>SUM(R248:R253)</f>
        <v>818900639</v>
      </c>
      <c r="S254" s="34">
        <f>SUM(S248:S253)</f>
        <v>661908873</v>
      </c>
      <c r="T254" s="39">
        <f t="shared" si="62"/>
        <v>0.80828960374031411</v>
      </c>
      <c r="U254" s="39">
        <f t="shared" si="63"/>
        <v>1.596032813587378E-2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1125938403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143058122</v>
      </c>
      <c r="K255" s="38">
        <f t="shared" si="58"/>
        <v>0.12705679246647031</v>
      </c>
      <c r="L255" s="33">
        <v>270802679</v>
      </c>
      <c r="M255" s="38">
        <f t="shared" si="59"/>
        <v>0.24051287199944632</v>
      </c>
      <c r="N255" s="33">
        <f t="shared" si="60"/>
        <v>1088452480</v>
      </c>
      <c r="O255" s="38">
        <f t="shared" si="61"/>
        <v>0.96670695048670441</v>
      </c>
      <c r="P255" s="33">
        <v>127025800</v>
      </c>
      <c r="Q255" s="33">
        <v>1103587777</v>
      </c>
      <c r="R255" s="33">
        <v>1180854807</v>
      </c>
      <c r="S255" s="33">
        <v>733449932</v>
      </c>
      <c r="T255" s="38">
        <f t="shared" si="62"/>
        <v>0.62111779335797712</v>
      </c>
      <c r="U255" s="38">
        <f t="shared" si="63"/>
        <v>1.1318714702052652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146389982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16902571</v>
      </c>
      <c r="K256" s="38">
        <f t="shared" si="58"/>
        <v>0.11546262093262638</v>
      </c>
      <c r="L256" s="33">
        <v>15786745</v>
      </c>
      <c r="M256" s="38">
        <f t="shared" si="59"/>
        <v>0.10784033705257236</v>
      </c>
      <c r="N256" s="33">
        <f t="shared" si="60"/>
        <v>65847345</v>
      </c>
      <c r="O256" s="38">
        <f t="shared" si="61"/>
        <v>0.449807726597029</v>
      </c>
      <c r="P256" s="33">
        <v>10506431</v>
      </c>
      <c r="Q256" s="33">
        <v>127059000</v>
      </c>
      <c r="R256" s="33">
        <v>135673898</v>
      </c>
      <c r="S256" s="33">
        <v>59118135</v>
      </c>
      <c r="T256" s="38">
        <f t="shared" si="62"/>
        <v>0.43573698310046344</v>
      </c>
      <c r="U256" s="38">
        <f t="shared" si="63"/>
        <v>0.5025792298069629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148503547</v>
      </c>
      <c r="K257" s="38">
        <f t="shared" si="58"/>
        <v>0.25802132298442693</v>
      </c>
      <c r="L257" s="33">
        <v>79763917</v>
      </c>
      <c r="M257" s="38">
        <f t="shared" si="59"/>
        <v>0.13858787757278296</v>
      </c>
      <c r="N257" s="33">
        <f t="shared" si="60"/>
        <v>591180188</v>
      </c>
      <c r="O257" s="38">
        <f t="shared" si="61"/>
        <v>1.0271612854468872</v>
      </c>
      <c r="P257" s="33">
        <v>67544664</v>
      </c>
      <c r="Q257" s="33">
        <v>560027506</v>
      </c>
      <c r="R257" s="33">
        <v>603559006</v>
      </c>
      <c r="S257" s="33">
        <v>580009865</v>
      </c>
      <c r="T257" s="38">
        <f t="shared" si="62"/>
        <v>0.9609828686741525</v>
      </c>
      <c r="U257" s="38">
        <f t="shared" si="63"/>
        <v>0.1809062667037622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206553263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52687109</v>
      </c>
      <c r="K258" s="38">
        <f t="shared" si="58"/>
        <v>0.25507759226248583</v>
      </c>
      <c r="L258" s="33">
        <v>1367248</v>
      </c>
      <c r="M258" s="38">
        <f t="shared" si="59"/>
        <v>6.6193483469685005E-3</v>
      </c>
      <c r="N258" s="33">
        <f t="shared" si="60"/>
        <v>205144166</v>
      </c>
      <c r="O258" s="38">
        <f t="shared" si="61"/>
        <v>0.99317804531608878</v>
      </c>
      <c r="P258" s="33">
        <v>506343</v>
      </c>
      <c r="Q258" s="33">
        <v>203585000</v>
      </c>
      <c r="R258" s="33">
        <v>208360000</v>
      </c>
      <c r="S258" s="33">
        <v>200968309</v>
      </c>
      <c r="T258" s="38">
        <f t="shared" si="62"/>
        <v>0.96452442407371852</v>
      </c>
      <c r="U258" s="38">
        <f t="shared" si="63"/>
        <v>1.7002407458975437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2054429224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361151349</v>
      </c>
      <c r="K259" s="39">
        <f t="shared" si="58"/>
        <v>0.17579157499367815</v>
      </c>
      <c r="L259" s="34">
        <f>SUM(L255:L258)</f>
        <v>367720589</v>
      </c>
      <c r="M259" s="39">
        <f t="shared" si="59"/>
        <v>0.17898917358858599</v>
      </c>
      <c r="N259" s="34">
        <f t="shared" si="60"/>
        <v>1950624179</v>
      </c>
      <c r="O259" s="39">
        <f t="shared" si="61"/>
        <v>0.94947256211733089</v>
      </c>
      <c r="P259" s="34">
        <f>SUM(P255:P258)</f>
        <v>205583238</v>
      </c>
      <c r="Q259" s="34">
        <f>SUM(Q255:Q258)</f>
        <v>1994259283</v>
      </c>
      <c r="R259" s="34">
        <f>SUM(R255:R258)</f>
        <v>2128447711</v>
      </c>
      <c r="S259" s="34">
        <f>SUM(S255:S258)</f>
        <v>1573546241</v>
      </c>
      <c r="T259" s="39">
        <f t="shared" si="62"/>
        <v>0.73929288131805082</v>
      </c>
      <c r="U259" s="39">
        <f t="shared" si="63"/>
        <v>0.78867009089525086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8394491842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2067204560</v>
      </c>
      <c r="K260" s="39">
        <f t="shared" si="58"/>
        <v>0.24625725998769754</v>
      </c>
      <c r="L260" s="34">
        <f>SUM(L234:L239,L241:L246,L248:L253,L255:L258)</f>
        <v>1084448898</v>
      </c>
      <c r="M260" s="39">
        <f t="shared" si="59"/>
        <v>0.12918577067097708</v>
      </c>
      <c r="N260" s="34">
        <f t="shared" si="60"/>
        <v>7920685855</v>
      </c>
      <c r="O260" s="39">
        <f t="shared" si="61"/>
        <v>0.94355751415119427</v>
      </c>
      <c r="P260" s="34">
        <f>SUM(P234:P239,P241:P246,P248:P253,P255:P258)</f>
        <v>1388812260</v>
      </c>
      <c r="Q260" s="34">
        <f>SUM(Q234:Q239,Q241:Q246,Q248:Q253,Q255:Q258)</f>
        <v>8285261794</v>
      </c>
      <c r="R260" s="34">
        <f>SUM(R234:R239,R241:R246,R248:R253,R255:R258)</f>
        <v>8625392792</v>
      </c>
      <c r="S260" s="34">
        <f>SUM(S234:S239,S241:S246,S248:S253,S255:S258)</f>
        <v>6950176373</v>
      </c>
      <c r="T260" s="39">
        <f t="shared" si="62"/>
        <v>0.80578085434512003</v>
      </c>
      <c r="U260" s="39">
        <f t="shared" si="63"/>
        <v>-0.21915371196391942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164993525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97527657</v>
      </c>
      <c r="K263" s="38">
        <f t="shared" ref="K263:K299" si="66">IF(($E263     =0),0,($J263     /$E263     ))</f>
        <v>0.5910999052841619</v>
      </c>
      <c r="L263" s="33">
        <v>14959006</v>
      </c>
      <c r="M263" s="38">
        <f t="shared" ref="M263:M299" si="67">IF(($E263     =0),0,($L263     /$E263     ))</f>
        <v>9.0664200307254486E-2</v>
      </c>
      <c r="N263" s="33">
        <f t="shared" ref="N263:N299" si="68">$F263     +$H263     +$J263     +$L263</f>
        <v>194159008</v>
      </c>
      <c r="O263" s="38">
        <f t="shared" ref="O263:O299" si="69">IF(($E263     =0),0,($N263     /$E263     ))</f>
        <v>1.1767674398131684</v>
      </c>
      <c r="P263" s="33">
        <v>26152465</v>
      </c>
      <c r="Q263" s="33">
        <v>171121162</v>
      </c>
      <c r="R263" s="33">
        <v>196987792</v>
      </c>
      <c r="S263" s="33">
        <v>262583923</v>
      </c>
      <c r="T263" s="38">
        <f t="shared" ref="T263:T299" si="70">IF(($R263     =0),0,($S263     /$R263     ))</f>
        <v>1.3329959198689836</v>
      </c>
      <c r="U263" s="38">
        <f t="shared" ref="U263:U299" si="71">IF(($P263     =0),0,(($L263     /$P263     )-1))</f>
        <v>-0.42800779964718427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88489332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19961729</v>
      </c>
      <c r="K264" s="38">
        <f t="shared" si="66"/>
        <v>0.22558345225162282</v>
      </c>
      <c r="L264" s="33">
        <v>13278029</v>
      </c>
      <c r="M264" s="38">
        <f t="shared" si="67"/>
        <v>0.15005231365064436</v>
      </c>
      <c r="N264" s="33">
        <f t="shared" si="68"/>
        <v>86087700</v>
      </c>
      <c r="O264" s="38">
        <f t="shared" si="69"/>
        <v>0.97285964369128697</v>
      </c>
      <c r="P264" s="33">
        <v>12018614</v>
      </c>
      <c r="Q264" s="33">
        <v>77329164</v>
      </c>
      <c r="R264" s="33">
        <v>75461321</v>
      </c>
      <c r="S264" s="33">
        <v>74751592</v>
      </c>
      <c r="T264" s="38">
        <f t="shared" si="70"/>
        <v>0.99059479756523217</v>
      </c>
      <c r="U264" s="38">
        <f t="shared" si="71"/>
        <v>0.10478870525336781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181208021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35042111</v>
      </c>
      <c r="K265" s="38">
        <f t="shared" si="66"/>
        <v>0.19338057336876938</v>
      </c>
      <c r="L265" s="33">
        <v>37189534</v>
      </c>
      <c r="M265" s="38">
        <f t="shared" si="67"/>
        <v>0.2052311690992972</v>
      </c>
      <c r="N265" s="33">
        <f t="shared" si="68"/>
        <v>143128556</v>
      </c>
      <c r="O265" s="38">
        <f t="shared" si="69"/>
        <v>0.78985772931099996</v>
      </c>
      <c r="P265" s="33">
        <v>35362988</v>
      </c>
      <c r="Q265" s="33">
        <v>181483654</v>
      </c>
      <c r="R265" s="33">
        <v>138519909</v>
      </c>
      <c r="S265" s="33">
        <v>126907834</v>
      </c>
      <c r="T265" s="38">
        <f t="shared" si="70"/>
        <v>0.91617035353380138</v>
      </c>
      <c r="U265" s="38">
        <f t="shared" si="71"/>
        <v>5.1651348013917797E-2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49934580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13141285</v>
      </c>
      <c r="K266" s="38">
        <f t="shared" si="66"/>
        <v>0.26317003166943631</v>
      </c>
      <c r="L266" s="33">
        <v>1219892</v>
      </c>
      <c r="M266" s="38">
        <f t="shared" si="67"/>
        <v>2.442980395549537E-2</v>
      </c>
      <c r="N266" s="33">
        <f t="shared" si="68"/>
        <v>49527159</v>
      </c>
      <c r="O266" s="38">
        <f t="shared" si="69"/>
        <v>0.99184090463963048</v>
      </c>
      <c r="P266" s="33">
        <v>1289995</v>
      </c>
      <c r="Q266" s="33">
        <v>47053781</v>
      </c>
      <c r="R266" s="33">
        <v>47132981</v>
      </c>
      <c r="S266" s="33">
        <v>47548783</v>
      </c>
      <c r="T266" s="38">
        <f t="shared" si="70"/>
        <v>1.008821890556848</v>
      </c>
      <c r="U266" s="38">
        <f t="shared" si="71"/>
        <v>-5.4343621486904969E-2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484625458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165672782</v>
      </c>
      <c r="K267" s="39">
        <f t="shared" si="66"/>
        <v>0.34185736482708673</v>
      </c>
      <c r="L267" s="34">
        <f>SUM(L263:L266)</f>
        <v>66646461</v>
      </c>
      <c r="M267" s="39">
        <f t="shared" si="67"/>
        <v>0.13752158476164908</v>
      </c>
      <c r="N267" s="34">
        <f t="shared" si="68"/>
        <v>472902423</v>
      </c>
      <c r="O267" s="39">
        <f t="shared" si="69"/>
        <v>0.97581011313689592</v>
      </c>
      <c r="P267" s="34">
        <f>SUM(P263:P266)</f>
        <v>74824062</v>
      </c>
      <c r="Q267" s="34">
        <f>SUM(Q263:Q266)</f>
        <v>476987761</v>
      </c>
      <c r="R267" s="34">
        <f>SUM(R263:R266)</f>
        <v>458102003</v>
      </c>
      <c r="S267" s="34">
        <f>SUM(S263:S266)</f>
        <v>511792132</v>
      </c>
      <c r="T267" s="39">
        <f t="shared" si="70"/>
        <v>1.1172012535382867</v>
      </c>
      <c r="U267" s="39">
        <f t="shared" si="71"/>
        <v>-0.10929105933863892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67666688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4424640</v>
      </c>
      <c r="K268" s="38">
        <f t="shared" si="66"/>
        <v>6.5388747857734672E-2</v>
      </c>
      <c r="L268" s="33">
        <v>-21944</v>
      </c>
      <c r="M268" s="38">
        <f t="shared" si="67"/>
        <v>-3.2429546426152852E-4</v>
      </c>
      <c r="N268" s="33">
        <f t="shared" si="68"/>
        <v>15096632</v>
      </c>
      <c r="O268" s="38">
        <f t="shared" si="69"/>
        <v>0.22310286562274187</v>
      </c>
      <c r="P268" s="33">
        <v>-609256</v>
      </c>
      <c r="Q268" s="33">
        <v>45281451</v>
      </c>
      <c r="R268" s="33">
        <v>48634630</v>
      </c>
      <c r="S268" s="33">
        <v>39393747</v>
      </c>
      <c r="T268" s="38">
        <f t="shared" si="70"/>
        <v>0.80999376370294174</v>
      </c>
      <c r="U268" s="38">
        <f t="shared" si="71"/>
        <v>-0.96398229972294081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122819694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19518812</v>
      </c>
      <c r="K269" s="38">
        <f t="shared" si="66"/>
        <v>0.15892249332586678</v>
      </c>
      <c r="L269" s="33">
        <v>3466181</v>
      </c>
      <c r="M269" s="38">
        <f t="shared" si="67"/>
        <v>2.8221703597470289E-2</v>
      </c>
      <c r="N269" s="33">
        <f t="shared" si="68"/>
        <v>122856234</v>
      </c>
      <c r="O269" s="38">
        <f t="shared" si="69"/>
        <v>1.0002975092903261</v>
      </c>
      <c r="P269" s="33">
        <v>4371274</v>
      </c>
      <c r="Q269" s="33">
        <v>106908828</v>
      </c>
      <c r="R269" s="33">
        <v>118556658</v>
      </c>
      <c r="S269" s="33">
        <v>125826327</v>
      </c>
      <c r="T269" s="38">
        <f t="shared" si="70"/>
        <v>1.0613180999079781</v>
      </c>
      <c r="U269" s="38">
        <f t="shared" si="71"/>
        <v>-0.2070547396479836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46756540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8555457</v>
      </c>
      <c r="K270" s="38">
        <f t="shared" si="66"/>
        <v>0.18297883034116724</v>
      </c>
      <c r="L270" s="33">
        <v>1067679</v>
      </c>
      <c r="M270" s="38">
        <f t="shared" si="67"/>
        <v>2.2834859037901434E-2</v>
      </c>
      <c r="N270" s="33">
        <f t="shared" si="68"/>
        <v>38675512</v>
      </c>
      <c r="O270" s="38">
        <f t="shared" si="69"/>
        <v>0.82716796409657345</v>
      </c>
      <c r="P270" s="33">
        <v>11442176</v>
      </c>
      <c r="Q270" s="33">
        <v>45972559</v>
      </c>
      <c r="R270" s="33">
        <v>49888559</v>
      </c>
      <c r="S270" s="33">
        <v>31390063</v>
      </c>
      <c r="T270" s="38">
        <f t="shared" si="70"/>
        <v>0.62920364166060594</v>
      </c>
      <c r="U270" s="38">
        <f t="shared" si="71"/>
        <v>-0.90668916471831928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38773248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1572160</v>
      </c>
      <c r="K271" s="38">
        <f t="shared" si="66"/>
        <v>4.0547544533798149E-2</v>
      </c>
      <c r="L271" s="33">
        <v>1363229</v>
      </c>
      <c r="M271" s="38">
        <f t="shared" si="67"/>
        <v>3.5159009634684206E-2</v>
      </c>
      <c r="N271" s="33">
        <f t="shared" si="68"/>
        <v>20320214</v>
      </c>
      <c r="O271" s="38">
        <f t="shared" si="69"/>
        <v>0.52407819948434553</v>
      </c>
      <c r="P271" s="33">
        <v>325966</v>
      </c>
      <c r="Q271" s="33">
        <v>33623960</v>
      </c>
      <c r="R271" s="33">
        <v>34189574</v>
      </c>
      <c r="S271" s="33">
        <v>17540830</v>
      </c>
      <c r="T271" s="38">
        <f t="shared" si="70"/>
        <v>0.51304617015701925</v>
      </c>
      <c r="U271" s="38">
        <f t="shared" si="71"/>
        <v>3.1821202211273567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14485408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5700594</v>
      </c>
      <c r="K272" s="38">
        <f t="shared" si="66"/>
        <v>0.39354045119060505</v>
      </c>
      <c r="L272" s="33">
        <v>4594889</v>
      </c>
      <c r="M272" s="38">
        <f t="shared" si="67"/>
        <v>0.31720811729983717</v>
      </c>
      <c r="N272" s="33">
        <f t="shared" si="68"/>
        <v>16636795</v>
      </c>
      <c r="O272" s="38">
        <f t="shared" si="69"/>
        <v>1.1485209805619558</v>
      </c>
      <c r="P272" s="33">
        <v>2667007</v>
      </c>
      <c r="Q272" s="33">
        <v>15278201</v>
      </c>
      <c r="R272" s="33">
        <v>17507203</v>
      </c>
      <c r="S272" s="33">
        <v>10079125</v>
      </c>
      <c r="T272" s="38">
        <f t="shared" si="70"/>
        <v>0.57571303651417072</v>
      </c>
      <c r="U272" s="38">
        <f t="shared" si="71"/>
        <v>0.72286349454650844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13500851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506743</v>
      </c>
      <c r="K273" s="38">
        <f t="shared" si="66"/>
        <v>3.7534152476758689E-2</v>
      </c>
      <c r="L273" s="33">
        <v>1081567</v>
      </c>
      <c r="M273" s="38">
        <f t="shared" si="67"/>
        <v>8.0111024112480014E-2</v>
      </c>
      <c r="N273" s="33">
        <f t="shared" si="68"/>
        <v>12617199</v>
      </c>
      <c r="O273" s="38">
        <f t="shared" si="69"/>
        <v>0.93454842216983214</v>
      </c>
      <c r="P273" s="33">
        <v>643099</v>
      </c>
      <c r="Q273" s="33">
        <v>12693206</v>
      </c>
      <c r="R273" s="33">
        <v>13768206</v>
      </c>
      <c r="S273" s="33">
        <v>11330755</v>
      </c>
      <c r="T273" s="38">
        <f t="shared" si="70"/>
        <v>0.82296524325681941</v>
      </c>
      <c r="U273" s="38">
        <f t="shared" si="71"/>
        <v>0.68180482320762437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62720827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11181047</v>
      </c>
      <c r="K274" s="38">
        <f t="shared" si="66"/>
        <v>0.17826689370661519</v>
      </c>
      <c r="L274" s="33">
        <v>1992832</v>
      </c>
      <c r="M274" s="38">
        <f t="shared" si="67"/>
        <v>3.1773050441442678E-2</v>
      </c>
      <c r="N274" s="33">
        <f t="shared" si="68"/>
        <v>56422626</v>
      </c>
      <c r="O274" s="38">
        <f t="shared" si="69"/>
        <v>0.89958357851372084</v>
      </c>
      <c r="P274" s="33">
        <v>2175014</v>
      </c>
      <c r="Q274" s="33">
        <v>51349352</v>
      </c>
      <c r="R274" s="33">
        <v>50496350</v>
      </c>
      <c r="S274" s="33">
        <v>46252886</v>
      </c>
      <c r="T274" s="38">
        <f t="shared" si="70"/>
        <v>0.91596493607953844</v>
      </c>
      <c r="U274" s="38">
        <f t="shared" si="71"/>
        <v>-8.3761299927264887E-2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366723256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51459453</v>
      </c>
      <c r="K275" s="39">
        <f t="shared" si="66"/>
        <v>0.14032230614793625</v>
      </c>
      <c r="L275" s="34">
        <f>SUM(L268:L274)</f>
        <v>13544433</v>
      </c>
      <c r="M275" s="39">
        <f t="shared" si="67"/>
        <v>3.6933662587245356E-2</v>
      </c>
      <c r="N275" s="34">
        <f t="shared" si="68"/>
        <v>282625212</v>
      </c>
      <c r="O275" s="39">
        <f t="shared" si="69"/>
        <v>0.7706770906287983</v>
      </c>
      <c r="P275" s="34">
        <f>SUM(P268:P274)</f>
        <v>21015280</v>
      </c>
      <c r="Q275" s="34">
        <f>SUM(Q268:Q274)</f>
        <v>311107557</v>
      </c>
      <c r="R275" s="34">
        <f>SUM(R268:R274)</f>
        <v>333041180</v>
      </c>
      <c r="S275" s="34">
        <f>SUM(S268:S274)</f>
        <v>281813733</v>
      </c>
      <c r="T275" s="39">
        <f t="shared" si="70"/>
        <v>0.8461828444158167</v>
      </c>
      <c r="U275" s="39">
        <f t="shared" si="71"/>
        <v>-0.35549595342055873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68619161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18429731</v>
      </c>
      <c r="K276" s="38">
        <f t="shared" si="66"/>
        <v>0.26857995247129296</v>
      </c>
      <c r="L276" s="33">
        <v>4862028</v>
      </c>
      <c r="M276" s="38">
        <f t="shared" si="67"/>
        <v>7.0855252806136762E-2</v>
      </c>
      <c r="N276" s="33">
        <f t="shared" si="68"/>
        <v>64450772</v>
      </c>
      <c r="O276" s="38">
        <f t="shared" si="69"/>
        <v>0.93925327941564307</v>
      </c>
      <c r="P276" s="33">
        <v>3439272</v>
      </c>
      <c r="Q276" s="33">
        <v>84826222</v>
      </c>
      <c r="R276" s="33">
        <v>97532821</v>
      </c>
      <c r="S276" s="33">
        <v>76771758</v>
      </c>
      <c r="T276" s="38">
        <f t="shared" si="70"/>
        <v>0.78713767542927937</v>
      </c>
      <c r="U276" s="38">
        <f t="shared" si="71"/>
        <v>0.41367940657208857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30571450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2007480</v>
      </c>
      <c r="K277" s="38">
        <f t="shared" si="66"/>
        <v>6.5665187617859153E-2</v>
      </c>
      <c r="L277" s="33">
        <v>3672964</v>
      </c>
      <c r="M277" s="38">
        <f t="shared" si="67"/>
        <v>0.1201435980301883</v>
      </c>
      <c r="N277" s="33">
        <f t="shared" si="68"/>
        <v>17023478</v>
      </c>
      <c r="O277" s="38">
        <f t="shared" si="69"/>
        <v>0.55684234800770005</v>
      </c>
      <c r="P277" s="33">
        <v>4938228</v>
      </c>
      <c r="Q277" s="33">
        <v>27235075</v>
      </c>
      <c r="R277" s="33">
        <v>33911742</v>
      </c>
      <c r="S277" s="33">
        <v>20979860</v>
      </c>
      <c r="T277" s="38">
        <f t="shared" si="70"/>
        <v>0.61866063972767904</v>
      </c>
      <c r="U277" s="38">
        <f t="shared" si="71"/>
        <v>-0.25621822240690384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16785688</v>
      </c>
      <c r="K278" s="38">
        <f t="shared" si="66"/>
        <v>0.27795431426447287</v>
      </c>
      <c r="L278" s="33">
        <v>4174882</v>
      </c>
      <c r="M278" s="38">
        <f t="shared" si="67"/>
        <v>6.9131897569232256E-2</v>
      </c>
      <c r="N278" s="33">
        <f t="shared" si="68"/>
        <v>122397518</v>
      </c>
      <c r="O278" s="38">
        <f t="shared" si="69"/>
        <v>2.0267812783940387</v>
      </c>
      <c r="P278" s="33">
        <v>119999920</v>
      </c>
      <c r="Q278" s="33">
        <v>57520002</v>
      </c>
      <c r="R278" s="33">
        <v>57320002</v>
      </c>
      <c r="S278" s="33">
        <v>168869242</v>
      </c>
      <c r="T278" s="38">
        <f t="shared" si="70"/>
        <v>2.9460787876455412</v>
      </c>
      <c r="U278" s="38">
        <f t="shared" si="71"/>
        <v>-0.96520929347286233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60556566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2316831</v>
      </c>
      <c r="K279" s="38">
        <f t="shared" si="66"/>
        <v>3.8258956097345413E-2</v>
      </c>
      <c r="L279" s="33">
        <v>1981199</v>
      </c>
      <c r="M279" s="38">
        <f t="shared" si="67"/>
        <v>3.2716501791069198E-2</v>
      </c>
      <c r="N279" s="33">
        <f t="shared" si="68"/>
        <v>36933726</v>
      </c>
      <c r="O279" s="38">
        <f t="shared" si="69"/>
        <v>0.60990456427136241</v>
      </c>
      <c r="P279" s="33">
        <v>2829620</v>
      </c>
      <c r="Q279" s="33">
        <v>46804005</v>
      </c>
      <c r="R279" s="33">
        <v>50021004</v>
      </c>
      <c r="S279" s="33">
        <v>37212419</v>
      </c>
      <c r="T279" s="38">
        <f t="shared" si="70"/>
        <v>0.74393586742081386</v>
      </c>
      <c r="U279" s="38">
        <f t="shared" si="71"/>
        <v>-0.29983566698001851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1135989</v>
      </c>
      <c r="K280" s="38">
        <f t="shared" si="66"/>
        <v>3.8196201868747101E-2</v>
      </c>
      <c r="L280" s="33">
        <v>1135989</v>
      </c>
      <c r="M280" s="38">
        <f t="shared" si="67"/>
        <v>3.8196201868747101E-2</v>
      </c>
      <c r="N280" s="33">
        <f t="shared" si="68"/>
        <v>5265103</v>
      </c>
      <c r="O280" s="38">
        <f t="shared" si="69"/>
        <v>0.17703246866628633</v>
      </c>
      <c r="P280" s="33">
        <v>1248590</v>
      </c>
      <c r="Q280" s="33">
        <v>39393102</v>
      </c>
      <c r="R280" s="33">
        <v>32892008</v>
      </c>
      <c r="S280" s="33">
        <v>4473382</v>
      </c>
      <c r="T280" s="38">
        <f t="shared" si="70"/>
        <v>0.13600209509860267</v>
      </c>
      <c r="U280" s="38">
        <f t="shared" si="71"/>
        <v>-9.0182525889203058E-2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29649331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6341286</v>
      </c>
      <c r="K281" s="38">
        <f t="shared" si="66"/>
        <v>0.21387619167528604</v>
      </c>
      <c r="L281" s="33">
        <v>7367225</v>
      </c>
      <c r="M281" s="38">
        <f t="shared" si="67"/>
        <v>0.2484786250320454</v>
      </c>
      <c r="N281" s="33">
        <f t="shared" si="68"/>
        <v>28394276</v>
      </c>
      <c r="O281" s="38">
        <f t="shared" si="69"/>
        <v>0.95767003984002197</v>
      </c>
      <c r="P281" s="33">
        <v>6220846</v>
      </c>
      <c r="Q281" s="33">
        <v>47311199</v>
      </c>
      <c r="R281" s="33">
        <v>56571302</v>
      </c>
      <c r="S281" s="33">
        <v>3610228</v>
      </c>
      <c r="T281" s="38">
        <f t="shared" si="70"/>
        <v>6.3817304399322469E-2</v>
      </c>
      <c r="U281" s="38">
        <f t="shared" si="71"/>
        <v>0.18428024098330043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52873919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16221438</v>
      </c>
      <c r="K282" s="38">
        <f t="shared" si="66"/>
        <v>0.30679469777906948</v>
      </c>
      <c r="L282" s="33">
        <v>7212648</v>
      </c>
      <c r="M282" s="38">
        <f t="shared" si="67"/>
        <v>0.13641220731151024</v>
      </c>
      <c r="N282" s="33">
        <f t="shared" si="68"/>
        <v>76646705</v>
      </c>
      <c r="O282" s="38">
        <f t="shared" si="69"/>
        <v>1.4496127098125637</v>
      </c>
      <c r="P282" s="33">
        <v>88486898</v>
      </c>
      <c r="Q282" s="33">
        <v>50350100</v>
      </c>
      <c r="R282" s="33">
        <v>50350100</v>
      </c>
      <c r="S282" s="33">
        <v>116518957</v>
      </c>
      <c r="T282" s="38">
        <f t="shared" si="70"/>
        <v>2.3141752846568329</v>
      </c>
      <c r="U282" s="38">
        <f t="shared" si="71"/>
        <v>-0.91848908524287964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100814507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14358337</v>
      </c>
      <c r="K283" s="38">
        <f t="shared" si="66"/>
        <v>0.14242332207209027</v>
      </c>
      <c r="L283" s="33">
        <v>-38459095</v>
      </c>
      <c r="M283" s="38">
        <f t="shared" si="67"/>
        <v>-0.3814837382481075</v>
      </c>
      <c r="N283" s="33">
        <f t="shared" si="68"/>
        <v>42819417</v>
      </c>
      <c r="O283" s="38">
        <f t="shared" si="69"/>
        <v>0.42473467632986589</v>
      </c>
      <c r="P283" s="33">
        <v>2184843</v>
      </c>
      <c r="Q283" s="33">
        <v>91380971</v>
      </c>
      <c r="R283" s="33">
        <v>100007475</v>
      </c>
      <c r="S283" s="33">
        <v>95881198</v>
      </c>
      <c r="T283" s="38">
        <f t="shared" si="70"/>
        <v>0.95874031416151639</v>
      </c>
      <c r="U283" s="38">
        <f t="shared" si="71"/>
        <v>-18.602681291058442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58343850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14392453</v>
      </c>
      <c r="K284" s="38">
        <f t="shared" si="66"/>
        <v>0.24668329224074173</v>
      </c>
      <c r="L284" s="33">
        <v>-2369185</v>
      </c>
      <c r="M284" s="38">
        <f t="shared" si="67"/>
        <v>-4.0607279087684481E-2</v>
      </c>
      <c r="N284" s="33">
        <f t="shared" si="68"/>
        <v>56564461</v>
      </c>
      <c r="O284" s="38">
        <f t="shared" si="69"/>
        <v>0.96950168698157557</v>
      </c>
      <c r="P284" s="33">
        <v>1094308</v>
      </c>
      <c r="Q284" s="33">
        <v>54526700</v>
      </c>
      <c r="R284" s="33">
        <v>56999700</v>
      </c>
      <c r="S284" s="33">
        <v>58840802</v>
      </c>
      <c r="T284" s="38">
        <f t="shared" si="70"/>
        <v>1.0323002050887986</v>
      </c>
      <c r="U284" s="38">
        <f t="shared" si="71"/>
        <v>-3.165007475043589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491559770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91989233</v>
      </c>
      <c r="K285" s="39">
        <f t="shared" si="66"/>
        <v>0.18713743193426916</v>
      </c>
      <c r="L285" s="34">
        <f>SUM(L276:L284)</f>
        <v>-10421345</v>
      </c>
      <c r="M285" s="39">
        <f t="shared" si="67"/>
        <v>-2.1200565294430013E-2</v>
      </c>
      <c r="N285" s="34">
        <f t="shared" si="68"/>
        <v>450495456</v>
      </c>
      <c r="O285" s="39">
        <f t="shared" si="69"/>
        <v>0.91646119860459696</v>
      </c>
      <c r="P285" s="34">
        <f>SUM(P276:P284)</f>
        <v>230442525</v>
      </c>
      <c r="Q285" s="34">
        <f>SUM(Q276:Q284)</f>
        <v>499347376</v>
      </c>
      <c r="R285" s="34">
        <f>SUM(R276:R284)</f>
        <v>535606154</v>
      </c>
      <c r="S285" s="34">
        <f>SUM(S276:S284)</f>
        <v>583157846</v>
      </c>
      <c r="T285" s="39">
        <f t="shared" si="70"/>
        <v>1.0887810784937322</v>
      </c>
      <c r="U285" s="39">
        <f t="shared" si="71"/>
        <v>-1.0452231852606197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115785661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5463379</v>
      </c>
      <c r="K286" s="38">
        <f t="shared" si="66"/>
        <v>4.7185281431350985E-2</v>
      </c>
      <c r="L286" s="33">
        <v>3977877</v>
      </c>
      <c r="M286" s="38">
        <f t="shared" si="67"/>
        <v>3.4355523522036115E-2</v>
      </c>
      <c r="N286" s="33">
        <f t="shared" si="68"/>
        <v>29933464</v>
      </c>
      <c r="O286" s="38">
        <f t="shared" si="69"/>
        <v>0.25852479263386507</v>
      </c>
      <c r="P286" s="33">
        <v>5120917</v>
      </c>
      <c r="Q286" s="33">
        <v>118821489</v>
      </c>
      <c r="R286" s="33">
        <v>127806381</v>
      </c>
      <c r="S286" s="33">
        <v>65263145</v>
      </c>
      <c r="T286" s="38">
        <f t="shared" si="70"/>
        <v>0.51064074023033323</v>
      </c>
      <c r="U286" s="38">
        <f t="shared" si="71"/>
        <v>-0.22321002273616231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58652174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9231281</v>
      </c>
      <c r="K287" s="38">
        <f t="shared" si="66"/>
        <v>0.15739026144197144</v>
      </c>
      <c r="L287" s="33">
        <v>489975</v>
      </c>
      <c r="M287" s="38">
        <f t="shared" si="67"/>
        <v>8.3539102915434985E-3</v>
      </c>
      <c r="N287" s="33">
        <f t="shared" si="68"/>
        <v>23693929</v>
      </c>
      <c r="O287" s="38">
        <f t="shared" si="69"/>
        <v>0.40397358502005398</v>
      </c>
      <c r="P287" s="33">
        <v>652802</v>
      </c>
      <c r="Q287" s="33">
        <v>50379056</v>
      </c>
      <c r="R287" s="33">
        <v>53815056</v>
      </c>
      <c r="S287" s="33">
        <v>31396908</v>
      </c>
      <c r="T287" s="38">
        <f t="shared" si="70"/>
        <v>0.58342237904574512</v>
      </c>
      <c r="U287" s="38">
        <f t="shared" si="71"/>
        <v>-0.24942785101761333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110192997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13908395</v>
      </c>
      <c r="K288" s="38">
        <f t="shared" si="66"/>
        <v>0.12621850188900843</v>
      </c>
      <c r="L288" s="33">
        <v>13832033</v>
      </c>
      <c r="M288" s="38">
        <f t="shared" si="67"/>
        <v>0.12552551774229356</v>
      </c>
      <c r="N288" s="33">
        <f t="shared" si="68"/>
        <v>83716100</v>
      </c>
      <c r="O288" s="38">
        <f t="shared" si="69"/>
        <v>0.75972250759274662</v>
      </c>
      <c r="P288" s="33">
        <v>1496628</v>
      </c>
      <c r="Q288" s="33">
        <v>116688651</v>
      </c>
      <c r="R288" s="33">
        <v>123468113</v>
      </c>
      <c r="S288" s="33">
        <v>57837130</v>
      </c>
      <c r="T288" s="38">
        <f t="shared" si="70"/>
        <v>0.46843779008755076</v>
      </c>
      <c r="U288" s="38">
        <f t="shared" si="71"/>
        <v>8.242131645271904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54129842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12636143</v>
      </c>
      <c r="K289" s="38">
        <f t="shared" si="66"/>
        <v>0.23344134276246364</v>
      </c>
      <c r="L289" s="33">
        <v>5198490</v>
      </c>
      <c r="M289" s="38">
        <f t="shared" si="67"/>
        <v>9.6037413151880247E-2</v>
      </c>
      <c r="N289" s="33">
        <f t="shared" si="68"/>
        <v>26010231</v>
      </c>
      <c r="O289" s="38">
        <f t="shared" si="69"/>
        <v>0.48051555369402332</v>
      </c>
      <c r="P289" s="33">
        <v>5256891</v>
      </c>
      <c r="Q289" s="33">
        <v>54902913</v>
      </c>
      <c r="R289" s="33">
        <v>57518424</v>
      </c>
      <c r="S289" s="33">
        <v>18066880</v>
      </c>
      <c r="T289" s="38">
        <f t="shared" si="70"/>
        <v>0.31410596368217597</v>
      </c>
      <c r="U289" s="38">
        <f t="shared" si="71"/>
        <v>-1.1109418095220147E-2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42002012</v>
      </c>
      <c r="K290" s="38">
        <f t="shared" si="66"/>
        <v>0.12960715592248326</v>
      </c>
      <c r="L290" s="33">
        <v>44224057</v>
      </c>
      <c r="M290" s="38">
        <f t="shared" si="67"/>
        <v>0.13646380204652547</v>
      </c>
      <c r="N290" s="33">
        <f t="shared" si="68"/>
        <v>233087624</v>
      </c>
      <c r="O290" s="38">
        <f t="shared" si="69"/>
        <v>0.71924706910157432</v>
      </c>
      <c r="P290" s="33">
        <v>28131680</v>
      </c>
      <c r="Q290" s="33">
        <v>262349490</v>
      </c>
      <c r="R290" s="33">
        <v>283836778</v>
      </c>
      <c r="S290" s="33">
        <v>233746275</v>
      </c>
      <c r="T290" s="38">
        <f t="shared" si="70"/>
        <v>0.823523563954774</v>
      </c>
      <c r="U290" s="38">
        <f t="shared" si="71"/>
        <v>0.57203753917291822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80502000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43701374</v>
      </c>
      <c r="K291" s="38">
        <f t="shared" si="66"/>
        <v>0.54286072395716878</v>
      </c>
      <c r="L291" s="33">
        <v>2371475</v>
      </c>
      <c r="M291" s="38">
        <f t="shared" si="67"/>
        <v>2.945858487987876E-2</v>
      </c>
      <c r="N291" s="33">
        <f t="shared" si="68"/>
        <v>77641451</v>
      </c>
      <c r="O291" s="38">
        <f t="shared" si="69"/>
        <v>0.96446611264316418</v>
      </c>
      <c r="P291" s="33">
        <v>226917</v>
      </c>
      <c r="Q291" s="33">
        <v>77101000</v>
      </c>
      <c r="R291" s="33">
        <v>79083000</v>
      </c>
      <c r="S291" s="33">
        <v>74676690</v>
      </c>
      <c r="T291" s="38">
        <f t="shared" si="70"/>
        <v>0.94428246272903149</v>
      </c>
      <c r="U291" s="38">
        <f t="shared" si="71"/>
        <v>9.4508476667680252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743334379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126942584</v>
      </c>
      <c r="K292" s="39">
        <f t="shared" si="66"/>
        <v>0.17077453644855567</v>
      </c>
      <c r="L292" s="34">
        <f>SUM(L286:L291)</f>
        <v>70093907</v>
      </c>
      <c r="M292" s="39">
        <f t="shared" si="67"/>
        <v>9.4296603224912859E-2</v>
      </c>
      <c r="N292" s="34">
        <f t="shared" si="68"/>
        <v>474082799</v>
      </c>
      <c r="O292" s="39">
        <f t="shared" si="69"/>
        <v>0.63777865304411008</v>
      </c>
      <c r="P292" s="34">
        <f>SUM(P286:P291)</f>
        <v>40885835</v>
      </c>
      <c r="Q292" s="34">
        <f>SUM(Q286:Q291)</f>
        <v>680242599</v>
      </c>
      <c r="R292" s="34">
        <f>SUM(R286:R291)</f>
        <v>725527752</v>
      </c>
      <c r="S292" s="34">
        <f>SUM(S286:S291)</f>
        <v>480987028</v>
      </c>
      <c r="T292" s="39">
        <f t="shared" si="70"/>
        <v>0.66294780134061637</v>
      </c>
      <c r="U292" s="39">
        <f t="shared" si="71"/>
        <v>0.71438120317219878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631106186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138603356</v>
      </c>
      <c r="K293" s="38">
        <f t="shared" si="66"/>
        <v>0.21961970754633039</v>
      </c>
      <c r="L293" s="33">
        <v>141548222</v>
      </c>
      <c r="M293" s="38">
        <f t="shared" si="67"/>
        <v>0.22428590487623584</v>
      </c>
      <c r="N293" s="33">
        <f t="shared" si="68"/>
        <v>634103999</v>
      </c>
      <c r="O293" s="38">
        <f t="shared" si="69"/>
        <v>1.0047500928789819</v>
      </c>
      <c r="P293" s="33">
        <v>140596566</v>
      </c>
      <c r="Q293" s="33">
        <v>610405613</v>
      </c>
      <c r="R293" s="33">
        <v>609805613</v>
      </c>
      <c r="S293" s="33">
        <v>621685874</v>
      </c>
      <c r="T293" s="38">
        <f t="shared" si="70"/>
        <v>1.0194820459942209</v>
      </c>
      <c r="U293" s="38">
        <f t="shared" si="71"/>
        <v>6.7687001686798087E-3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126652681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8614421</v>
      </c>
      <c r="K294" s="38">
        <f t="shared" si="66"/>
        <v>6.8016096714131141E-2</v>
      </c>
      <c r="L294" s="33">
        <v>10945140</v>
      </c>
      <c r="M294" s="38">
        <f t="shared" si="67"/>
        <v>8.6418541744094621E-2</v>
      </c>
      <c r="N294" s="33">
        <f t="shared" si="68"/>
        <v>84406889</v>
      </c>
      <c r="O294" s="38">
        <f t="shared" si="69"/>
        <v>0.66644376047594289</v>
      </c>
      <c r="P294" s="33">
        <v>11140609</v>
      </c>
      <c r="Q294" s="33">
        <v>119335542</v>
      </c>
      <c r="R294" s="33">
        <v>143597542</v>
      </c>
      <c r="S294" s="33">
        <v>109557356</v>
      </c>
      <c r="T294" s="38">
        <f t="shared" si="70"/>
        <v>0.76294729334573153</v>
      </c>
      <c r="U294" s="38">
        <f t="shared" si="71"/>
        <v>-1.7545629686851028E-2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-2629069</v>
      </c>
      <c r="K295" s="38">
        <f t="shared" si="66"/>
        <v>-0.15541155553012392</v>
      </c>
      <c r="L295" s="33">
        <v>-265446</v>
      </c>
      <c r="M295" s="38">
        <f t="shared" si="67"/>
        <v>-1.5691248791587165E-2</v>
      </c>
      <c r="N295" s="33">
        <f t="shared" si="68"/>
        <v>14183811</v>
      </c>
      <c r="O295" s="38">
        <f t="shared" si="69"/>
        <v>0.83844438120691489</v>
      </c>
      <c r="P295" s="33">
        <v>6937105</v>
      </c>
      <c r="Q295" s="33">
        <v>14842062</v>
      </c>
      <c r="R295" s="33">
        <v>29910626</v>
      </c>
      <c r="S295" s="33">
        <v>25951668</v>
      </c>
      <c r="T295" s="38">
        <f t="shared" si="70"/>
        <v>0.86764041648610091</v>
      </c>
      <c r="U295" s="38">
        <f t="shared" si="71"/>
        <v>-1.0382646651593135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8801236</v>
      </c>
      <c r="K296" s="38">
        <f t="shared" si="66"/>
        <v>0.18545428792383181</v>
      </c>
      <c r="L296" s="33">
        <v>10119319</v>
      </c>
      <c r="M296" s="38">
        <f t="shared" si="67"/>
        <v>0.21322813061927914</v>
      </c>
      <c r="N296" s="33">
        <f t="shared" si="68"/>
        <v>35207439</v>
      </c>
      <c r="O296" s="38">
        <f t="shared" si="69"/>
        <v>0.74186972481669</v>
      </c>
      <c r="P296" s="33">
        <v>6876252</v>
      </c>
      <c r="Q296" s="33">
        <v>65976209</v>
      </c>
      <c r="R296" s="33">
        <v>43735234</v>
      </c>
      <c r="S296" s="33">
        <v>39644291</v>
      </c>
      <c r="T296" s="38">
        <f t="shared" si="70"/>
        <v>0.9064611612687381</v>
      </c>
      <c r="U296" s="38">
        <f t="shared" si="71"/>
        <v>0.47163294771628506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136686000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33313878</v>
      </c>
      <c r="K297" s="38">
        <f t="shared" si="66"/>
        <v>0.24372560467055879</v>
      </c>
      <c r="L297" s="33">
        <v>431924</v>
      </c>
      <c r="M297" s="38">
        <f t="shared" si="67"/>
        <v>3.1599724916962966E-3</v>
      </c>
      <c r="N297" s="33">
        <f t="shared" si="68"/>
        <v>132796387</v>
      </c>
      <c r="O297" s="38">
        <f t="shared" si="69"/>
        <v>0.9715434426349443</v>
      </c>
      <c r="P297" s="33">
        <v>2185929</v>
      </c>
      <c r="Q297" s="33">
        <v>131651640</v>
      </c>
      <c r="R297" s="33">
        <v>133220640</v>
      </c>
      <c r="S297" s="33">
        <v>133156641</v>
      </c>
      <c r="T297" s="38">
        <f t="shared" si="70"/>
        <v>0.99951960146716001</v>
      </c>
      <c r="U297" s="38">
        <f t="shared" si="71"/>
        <v>-0.80240712301268702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958819396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186703822</v>
      </c>
      <c r="K298" s="39">
        <f t="shared" si="66"/>
        <v>0.19472261697968404</v>
      </c>
      <c r="L298" s="34">
        <f>SUM(L293:L297)</f>
        <v>162779159</v>
      </c>
      <c r="M298" s="39">
        <f t="shared" si="67"/>
        <v>0.16977040689735901</v>
      </c>
      <c r="N298" s="34">
        <f t="shared" si="68"/>
        <v>900698525</v>
      </c>
      <c r="O298" s="39">
        <f t="shared" si="69"/>
        <v>0.939382879359274</v>
      </c>
      <c r="P298" s="34">
        <f>SUM(P293:P297)</f>
        <v>167736461</v>
      </c>
      <c r="Q298" s="34">
        <f>SUM(Q293:Q297)</f>
        <v>942211066</v>
      </c>
      <c r="R298" s="34">
        <f>SUM(R293:R297)</f>
        <v>960269655</v>
      </c>
      <c r="S298" s="34">
        <f>SUM(S293:S297)</f>
        <v>929995830</v>
      </c>
      <c r="T298" s="39">
        <f t="shared" si="70"/>
        <v>0.96847362108927626</v>
      </c>
      <c r="U298" s="39">
        <f t="shared" si="71"/>
        <v>-2.9554111076660949E-2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3045062259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622767874</v>
      </c>
      <c r="K299" s="39">
        <f t="shared" si="66"/>
        <v>0.20451728767099733</v>
      </c>
      <c r="L299" s="34">
        <f>SUM(L263:L266,L268:L274,L276:L284,L286:L291,L293:L297)</f>
        <v>302642615</v>
      </c>
      <c r="M299" s="39">
        <f t="shared" si="67"/>
        <v>9.9387989229286891E-2</v>
      </c>
      <c r="N299" s="34">
        <f t="shared" si="68"/>
        <v>2580804415</v>
      </c>
      <c r="O299" s="39">
        <f t="shared" si="69"/>
        <v>0.84753748708163934</v>
      </c>
      <c r="P299" s="34">
        <f>SUM(P263:P266,P268:P274,P276:P284,P286:P291,P293:P297)</f>
        <v>534904163</v>
      </c>
      <c r="Q299" s="34">
        <f>SUM(Q263:Q266,Q268:Q274,Q276:Q284,Q286:Q291,Q293:Q297)</f>
        <v>2909896359</v>
      </c>
      <c r="R299" s="34">
        <f>SUM(R263:R266,R268:R274,R276:R284,R286:R291,R293:R297)</f>
        <v>3012546744</v>
      </c>
      <c r="S299" s="34">
        <f>SUM(S263:S266,S268:S274,S276:S284,S286:S291,S293:S297)</f>
        <v>2787746569</v>
      </c>
      <c r="T299" s="39">
        <f t="shared" si="70"/>
        <v>0.92537869314468635</v>
      </c>
      <c r="U299" s="39">
        <f t="shared" si="71"/>
        <v>-0.43421151687690263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16664599671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4343209657</v>
      </c>
      <c r="K302" s="38">
        <f t="shared" ref="K302:K339" si="74">IF(($E302     =0),0,($J302     /$E302     ))</f>
        <v>0.26062490205259009</v>
      </c>
      <c r="L302" s="33">
        <v>3248682044</v>
      </c>
      <c r="M302" s="38">
        <f t="shared" ref="M302:M339" si="75">IF(($E302     =0),0,($L302     /$E302     ))</f>
        <v>0.19494509968057666</v>
      </c>
      <c r="N302" s="33">
        <f t="shared" ref="N302:N339" si="76">$F302     +$H302     +$J302     +$L302</f>
        <v>16363819368</v>
      </c>
      <c r="O302" s="38">
        <f t="shared" ref="O302:O339" si="77">IF(($E302     =0),0,($N302     /$E302     ))</f>
        <v>0.98195094338069078</v>
      </c>
      <c r="P302" s="33">
        <v>3011760218</v>
      </c>
      <c r="Q302" s="33">
        <v>16045814377</v>
      </c>
      <c r="R302" s="33">
        <v>16481718423</v>
      </c>
      <c r="S302" s="33">
        <v>16103501263</v>
      </c>
      <c r="T302" s="38">
        <f t="shared" ref="T302:T339" si="78">IF(($R302     =0),0,($S302     /$R302     ))</f>
        <v>0.97705232244034679</v>
      </c>
      <c r="U302" s="38">
        <f t="shared" ref="U302:U339" si="79">IF(($P302     =0),0,(($L302     /$P302     )-1))</f>
        <v>7.866556725997631E-2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16664599671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4343209657</v>
      </c>
      <c r="K303" s="39">
        <f t="shared" si="74"/>
        <v>0.26062490205259009</v>
      </c>
      <c r="L303" s="34">
        <f>L302</f>
        <v>3248682044</v>
      </c>
      <c r="M303" s="39">
        <f t="shared" si="75"/>
        <v>0.19494509968057666</v>
      </c>
      <c r="N303" s="34">
        <f t="shared" si="76"/>
        <v>16363819368</v>
      </c>
      <c r="O303" s="39">
        <f t="shared" si="77"/>
        <v>0.98195094338069078</v>
      </c>
      <c r="P303" s="34">
        <f>P302</f>
        <v>3011760218</v>
      </c>
      <c r="Q303" s="34">
        <f>Q302</f>
        <v>16045814377</v>
      </c>
      <c r="R303" s="34">
        <f>R302</f>
        <v>16481718423</v>
      </c>
      <c r="S303" s="34">
        <f>S302</f>
        <v>16103501263</v>
      </c>
      <c r="T303" s="39">
        <f t="shared" si="78"/>
        <v>0.97705232244034679</v>
      </c>
      <c r="U303" s="39">
        <f t="shared" si="79"/>
        <v>7.866556725997631E-2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135859056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27638750</v>
      </c>
      <c r="K304" s="38">
        <f t="shared" si="74"/>
        <v>0.20343693540753</v>
      </c>
      <c r="L304" s="33">
        <v>19078985</v>
      </c>
      <c r="M304" s="38">
        <f t="shared" si="75"/>
        <v>0.14043219172669652</v>
      </c>
      <c r="N304" s="33">
        <f t="shared" si="76"/>
        <v>126253225</v>
      </c>
      <c r="O304" s="38">
        <f t="shared" si="77"/>
        <v>0.92929561500854241</v>
      </c>
      <c r="P304" s="33">
        <v>22252184</v>
      </c>
      <c r="Q304" s="33">
        <v>135340292</v>
      </c>
      <c r="R304" s="33">
        <v>135158878</v>
      </c>
      <c r="S304" s="33">
        <v>128394227</v>
      </c>
      <c r="T304" s="38">
        <f t="shared" si="78"/>
        <v>0.94995037617876643</v>
      </c>
      <c r="U304" s="38">
        <f t="shared" si="79"/>
        <v>-0.14260168799610862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61117213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14120940</v>
      </c>
      <c r="K305" s="38">
        <f t="shared" si="74"/>
        <v>0.2310468574540531</v>
      </c>
      <c r="L305" s="33">
        <v>15882627</v>
      </c>
      <c r="M305" s="38">
        <f t="shared" si="75"/>
        <v>0.25987158478577876</v>
      </c>
      <c r="N305" s="33">
        <f t="shared" si="76"/>
        <v>64121186</v>
      </c>
      <c r="O305" s="38">
        <f t="shared" si="77"/>
        <v>1.0491510141341032</v>
      </c>
      <c r="P305" s="33">
        <v>13213230</v>
      </c>
      <c r="Q305" s="33">
        <v>67315211</v>
      </c>
      <c r="R305" s="33">
        <v>67562129</v>
      </c>
      <c r="S305" s="33">
        <v>60285755</v>
      </c>
      <c r="T305" s="38">
        <f t="shared" si="78"/>
        <v>0.89230099602101054</v>
      </c>
      <c r="U305" s="38">
        <f t="shared" si="79"/>
        <v>0.20202456174606809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105419171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23288964</v>
      </c>
      <c r="K306" s="38">
        <f t="shared" si="74"/>
        <v>0.22091773041926122</v>
      </c>
      <c r="L306" s="33">
        <v>22802272</v>
      </c>
      <c r="M306" s="38">
        <f t="shared" si="75"/>
        <v>0.21630099899002242</v>
      </c>
      <c r="N306" s="33">
        <f t="shared" si="76"/>
        <v>99704979</v>
      </c>
      <c r="O306" s="38">
        <f t="shared" si="77"/>
        <v>0.94579551379701132</v>
      </c>
      <c r="P306" s="33">
        <v>20963575</v>
      </c>
      <c r="Q306" s="33">
        <v>93999345</v>
      </c>
      <c r="R306" s="33">
        <v>92107945</v>
      </c>
      <c r="S306" s="33">
        <v>92862861</v>
      </c>
      <c r="T306" s="38">
        <f t="shared" si="78"/>
        <v>1.0081959922132668</v>
      </c>
      <c r="U306" s="38">
        <f t="shared" si="79"/>
        <v>8.7709133580508025E-2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348582609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97740895</v>
      </c>
      <c r="K307" s="38">
        <f t="shared" si="74"/>
        <v>0.28039521329074679</v>
      </c>
      <c r="L307" s="33">
        <v>77914070</v>
      </c>
      <c r="M307" s="38">
        <f t="shared" si="75"/>
        <v>0.22351680201005095</v>
      </c>
      <c r="N307" s="33">
        <f t="shared" si="76"/>
        <v>350733549</v>
      </c>
      <c r="O307" s="38">
        <f t="shared" si="77"/>
        <v>1.006170531588396</v>
      </c>
      <c r="P307" s="33">
        <v>69848156</v>
      </c>
      <c r="Q307" s="33">
        <v>344578712</v>
      </c>
      <c r="R307" s="33">
        <v>338285251</v>
      </c>
      <c r="S307" s="33">
        <v>336954836</v>
      </c>
      <c r="T307" s="38">
        <f t="shared" si="78"/>
        <v>0.99606718000247663</v>
      </c>
      <c r="U307" s="38">
        <f t="shared" si="79"/>
        <v>0.1154778373819918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48653088</v>
      </c>
      <c r="K308" s="38">
        <f t="shared" si="74"/>
        <v>0.18804323605262463</v>
      </c>
      <c r="L308" s="33">
        <v>74525526</v>
      </c>
      <c r="M308" s="38">
        <f t="shared" si="75"/>
        <v>0.28803970423344993</v>
      </c>
      <c r="N308" s="33">
        <f t="shared" si="76"/>
        <v>238731104</v>
      </c>
      <c r="O308" s="38">
        <f t="shared" si="77"/>
        <v>0.92269106007363144</v>
      </c>
      <c r="P308" s="33">
        <v>62584014</v>
      </c>
      <c r="Q308" s="33">
        <v>211342595</v>
      </c>
      <c r="R308" s="33">
        <v>215552523</v>
      </c>
      <c r="S308" s="33">
        <v>222395950</v>
      </c>
      <c r="T308" s="38">
        <f t="shared" si="78"/>
        <v>1.031748303869308</v>
      </c>
      <c r="U308" s="38">
        <f t="shared" si="79"/>
        <v>0.19080770370529443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132794746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38994752</v>
      </c>
      <c r="K309" s="38">
        <f t="shared" si="74"/>
        <v>0.29364679834547069</v>
      </c>
      <c r="L309" s="33">
        <v>16907088</v>
      </c>
      <c r="M309" s="38">
        <f t="shared" si="75"/>
        <v>0.12731744673091208</v>
      </c>
      <c r="N309" s="33">
        <f t="shared" si="76"/>
        <v>125531412</v>
      </c>
      <c r="O309" s="38">
        <f t="shared" si="77"/>
        <v>0.94530405593004407</v>
      </c>
      <c r="P309" s="33">
        <v>14023286</v>
      </c>
      <c r="Q309" s="33">
        <v>126038801</v>
      </c>
      <c r="R309" s="33">
        <v>120621281</v>
      </c>
      <c r="S309" s="33">
        <v>114785593</v>
      </c>
      <c r="T309" s="38">
        <f t="shared" si="78"/>
        <v>0.95161974776242009</v>
      </c>
      <c r="U309" s="38">
        <f t="shared" si="79"/>
        <v>0.20564381272691712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1042506313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250437389</v>
      </c>
      <c r="K310" s="39">
        <f t="shared" si="74"/>
        <v>0.24022625654833804</v>
      </c>
      <c r="L310" s="34">
        <f>SUM(L304:L309)</f>
        <v>227110568</v>
      </c>
      <c r="M310" s="39">
        <f t="shared" si="75"/>
        <v>0.21785054456547928</v>
      </c>
      <c r="N310" s="34">
        <f t="shared" si="76"/>
        <v>1005075455</v>
      </c>
      <c r="O310" s="39">
        <f t="shared" si="77"/>
        <v>0.96409531766547685</v>
      </c>
      <c r="P310" s="34">
        <f>SUM(P304:P309)</f>
        <v>202884445</v>
      </c>
      <c r="Q310" s="34">
        <f>SUM(Q304:Q309)</f>
        <v>978614956</v>
      </c>
      <c r="R310" s="34">
        <f>SUM(R304:R309)</f>
        <v>969288007</v>
      </c>
      <c r="S310" s="34">
        <f>SUM(S304:S309)</f>
        <v>955679222</v>
      </c>
      <c r="T310" s="39">
        <f t="shared" si="78"/>
        <v>0.9859600192082022</v>
      </c>
      <c r="U310" s="39">
        <f t="shared" si="79"/>
        <v>0.11940847904825813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113108662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19626951</v>
      </c>
      <c r="K311" s="38">
        <f t="shared" si="74"/>
        <v>0.17352297032741842</v>
      </c>
      <c r="L311" s="33">
        <v>21122818</v>
      </c>
      <c r="M311" s="38">
        <f t="shared" si="75"/>
        <v>0.18674801404688174</v>
      </c>
      <c r="N311" s="33">
        <f t="shared" si="76"/>
        <v>107830121</v>
      </c>
      <c r="O311" s="38">
        <f t="shared" si="77"/>
        <v>0.953332124112652</v>
      </c>
      <c r="P311" s="33">
        <v>15049359</v>
      </c>
      <c r="Q311" s="33">
        <v>101029565</v>
      </c>
      <c r="R311" s="33">
        <v>95159548</v>
      </c>
      <c r="S311" s="33">
        <v>88746261</v>
      </c>
      <c r="T311" s="38">
        <f t="shared" si="78"/>
        <v>0.93260490266305174</v>
      </c>
      <c r="U311" s="38">
        <f t="shared" si="79"/>
        <v>0.40356928158867089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496795973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108386924</v>
      </c>
      <c r="K312" s="38">
        <f t="shared" si="74"/>
        <v>0.21817190535077063</v>
      </c>
      <c r="L312" s="33">
        <v>101974203</v>
      </c>
      <c r="M312" s="38">
        <f t="shared" si="75"/>
        <v>0.20526374717614709</v>
      </c>
      <c r="N312" s="33">
        <f t="shared" si="76"/>
        <v>478664017</v>
      </c>
      <c r="O312" s="38">
        <f t="shared" si="77"/>
        <v>0.96350220817913113</v>
      </c>
      <c r="P312" s="33">
        <v>110854423</v>
      </c>
      <c r="Q312" s="33">
        <v>379751993</v>
      </c>
      <c r="R312" s="33">
        <v>407077112</v>
      </c>
      <c r="S312" s="33">
        <v>406316665</v>
      </c>
      <c r="T312" s="38">
        <f t="shared" si="78"/>
        <v>0.99813193378457499</v>
      </c>
      <c r="U312" s="38">
        <f t="shared" si="79"/>
        <v>-8.0107042729364086E-2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512811774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111062671</v>
      </c>
      <c r="K313" s="38">
        <f t="shared" si="74"/>
        <v>0.21657589905492303</v>
      </c>
      <c r="L313" s="33">
        <v>98698844</v>
      </c>
      <c r="M313" s="38">
        <f t="shared" si="75"/>
        <v>0.1924660255558017</v>
      </c>
      <c r="N313" s="33">
        <f t="shared" si="76"/>
        <v>516205552</v>
      </c>
      <c r="O313" s="38">
        <f t="shared" si="77"/>
        <v>1.0066179798750097</v>
      </c>
      <c r="P313" s="33">
        <v>90151557</v>
      </c>
      <c r="Q313" s="33">
        <v>494309575</v>
      </c>
      <c r="R313" s="33">
        <v>498303985</v>
      </c>
      <c r="S313" s="33">
        <v>488673092</v>
      </c>
      <c r="T313" s="38">
        <f t="shared" si="78"/>
        <v>0.98067265506616408</v>
      </c>
      <c r="U313" s="38">
        <f t="shared" si="79"/>
        <v>9.4810198341887864E-2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227099669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49165322</v>
      </c>
      <c r="K314" s="38">
        <f t="shared" si="74"/>
        <v>0.21649226622166498</v>
      </c>
      <c r="L314" s="33">
        <v>44193973</v>
      </c>
      <c r="M314" s="38">
        <f t="shared" si="75"/>
        <v>0.19460166188088984</v>
      </c>
      <c r="N314" s="33">
        <f t="shared" si="76"/>
        <v>232097300</v>
      </c>
      <c r="O314" s="38">
        <f t="shared" si="77"/>
        <v>1.0220063332633038</v>
      </c>
      <c r="P314" s="33">
        <v>41367029</v>
      </c>
      <c r="Q314" s="33">
        <v>200299072</v>
      </c>
      <c r="R314" s="33">
        <v>205208005</v>
      </c>
      <c r="S314" s="33">
        <v>220694945</v>
      </c>
      <c r="T314" s="38">
        <f t="shared" si="78"/>
        <v>1.0754694730354208</v>
      </c>
      <c r="U314" s="38">
        <f t="shared" si="79"/>
        <v>6.8338096023284667E-2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18040513</v>
      </c>
      <c r="K315" s="38">
        <f t="shared" si="74"/>
        <v>0.11288757915766084</v>
      </c>
      <c r="L315" s="33">
        <v>8102018</v>
      </c>
      <c r="M315" s="38">
        <f t="shared" si="75"/>
        <v>5.0697959548699809E-2</v>
      </c>
      <c r="N315" s="33">
        <f t="shared" si="76"/>
        <v>167940897</v>
      </c>
      <c r="O315" s="38">
        <f t="shared" si="77"/>
        <v>1.0508814967676399</v>
      </c>
      <c r="P315" s="33">
        <v>7299841</v>
      </c>
      <c r="Q315" s="33">
        <v>130479344</v>
      </c>
      <c r="R315" s="33">
        <v>134187483</v>
      </c>
      <c r="S315" s="33">
        <v>133042235</v>
      </c>
      <c r="T315" s="38">
        <f t="shared" si="78"/>
        <v>0.99146531424246176</v>
      </c>
      <c r="U315" s="38">
        <f t="shared" si="79"/>
        <v>0.10988965376095172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58858509</v>
      </c>
      <c r="K316" s="38">
        <f t="shared" si="74"/>
        <v>0.24109570377053413</v>
      </c>
      <c r="L316" s="33">
        <v>344179</v>
      </c>
      <c r="M316" s="38">
        <f t="shared" si="75"/>
        <v>1.4098229744154522E-3</v>
      </c>
      <c r="N316" s="33">
        <f t="shared" si="76"/>
        <v>243863412</v>
      </c>
      <c r="O316" s="38">
        <f t="shared" si="77"/>
        <v>0.99891115046804391</v>
      </c>
      <c r="P316" s="33">
        <v>268044</v>
      </c>
      <c r="Q316" s="33">
        <v>237769800</v>
      </c>
      <c r="R316" s="33">
        <v>238278600</v>
      </c>
      <c r="S316" s="33">
        <v>237686895</v>
      </c>
      <c r="T316" s="38">
        <f t="shared" si="78"/>
        <v>0.99751675139941232</v>
      </c>
      <c r="U316" s="38">
        <f t="shared" si="79"/>
        <v>0.28403918759606639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1753754858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365140890</v>
      </c>
      <c r="K317" s="39">
        <f t="shared" si="74"/>
        <v>0.20820520515416299</v>
      </c>
      <c r="L317" s="34">
        <f>SUM(L311:L316)</f>
        <v>274436035</v>
      </c>
      <c r="M317" s="39">
        <f t="shared" si="75"/>
        <v>0.1564848323858499</v>
      </c>
      <c r="N317" s="34">
        <f t="shared" si="76"/>
        <v>1746601299</v>
      </c>
      <c r="O317" s="39">
        <f t="shared" si="77"/>
        <v>0.99592100402894512</v>
      </c>
      <c r="P317" s="34">
        <f>SUM(P311:P316)</f>
        <v>264990253</v>
      </c>
      <c r="Q317" s="34">
        <f>SUM(Q311:Q316)</f>
        <v>1543639349</v>
      </c>
      <c r="R317" s="34">
        <f>SUM(R311:R316)</f>
        <v>1578214733</v>
      </c>
      <c r="S317" s="34">
        <f>SUM(S311:S316)</f>
        <v>1575160093</v>
      </c>
      <c r="T317" s="39">
        <f t="shared" si="78"/>
        <v>0.99806449658837393</v>
      </c>
      <c r="U317" s="39">
        <f t="shared" si="79"/>
        <v>3.5645771469186904E-2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226680305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60308533</v>
      </c>
      <c r="K318" s="38">
        <f t="shared" si="74"/>
        <v>0.26605104929605594</v>
      </c>
      <c r="L318" s="33">
        <v>40733904</v>
      </c>
      <c r="M318" s="38">
        <f t="shared" si="75"/>
        <v>0.17969758775470149</v>
      </c>
      <c r="N318" s="33">
        <f t="shared" si="76"/>
        <v>233030414</v>
      </c>
      <c r="O318" s="38">
        <f t="shared" si="77"/>
        <v>1.0280135012170555</v>
      </c>
      <c r="P318" s="33">
        <v>99813404</v>
      </c>
      <c r="Q318" s="33">
        <v>230754388</v>
      </c>
      <c r="R318" s="33">
        <v>225255763</v>
      </c>
      <c r="S318" s="33">
        <v>217311935</v>
      </c>
      <c r="T318" s="38">
        <f t="shared" si="78"/>
        <v>0.96473418529141031</v>
      </c>
      <c r="U318" s="38">
        <f t="shared" si="79"/>
        <v>-0.59189946071772082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328802219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83135211</v>
      </c>
      <c r="K319" s="38">
        <f t="shared" si="74"/>
        <v>0.25284260931341218</v>
      </c>
      <c r="L319" s="33">
        <v>85436615</v>
      </c>
      <c r="M319" s="38">
        <f t="shared" si="75"/>
        <v>0.25984196596921383</v>
      </c>
      <c r="N319" s="33">
        <f t="shared" si="76"/>
        <v>327120836</v>
      </c>
      <c r="O319" s="38">
        <f t="shared" si="77"/>
        <v>0.99488633925551462</v>
      </c>
      <c r="P319" s="33">
        <v>78769339</v>
      </c>
      <c r="Q319" s="33">
        <v>318314976</v>
      </c>
      <c r="R319" s="33">
        <v>318888541</v>
      </c>
      <c r="S319" s="33">
        <v>313679684</v>
      </c>
      <c r="T319" s="38">
        <f t="shared" si="78"/>
        <v>0.98366558740660426</v>
      </c>
      <c r="U319" s="38">
        <f t="shared" si="79"/>
        <v>8.4643036042234554E-2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95008274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18774110</v>
      </c>
      <c r="K320" s="38">
        <f t="shared" si="74"/>
        <v>0.19760500017082722</v>
      </c>
      <c r="L320" s="33">
        <v>20292266</v>
      </c>
      <c r="M320" s="38">
        <f t="shared" si="75"/>
        <v>0.21358419794048675</v>
      </c>
      <c r="N320" s="33">
        <f t="shared" si="76"/>
        <v>97263657</v>
      </c>
      <c r="O320" s="38">
        <f t="shared" si="77"/>
        <v>1.0237388061591353</v>
      </c>
      <c r="P320" s="33">
        <v>18378586</v>
      </c>
      <c r="Q320" s="33">
        <v>85889570</v>
      </c>
      <c r="R320" s="33">
        <v>91435250</v>
      </c>
      <c r="S320" s="33">
        <v>94062944</v>
      </c>
      <c r="T320" s="38">
        <f t="shared" si="78"/>
        <v>1.0287383038817086</v>
      </c>
      <c r="U320" s="38">
        <f t="shared" si="79"/>
        <v>0.10412552957012045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63123107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11657355</v>
      </c>
      <c r="K321" s="38">
        <f t="shared" si="74"/>
        <v>0.18467650839810532</v>
      </c>
      <c r="L321" s="33">
        <v>14946806</v>
      </c>
      <c r="M321" s="38">
        <f t="shared" si="75"/>
        <v>0.23678818598076928</v>
      </c>
      <c r="N321" s="33">
        <f t="shared" si="76"/>
        <v>59184451</v>
      </c>
      <c r="O321" s="38">
        <f t="shared" si="77"/>
        <v>0.93760357835364472</v>
      </c>
      <c r="P321" s="33">
        <v>16304579</v>
      </c>
      <c r="Q321" s="33">
        <v>54571142</v>
      </c>
      <c r="R321" s="33">
        <v>57363869</v>
      </c>
      <c r="S321" s="33">
        <v>57515187</v>
      </c>
      <c r="T321" s="38">
        <f t="shared" si="78"/>
        <v>1.0026378625193499</v>
      </c>
      <c r="U321" s="38">
        <f t="shared" si="79"/>
        <v>-8.3275563263547014E-2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90379168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6059363</v>
      </c>
      <c r="K322" s="38">
        <f t="shared" si="74"/>
        <v>6.7043801509657622E-2</v>
      </c>
      <c r="L322" s="33">
        <v>20088789</v>
      </c>
      <c r="M322" s="38">
        <f t="shared" si="75"/>
        <v>0.22227233824502568</v>
      </c>
      <c r="N322" s="33">
        <f t="shared" si="76"/>
        <v>84141684</v>
      </c>
      <c r="O322" s="38">
        <f t="shared" si="77"/>
        <v>0.93098537928563363</v>
      </c>
      <c r="P322" s="33">
        <v>1264064</v>
      </c>
      <c r="Q322" s="33">
        <v>82260505</v>
      </c>
      <c r="R322" s="33">
        <v>87285348</v>
      </c>
      <c r="S322" s="33">
        <v>82003182</v>
      </c>
      <c r="T322" s="38">
        <f t="shared" si="78"/>
        <v>0.93948393262979257</v>
      </c>
      <c r="U322" s="38">
        <f t="shared" si="79"/>
        <v>14.892224602551769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803993073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179934572</v>
      </c>
      <c r="K323" s="39">
        <f t="shared" si="74"/>
        <v>0.22380114710266913</v>
      </c>
      <c r="L323" s="34">
        <f>SUM(L318:L322)</f>
        <v>181498380</v>
      </c>
      <c r="M323" s="39">
        <f t="shared" si="75"/>
        <v>0.22574619868646556</v>
      </c>
      <c r="N323" s="34">
        <f t="shared" si="76"/>
        <v>800741042</v>
      </c>
      <c r="O323" s="39">
        <f t="shared" si="77"/>
        <v>0.99595515047428773</v>
      </c>
      <c r="P323" s="34">
        <f>SUM(P318:P322)</f>
        <v>214529972</v>
      </c>
      <c r="Q323" s="34">
        <f>SUM(Q318:Q322)</f>
        <v>771790581</v>
      </c>
      <c r="R323" s="34">
        <f>SUM(R318:R322)</f>
        <v>780228771</v>
      </c>
      <c r="S323" s="34">
        <f>SUM(S318:S322)</f>
        <v>764572932</v>
      </c>
      <c r="T323" s="39">
        <f t="shared" si="78"/>
        <v>0.97993429673205423</v>
      </c>
      <c r="U323" s="39">
        <f t="shared" si="79"/>
        <v>-0.15397192146186456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34867050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6174599</v>
      </c>
      <c r="K324" s="38">
        <f t="shared" si="74"/>
        <v>0.17708980254997198</v>
      </c>
      <c r="L324" s="33">
        <v>8246148</v>
      </c>
      <c r="M324" s="38">
        <f t="shared" si="75"/>
        <v>0.2365026005928233</v>
      </c>
      <c r="N324" s="33">
        <f t="shared" si="76"/>
        <v>32765515</v>
      </c>
      <c r="O324" s="38">
        <f t="shared" si="77"/>
        <v>0.93972719229186297</v>
      </c>
      <c r="P324" s="33">
        <v>5533272</v>
      </c>
      <c r="Q324" s="33">
        <v>28711920</v>
      </c>
      <c r="R324" s="33">
        <v>33596871</v>
      </c>
      <c r="S324" s="33">
        <v>27376303</v>
      </c>
      <c r="T324" s="38">
        <f t="shared" si="78"/>
        <v>0.81484680522778441</v>
      </c>
      <c r="U324" s="38">
        <f t="shared" si="79"/>
        <v>0.49028422965652152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124617240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1115598</v>
      </c>
      <c r="K325" s="38">
        <f t="shared" si="74"/>
        <v>8.9521963413729914E-3</v>
      </c>
      <c r="L325" s="33">
        <v>5842632</v>
      </c>
      <c r="M325" s="38">
        <f t="shared" si="75"/>
        <v>4.6884620458613913E-2</v>
      </c>
      <c r="N325" s="33">
        <f t="shared" si="76"/>
        <v>129907969</v>
      </c>
      <c r="O325" s="38">
        <f t="shared" si="77"/>
        <v>1.0424558351637381</v>
      </c>
      <c r="P325" s="33">
        <v>5002244</v>
      </c>
      <c r="Q325" s="33">
        <v>116543132</v>
      </c>
      <c r="R325" s="33">
        <v>116556246</v>
      </c>
      <c r="S325" s="33">
        <v>117114901</v>
      </c>
      <c r="T325" s="38">
        <f t="shared" si="78"/>
        <v>1.004793007832459</v>
      </c>
      <c r="U325" s="38">
        <f t="shared" si="79"/>
        <v>0.16800220061236515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209223999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54066769</v>
      </c>
      <c r="K326" s="38">
        <f t="shared" si="74"/>
        <v>0.25841571358169096</v>
      </c>
      <c r="L326" s="33">
        <v>56000288</v>
      </c>
      <c r="M326" s="38">
        <f t="shared" si="75"/>
        <v>0.26765709606764565</v>
      </c>
      <c r="N326" s="33">
        <f t="shared" si="76"/>
        <v>222835567</v>
      </c>
      <c r="O326" s="38">
        <f t="shared" si="77"/>
        <v>1.0650573933442502</v>
      </c>
      <c r="P326" s="33">
        <v>51561634</v>
      </c>
      <c r="Q326" s="33">
        <v>207684768</v>
      </c>
      <c r="R326" s="33">
        <v>203007840</v>
      </c>
      <c r="S326" s="33">
        <v>208065189</v>
      </c>
      <c r="T326" s="38">
        <f t="shared" si="78"/>
        <v>1.0249120871390978</v>
      </c>
      <c r="U326" s="38">
        <f t="shared" si="79"/>
        <v>8.6084432467752992E-2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425045689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93613013</v>
      </c>
      <c r="K327" s="38">
        <f t="shared" si="74"/>
        <v>0.22024223612346766</v>
      </c>
      <c r="L327" s="33">
        <v>106503751</v>
      </c>
      <c r="M327" s="38">
        <f t="shared" si="75"/>
        <v>0.25057012400377504</v>
      </c>
      <c r="N327" s="33">
        <f t="shared" si="76"/>
        <v>402630773</v>
      </c>
      <c r="O327" s="38">
        <f t="shared" si="77"/>
        <v>0.94726469040837635</v>
      </c>
      <c r="P327" s="33">
        <v>95208845</v>
      </c>
      <c r="Q327" s="33">
        <v>393147081</v>
      </c>
      <c r="R327" s="33">
        <v>403378508</v>
      </c>
      <c r="S327" s="33">
        <v>377873040</v>
      </c>
      <c r="T327" s="38">
        <f t="shared" si="78"/>
        <v>0.93677038440530902</v>
      </c>
      <c r="U327" s="38">
        <f t="shared" si="79"/>
        <v>0.11863294844087235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109925600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525097</v>
      </c>
      <c r="K328" s="38">
        <f t="shared" si="74"/>
        <v>4.7768399717627195E-3</v>
      </c>
      <c r="L328" s="33">
        <v>804094</v>
      </c>
      <c r="M328" s="38">
        <f t="shared" si="75"/>
        <v>7.3148929821624806E-3</v>
      </c>
      <c r="N328" s="33">
        <f t="shared" si="76"/>
        <v>108342221</v>
      </c>
      <c r="O328" s="38">
        <f t="shared" si="77"/>
        <v>0.98559590304715194</v>
      </c>
      <c r="P328" s="33">
        <v>1683048</v>
      </c>
      <c r="Q328" s="33">
        <v>101413411</v>
      </c>
      <c r="R328" s="33">
        <v>102405826</v>
      </c>
      <c r="S328" s="33">
        <v>101781721</v>
      </c>
      <c r="T328" s="38">
        <f t="shared" si="78"/>
        <v>0.99390557134903634</v>
      </c>
      <c r="U328" s="38">
        <f t="shared" si="79"/>
        <v>-0.52223941325499923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178374092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40520651</v>
      </c>
      <c r="K329" s="38">
        <f t="shared" si="74"/>
        <v>0.22716668404960963</v>
      </c>
      <c r="L329" s="33">
        <v>45139609</v>
      </c>
      <c r="M329" s="38">
        <f t="shared" si="75"/>
        <v>0.25306146477819214</v>
      </c>
      <c r="N329" s="33">
        <f t="shared" si="76"/>
        <v>177689258</v>
      </c>
      <c r="O329" s="38">
        <f t="shared" si="77"/>
        <v>0.99616068683337711</v>
      </c>
      <c r="P329" s="33">
        <v>58799058</v>
      </c>
      <c r="Q329" s="33">
        <v>174557312</v>
      </c>
      <c r="R329" s="33">
        <v>190483666</v>
      </c>
      <c r="S329" s="33">
        <v>189937748</v>
      </c>
      <c r="T329" s="38">
        <f t="shared" si="78"/>
        <v>0.99713404297878228</v>
      </c>
      <c r="U329" s="38">
        <f t="shared" si="79"/>
        <v>-0.2323072760791508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286266798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49878251</v>
      </c>
      <c r="K330" s="38">
        <f t="shared" si="74"/>
        <v>0.17423694032445913</v>
      </c>
      <c r="L330" s="33">
        <v>46961307</v>
      </c>
      <c r="M330" s="38">
        <f t="shared" si="75"/>
        <v>0.164047340900498</v>
      </c>
      <c r="N330" s="33">
        <f t="shared" si="76"/>
        <v>275574876</v>
      </c>
      <c r="O330" s="38">
        <f t="shared" si="77"/>
        <v>0.96265049920319434</v>
      </c>
      <c r="P330" s="33">
        <v>6804562</v>
      </c>
      <c r="Q330" s="33">
        <v>273288859</v>
      </c>
      <c r="R330" s="33">
        <v>268400974</v>
      </c>
      <c r="S330" s="33">
        <v>263494523</v>
      </c>
      <c r="T330" s="38">
        <f t="shared" si="78"/>
        <v>0.98171969748515142</v>
      </c>
      <c r="U330" s="38">
        <f t="shared" si="79"/>
        <v>5.9014445014976715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44997</v>
      </c>
      <c r="K331" s="38">
        <f t="shared" si="74"/>
        <v>2.583812997560718E-2</v>
      </c>
      <c r="L331" s="33">
        <v>586967</v>
      </c>
      <c r="M331" s="38">
        <f t="shared" si="75"/>
        <v>0.33704757289135318</v>
      </c>
      <c r="N331" s="33">
        <f t="shared" si="76"/>
        <v>875092</v>
      </c>
      <c r="O331" s="38">
        <f t="shared" si="77"/>
        <v>0.50249440710745241</v>
      </c>
      <c r="P331" s="33">
        <v>10137</v>
      </c>
      <c r="Q331" s="33">
        <v>227826</v>
      </c>
      <c r="R331" s="33">
        <v>606108</v>
      </c>
      <c r="S331" s="33">
        <v>908665</v>
      </c>
      <c r="T331" s="38">
        <f t="shared" si="78"/>
        <v>1.4991800141228957</v>
      </c>
      <c r="U331" s="38">
        <f t="shared" si="79"/>
        <v>56.903423103482289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1370061964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245938975</v>
      </c>
      <c r="K332" s="39">
        <f t="shared" si="74"/>
        <v>0.17950938093483193</v>
      </c>
      <c r="L332" s="34">
        <f>SUM(L324:L331)</f>
        <v>270084796</v>
      </c>
      <c r="M332" s="39">
        <f t="shared" si="75"/>
        <v>0.19713327068176312</v>
      </c>
      <c r="N332" s="34">
        <f t="shared" si="76"/>
        <v>1350621271</v>
      </c>
      <c r="O332" s="39">
        <f t="shared" si="77"/>
        <v>0.98581035492493974</v>
      </c>
      <c r="P332" s="34">
        <f>SUM(P324:P331)</f>
        <v>224602800</v>
      </c>
      <c r="Q332" s="34">
        <f>SUM(Q324:Q331)</f>
        <v>1295574309</v>
      </c>
      <c r="R332" s="34">
        <f>SUM(R324:R331)</f>
        <v>1318436039</v>
      </c>
      <c r="S332" s="34">
        <f>SUM(S324:S331)</f>
        <v>1286552090</v>
      </c>
      <c r="T332" s="39">
        <f t="shared" si="78"/>
        <v>0.97581684051644768</v>
      </c>
      <c r="U332" s="39">
        <f t="shared" si="79"/>
        <v>0.20249968388639861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26121722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8878353</v>
      </c>
      <c r="K333" s="38">
        <f t="shared" si="74"/>
        <v>0.3398839096442417</v>
      </c>
      <c r="L333" s="33">
        <v>1378783</v>
      </c>
      <c r="M333" s="38">
        <f t="shared" si="75"/>
        <v>5.2783005653302642E-2</v>
      </c>
      <c r="N333" s="33">
        <f t="shared" si="76"/>
        <v>25170507</v>
      </c>
      <c r="O333" s="38">
        <f t="shared" si="77"/>
        <v>0.9635852873711771</v>
      </c>
      <c r="P333" s="33">
        <v>1982236</v>
      </c>
      <c r="Q333" s="33">
        <v>27862234</v>
      </c>
      <c r="R333" s="33">
        <v>32934102</v>
      </c>
      <c r="S333" s="33">
        <v>31077210</v>
      </c>
      <c r="T333" s="38">
        <f t="shared" si="78"/>
        <v>0.9436179556375941</v>
      </c>
      <c r="U333" s="38">
        <f t="shared" si="79"/>
        <v>-0.30443045126816382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34240630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8282435</v>
      </c>
      <c r="K334" s="38">
        <f t="shared" si="74"/>
        <v>0.24188909491443353</v>
      </c>
      <c r="L334" s="33">
        <v>2334541</v>
      </c>
      <c r="M334" s="38">
        <f t="shared" si="75"/>
        <v>6.8180433595994003E-2</v>
      </c>
      <c r="N334" s="33">
        <f t="shared" si="76"/>
        <v>34021753</v>
      </c>
      <c r="O334" s="38">
        <f t="shared" si="77"/>
        <v>0.99360768186800297</v>
      </c>
      <c r="P334" s="33">
        <v>4730900</v>
      </c>
      <c r="Q334" s="33">
        <v>12675335</v>
      </c>
      <c r="R334" s="33">
        <v>12104335</v>
      </c>
      <c r="S334" s="33">
        <v>15921668</v>
      </c>
      <c r="T334" s="38">
        <f t="shared" si="78"/>
        <v>1.3153690805814611</v>
      </c>
      <c r="U334" s="38">
        <f t="shared" si="79"/>
        <v>-0.50653342915724275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62454165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13732261</v>
      </c>
      <c r="K335" s="38">
        <f t="shared" si="74"/>
        <v>0.21987742530862434</v>
      </c>
      <c r="L335" s="33">
        <v>17753821</v>
      </c>
      <c r="M335" s="38">
        <f t="shared" si="75"/>
        <v>0.2842696079596933</v>
      </c>
      <c r="N335" s="33">
        <f t="shared" si="76"/>
        <v>65166878</v>
      </c>
      <c r="O335" s="38">
        <f t="shared" si="77"/>
        <v>1.0434352616835083</v>
      </c>
      <c r="P335" s="33">
        <v>15261626</v>
      </c>
      <c r="Q335" s="33">
        <v>54129948</v>
      </c>
      <c r="R335" s="33">
        <v>55385055</v>
      </c>
      <c r="S335" s="33">
        <v>51465365</v>
      </c>
      <c r="T335" s="38">
        <f t="shared" si="78"/>
        <v>0.92922838119416873</v>
      </c>
      <c r="U335" s="38">
        <f t="shared" si="79"/>
        <v>0.16329813088068068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5148601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180649</v>
      </c>
      <c r="K336" s="38">
        <f t="shared" si="74"/>
        <v>3.5087007130674919E-2</v>
      </c>
      <c r="L336" s="33">
        <v>251929</v>
      </c>
      <c r="M336" s="38">
        <f t="shared" si="75"/>
        <v>4.893154470505677E-2</v>
      </c>
      <c r="N336" s="33">
        <f t="shared" si="76"/>
        <v>2716244</v>
      </c>
      <c r="O336" s="38">
        <f t="shared" si="77"/>
        <v>0.52756933388312666</v>
      </c>
      <c r="P336" s="33">
        <v>771125</v>
      </c>
      <c r="Q336" s="33">
        <v>6608500</v>
      </c>
      <c r="R336" s="33">
        <v>8491513</v>
      </c>
      <c r="S336" s="33">
        <v>8187019</v>
      </c>
      <c r="T336" s="38">
        <f t="shared" si="78"/>
        <v>0.96414137268588063</v>
      </c>
      <c r="U336" s="38">
        <f t="shared" si="79"/>
        <v>-0.67329680661371372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127965118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31073698</v>
      </c>
      <c r="K337" s="39">
        <f t="shared" si="74"/>
        <v>0.24282944044173038</v>
      </c>
      <c r="L337" s="34">
        <f>SUM(L333:L336)</f>
        <v>21719074</v>
      </c>
      <c r="M337" s="39">
        <f t="shared" si="75"/>
        <v>0.16972651875333714</v>
      </c>
      <c r="N337" s="34">
        <f t="shared" si="76"/>
        <v>127075382</v>
      </c>
      <c r="O337" s="39">
        <f t="shared" si="77"/>
        <v>0.99304704271049871</v>
      </c>
      <c r="P337" s="34">
        <f>SUM(P333:P336)</f>
        <v>22745887</v>
      </c>
      <c r="Q337" s="34">
        <f>SUM(Q333:Q336)</f>
        <v>101276017</v>
      </c>
      <c r="R337" s="34">
        <f>SUM(R333:R336)</f>
        <v>108915005</v>
      </c>
      <c r="S337" s="34">
        <f>SUM(S333:S336)</f>
        <v>106651262</v>
      </c>
      <c r="T337" s="39">
        <f t="shared" si="78"/>
        <v>0.97921550846001426</v>
      </c>
      <c r="U337" s="39">
        <f t="shared" si="79"/>
        <v>-4.5142798783797677E-2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21762880997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5415735181</v>
      </c>
      <c r="K338" s="39">
        <f t="shared" si="74"/>
        <v>0.24885194114449075</v>
      </c>
      <c r="L338" s="34">
        <f>SUM(L302,L304:L309,L311:L316,L318:L322,L324:L331,L333:L336)</f>
        <v>4223530897</v>
      </c>
      <c r="M338" s="39">
        <f t="shared" si="75"/>
        <v>0.19407039433713813</v>
      </c>
      <c r="N338" s="34">
        <f t="shared" si="76"/>
        <v>21393933817</v>
      </c>
      <c r="O338" s="39">
        <f t="shared" si="77"/>
        <v>0.98304695136407449</v>
      </c>
      <c r="P338" s="34">
        <f>SUM(P302,P304:P309,P311:P316,P318:P322,P324:P331,P333:P336)</f>
        <v>3941513575</v>
      </c>
      <c r="Q338" s="34">
        <f>SUM(Q302,Q304:Q309,Q311:Q316,Q318:Q322,Q324:Q331,Q333:Q336)</f>
        <v>20736709589</v>
      </c>
      <c r="R338" s="34">
        <f>SUM(R302,R304:R309,R311:R316,R318:R322,R324:R331,R333:R336)</f>
        <v>21236800978</v>
      </c>
      <c r="S338" s="34">
        <f>SUM(S302,S304:S309,S311:S316,S318:S322,S324:S331,S333:S336)</f>
        <v>20792116862</v>
      </c>
      <c r="T338" s="39">
        <f t="shared" si="78"/>
        <v>0.97906068261125279</v>
      </c>
      <c r="U338" s="39">
        <f t="shared" si="79"/>
        <v>7.1550513941842864E-2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174723092726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43629750664</v>
      </c>
      <c r="K339" s="41">
        <f t="shared" si="74"/>
        <v>0.24970798068701763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29720151904</v>
      </c>
      <c r="M339" s="41">
        <f t="shared" si="75"/>
        <v>0.17009859109240363</v>
      </c>
      <c r="N339" s="36">
        <f t="shared" si="76"/>
        <v>173244696979</v>
      </c>
      <c r="O339" s="41">
        <f t="shared" si="77"/>
        <v>0.99153863565522837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29608165475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166788197445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173446570548</v>
      </c>
      <c r="T339" s="41">
        <f t="shared" si="78"/>
        <v>1.0399211287429115</v>
      </c>
      <c r="U339" s="41">
        <f t="shared" si="79"/>
        <v>3.7822819213353398E-3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0</v>
      </c>
      <c r="O8" s="38">
        <f>IF(($E8       =0),0,($N8       /$E8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IF(($R8       =0),0,($S8       /$R8       ))</f>
        <v>0</v>
      </c>
      <c r="U8" s="38">
        <f>IF(($P8       =0),0,(($L8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       +$J9       +$L9</f>
        <v>2821</v>
      </c>
      <c r="O9" s="38">
        <f>IF(($E9       =0),0,($N9       /$E9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      +$L10</f>
        <v>2821</v>
      </c>
      <c r="O10" s="39">
        <f t="shared" ref="O10:O54" si="5">IF(($E10      =0),0,($N10      /$E10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IF(($R10      =0),0,($S10      /$R10      ))</f>
        <v>0</v>
      </c>
      <c r="U10" s="39">
        <f t="shared" ref="U10:U54" si="7">IF(($P10      =0),0,(($L10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11346000</v>
      </c>
      <c r="K13" s="38">
        <f t="shared" si="2"/>
        <v>0</v>
      </c>
      <c r="L13" s="33">
        <v>-11346000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182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11346000</v>
      </c>
      <c r="K19" s="39">
        <f t="shared" si="2"/>
        <v>0</v>
      </c>
      <c r="L19" s="34">
        <f>SUM(L11:L18)</f>
        <v>-11346000</v>
      </c>
      <c r="M19" s="39">
        <f t="shared" si="3"/>
        <v>0</v>
      </c>
      <c r="N19" s="34">
        <f t="shared" si="4"/>
        <v>0</v>
      </c>
      <c r="O19" s="39">
        <f t="shared" si="5"/>
        <v>0</v>
      </c>
      <c r="P19" s="34">
        <f>SUM(P11:P18)</f>
        <v>0</v>
      </c>
      <c r="Q19" s="34">
        <f>SUM(Q11:Q18)</f>
        <v>0</v>
      </c>
      <c r="R19" s="34">
        <f>SUM(R11:R18)</f>
        <v>0</v>
      </c>
      <c r="S19" s="34">
        <f>SUM(S11:S18)</f>
        <v>182</v>
      </c>
      <c r="T19" s="39">
        <f t="shared" si="6"/>
        <v>0</v>
      </c>
      <c r="U19" s="39">
        <f t="shared" si="7"/>
        <v>0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1575634</v>
      </c>
      <c r="Q25" s="33">
        <v>2956991</v>
      </c>
      <c r="R25" s="33">
        <v>2956991</v>
      </c>
      <c r="S25" s="33">
        <v>2906285</v>
      </c>
      <c r="T25" s="38">
        <f t="shared" si="6"/>
        <v>0.98285216289126343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1575634</v>
      </c>
      <c r="Q27" s="34">
        <f>SUM(Q20:Q26)</f>
        <v>2956991</v>
      </c>
      <c r="R27" s="34">
        <f>SUM(R20:R26)</f>
        <v>2956991</v>
      </c>
      <c r="S27" s="34">
        <f>SUM(S20:S26)</f>
        <v>2906285</v>
      </c>
      <c r="T27" s="39">
        <f t="shared" si="6"/>
        <v>0.98285216289126343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8394220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8011847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8394220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-84052</v>
      </c>
      <c r="K50" s="38">
        <f t="shared" si="2"/>
        <v>0</v>
      </c>
      <c r="L50" s="33">
        <v>371064</v>
      </c>
      <c r="M50" s="38">
        <f t="shared" si="3"/>
        <v>0</v>
      </c>
      <c r="N50" s="33">
        <f t="shared" si="4"/>
        <v>822012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-84052</v>
      </c>
      <c r="K53" s="39">
        <f t="shared" si="2"/>
        <v>0</v>
      </c>
      <c r="L53" s="34">
        <f>SUM(L48:L52)</f>
        <v>371064</v>
      </c>
      <c r="M53" s="39">
        <f t="shared" si="3"/>
        <v>0</v>
      </c>
      <c r="N53" s="34">
        <f t="shared" si="4"/>
        <v>822012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8236847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11261948</v>
      </c>
      <c r="K54" s="39">
        <f t="shared" si="2"/>
        <v>1.3672644399003648</v>
      </c>
      <c r="L54" s="34">
        <f>SUM(L8:L9,L11:L18,L20:L26,L28:L34,L36:L39,L41:L46,L48:L52)</f>
        <v>-10974936</v>
      </c>
      <c r="M54" s="39">
        <f t="shared" si="3"/>
        <v>-1.332419553258668</v>
      </c>
      <c r="N54" s="34">
        <f t="shared" si="4"/>
        <v>824833</v>
      </c>
      <c r="O54" s="39">
        <f t="shared" si="5"/>
        <v>0.1001394101407978</v>
      </c>
      <c r="P54" s="34">
        <f>SUM(P8:P9,P11:P18,P20:P26,P28:P34,P36:P39,P41:P46,P48:P52)</f>
        <v>1575634</v>
      </c>
      <c r="Q54" s="34">
        <f>SUM(Q8:Q9,Q11:Q18,Q20:Q26,Q28:Q34,Q36:Q39,Q41:Q46,Q48:Q52)</f>
        <v>11366211</v>
      </c>
      <c r="R54" s="34">
        <f>SUM(R8:R9,R11:R18,R20:R26,R28:R34,R36:R39,R41:R46,R48:R52)</f>
        <v>11351211</v>
      </c>
      <c r="S54" s="34">
        <f>SUM(S8:S9,S11:S18,S20:S26,S28:S34,S36:S39,S41:S46,S48:S52)</f>
        <v>2906467</v>
      </c>
      <c r="T54" s="39">
        <f t="shared" si="6"/>
        <v>0.25604906824478901</v>
      </c>
      <c r="U54" s="39">
        <f t="shared" si="7"/>
        <v>-7.9654094796126511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1572212</v>
      </c>
      <c r="R65" s="33">
        <v>1822753</v>
      </c>
      <c r="S65" s="33">
        <v>1415000</v>
      </c>
      <c r="T65" s="38">
        <f t="shared" si="14"/>
        <v>0.77629826970522064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1572212</v>
      </c>
      <c r="R70" s="34">
        <f>SUM(R64:R69)</f>
        <v>1822753</v>
      </c>
      <c r="S70" s="34">
        <f>SUM(S64:S69)</f>
        <v>1415000</v>
      </c>
      <c r="T70" s="39">
        <f t="shared" si="14"/>
        <v>0.77629826970522064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0</v>
      </c>
      <c r="Q85" s="34">
        <f>SUM(Q57,Q59:Q62,Q64:Q69,Q71:Q77,Q79:Q83)</f>
        <v>3450033</v>
      </c>
      <c r="R85" s="34">
        <f>SUM(R57,R59:R62,R64:R69,R71:R77,R79:R83)</f>
        <v>3700574</v>
      </c>
      <c r="S85" s="34">
        <f>SUM(S57,S59:S62,S64:S69,S71:S77,S79:S83)</f>
        <v>1415000</v>
      </c>
      <c r="T85" s="39">
        <f t="shared" si="14"/>
        <v>0.38237311292788634</v>
      </c>
      <c r="U85" s="39">
        <f t="shared" si="15"/>
        <v>0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430542</v>
      </c>
      <c r="M89" s="38">
        <f t="shared" si="19"/>
        <v>0</v>
      </c>
      <c r="N89" s="33">
        <f t="shared" si="20"/>
        <v>430632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10447092</v>
      </c>
      <c r="K90" s="38">
        <f t="shared" si="18"/>
        <v>47.566563918572513</v>
      </c>
      <c r="L90" s="33">
        <v>15670638</v>
      </c>
      <c r="M90" s="38">
        <f t="shared" si="19"/>
        <v>71.349845877858769</v>
      </c>
      <c r="N90" s="33">
        <f t="shared" si="20"/>
        <v>26121507</v>
      </c>
      <c r="O90" s="38">
        <f t="shared" si="21"/>
        <v>118.93360682235203</v>
      </c>
      <c r="P90" s="33">
        <v>14863246</v>
      </c>
      <c r="Q90" s="33">
        <v>79247988</v>
      </c>
      <c r="R90" s="33">
        <v>219743</v>
      </c>
      <c r="S90" s="33">
        <v>91229765</v>
      </c>
      <c r="T90" s="38">
        <f t="shared" si="22"/>
        <v>415.16573906791115</v>
      </c>
      <c r="U90" s="38">
        <f t="shared" si="23"/>
        <v>5.4321377712513108E-2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10447092</v>
      </c>
      <c r="K91" s="39">
        <f t="shared" si="18"/>
        <v>47.566563918572513</v>
      </c>
      <c r="L91" s="34">
        <f>SUM(L88:L90)</f>
        <v>16101180</v>
      </c>
      <c r="M91" s="39">
        <f t="shared" si="19"/>
        <v>73.310142921536581</v>
      </c>
      <c r="N91" s="34">
        <f t="shared" si="20"/>
        <v>26552139</v>
      </c>
      <c r="O91" s="39">
        <f t="shared" si="21"/>
        <v>120.89431364424877</v>
      </c>
      <c r="P91" s="34">
        <f>SUM(P88:P90)</f>
        <v>14863246</v>
      </c>
      <c r="Q91" s="34">
        <f>SUM(Q88:Q90)</f>
        <v>79247988</v>
      </c>
      <c r="R91" s="34">
        <f>SUM(R88:R90)</f>
        <v>219743</v>
      </c>
      <c r="S91" s="34">
        <f>SUM(S88:S90)</f>
        <v>91229765</v>
      </c>
      <c r="T91" s="39">
        <f t="shared" si="22"/>
        <v>415.16573906791115</v>
      </c>
      <c r="U91" s="39">
        <f t="shared" si="23"/>
        <v>8.3288266910202413E-2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21772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21772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1974311</v>
      </c>
      <c r="K99" s="38">
        <f t="shared" si="18"/>
        <v>0.25000066479064859</v>
      </c>
      <c r="L99" s="33">
        <v>0</v>
      </c>
      <c r="M99" s="38">
        <f t="shared" si="19"/>
        <v>0</v>
      </c>
      <c r="N99" s="33">
        <f t="shared" si="20"/>
        <v>7815206</v>
      </c>
      <c r="O99" s="38">
        <f t="shared" si="21"/>
        <v>0.98961445054799646</v>
      </c>
      <c r="P99" s="33">
        <v>0</v>
      </c>
      <c r="Q99" s="33">
        <v>9202364</v>
      </c>
      <c r="R99" s="33">
        <v>9202364</v>
      </c>
      <c r="S99" s="33">
        <v>9117111</v>
      </c>
      <c r="T99" s="38">
        <f t="shared" si="22"/>
        <v>0.99073575007465475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9651330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5303233</v>
      </c>
      <c r="K100" s="38">
        <f>IF(($E100     =0),0,($J100     /$E100     ))</f>
        <v>0.54948209210544041</v>
      </c>
      <c r="L100" s="33">
        <v>-79498</v>
      </c>
      <c r="M100" s="38">
        <f>IF(($E100     =0),0,($L100     /$E100     ))</f>
        <v>-8.2369994601780277E-3</v>
      </c>
      <c r="N100" s="33">
        <f>$F100     +$H100     +$J100     +$L100</f>
        <v>9095135</v>
      </c>
      <c r="O100" s="38">
        <f>IF(($E100     =0),0,($N100     /$E100     ))</f>
        <v>0.94237115506360258</v>
      </c>
      <c r="P100" s="33">
        <v>0</v>
      </c>
      <c r="Q100" s="33">
        <v>9749840</v>
      </c>
      <c r="R100" s="33">
        <v>9749840</v>
      </c>
      <c r="S100" s="33">
        <v>8949840</v>
      </c>
      <c r="T100" s="38">
        <f>IF(($R100     =0),0,($S100     /$R100     ))</f>
        <v>0.91794737144404426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17548553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7299316</v>
      </c>
      <c r="K101" s="39">
        <f>IF(($E101     =0),0,($J101     /$E101     ))</f>
        <v>0.41594973671048546</v>
      </c>
      <c r="L101" s="34">
        <f>SUM(L97:L100)</f>
        <v>-79498</v>
      </c>
      <c r="M101" s="39">
        <f>IF(($E101     =0),0,($L101     /$E101     ))</f>
        <v>-4.5301740832990618E-3</v>
      </c>
      <c r="N101" s="34">
        <f>$F101     +$H101     +$J101     +$L101</f>
        <v>16932113</v>
      </c>
      <c r="O101" s="39">
        <f>IF(($E101     =0),0,($N101     /$E101     ))</f>
        <v>0.96487231739277879</v>
      </c>
      <c r="P101" s="34">
        <f>SUM(P97:P100)</f>
        <v>0</v>
      </c>
      <c r="Q101" s="34">
        <f>SUM(Q97:Q100)</f>
        <v>18952204</v>
      </c>
      <c r="R101" s="34">
        <f>SUM(R97:R100)</f>
        <v>18952204</v>
      </c>
      <c r="S101" s="34">
        <f>SUM(S97:S100)</f>
        <v>18066951</v>
      </c>
      <c r="T101" s="39">
        <f>IF(($R101     =0),0,($S101     /$R101     ))</f>
        <v>0.95329023473998065</v>
      </c>
      <c r="U101" s="39">
        <f>IF(($P101     =0),0,(($L101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17768184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17746408</v>
      </c>
      <c r="K102" s="39">
        <f>IF(($E102     =0),0,($J102     /$E102     ))</f>
        <v>0.99877443862580439</v>
      </c>
      <c r="L102" s="34">
        <f>SUM(L88:L90,L92:L95,L97:L100)</f>
        <v>16021682</v>
      </c>
      <c r="M102" s="39">
        <f>IF(($E102     =0),0,($L102     /$E102     ))</f>
        <v>0.90170621826068442</v>
      </c>
      <c r="N102" s="34">
        <f>$F102     +$H102     +$J102     +$L102</f>
        <v>43484252</v>
      </c>
      <c r="O102" s="39">
        <f>IF(($E102     =0),0,($N102     /$E102     ))</f>
        <v>2.4473098657690624</v>
      </c>
      <c r="P102" s="34">
        <f>SUM(P88:P90,P92:P95,P97:P100)</f>
        <v>14863246</v>
      </c>
      <c r="Q102" s="34">
        <f>SUM(Q88:Q90,Q92:Q95,Q97:Q100)</f>
        <v>98200192</v>
      </c>
      <c r="R102" s="34">
        <f>SUM(R88:R90,R92:R95,R97:R100)</f>
        <v>19171947</v>
      </c>
      <c r="S102" s="34">
        <f>SUM(S88:S90,S92:S95,S97:S100)</f>
        <v>109296716</v>
      </c>
      <c r="T102" s="39">
        <f>IF(($R102     =0),0,($S102     /$R102     ))</f>
        <v>5.7008667925067806</v>
      </c>
      <c r="U102" s="39">
        <f>IF(($P102     =0),0,(($L102     /$P102     )-1))</f>
        <v>7.7939637142519169E-2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16529</v>
      </c>
      <c r="M105" s="38">
        <f t="shared" ref="M105:M136" si="27">IF(($E105     =0),0,($L105     /$E105     ))</f>
        <v>0</v>
      </c>
      <c r="N105" s="33">
        <f t="shared" ref="N105:N136" si="28">$F105     +$H105     +$J105     +$L105</f>
        <v>48081</v>
      </c>
      <c r="O105" s="38">
        <f t="shared" ref="O105:O136" si="29">IF(($E105     =0),0,($N105     /$E105     ))</f>
        <v>0</v>
      </c>
      <c r="P105" s="33">
        <v>0</v>
      </c>
      <c r="Q105" s="33">
        <v>0</v>
      </c>
      <c r="R105" s="33">
        <v>0</v>
      </c>
      <c r="S105" s="33">
        <v>18870</v>
      </c>
      <c r="T105" s="38">
        <f t="shared" ref="T105:T136" si="30">IF(($R105     =0),0,($S105     /$R105     ))</f>
        <v>0</v>
      </c>
      <c r="U105" s="38">
        <f t="shared" ref="U105:U136" si="31">IF(($P105     =0),0,(($L105     /$P105     )-1))</f>
        <v>0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16529</v>
      </c>
      <c r="M106" s="39">
        <f t="shared" si="27"/>
        <v>0</v>
      </c>
      <c r="N106" s="34">
        <f t="shared" si="28"/>
        <v>48081</v>
      </c>
      <c r="O106" s="39">
        <f t="shared" si="29"/>
        <v>0</v>
      </c>
      <c r="P106" s="34">
        <f>P105</f>
        <v>0</v>
      </c>
      <c r="Q106" s="34">
        <f>Q105</f>
        <v>0</v>
      </c>
      <c r="R106" s="34">
        <f>R105</f>
        <v>0</v>
      </c>
      <c r="S106" s="34">
        <f>S105</f>
        <v>18870</v>
      </c>
      <c r="T106" s="39">
        <f t="shared" si="30"/>
        <v>0</v>
      </c>
      <c r="U106" s="39">
        <f t="shared" si="31"/>
        <v>0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-219</v>
      </c>
      <c r="Q117" s="33">
        <v>0</v>
      </c>
      <c r="R117" s="33">
        <v>0</v>
      </c>
      <c r="S117" s="33">
        <v>-219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-219</v>
      </c>
      <c r="Q121" s="34">
        <f>SUM(Q113:Q120)</f>
        <v>0</v>
      </c>
      <c r="R121" s="34">
        <f>SUM(R113:R120)</f>
        <v>0</v>
      </c>
      <c r="S121" s="34">
        <f>SUM(S113:S120)</f>
        <v>-219</v>
      </c>
      <c r="T121" s="39">
        <f t="shared" si="30"/>
        <v>0</v>
      </c>
      <c r="U121" s="39">
        <f t="shared" si="31"/>
        <v>-1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     +$L137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741984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741984</v>
      </c>
      <c r="O159" s="38">
        <f t="shared" si="37"/>
        <v>1</v>
      </c>
      <c r="P159" s="33">
        <v>0</v>
      </c>
      <c r="Q159" s="33">
        <v>741984</v>
      </c>
      <c r="R159" s="33">
        <v>741984</v>
      </c>
      <c r="S159" s="33">
        <v>741984</v>
      </c>
      <c r="T159" s="38">
        <f t="shared" si="38"/>
        <v>1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741984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741984</v>
      </c>
      <c r="O163" s="39">
        <f t="shared" si="37"/>
        <v>1</v>
      </c>
      <c r="P163" s="34">
        <f>SUM(P158:P162)</f>
        <v>0</v>
      </c>
      <c r="Q163" s="34">
        <f>SUM(Q158:Q162)</f>
        <v>741984</v>
      </c>
      <c r="R163" s="34">
        <f>SUM(R158:R162)</f>
        <v>741984</v>
      </c>
      <c r="S163" s="34">
        <f>SUM(S158:S162)</f>
        <v>741984</v>
      </c>
      <c r="T163" s="39">
        <f t="shared" si="38"/>
        <v>1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741984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741984</v>
      </c>
      <c r="K170" s="39">
        <f t="shared" si="34"/>
        <v>1</v>
      </c>
      <c r="L170" s="34">
        <f>SUM(L105,L107:L111,L113:L120,L122:L125,L127:L131,L133:L136,L138:L143,L145:L149,L151:L156,L158:L162,L164:L168)</f>
        <v>16529</v>
      </c>
      <c r="M170" s="39">
        <f t="shared" si="35"/>
        <v>2.2276760684866521E-2</v>
      </c>
      <c r="N170" s="34">
        <f t="shared" si="36"/>
        <v>790065</v>
      </c>
      <c r="O170" s="39">
        <f t="shared" si="37"/>
        <v>1.0648005886919394</v>
      </c>
      <c r="P170" s="34">
        <f>SUM(P105,P107:P111,P113:P120,P122:P125,P127:P131,P133:P136,P138:P143,P145:P149,P151:P156,P158:P162,P164:P168)</f>
        <v>-219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741984</v>
      </c>
      <c r="S170" s="34">
        <f>SUM(S105,S107:S111,S113:S120,S122:S125,S127:S131,S133:S136,S138:S143,S145:S149,S151:S156,S158:S162,S164:S168)</f>
        <v>760635</v>
      </c>
      <c r="T170" s="39">
        <f t="shared" si="38"/>
        <v>1.0251366606288006</v>
      </c>
      <c r="U170" s="39">
        <f t="shared" si="39"/>
        <v>-76.474885844748854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5077894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10432100</v>
      </c>
      <c r="K184" s="38">
        <f t="shared" si="42"/>
        <v>2.0544146845129103</v>
      </c>
      <c r="L184" s="33">
        <v>0</v>
      </c>
      <c r="M184" s="38">
        <f t="shared" si="43"/>
        <v>0</v>
      </c>
      <c r="N184" s="33">
        <f t="shared" si="44"/>
        <v>10432100</v>
      </c>
      <c r="O184" s="38">
        <f t="shared" si="45"/>
        <v>2.0544146845129103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5077894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10432100</v>
      </c>
      <c r="K185" s="39">
        <f t="shared" si="42"/>
        <v>2.0544146845129103</v>
      </c>
      <c r="L185" s="34">
        <f>SUM(L180:L184)</f>
        <v>0</v>
      </c>
      <c r="M185" s="39">
        <f t="shared" si="43"/>
        <v>0</v>
      </c>
      <c r="N185" s="34">
        <f t="shared" si="44"/>
        <v>10432100</v>
      </c>
      <c r="O185" s="39">
        <f t="shared" si="45"/>
        <v>2.0544146845129103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1701997</v>
      </c>
      <c r="K190" s="38">
        <f t="shared" si="42"/>
        <v>0.22845597315436242</v>
      </c>
      <c r="L190" s="33">
        <v>0</v>
      </c>
      <c r="M190" s="38">
        <f t="shared" si="43"/>
        <v>0</v>
      </c>
      <c r="N190" s="33">
        <f t="shared" si="44"/>
        <v>6786908</v>
      </c>
      <c r="O190" s="38">
        <f t="shared" si="45"/>
        <v>0.91099436241610743</v>
      </c>
      <c r="P190" s="33">
        <v>0</v>
      </c>
      <c r="Q190" s="33">
        <v>6801000</v>
      </c>
      <c r="R190" s="33">
        <v>6392000</v>
      </c>
      <c r="S190" s="33">
        <v>7375670</v>
      </c>
      <c r="T190" s="38">
        <f t="shared" si="46"/>
        <v>1.1538908010012516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7451100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1701997</v>
      </c>
      <c r="K191" s="39">
        <f t="shared" si="42"/>
        <v>0.22842224637972916</v>
      </c>
      <c r="L191" s="34">
        <f>SUM(L186:L190)</f>
        <v>0</v>
      </c>
      <c r="M191" s="39">
        <f t="shared" si="43"/>
        <v>0</v>
      </c>
      <c r="N191" s="34">
        <f t="shared" si="44"/>
        <v>6786908</v>
      </c>
      <c r="O191" s="39">
        <f t="shared" si="45"/>
        <v>0.91085987303888016</v>
      </c>
      <c r="P191" s="34">
        <f>SUM(P186:P190)</f>
        <v>0</v>
      </c>
      <c r="Q191" s="34">
        <f>SUM(Q186:Q190)</f>
        <v>6802045</v>
      </c>
      <c r="R191" s="34">
        <f>SUM(R186:R190)</f>
        <v>6393045</v>
      </c>
      <c r="S191" s="34">
        <f>SUM(S186:S190)</f>
        <v>7375670</v>
      </c>
      <c r="T191" s="39">
        <f t="shared" si="46"/>
        <v>1.1537021872988538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2649502</v>
      </c>
      <c r="K200" s="38">
        <f t="shared" si="42"/>
        <v>0.21739134358907708</v>
      </c>
      <c r="L200" s="33">
        <v>0</v>
      </c>
      <c r="M200" s="38">
        <f t="shared" si="43"/>
        <v>0</v>
      </c>
      <c r="N200" s="33">
        <f t="shared" si="44"/>
        <v>10787020</v>
      </c>
      <c r="O200" s="38">
        <f t="shared" si="45"/>
        <v>0.8850737878749465</v>
      </c>
      <c r="P200" s="33">
        <v>0</v>
      </c>
      <c r="Q200" s="33">
        <v>9864211</v>
      </c>
      <c r="R200" s="33">
        <v>13988443</v>
      </c>
      <c r="S200" s="33">
        <v>13430253</v>
      </c>
      <c r="T200" s="38">
        <f t="shared" si="46"/>
        <v>0.96009634524728737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2649502</v>
      </c>
      <c r="K204" s="39">
        <f t="shared" si="42"/>
        <v>0.21739134358907708</v>
      </c>
      <c r="L204" s="34">
        <f>SUM(L199:L203)</f>
        <v>0</v>
      </c>
      <c r="M204" s="39">
        <f t="shared" si="43"/>
        <v>0</v>
      </c>
      <c r="N204" s="34">
        <f t="shared" si="44"/>
        <v>10787020</v>
      </c>
      <c r="O204" s="39">
        <f t="shared" si="45"/>
        <v>0.8850737878749465</v>
      </c>
      <c r="P204" s="34">
        <f>SUM(P199:P203)</f>
        <v>0</v>
      </c>
      <c r="Q204" s="34">
        <f>SUM(Q199:Q203)</f>
        <v>9864211</v>
      </c>
      <c r="R204" s="34">
        <f>SUM(R199:R203)</f>
        <v>13988443</v>
      </c>
      <c r="S204" s="34">
        <f>SUM(S199:S203)</f>
        <v>13430253</v>
      </c>
      <c r="T204" s="39">
        <f t="shared" si="46"/>
        <v>0.96009634524728737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24716701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14783599</v>
      </c>
      <c r="K205" s="39">
        <f t="shared" si="42"/>
        <v>0.59812185291232833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28006028</v>
      </c>
      <c r="O205" s="39">
        <f t="shared" si="45"/>
        <v>1.133081150271632</v>
      </c>
      <c r="P205" s="34">
        <f>SUM(P173:P178,P180:P184,P186:P190,P192:P197,P199:P203)</f>
        <v>0</v>
      </c>
      <c r="Q205" s="34">
        <f>SUM(Q173:Q178,Q180:Q184,Q186:Q190,Q192:Q197,Q199:Q203)</f>
        <v>16668917</v>
      </c>
      <c r="R205" s="34">
        <f>SUM(R173:R178,R180:R184,R186:R190,R192:R197,R199:R203)</f>
        <v>20384149</v>
      </c>
      <c r="S205" s="34">
        <f>SUM(S173:S178,S180:S184,S186:S190,S192:S197,S199:S203)</f>
        <v>20805923</v>
      </c>
      <c r="T205" s="39">
        <f t="shared" si="46"/>
        <v>1.0206912734007194</v>
      </c>
      <c r="U205" s="39">
        <f t="shared" si="47"/>
        <v>0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0</v>
      </c>
      <c r="Q215" s="33">
        <v>2121</v>
      </c>
      <c r="R215" s="33">
        <v>2121</v>
      </c>
      <c r="S215" s="33">
        <v>471</v>
      </c>
      <c r="T215" s="38">
        <f t="shared" si="54"/>
        <v>0.22206506364922207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0</v>
      </c>
      <c r="Q216" s="34">
        <f>SUM(Q208:Q215)</f>
        <v>2121</v>
      </c>
      <c r="R216" s="34">
        <f>SUM(R208:R215)</f>
        <v>2121</v>
      </c>
      <c r="S216" s="34">
        <f>SUM(S208:S215)</f>
        <v>471</v>
      </c>
      <c r="T216" s="39">
        <f t="shared" si="54"/>
        <v>0.22206506364922207</v>
      </c>
      <c r="U216" s="39">
        <f t="shared" si="55"/>
        <v>0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0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471</v>
      </c>
      <c r="T231" s="39">
        <f t="shared" si="54"/>
        <v>0.20859167404782994</v>
      </c>
      <c r="U231" s="39">
        <f t="shared" si="55"/>
        <v>0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2412508</v>
      </c>
      <c r="K245" s="38">
        <f t="shared" si="58"/>
        <v>0.25000129533920373</v>
      </c>
      <c r="L245" s="33">
        <v>0</v>
      </c>
      <c r="M245" s="38">
        <f t="shared" si="59"/>
        <v>0</v>
      </c>
      <c r="N245" s="33">
        <f t="shared" si="60"/>
        <v>2412508</v>
      </c>
      <c r="O245" s="38">
        <f t="shared" si="61"/>
        <v>0.25000129533920373</v>
      </c>
      <c r="P245" s="33">
        <v>0</v>
      </c>
      <c r="Q245" s="33">
        <v>9191711</v>
      </c>
      <c r="R245" s="33">
        <v>9191711</v>
      </c>
      <c r="S245" s="33">
        <v>4128282</v>
      </c>
      <c r="T245" s="38">
        <f t="shared" si="62"/>
        <v>0.44913096158049354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2412508</v>
      </c>
      <c r="K247" s="39">
        <f t="shared" si="58"/>
        <v>0.25000129533920373</v>
      </c>
      <c r="L247" s="34">
        <f>SUM(L241:L246)</f>
        <v>0</v>
      </c>
      <c r="M247" s="39">
        <f t="shared" si="59"/>
        <v>0</v>
      </c>
      <c r="N247" s="34">
        <f t="shared" si="60"/>
        <v>2412508</v>
      </c>
      <c r="O247" s="39">
        <f t="shared" si="61"/>
        <v>0.25000129533920373</v>
      </c>
      <c r="P247" s="34">
        <f>SUM(P241:P246)</f>
        <v>0</v>
      </c>
      <c r="Q247" s="34">
        <f>SUM(Q241:Q246)</f>
        <v>9191711</v>
      </c>
      <c r="R247" s="34">
        <f>SUM(R241:R246)</f>
        <v>9191711</v>
      </c>
      <c r="S247" s="34">
        <f>SUM(S241:S246)</f>
        <v>4128282</v>
      </c>
      <c r="T247" s="39">
        <f t="shared" si="62"/>
        <v>0.44913096158049354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18228301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0.8319303592803301</v>
      </c>
      <c r="P253" s="33">
        <v>0</v>
      </c>
      <c r="Q253" s="33">
        <v>15674263</v>
      </c>
      <c r="R253" s="33">
        <v>21020837</v>
      </c>
      <c r="S253" s="33">
        <v>13956234</v>
      </c>
      <c r="T253" s="38">
        <f t="shared" si="62"/>
        <v>0.6639238009409425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18228301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0.8319303592803301</v>
      </c>
      <c r="P254" s="34">
        <f>SUM(P248:P253)</f>
        <v>0</v>
      </c>
      <c r="Q254" s="34">
        <f>SUM(Q248:Q253)</f>
        <v>15674263</v>
      </c>
      <c r="R254" s="34">
        <f>SUM(R248:R253)</f>
        <v>21020837</v>
      </c>
      <c r="S254" s="34">
        <f>SUM(S248:S253)</f>
        <v>13956234</v>
      </c>
      <c r="T254" s="39">
        <f t="shared" si="62"/>
        <v>0.6639238009409425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27878283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2412508</v>
      </c>
      <c r="K260" s="39">
        <f t="shared" si="58"/>
        <v>8.6537180212999484E-2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17577185</v>
      </c>
      <c r="O260" s="39">
        <f t="shared" si="61"/>
        <v>0.63049740186653536</v>
      </c>
      <c r="P260" s="34">
        <f>SUM(P234:P239,P241:P246,P248:P253,P255:P258)</f>
        <v>0</v>
      </c>
      <c r="Q260" s="34">
        <f>SUM(Q234:Q239,Q241:Q246,Q248:Q253,Q255:Q258)</f>
        <v>24865974</v>
      </c>
      <c r="R260" s="34">
        <f>SUM(R234:R239,R241:R246,R248:R253,R255:R258)</f>
        <v>30212548</v>
      </c>
      <c r="S260" s="34">
        <f>SUM(S234:S239,S241:S246,S248:S253,S255:S258)</f>
        <v>18084516</v>
      </c>
      <c r="T260" s="39">
        <f t="shared" si="62"/>
        <v>0.59857632663090843</v>
      </c>
      <c r="U260" s="39">
        <f t="shared" si="63"/>
        <v>0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2576043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2575150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441448</v>
      </c>
      <c r="K266" s="38">
        <f t="shared" si="66"/>
        <v>0.17142613051666894</v>
      </c>
      <c r="L266" s="33">
        <v>435416</v>
      </c>
      <c r="M266" s="38">
        <f t="shared" si="67"/>
        <v>0.1690837426946003</v>
      </c>
      <c r="N266" s="33">
        <f t="shared" si="68"/>
        <v>1974508</v>
      </c>
      <c r="O266" s="38">
        <f t="shared" si="69"/>
        <v>0.76675455798691339</v>
      </c>
      <c r="P266" s="33">
        <v>321986</v>
      </c>
      <c r="Q266" s="33">
        <v>2713796</v>
      </c>
      <c r="R266" s="33">
        <v>2713796</v>
      </c>
      <c r="S266" s="33">
        <v>1977230</v>
      </c>
      <c r="T266" s="38">
        <f t="shared" si="70"/>
        <v>0.72858460989698559</v>
      </c>
      <c r="U266" s="38">
        <f t="shared" si="71"/>
        <v>0.35228239737131428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4923988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441448</v>
      </c>
      <c r="K267" s="39">
        <f t="shared" si="66"/>
        <v>8.9652533677986215E-2</v>
      </c>
      <c r="L267" s="34">
        <f>SUM(L263:L266)</f>
        <v>435416</v>
      </c>
      <c r="M267" s="39">
        <f t="shared" si="67"/>
        <v>8.8427510383859584E-2</v>
      </c>
      <c r="N267" s="34">
        <f t="shared" si="68"/>
        <v>1974508</v>
      </c>
      <c r="O267" s="39">
        <f t="shared" si="69"/>
        <v>0.40099772785798826</v>
      </c>
      <c r="P267" s="34">
        <f>SUM(P263:P266)</f>
        <v>321986</v>
      </c>
      <c r="Q267" s="34">
        <f>SUM(Q263:Q266)</f>
        <v>2713796</v>
      </c>
      <c r="R267" s="34">
        <f>SUM(R263:R266)</f>
        <v>5289839</v>
      </c>
      <c r="S267" s="34">
        <f>SUM(S263:S266)</f>
        <v>1977230</v>
      </c>
      <c r="T267" s="39">
        <f t="shared" si="70"/>
        <v>0.37377886170070584</v>
      </c>
      <c r="U267" s="39">
        <f t="shared" si="71"/>
        <v>0.35228239737131428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4923988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441448</v>
      </c>
      <c r="K299" s="39">
        <f t="shared" si="66"/>
        <v>8.9652533677986215E-2</v>
      </c>
      <c r="L299" s="34">
        <f>SUM(L263:L266,L268:L274,L276:L284,L286:L291,L293:L297)</f>
        <v>435416</v>
      </c>
      <c r="M299" s="39">
        <f t="shared" si="67"/>
        <v>8.8427510383859584E-2</v>
      </c>
      <c r="N299" s="34">
        <f t="shared" si="68"/>
        <v>1974508</v>
      </c>
      <c r="O299" s="39">
        <f t="shared" si="69"/>
        <v>0.40099772785798826</v>
      </c>
      <c r="P299" s="34">
        <f>SUM(P263:P266,P268:P274,P276:P284,P286:P291,P293:P297)</f>
        <v>321986</v>
      </c>
      <c r="Q299" s="34">
        <f>SUM(Q263:Q266,Q268:Q274,Q276:Q284,Q286:Q291,Q293:Q297)</f>
        <v>2713796</v>
      </c>
      <c r="R299" s="34">
        <f>SUM(R263:R266,R268:R274,R276:R284,R286:R291,R293:R297)</f>
        <v>5289839</v>
      </c>
      <c r="S299" s="34">
        <f>SUM(S263:S266,S268:S274,S276:S284,S286:S291,S293:S297)</f>
        <v>1977230</v>
      </c>
      <c r="T299" s="39">
        <f t="shared" si="70"/>
        <v>0.37377886170070584</v>
      </c>
      <c r="U299" s="39">
        <f t="shared" si="71"/>
        <v>0.35228239737131428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-1577</v>
      </c>
      <c r="K302" s="38">
        <f t="shared" ref="K302:K339" si="74">IF(($E302     =0),0,($J302     /$E302     ))</f>
        <v>-0.51184680298604346</v>
      </c>
      <c r="L302" s="33">
        <v>1865</v>
      </c>
      <c r="M302" s="38">
        <f t="shared" ref="M302:M339" si="75">IF(($E302     =0),0,($L302     /$E302     ))</f>
        <v>0.60532294709509904</v>
      </c>
      <c r="N302" s="33">
        <f t="shared" ref="N302:N339" si="76">$F302     +$H302     +$J302     +$L302</f>
        <v>2678</v>
      </c>
      <c r="O302" s="38">
        <f t="shared" ref="O302:O339" si="77">IF(($E302     =0),0,($N302     /$E302     ))</f>
        <v>0.86919831223628696</v>
      </c>
      <c r="P302" s="33">
        <v>111</v>
      </c>
      <c r="Q302" s="33">
        <v>2988</v>
      </c>
      <c r="R302" s="33">
        <v>2988</v>
      </c>
      <c r="S302" s="33">
        <v>942</v>
      </c>
      <c r="T302" s="38">
        <f t="shared" ref="T302:T339" si="78">IF(($R302     =0),0,($S302     /$R302     ))</f>
        <v>0.31526104417670681</v>
      </c>
      <c r="U302" s="38">
        <f t="shared" ref="U302:U339" si="79">IF(($P302     =0),0,(($L302     /$P302     )-1))</f>
        <v>15.801801801801801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-1577</v>
      </c>
      <c r="K303" s="39">
        <f t="shared" si="74"/>
        <v>-0.51184680298604346</v>
      </c>
      <c r="L303" s="34">
        <f>L302</f>
        <v>1865</v>
      </c>
      <c r="M303" s="39">
        <f t="shared" si="75"/>
        <v>0.60532294709509904</v>
      </c>
      <c r="N303" s="34">
        <f t="shared" si="76"/>
        <v>2678</v>
      </c>
      <c r="O303" s="39">
        <f t="shared" si="77"/>
        <v>0.86919831223628696</v>
      </c>
      <c r="P303" s="34">
        <f>P302</f>
        <v>111</v>
      </c>
      <c r="Q303" s="34">
        <f>Q302</f>
        <v>2988</v>
      </c>
      <c r="R303" s="34">
        <f>R302</f>
        <v>2988</v>
      </c>
      <c r="S303" s="34">
        <f>S302</f>
        <v>942</v>
      </c>
      <c r="T303" s="39">
        <f t="shared" si="78"/>
        <v>0.31526104417670681</v>
      </c>
      <c r="U303" s="39">
        <f t="shared" si="79"/>
        <v>15.801801801801801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159998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46309</v>
      </c>
      <c r="M307" s="38">
        <f t="shared" si="75"/>
        <v>0.28943486793584922</v>
      </c>
      <c r="N307" s="33">
        <f t="shared" si="76"/>
        <v>46309</v>
      </c>
      <c r="O307" s="38">
        <f t="shared" si="77"/>
        <v>0.28943486793584922</v>
      </c>
      <c r="P307" s="33">
        <v>109181</v>
      </c>
      <c r="Q307" s="33">
        <v>262999</v>
      </c>
      <c r="R307" s="33">
        <v>350000</v>
      </c>
      <c r="S307" s="33">
        <v>133785</v>
      </c>
      <c r="T307" s="38">
        <f t="shared" si="78"/>
        <v>0.38224285714285716</v>
      </c>
      <c r="U307" s="38">
        <f t="shared" si="79"/>
        <v>-0.57585110962530117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-5</v>
      </c>
      <c r="M309" s="38">
        <f t="shared" si="75"/>
        <v>0</v>
      </c>
      <c r="N309" s="33">
        <f t="shared" si="76"/>
        <v>-5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159998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46304</v>
      </c>
      <c r="M310" s="39">
        <f t="shared" si="75"/>
        <v>0.28940361754521932</v>
      </c>
      <c r="N310" s="34">
        <f t="shared" si="76"/>
        <v>46304</v>
      </c>
      <c r="O310" s="39">
        <f t="shared" si="77"/>
        <v>0.28940361754521932</v>
      </c>
      <c r="P310" s="34">
        <f>SUM(P304:P309)</f>
        <v>109181</v>
      </c>
      <c r="Q310" s="34">
        <f>SUM(Q304:Q309)</f>
        <v>262999</v>
      </c>
      <c r="R310" s="34">
        <f>SUM(R304:R309)</f>
        <v>350000</v>
      </c>
      <c r="S310" s="34">
        <f>SUM(S304:S309)</f>
        <v>133785</v>
      </c>
      <c r="T310" s="39">
        <f t="shared" si="78"/>
        <v>0.38224285714285716</v>
      </c>
      <c r="U310" s="39">
        <f t="shared" si="79"/>
        <v>-0.57589690513917258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550000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550000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143</v>
      </c>
      <c r="Q325" s="33">
        <v>0</v>
      </c>
      <c r="R325" s="33">
        <v>0</v>
      </c>
      <c r="S325" s="33">
        <v>143</v>
      </c>
      <c r="T325" s="38">
        <f t="shared" si="78"/>
        <v>0</v>
      </c>
      <c r="U325" s="38">
        <f t="shared" si="79"/>
        <v>-1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143</v>
      </c>
      <c r="Q332" s="34">
        <f>SUM(Q324:Q331)</f>
        <v>0</v>
      </c>
      <c r="R332" s="34">
        <f>SUM(R324:R331)</f>
        <v>0</v>
      </c>
      <c r="S332" s="34">
        <f>SUM(S324:S331)</f>
        <v>143</v>
      </c>
      <c r="T332" s="39">
        <f t="shared" si="78"/>
        <v>0</v>
      </c>
      <c r="U332" s="39">
        <f t="shared" si="79"/>
        <v>-1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100000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800000</v>
      </c>
      <c r="Q335" s="33">
        <v>0</v>
      </c>
      <c r="R335" s="33">
        <v>0</v>
      </c>
      <c r="S335" s="33">
        <v>800000</v>
      </c>
      <c r="T335" s="38">
        <f t="shared" si="78"/>
        <v>0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100000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200000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800000</v>
      </c>
      <c r="Q337" s="34">
        <f>SUM(Q333:Q336)</f>
        <v>0</v>
      </c>
      <c r="R337" s="34">
        <f>SUM(R333:R336)</f>
        <v>1</v>
      </c>
      <c r="S337" s="34">
        <f>SUM(S333:S336)</f>
        <v>800000</v>
      </c>
      <c r="T337" s="39">
        <f t="shared" si="78"/>
        <v>800000</v>
      </c>
      <c r="U337" s="39">
        <f t="shared" si="79"/>
        <v>-1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913079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-1577</v>
      </c>
      <c r="K338" s="39">
        <f t="shared" si="74"/>
        <v>-1.7271232828703759E-3</v>
      </c>
      <c r="L338" s="34">
        <f>SUM(L302,L304:L309,L311:L316,L318:L322,L324:L331,L333:L336)</f>
        <v>48169</v>
      </c>
      <c r="M338" s="39">
        <f t="shared" si="75"/>
        <v>5.2754471409374219E-2</v>
      </c>
      <c r="N338" s="34">
        <f t="shared" si="76"/>
        <v>48982</v>
      </c>
      <c r="O338" s="39">
        <f t="shared" si="77"/>
        <v>5.3644865340238906E-2</v>
      </c>
      <c r="P338" s="34">
        <f>SUM(P302,P304:P309,P311:P316,P318:P322,P324:P331,P333:P336)</f>
        <v>909435</v>
      </c>
      <c r="Q338" s="34">
        <f>SUM(Q302,Q304:Q309,Q311:Q316,Q318:Q322,Q324:Q331,Q333:Q336)</f>
        <v>265987</v>
      </c>
      <c r="R338" s="34">
        <f>SUM(R302,R304:R309,R311:R316,R318:R322,R324:R331,R333:R336)</f>
        <v>352989</v>
      </c>
      <c r="S338" s="34">
        <f>SUM(S302,S304:S309,S311:S316,S318:S322,S324:S331,S333:S336)</f>
        <v>934870</v>
      </c>
      <c r="T338" s="39">
        <f t="shared" si="78"/>
        <v>2.6484394697851776</v>
      </c>
      <c r="U338" s="39">
        <f t="shared" si="79"/>
        <v>-0.94703414757514282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88256741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47386318</v>
      </c>
      <c r="K339" s="41">
        <f t="shared" si="74"/>
        <v>0.53691443240579206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5546860</v>
      </c>
      <c r="M339" s="41">
        <f t="shared" si="75"/>
        <v>6.2849136928815441E-2</v>
      </c>
      <c r="N339" s="36">
        <f t="shared" si="76"/>
        <v>92706114</v>
      </c>
      <c r="O339" s="41">
        <f t="shared" si="77"/>
        <v>1.0504139734776747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17670082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91207499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156181828</v>
      </c>
      <c r="T339" s="41">
        <f t="shared" si="78"/>
        <v>1.7123792419743906</v>
      </c>
      <c r="U339" s="41">
        <f t="shared" si="79"/>
        <v>-0.6860874782584484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18304305</v>
      </c>
      <c r="K8" s="38">
        <f>IF(($E8       =0),0,($J8       /$E8       ))</f>
        <v>0.5507802073040291</v>
      </c>
      <c r="L8" s="33">
        <v>2669756</v>
      </c>
      <c r="M8" s="38">
        <f>IF(($E8       =0),0,($L8       /$E8       ))</f>
        <v>8.0333493302869208E-2</v>
      </c>
      <c r="N8" s="33">
        <f>$F8       +$H8       +$J8       +$L8</f>
        <v>25291486</v>
      </c>
      <c r="O8" s="38">
        <f>IF(($E8       =0),0,($N8       /$E8       ))</f>
        <v>0.76102588446307839</v>
      </c>
      <c r="P8" s="33">
        <v>3424425</v>
      </c>
      <c r="Q8" s="33">
        <v>31933684</v>
      </c>
      <c r="R8" s="33">
        <v>31933684</v>
      </c>
      <c r="S8" s="33">
        <v>26923328</v>
      </c>
      <c r="T8" s="38">
        <f>IF(($R8       =0),0,($S8       /$R8       ))</f>
        <v>0.84310122189472403</v>
      </c>
      <c r="U8" s="38">
        <f>IF(($P8       =0),0,(($L8       /$P8       )-1))</f>
        <v>-0.22037831168736355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44557730</v>
      </c>
      <c r="E9" s="33">
        <v>44742640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144115</v>
      </c>
      <c r="K9" s="38">
        <f>IF(($E9       =0),0,($J9       /$E9       ))</f>
        <v>3.2209766790694512E-3</v>
      </c>
      <c r="L9" s="33">
        <v>6260813</v>
      </c>
      <c r="M9" s="38">
        <f>IF(($E9       =0),0,($L9       /$E9       ))</f>
        <v>0.1399294498491819</v>
      </c>
      <c r="N9" s="33">
        <f>$F9       +$H9       +$J9       +$L9</f>
        <v>33299418</v>
      </c>
      <c r="O9" s="38">
        <f>IF(($E9       =0),0,($N9       /$E9       ))</f>
        <v>0.74424347780998168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77976051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18448420</v>
      </c>
      <c r="K10" s="39">
        <f t="shared" ref="K10:K54" si="2">IF(($E10      =0),0,($J10      /$E10      ))</f>
        <v>0.23659084761807186</v>
      </c>
      <c r="L10" s="34">
        <f>SUM(L8:L9)</f>
        <v>8930569</v>
      </c>
      <c r="M10" s="39">
        <f t="shared" ref="M10:M54" si="3">IF(($E10      =0),0,($L10      /$E10      ))</f>
        <v>0.11452963936324501</v>
      </c>
      <c r="N10" s="34">
        <f t="shared" ref="N10:N54" si="4">$F10      +$H10      +$J10      +$L10</f>
        <v>58590904</v>
      </c>
      <c r="O10" s="39">
        <f t="shared" ref="O10:O54" si="5">IF(($E10      =0),0,($N10      /$E10      ))</f>
        <v>0.75139614341331551</v>
      </c>
      <c r="P10" s="34">
        <f>SUM(P8:P9)</f>
        <v>3424425</v>
      </c>
      <c r="Q10" s="34">
        <f>SUM(Q8:Q9)</f>
        <v>31933684</v>
      </c>
      <c r="R10" s="34">
        <f>SUM(R8:R9)</f>
        <v>31933684</v>
      </c>
      <c r="S10" s="34">
        <f>SUM(S8:S9)</f>
        <v>26923328</v>
      </c>
      <c r="T10" s="39">
        <f t="shared" ref="T10:T54" si="6">IF(($R10      =0),0,($S10      /$R10      ))</f>
        <v>0.84310122189472403</v>
      </c>
      <c r="U10" s="39">
        <f t="shared" ref="U10:U54" si="7">IF(($P10      =0),0,(($L10      /$P10      )-1))</f>
        <v>1.6079032246289522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33120</v>
      </c>
      <c r="K11" s="38">
        <f t="shared" si="2"/>
        <v>1.318418852752677E-2</v>
      </c>
      <c r="L11" s="33">
        <v>37566</v>
      </c>
      <c r="M11" s="38">
        <f t="shared" si="3"/>
        <v>1.4954022530950201E-2</v>
      </c>
      <c r="N11" s="33">
        <f t="shared" si="4"/>
        <v>2452556</v>
      </c>
      <c r="O11" s="38">
        <f t="shared" si="5"/>
        <v>0.97629712192985951</v>
      </c>
      <c r="P11" s="33">
        <v>36183</v>
      </c>
      <c r="Q11" s="33">
        <v>16035455</v>
      </c>
      <c r="R11" s="33">
        <v>16035455</v>
      </c>
      <c r="S11" s="33">
        <v>14419175</v>
      </c>
      <c r="T11" s="38">
        <f t="shared" si="6"/>
        <v>0.89920585352894566</v>
      </c>
      <c r="U11" s="38">
        <f t="shared" si="7"/>
        <v>3.8222369621092822E-2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2418500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29085</v>
      </c>
      <c r="K12" s="38">
        <f t="shared" si="2"/>
        <v>1.2026049204052099E-2</v>
      </c>
      <c r="L12" s="33">
        <v>24744</v>
      </c>
      <c r="M12" s="38">
        <f t="shared" si="3"/>
        <v>1.0231135001033698E-2</v>
      </c>
      <c r="N12" s="33">
        <f t="shared" si="4"/>
        <v>2406443</v>
      </c>
      <c r="O12" s="38">
        <f t="shared" si="5"/>
        <v>0.99501467851974368</v>
      </c>
      <c r="P12" s="33">
        <v>23705</v>
      </c>
      <c r="Q12" s="33">
        <v>2412040</v>
      </c>
      <c r="R12" s="33">
        <v>2412300</v>
      </c>
      <c r="S12" s="33">
        <v>2416396</v>
      </c>
      <c r="T12" s="38">
        <f t="shared" si="6"/>
        <v>1.0016979645981015</v>
      </c>
      <c r="U12" s="38">
        <f t="shared" si="7"/>
        <v>4.3830415524151123E-2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99368</v>
      </c>
      <c r="K13" s="38">
        <f t="shared" si="2"/>
        <v>2.0631211080825648E-2</v>
      </c>
      <c r="L13" s="33">
        <v>125512</v>
      </c>
      <c r="M13" s="38">
        <f t="shared" si="3"/>
        <v>2.6059340684894419E-2</v>
      </c>
      <c r="N13" s="33">
        <f t="shared" si="4"/>
        <v>4491268</v>
      </c>
      <c r="O13" s="38">
        <f t="shared" si="5"/>
        <v>0.93249635826984179</v>
      </c>
      <c r="P13" s="33">
        <v>4104906</v>
      </c>
      <c r="Q13" s="33">
        <v>4869156</v>
      </c>
      <c r="R13" s="33">
        <v>4669156</v>
      </c>
      <c r="S13" s="33">
        <v>4452346</v>
      </c>
      <c r="T13" s="38">
        <f t="shared" si="6"/>
        <v>0.9535654837833647</v>
      </c>
      <c r="U13" s="38">
        <f t="shared" si="7"/>
        <v>-0.96942390398221057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2893036</v>
      </c>
      <c r="E14" s="33">
        <v>3659679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-2046391</v>
      </c>
      <c r="K14" s="38">
        <f t="shared" si="2"/>
        <v>-0.5591722662014893</v>
      </c>
      <c r="L14" s="33">
        <v>686563</v>
      </c>
      <c r="M14" s="38">
        <f t="shared" si="3"/>
        <v>0.18760197274132512</v>
      </c>
      <c r="N14" s="33">
        <f t="shared" si="4"/>
        <v>2772667</v>
      </c>
      <c r="O14" s="38">
        <f t="shared" si="5"/>
        <v>0.75762573712066006</v>
      </c>
      <c r="P14" s="33">
        <v>339496</v>
      </c>
      <c r="Q14" s="33">
        <v>2743570</v>
      </c>
      <c r="R14" s="33">
        <v>3092317</v>
      </c>
      <c r="S14" s="33">
        <v>2416339</v>
      </c>
      <c r="T14" s="38">
        <f t="shared" si="6"/>
        <v>0.78140080722642602</v>
      </c>
      <c r="U14" s="38">
        <f t="shared" si="7"/>
        <v>1.0223007045738388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13343107</v>
      </c>
      <c r="E15" s="33">
        <v>3950726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7136343</v>
      </c>
      <c r="K15" s="38">
        <f t="shared" si="2"/>
        <v>1.8063371137355513</v>
      </c>
      <c r="L15" s="33">
        <v>2240722</v>
      </c>
      <c r="M15" s="38">
        <f t="shared" si="3"/>
        <v>0.56716714851903172</v>
      </c>
      <c r="N15" s="33">
        <f t="shared" si="4"/>
        <v>13370847</v>
      </c>
      <c r="O15" s="38">
        <f t="shared" si="5"/>
        <v>3.3844025123483634</v>
      </c>
      <c r="P15" s="33">
        <v>24022</v>
      </c>
      <c r="Q15" s="33">
        <v>5423810</v>
      </c>
      <c r="R15" s="33">
        <v>8095102</v>
      </c>
      <c r="S15" s="33">
        <v>24169518</v>
      </c>
      <c r="T15" s="38">
        <f t="shared" si="6"/>
        <v>2.985696536004117</v>
      </c>
      <c r="U15" s="38">
        <f t="shared" si="7"/>
        <v>92.277911914078757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2516445</v>
      </c>
      <c r="E16" s="33">
        <v>2482564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100750</v>
      </c>
      <c r="K16" s="38">
        <f t="shared" si="2"/>
        <v>4.0583042370710282E-2</v>
      </c>
      <c r="L16" s="33">
        <v>106531</v>
      </c>
      <c r="M16" s="38">
        <f t="shared" si="3"/>
        <v>4.2911683243614267E-2</v>
      </c>
      <c r="N16" s="33">
        <f t="shared" si="4"/>
        <v>2468551</v>
      </c>
      <c r="O16" s="38">
        <f t="shared" si="5"/>
        <v>0.99435543252862768</v>
      </c>
      <c r="P16" s="33">
        <v>76482</v>
      </c>
      <c r="Q16" s="33">
        <v>2498074</v>
      </c>
      <c r="R16" s="33">
        <v>2498074</v>
      </c>
      <c r="S16" s="33">
        <v>2160021</v>
      </c>
      <c r="T16" s="38">
        <f t="shared" si="6"/>
        <v>0.8646745452696758</v>
      </c>
      <c r="U16" s="38">
        <f t="shared" si="7"/>
        <v>0.39288983028686486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1432282</v>
      </c>
      <c r="E17" s="33">
        <v>1503500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261794</v>
      </c>
      <c r="K17" s="38">
        <f t="shared" si="2"/>
        <v>0.17412304622547389</v>
      </c>
      <c r="L17" s="33">
        <v>376287</v>
      </c>
      <c r="M17" s="38">
        <f t="shared" si="3"/>
        <v>0.25027402726970405</v>
      </c>
      <c r="N17" s="33">
        <f t="shared" si="4"/>
        <v>1374700</v>
      </c>
      <c r="O17" s="38">
        <f t="shared" si="5"/>
        <v>0.91433322248087801</v>
      </c>
      <c r="P17" s="33">
        <v>614335</v>
      </c>
      <c r="Q17" s="33">
        <v>998257</v>
      </c>
      <c r="R17" s="33">
        <v>895715</v>
      </c>
      <c r="S17" s="33">
        <v>1005748</v>
      </c>
      <c r="T17" s="38">
        <f t="shared" si="6"/>
        <v>1.1228437616875904</v>
      </c>
      <c r="U17" s="38">
        <f t="shared" si="7"/>
        <v>-0.38748891077343794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21343461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5614069</v>
      </c>
      <c r="K19" s="39">
        <f t="shared" si="2"/>
        <v>0.26303461280248785</v>
      </c>
      <c r="L19" s="34">
        <f>SUM(L11:L18)</f>
        <v>3597925</v>
      </c>
      <c r="M19" s="39">
        <f t="shared" si="3"/>
        <v>0.16857270711624511</v>
      </c>
      <c r="N19" s="34">
        <f t="shared" si="4"/>
        <v>29337032</v>
      </c>
      <c r="O19" s="39">
        <f t="shared" si="5"/>
        <v>1.3745208427068132</v>
      </c>
      <c r="P19" s="34">
        <f>SUM(P11:P18)</f>
        <v>5219129</v>
      </c>
      <c r="Q19" s="34">
        <f>SUM(Q11:Q18)</f>
        <v>34980362</v>
      </c>
      <c r="R19" s="34">
        <f>SUM(R11:R18)</f>
        <v>37698119</v>
      </c>
      <c r="S19" s="34">
        <f>SUM(S11:S18)</f>
        <v>51039543</v>
      </c>
      <c r="T19" s="39">
        <f t="shared" si="6"/>
        <v>1.3539015832593664</v>
      </c>
      <c r="U19" s="39">
        <f t="shared" si="7"/>
        <v>-0.31062730965262597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5022000</v>
      </c>
      <c r="E20" s="33">
        <v>6724921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3599757</v>
      </c>
      <c r="K20" s="38">
        <f t="shared" si="2"/>
        <v>0.53528613942081993</v>
      </c>
      <c r="L20" s="33">
        <v>742709</v>
      </c>
      <c r="M20" s="38">
        <f t="shared" si="3"/>
        <v>0.11044129737732235</v>
      </c>
      <c r="N20" s="33">
        <f t="shared" si="4"/>
        <v>6760107</v>
      </c>
      <c r="O20" s="38">
        <f t="shared" si="5"/>
        <v>1.0052321804226398</v>
      </c>
      <c r="P20" s="33">
        <v>888711</v>
      </c>
      <c r="Q20" s="33">
        <v>4547000</v>
      </c>
      <c r="R20" s="33">
        <v>5907148</v>
      </c>
      <c r="S20" s="33">
        <v>4593086</v>
      </c>
      <c r="T20" s="38">
        <f t="shared" si="6"/>
        <v>0.77754713442087453</v>
      </c>
      <c r="U20" s="38">
        <f t="shared" si="7"/>
        <v>-0.16428512756115321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4803130</v>
      </c>
      <c r="K21" s="38">
        <f t="shared" si="2"/>
        <v>0.4800098737647176</v>
      </c>
      <c r="L21" s="33">
        <v>3163511</v>
      </c>
      <c r="M21" s="38">
        <f t="shared" si="3"/>
        <v>0.31615145035909825</v>
      </c>
      <c r="N21" s="33">
        <f t="shared" si="4"/>
        <v>13972279</v>
      </c>
      <c r="O21" s="38">
        <f t="shared" si="5"/>
        <v>1.396346107433156</v>
      </c>
      <c r="P21" s="33">
        <v>750925</v>
      </c>
      <c r="Q21" s="33">
        <v>426251</v>
      </c>
      <c r="R21" s="33">
        <v>1511726</v>
      </c>
      <c r="S21" s="33">
        <v>2733470</v>
      </c>
      <c r="T21" s="38">
        <f t="shared" si="6"/>
        <v>1.8081782016053174</v>
      </c>
      <c r="U21" s="38">
        <f t="shared" si="7"/>
        <v>3.2128188567433495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2160000</v>
      </c>
      <c r="E22" s="33">
        <v>2210000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54075</v>
      </c>
      <c r="K22" s="38">
        <f t="shared" si="2"/>
        <v>2.4468325791855202E-2</v>
      </c>
      <c r="L22" s="33">
        <v>34975373</v>
      </c>
      <c r="M22" s="38">
        <f t="shared" si="3"/>
        <v>15.825960633484163</v>
      </c>
      <c r="N22" s="33">
        <f t="shared" si="4"/>
        <v>69733716</v>
      </c>
      <c r="O22" s="38">
        <f t="shared" si="5"/>
        <v>31.553717647058825</v>
      </c>
      <c r="P22" s="33">
        <v>13273</v>
      </c>
      <c r="Q22" s="33">
        <v>2200000</v>
      </c>
      <c r="R22" s="33">
        <v>2200000</v>
      </c>
      <c r="S22" s="33">
        <v>364241</v>
      </c>
      <c r="T22" s="38">
        <f t="shared" si="6"/>
        <v>0.16556409090909091</v>
      </c>
      <c r="U22" s="38">
        <f t="shared" si="7"/>
        <v>2634.0766970541699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1446000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96971</v>
      </c>
      <c r="K23" s="38">
        <f t="shared" si="2"/>
        <v>6.706154910096819E-2</v>
      </c>
      <c r="L23" s="33">
        <v>39693</v>
      </c>
      <c r="M23" s="38">
        <f t="shared" si="3"/>
        <v>2.7450207468879669E-2</v>
      </c>
      <c r="N23" s="33">
        <f t="shared" si="4"/>
        <v>1315160</v>
      </c>
      <c r="O23" s="38">
        <f t="shared" si="5"/>
        <v>0.90951590594744125</v>
      </c>
      <c r="P23" s="33">
        <v>25139</v>
      </c>
      <c r="Q23" s="33">
        <v>1579000</v>
      </c>
      <c r="R23" s="33">
        <v>1497000</v>
      </c>
      <c r="S23" s="33">
        <v>1314277</v>
      </c>
      <c r="T23" s="38">
        <f t="shared" si="6"/>
        <v>0.8779405477621911</v>
      </c>
      <c r="U23" s="38">
        <f t="shared" si="7"/>
        <v>0.57894108755320417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6098</v>
      </c>
      <c r="K24" s="38">
        <f t="shared" si="2"/>
        <v>8.1506084887691885E-3</v>
      </c>
      <c r="L24" s="33">
        <v>2761</v>
      </c>
      <c r="M24" s="38">
        <f t="shared" si="3"/>
        <v>3.6903624200543997E-3</v>
      </c>
      <c r="N24" s="33">
        <f t="shared" si="4"/>
        <v>558408</v>
      </c>
      <c r="O24" s="38">
        <f t="shared" si="5"/>
        <v>0.74637011889088634</v>
      </c>
      <c r="P24" s="33">
        <v>662</v>
      </c>
      <c r="Q24" s="33">
        <v>1089350</v>
      </c>
      <c r="R24" s="33">
        <v>738850</v>
      </c>
      <c r="S24" s="33">
        <v>540796</v>
      </c>
      <c r="T24" s="38">
        <f t="shared" si="6"/>
        <v>0.73194288421195097</v>
      </c>
      <c r="U24" s="38">
        <f t="shared" si="7"/>
        <v>3.1706948640483388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47482000</v>
      </c>
      <c r="K25" s="38">
        <f t="shared" si="2"/>
        <v>7.8117635135924388</v>
      </c>
      <c r="L25" s="33">
        <v>0</v>
      </c>
      <c r="M25" s="38">
        <f t="shared" si="3"/>
        <v>0</v>
      </c>
      <c r="N25" s="33">
        <f t="shared" si="4"/>
        <v>47482000</v>
      </c>
      <c r="O25" s="38">
        <f t="shared" si="5"/>
        <v>7.8117635135924388</v>
      </c>
      <c r="P25" s="33">
        <v>6375956</v>
      </c>
      <c r="Q25" s="33">
        <v>10440196</v>
      </c>
      <c r="R25" s="33">
        <v>10440196</v>
      </c>
      <c r="S25" s="33">
        <v>10367109</v>
      </c>
      <c r="T25" s="38">
        <f t="shared" si="6"/>
        <v>0.99299946092966074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161004</v>
      </c>
      <c r="Q26" s="33">
        <v>0</v>
      </c>
      <c r="R26" s="33">
        <v>0</v>
      </c>
      <c r="S26" s="33">
        <v>708773</v>
      </c>
      <c r="T26" s="38">
        <f t="shared" si="6"/>
        <v>0</v>
      </c>
      <c r="U26" s="38">
        <f t="shared" si="7"/>
        <v>-1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27213670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56042031</v>
      </c>
      <c r="K27" s="39">
        <f t="shared" si="2"/>
        <v>2.0593338200985021</v>
      </c>
      <c r="L27" s="34">
        <f>SUM(L20:L26)</f>
        <v>38924047</v>
      </c>
      <c r="M27" s="39">
        <f t="shared" si="3"/>
        <v>1.4303123026038016</v>
      </c>
      <c r="N27" s="34">
        <f t="shared" si="4"/>
        <v>139821670</v>
      </c>
      <c r="O27" s="39">
        <f t="shared" si="5"/>
        <v>5.1379203907447986</v>
      </c>
      <c r="P27" s="34">
        <f>SUM(P20:P26)</f>
        <v>8215670</v>
      </c>
      <c r="Q27" s="34">
        <f>SUM(Q20:Q26)</f>
        <v>20281797</v>
      </c>
      <c r="R27" s="34">
        <f>SUM(R20:R26)</f>
        <v>22294920</v>
      </c>
      <c r="S27" s="34">
        <f>SUM(S20:S26)</f>
        <v>20621752</v>
      </c>
      <c r="T27" s="39">
        <f t="shared" si="6"/>
        <v>0.92495294892289359</v>
      </c>
      <c r="U27" s="39">
        <f t="shared" si="7"/>
        <v>3.7377812156525279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555008</v>
      </c>
      <c r="K28" s="38">
        <f t="shared" si="2"/>
        <v>0.11654729315988546</v>
      </c>
      <c r="L28" s="33">
        <v>349916</v>
      </c>
      <c r="M28" s="38">
        <f t="shared" si="3"/>
        <v>7.347959422807325E-2</v>
      </c>
      <c r="N28" s="33">
        <f t="shared" si="4"/>
        <v>1999283</v>
      </c>
      <c r="O28" s="38">
        <f t="shared" si="5"/>
        <v>0.41983362746226233</v>
      </c>
      <c r="P28" s="33">
        <v>427732</v>
      </c>
      <c r="Q28" s="33">
        <v>7042829</v>
      </c>
      <c r="R28" s="33">
        <v>4677549</v>
      </c>
      <c r="S28" s="33">
        <v>1856940</v>
      </c>
      <c r="T28" s="38">
        <f t="shared" si="6"/>
        <v>0.39698996205063808</v>
      </c>
      <c r="U28" s="38">
        <f t="shared" si="7"/>
        <v>-0.1819270010193299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535167</v>
      </c>
      <c r="E29" s="33">
        <v>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224260</v>
      </c>
      <c r="K29" s="38">
        <f t="shared" si="2"/>
        <v>6.3770011658657264</v>
      </c>
      <c r="L29" s="33">
        <v>146501</v>
      </c>
      <c r="M29" s="38">
        <f t="shared" si="3"/>
        <v>4.1658657263912193</v>
      </c>
      <c r="N29" s="33">
        <f t="shared" si="4"/>
        <v>381514</v>
      </c>
      <c r="O29" s="38">
        <f t="shared" si="5"/>
        <v>10.848636505815112</v>
      </c>
      <c r="P29" s="33">
        <v>4896</v>
      </c>
      <c r="Q29" s="33">
        <v>33782</v>
      </c>
      <c r="R29" s="33">
        <v>923170</v>
      </c>
      <c r="S29" s="33">
        <v>530569</v>
      </c>
      <c r="T29" s="38">
        <f t="shared" si="6"/>
        <v>0.57472513188253516</v>
      </c>
      <c r="U29" s="38">
        <f t="shared" si="7"/>
        <v>28.922589869281047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43333</v>
      </c>
      <c r="K30" s="38">
        <f t="shared" si="2"/>
        <v>1.0764820725850947E-2</v>
      </c>
      <c r="L30" s="33">
        <v>5302837</v>
      </c>
      <c r="M30" s="38">
        <f t="shared" si="3"/>
        <v>1.3173352789654365</v>
      </c>
      <c r="N30" s="33">
        <f t="shared" si="4"/>
        <v>5971381</v>
      </c>
      <c r="O30" s="38">
        <f t="shared" si="5"/>
        <v>1.4834155482138913</v>
      </c>
      <c r="P30" s="33">
        <v>159623</v>
      </c>
      <c r="Q30" s="33">
        <v>1432598</v>
      </c>
      <c r="R30" s="33">
        <v>1432598</v>
      </c>
      <c r="S30" s="33">
        <v>887625</v>
      </c>
      <c r="T30" s="38">
        <f t="shared" si="6"/>
        <v>0.61959112046784937</v>
      </c>
      <c r="U30" s="38">
        <f t="shared" si="7"/>
        <v>32.221008250690687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918000</v>
      </c>
      <c r="E31" s="33">
        <v>883000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160204</v>
      </c>
      <c r="K31" s="38">
        <f t="shared" si="2"/>
        <v>0.18143148357870895</v>
      </c>
      <c r="L31" s="33">
        <v>186434</v>
      </c>
      <c r="M31" s="38">
        <f t="shared" si="3"/>
        <v>0.21113703284258212</v>
      </c>
      <c r="N31" s="33">
        <f t="shared" si="4"/>
        <v>779493</v>
      </c>
      <c r="O31" s="38">
        <f t="shared" si="5"/>
        <v>0.88277802944507366</v>
      </c>
      <c r="P31" s="33">
        <v>76191</v>
      </c>
      <c r="Q31" s="33">
        <v>1024000</v>
      </c>
      <c r="R31" s="33">
        <v>1324843</v>
      </c>
      <c r="S31" s="33">
        <v>196232</v>
      </c>
      <c r="T31" s="38">
        <f t="shared" si="6"/>
        <v>0.14811717312919342</v>
      </c>
      <c r="U31" s="38">
        <f t="shared" si="7"/>
        <v>1.4469294273601867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904829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4700</v>
      </c>
      <c r="K32" s="38">
        <f t="shared" si="2"/>
        <v>5.1943516399231239E-3</v>
      </c>
      <c r="L32" s="33">
        <v>9504</v>
      </c>
      <c r="M32" s="38">
        <f t="shared" si="3"/>
        <v>1.0503642124644547E-2</v>
      </c>
      <c r="N32" s="33">
        <f t="shared" si="4"/>
        <v>31911</v>
      </c>
      <c r="O32" s="38">
        <f t="shared" si="5"/>
        <v>3.5267437272678039E-2</v>
      </c>
      <c r="P32" s="33">
        <v>7214</v>
      </c>
      <c r="Q32" s="33">
        <v>826467</v>
      </c>
      <c r="R32" s="33">
        <v>826467</v>
      </c>
      <c r="S32" s="33">
        <v>36664</v>
      </c>
      <c r="T32" s="38">
        <f t="shared" si="6"/>
        <v>4.4362327836441139E-2</v>
      </c>
      <c r="U32" s="38">
        <f t="shared" si="7"/>
        <v>0.31743831438868875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5668753</v>
      </c>
      <c r="K33" s="38">
        <f t="shared" si="2"/>
        <v>0.74539512067735159</v>
      </c>
      <c r="L33" s="33">
        <v>512716</v>
      </c>
      <c r="M33" s="38">
        <f t="shared" si="3"/>
        <v>6.7418002635360727E-2</v>
      </c>
      <c r="N33" s="33">
        <f t="shared" si="4"/>
        <v>6953868</v>
      </c>
      <c r="O33" s="38">
        <f t="shared" si="5"/>
        <v>0.91437733784385622</v>
      </c>
      <c r="P33" s="33">
        <v>5583201</v>
      </c>
      <c r="Q33" s="33">
        <v>7329053</v>
      </c>
      <c r="R33" s="33">
        <v>7329053</v>
      </c>
      <c r="S33" s="33">
        <v>7233482</v>
      </c>
      <c r="T33" s="38">
        <f t="shared" si="6"/>
        <v>0.9869599796863251</v>
      </c>
      <c r="U33" s="38">
        <f t="shared" si="7"/>
        <v>-0.90816809210343674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18215538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6656258</v>
      </c>
      <c r="K35" s="39">
        <f t="shared" si="2"/>
        <v>0.36541649222767947</v>
      </c>
      <c r="L35" s="34">
        <f>SUM(L28:L34)</f>
        <v>6507908</v>
      </c>
      <c r="M35" s="39">
        <f t="shared" si="3"/>
        <v>0.35727234627931387</v>
      </c>
      <c r="N35" s="34">
        <f t="shared" si="4"/>
        <v>16117450</v>
      </c>
      <c r="O35" s="39">
        <f t="shared" si="5"/>
        <v>0.88481877395002007</v>
      </c>
      <c r="P35" s="34">
        <f>SUM(P28:P34)</f>
        <v>6258857</v>
      </c>
      <c r="Q35" s="34">
        <f>SUM(Q28:Q34)</f>
        <v>17688729</v>
      </c>
      <c r="R35" s="34">
        <f>SUM(R28:R34)</f>
        <v>16513680</v>
      </c>
      <c r="S35" s="34">
        <f>SUM(S28:S34)</f>
        <v>10741512</v>
      </c>
      <c r="T35" s="39">
        <f t="shared" si="6"/>
        <v>0.65046143560974901</v>
      </c>
      <c r="U35" s="39">
        <f t="shared" si="7"/>
        <v>3.9791770286491612E-2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4083085</v>
      </c>
      <c r="E36" s="33">
        <v>3908008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1124671</v>
      </c>
      <c r="K36" s="38">
        <f t="shared" si="2"/>
        <v>0.28778625836999311</v>
      </c>
      <c r="L36" s="33">
        <v>2448716</v>
      </c>
      <c r="M36" s="38">
        <f t="shared" si="3"/>
        <v>0.62658930073838126</v>
      </c>
      <c r="N36" s="33">
        <f t="shared" si="4"/>
        <v>4553164</v>
      </c>
      <c r="O36" s="38">
        <f t="shared" si="5"/>
        <v>1.1650856395380971</v>
      </c>
      <c r="P36" s="33">
        <v>1260279</v>
      </c>
      <c r="Q36" s="33">
        <v>4860862</v>
      </c>
      <c r="R36" s="33">
        <v>4807862</v>
      </c>
      <c r="S36" s="33">
        <v>3516086</v>
      </c>
      <c r="T36" s="38">
        <f t="shared" si="6"/>
        <v>0.73132007532662124</v>
      </c>
      <c r="U36" s="38">
        <f t="shared" si="7"/>
        <v>0.94299516218234225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1652286</v>
      </c>
      <c r="E37" s="33">
        <v>2214574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1268958</v>
      </c>
      <c r="K37" s="38">
        <f t="shared" si="2"/>
        <v>0.5730032051310997</v>
      </c>
      <c r="L37" s="33">
        <v>289127</v>
      </c>
      <c r="M37" s="38">
        <f t="shared" si="3"/>
        <v>0.13055648625875677</v>
      </c>
      <c r="N37" s="33">
        <f t="shared" si="4"/>
        <v>1577389</v>
      </c>
      <c r="O37" s="38">
        <f t="shared" si="5"/>
        <v>0.71227649200252507</v>
      </c>
      <c r="P37" s="33">
        <v>22354</v>
      </c>
      <c r="Q37" s="33">
        <v>1647211</v>
      </c>
      <c r="R37" s="33">
        <v>1643910</v>
      </c>
      <c r="S37" s="33">
        <v>193640</v>
      </c>
      <c r="T37" s="38">
        <f t="shared" si="6"/>
        <v>0.11779233656343717</v>
      </c>
      <c r="U37" s="38">
        <f t="shared" si="7"/>
        <v>11.934016283439206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3227898</v>
      </c>
      <c r="E38" s="33">
        <v>2198000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2038708</v>
      </c>
      <c r="K38" s="38">
        <f t="shared" si="2"/>
        <v>0.92752866242038212</v>
      </c>
      <c r="L38" s="33">
        <v>58445</v>
      </c>
      <c r="M38" s="38">
        <f t="shared" si="3"/>
        <v>2.6590081892629663E-2</v>
      </c>
      <c r="N38" s="33">
        <f t="shared" si="4"/>
        <v>2173211</v>
      </c>
      <c r="O38" s="38">
        <f t="shared" si="5"/>
        <v>0.98872202001819831</v>
      </c>
      <c r="P38" s="33">
        <v>25918</v>
      </c>
      <c r="Q38" s="33">
        <v>0</v>
      </c>
      <c r="R38" s="33">
        <v>3181808</v>
      </c>
      <c r="S38" s="33">
        <v>110137</v>
      </c>
      <c r="T38" s="38">
        <f t="shared" si="6"/>
        <v>3.461459648099445E-2</v>
      </c>
      <c r="U38" s="38">
        <f t="shared" si="7"/>
        <v>1.2549965275098387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8320582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4432337</v>
      </c>
      <c r="K40" s="39">
        <f t="shared" si="2"/>
        <v>0.53269554942190345</v>
      </c>
      <c r="L40" s="34">
        <f>SUM(L36:L39)</f>
        <v>2796288</v>
      </c>
      <c r="M40" s="39">
        <f t="shared" si="3"/>
        <v>0.33606879903352915</v>
      </c>
      <c r="N40" s="34">
        <f t="shared" si="4"/>
        <v>8303764</v>
      </c>
      <c r="O40" s="39">
        <f t="shared" si="5"/>
        <v>0.99797874715975399</v>
      </c>
      <c r="P40" s="34">
        <f>SUM(P36:P39)</f>
        <v>1308551</v>
      </c>
      <c r="Q40" s="34">
        <f>SUM(Q36:Q39)</f>
        <v>6508073</v>
      </c>
      <c r="R40" s="34">
        <f>SUM(R36:R39)</f>
        <v>9633580</v>
      </c>
      <c r="S40" s="34">
        <f>SUM(S36:S39)</f>
        <v>3819863</v>
      </c>
      <c r="T40" s="39">
        <f t="shared" si="6"/>
        <v>0.39651541794431561</v>
      </c>
      <c r="U40" s="39">
        <f t="shared" si="7"/>
        <v>1.1369346704866681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15144241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9233727</v>
      </c>
      <c r="K42" s="38">
        <f t="shared" si="2"/>
        <v>0.60971870429161823</v>
      </c>
      <c r="L42" s="33">
        <v>555959</v>
      </c>
      <c r="M42" s="38">
        <f t="shared" si="3"/>
        <v>3.6710918691798419E-2</v>
      </c>
      <c r="N42" s="33">
        <f t="shared" si="4"/>
        <v>16622522</v>
      </c>
      <c r="O42" s="38">
        <f t="shared" si="5"/>
        <v>1.0976134096122745</v>
      </c>
      <c r="P42" s="33">
        <v>19741</v>
      </c>
      <c r="Q42" s="33">
        <v>14480992</v>
      </c>
      <c r="R42" s="33">
        <v>14827946</v>
      </c>
      <c r="S42" s="33">
        <v>4578282</v>
      </c>
      <c r="T42" s="38">
        <f t="shared" si="6"/>
        <v>0.30876036370782572</v>
      </c>
      <c r="U42" s="38">
        <f t="shared" si="7"/>
        <v>27.162656400384986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83203</v>
      </c>
      <c r="K43" s="38">
        <f t="shared" si="2"/>
        <v>0.11518457246883415</v>
      </c>
      <c r="L43" s="33">
        <v>541976</v>
      </c>
      <c r="M43" s="38">
        <f t="shared" si="3"/>
        <v>0.75030075656369188</v>
      </c>
      <c r="N43" s="33">
        <f t="shared" si="4"/>
        <v>1565248</v>
      </c>
      <c r="O43" s="38">
        <f t="shared" si="5"/>
        <v>2.1668980888633547</v>
      </c>
      <c r="P43" s="33">
        <v>2618</v>
      </c>
      <c r="Q43" s="33">
        <v>722345</v>
      </c>
      <c r="R43" s="33">
        <v>722345</v>
      </c>
      <c r="S43" s="33">
        <v>711454</v>
      </c>
      <c r="T43" s="38">
        <f t="shared" si="6"/>
        <v>0.98492271698426648</v>
      </c>
      <c r="U43" s="38">
        <f t="shared" si="7"/>
        <v>206.0190985485103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500</v>
      </c>
      <c r="K44" s="38">
        <f t="shared" si="2"/>
        <v>0</v>
      </c>
      <c r="L44" s="33">
        <v>1000</v>
      </c>
      <c r="M44" s="38">
        <f t="shared" si="3"/>
        <v>0</v>
      </c>
      <c r="N44" s="33">
        <f t="shared" si="4"/>
        <v>558000</v>
      </c>
      <c r="O44" s="38">
        <f t="shared" si="5"/>
        <v>0</v>
      </c>
      <c r="P44" s="33">
        <v>8182</v>
      </c>
      <c r="Q44" s="33">
        <v>0</v>
      </c>
      <c r="R44" s="33">
        <v>3848</v>
      </c>
      <c r="S44" s="33">
        <v>559625</v>
      </c>
      <c r="T44" s="38">
        <f t="shared" si="6"/>
        <v>145.43269230769232</v>
      </c>
      <c r="U44" s="38">
        <f t="shared" si="7"/>
        <v>-0.87778049376680523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2492979</v>
      </c>
      <c r="E45" s="33">
        <v>2516483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1315086</v>
      </c>
      <c r="K45" s="38">
        <f t="shared" si="2"/>
        <v>0.52258886708155783</v>
      </c>
      <c r="L45" s="33">
        <v>235688</v>
      </c>
      <c r="M45" s="38">
        <f t="shared" si="3"/>
        <v>9.3657696078217098E-2</v>
      </c>
      <c r="N45" s="33">
        <f t="shared" si="4"/>
        <v>1846909</v>
      </c>
      <c r="O45" s="38">
        <f t="shared" si="5"/>
        <v>0.73392468774873509</v>
      </c>
      <c r="P45" s="33">
        <v>1866112</v>
      </c>
      <c r="Q45" s="33">
        <v>3973083</v>
      </c>
      <c r="R45" s="33">
        <v>5723083</v>
      </c>
      <c r="S45" s="33">
        <v>2227150</v>
      </c>
      <c r="T45" s="38">
        <f t="shared" si="6"/>
        <v>0.38915214055081848</v>
      </c>
      <c r="U45" s="38">
        <f t="shared" si="7"/>
        <v>-0.87370104259551407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43868666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62854639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62251735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10632516</v>
      </c>
      <c r="K47" s="39">
        <f t="shared" si="2"/>
        <v>0.17079870946568798</v>
      </c>
      <c r="L47" s="34">
        <f>SUM(L41:L46)</f>
        <v>1334623</v>
      </c>
      <c r="M47" s="39">
        <f t="shared" si="3"/>
        <v>2.1439129367237717E-2</v>
      </c>
      <c r="N47" s="34">
        <f t="shared" si="4"/>
        <v>20592679</v>
      </c>
      <c r="O47" s="39">
        <f t="shared" si="5"/>
        <v>0.33079686855314155</v>
      </c>
      <c r="P47" s="34">
        <f>SUM(P41:P46)</f>
        <v>1896653</v>
      </c>
      <c r="Q47" s="34">
        <f>SUM(Q41:Q46)</f>
        <v>66694327</v>
      </c>
      <c r="R47" s="34">
        <f>SUM(R41:R46)</f>
        <v>84131861</v>
      </c>
      <c r="S47" s="34">
        <f>SUM(S41:S46)</f>
        <v>8076511</v>
      </c>
      <c r="T47" s="39">
        <f t="shared" si="6"/>
        <v>9.599824494551476E-2</v>
      </c>
      <c r="U47" s="39">
        <f t="shared" si="7"/>
        <v>-0.29632726703303136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291892</v>
      </c>
      <c r="K48" s="38">
        <f t="shared" si="2"/>
        <v>3.8396919532899657E-2</v>
      </c>
      <c r="L48" s="33">
        <v>5400191</v>
      </c>
      <c r="M48" s="38">
        <f t="shared" si="3"/>
        <v>0.71036787335483309</v>
      </c>
      <c r="N48" s="33">
        <f t="shared" si="4"/>
        <v>6169313</v>
      </c>
      <c r="O48" s="38">
        <f t="shared" si="5"/>
        <v>0.8115419909907492</v>
      </c>
      <c r="P48" s="33">
        <v>-297381</v>
      </c>
      <c r="Q48" s="33">
        <v>5719008</v>
      </c>
      <c r="R48" s="33">
        <v>5193964</v>
      </c>
      <c r="S48" s="33">
        <v>3820252</v>
      </c>
      <c r="T48" s="38">
        <f t="shared" si="6"/>
        <v>0.73551761236697055</v>
      </c>
      <c r="U48" s="38">
        <f t="shared" si="7"/>
        <v>-19.159166187483397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56979</v>
      </c>
      <c r="K49" s="38">
        <f t="shared" si="2"/>
        <v>0</v>
      </c>
      <c r="L49" s="33">
        <v>45941</v>
      </c>
      <c r="M49" s="38">
        <f t="shared" si="3"/>
        <v>0</v>
      </c>
      <c r="N49" s="33">
        <f t="shared" si="4"/>
        <v>176146</v>
      </c>
      <c r="O49" s="38">
        <f t="shared" si="5"/>
        <v>0</v>
      </c>
      <c r="P49" s="33">
        <v>28020</v>
      </c>
      <c r="Q49" s="33">
        <v>207151</v>
      </c>
      <c r="R49" s="33">
        <v>207151</v>
      </c>
      <c r="S49" s="33">
        <v>135583</v>
      </c>
      <c r="T49" s="38">
        <f t="shared" si="6"/>
        <v>0.65451289156219372</v>
      </c>
      <c r="U49" s="38">
        <f t="shared" si="7"/>
        <v>0.63957887223411847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-127600</v>
      </c>
      <c r="K50" s="38">
        <f t="shared" si="2"/>
        <v>-0.18740893923015461</v>
      </c>
      <c r="L50" s="33">
        <v>114009</v>
      </c>
      <c r="M50" s="38">
        <f t="shared" si="3"/>
        <v>0.16744753724679232</v>
      </c>
      <c r="N50" s="33">
        <f t="shared" si="4"/>
        <v>192520</v>
      </c>
      <c r="O50" s="38">
        <f t="shared" si="5"/>
        <v>0.28275837759082578</v>
      </c>
      <c r="P50" s="33">
        <v>324324</v>
      </c>
      <c r="Q50" s="33">
        <v>180864</v>
      </c>
      <c r="R50" s="33">
        <v>1383397</v>
      </c>
      <c r="S50" s="33">
        <v>348001</v>
      </c>
      <c r="T50" s="38">
        <f t="shared" si="6"/>
        <v>0.25155541034135537</v>
      </c>
      <c r="U50" s="38">
        <f t="shared" si="7"/>
        <v>-0.64847189847189846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6791</v>
      </c>
      <c r="K51" s="38">
        <f t="shared" si="2"/>
        <v>1.3474206349206349E-2</v>
      </c>
      <c r="L51" s="33">
        <v>2582</v>
      </c>
      <c r="M51" s="38">
        <f t="shared" si="3"/>
        <v>5.123015873015873E-3</v>
      </c>
      <c r="N51" s="33">
        <f t="shared" si="4"/>
        <v>12939</v>
      </c>
      <c r="O51" s="38">
        <f t="shared" si="5"/>
        <v>2.5672619047619048E-2</v>
      </c>
      <c r="P51" s="33">
        <v>1200</v>
      </c>
      <c r="Q51" s="33">
        <v>503000</v>
      </c>
      <c r="R51" s="33">
        <v>584956</v>
      </c>
      <c r="S51" s="33">
        <v>39922</v>
      </c>
      <c r="T51" s="38">
        <f t="shared" si="6"/>
        <v>6.8247868215729049E-2</v>
      </c>
      <c r="U51" s="38">
        <f t="shared" si="7"/>
        <v>1.1516666666666668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-28800</v>
      </c>
      <c r="Q52" s="33">
        <v>1877000</v>
      </c>
      <c r="R52" s="33">
        <v>0</v>
      </c>
      <c r="S52" s="33">
        <v>0</v>
      </c>
      <c r="T52" s="38">
        <f t="shared" si="6"/>
        <v>0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228062</v>
      </c>
      <c r="K53" s="39">
        <f t="shared" si="2"/>
        <v>2.5954986258977641E-2</v>
      </c>
      <c r="L53" s="34">
        <f>SUM(L48:L52)</f>
        <v>5562723</v>
      </c>
      <c r="M53" s="39">
        <f t="shared" si="3"/>
        <v>0.63307521212432971</v>
      </c>
      <c r="N53" s="34">
        <f t="shared" si="4"/>
        <v>6550918</v>
      </c>
      <c r="O53" s="39">
        <f t="shared" si="5"/>
        <v>0.74553843548547893</v>
      </c>
      <c r="P53" s="34">
        <f>SUM(P48:P52)</f>
        <v>27363</v>
      </c>
      <c r="Q53" s="34">
        <f>SUM(Q48:Q52)</f>
        <v>8487023</v>
      </c>
      <c r="R53" s="34">
        <f>SUM(R48:R52)</f>
        <v>7369468</v>
      </c>
      <c r="S53" s="34">
        <f>SUM(S48:S52)</f>
        <v>4343758</v>
      </c>
      <c r="T53" s="39">
        <f t="shared" si="6"/>
        <v>0.58942626523379982</v>
      </c>
      <c r="U53" s="39">
        <f t="shared" si="7"/>
        <v>202.29360815700034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224107865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102053693</v>
      </c>
      <c r="K54" s="39">
        <f t="shared" si="2"/>
        <v>0.45537756115788264</v>
      </c>
      <c r="L54" s="34">
        <f>SUM(L8:L9,L11:L18,L20:L26,L28:L34,L36:L39,L41:L46,L48:L52)</f>
        <v>67654083</v>
      </c>
      <c r="M54" s="39">
        <f t="shared" si="3"/>
        <v>0.30188178803987981</v>
      </c>
      <c r="N54" s="34">
        <f t="shared" si="4"/>
        <v>279314417</v>
      </c>
      <c r="O54" s="39">
        <f t="shared" si="5"/>
        <v>1.2463391992065964</v>
      </c>
      <c r="P54" s="34">
        <f>SUM(P8:P9,P11:P18,P20:P26,P28:P34,P36:P39,P41:P46,P48:P52)</f>
        <v>26350648</v>
      </c>
      <c r="Q54" s="34">
        <f>SUM(Q8:Q9,Q11:Q18,Q20:Q26,Q28:Q34,Q36:Q39,Q41:Q46,Q48:Q52)</f>
        <v>186573995</v>
      </c>
      <c r="R54" s="34">
        <f>SUM(R8:R9,R11:R18,R20:R26,R28:R34,R36:R39,R41:R46,R48:R52)</f>
        <v>209575312</v>
      </c>
      <c r="S54" s="34">
        <f>SUM(S8:S9,S11:S18,S20:S26,S28:S34,S36:S39,S41:S46,S48:S52)</f>
        <v>125566267</v>
      </c>
      <c r="T54" s="39">
        <f t="shared" si="6"/>
        <v>0.59914627253423824</v>
      </c>
      <c r="U54" s="39">
        <f t="shared" si="7"/>
        <v>1.5674542424914941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1557013</v>
      </c>
      <c r="K57" s="38">
        <f t="shared" ref="K57:K85" si="10">IF(($E57      =0),0,($J57      /$E57      ))</f>
        <v>0.21167158523700222</v>
      </c>
      <c r="L57" s="33">
        <v>1412139</v>
      </c>
      <c r="M57" s="38">
        <f t="shared" ref="M57:M85" si="11">IF(($E57      =0),0,($L57      /$E57      ))</f>
        <v>0.19197636802325677</v>
      </c>
      <c r="N57" s="33">
        <f t="shared" ref="N57:N85" si="12">$F57      +$H57      +$J57      +$L57</f>
        <v>6881984</v>
      </c>
      <c r="O57" s="38">
        <f t="shared" ref="O57:O85" si="13">IF(($E57      =0),0,($N57      /$E57      ))</f>
        <v>0.93558657689799984</v>
      </c>
      <c r="P57" s="33">
        <v>1883082</v>
      </c>
      <c r="Q57" s="33">
        <v>7079690</v>
      </c>
      <c r="R57" s="33">
        <v>6977834</v>
      </c>
      <c r="S57" s="33">
        <v>6923235</v>
      </c>
      <c r="T57" s="38">
        <f t="shared" ref="T57:T85" si="14">IF(($R57      =0),0,($S57      /$R57      ))</f>
        <v>0.99217536559339192</v>
      </c>
      <c r="U57" s="38">
        <f t="shared" ref="U57:U85" si="15">IF(($P57      =0),0,(($L57      /$P57      )-1))</f>
        <v>-0.25009160514518225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1557013</v>
      </c>
      <c r="K58" s="39">
        <f t="shared" si="10"/>
        <v>0.21167158523700222</v>
      </c>
      <c r="L58" s="34">
        <f>L57</f>
        <v>1412139</v>
      </c>
      <c r="M58" s="39">
        <f t="shared" si="11"/>
        <v>0.19197636802325677</v>
      </c>
      <c r="N58" s="34">
        <f t="shared" si="12"/>
        <v>6881984</v>
      </c>
      <c r="O58" s="39">
        <f t="shared" si="13"/>
        <v>0.93558657689799984</v>
      </c>
      <c r="P58" s="34">
        <f>P57</f>
        <v>1883082</v>
      </c>
      <c r="Q58" s="34">
        <f>Q57</f>
        <v>7079690</v>
      </c>
      <c r="R58" s="34">
        <f>R57</f>
        <v>6977834</v>
      </c>
      <c r="S58" s="34">
        <f>S57</f>
        <v>6923235</v>
      </c>
      <c r="T58" s="39">
        <f t="shared" si="14"/>
        <v>0.99217536559339192</v>
      </c>
      <c r="U58" s="39">
        <f t="shared" si="15"/>
        <v>-0.25009160514518225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4150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12790</v>
      </c>
      <c r="O59" s="38">
        <f t="shared" si="13"/>
        <v>0</v>
      </c>
      <c r="P59" s="33">
        <v>3399</v>
      </c>
      <c r="Q59" s="33">
        <v>0</v>
      </c>
      <c r="R59" s="33">
        <v>0</v>
      </c>
      <c r="S59" s="33">
        <v>3399</v>
      </c>
      <c r="T59" s="38">
        <f t="shared" si="14"/>
        <v>0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3077000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-5460000</v>
      </c>
      <c r="K60" s="38">
        <f t="shared" si="10"/>
        <v>-1.7744556386090349</v>
      </c>
      <c r="L60" s="33">
        <v>7500000</v>
      </c>
      <c r="M60" s="38">
        <f t="shared" si="11"/>
        <v>2.4374390640233994</v>
      </c>
      <c r="N60" s="33">
        <f t="shared" si="12"/>
        <v>2459447</v>
      </c>
      <c r="O60" s="38">
        <f t="shared" si="13"/>
        <v>0.79930029249268764</v>
      </c>
      <c r="P60" s="33">
        <v>44771</v>
      </c>
      <c r="Q60" s="33">
        <v>149407</v>
      </c>
      <c r="R60" s="33">
        <v>149407</v>
      </c>
      <c r="S60" s="33">
        <v>44768</v>
      </c>
      <c r="T60" s="38">
        <f t="shared" si="14"/>
        <v>0.29963790183860195</v>
      </c>
      <c r="U60" s="38">
        <f t="shared" si="15"/>
        <v>166.51915302316232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102900</v>
      </c>
      <c r="E61" s="33">
        <v>98000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11683</v>
      </c>
      <c r="K61" s="38">
        <f t="shared" si="10"/>
        <v>0.11921428571428572</v>
      </c>
      <c r="L61" s="33">
        <v>22945</v>
      </c>
      <c r="M61" s="38">
        <f t="shared" si="11"/>
        <v>0.23413265306122449</v>
      </c>
      <c r="N61" s="33">
        <f t="shared" si="12"/>
        <v>71157</v>
      </c>
      <c r="O61" s="38">
        <f t="shared" si="13"/>
        <v>0.72609183673469391</v>
      </c>
      <c r="P61" s="33">
        <v>21207</v>
      </c>
      <c r="Q61" s="33">
        <v>2460000</v>
      </c>
      <c r="R61" s="33">
        <v>2460000</v>
      </c>
      <c r="S61" s="33">
        <v>59094</v>
      </c>
      <c r="T61" s="38">
        <f t="shared" si="14"/>
        <v>2.4021951219512196E-2</v>
      </c>
      <c r="U61" s="38">
        <f t="shared" si="15"/>
        <v>8.1954071768755687E-2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3175000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-5444167</v>
      </c>
      <c r="K63" s="39">
        <f t="shared" si="10"/>
        <v>-1.7146982677165354</v>
      </c>
      <c r="L63" s="34">
        <f>SUM(L59:L62)</f>
        <v>7522945</v>
      </c>
      <c r="M63" s="39">
        <f t="shared" si="11"/>
        <v>2.3694314960629921</v>
      </c>
      <c r="N63" s="34">
        <f t="shared" si="12"/>
        <v>2543394</v>
      </c>
      <c r="O63" s="39">
        <f t="shared" si="13"/>
        <v>0.80106897637795271</v>
      </c>
      <c r="P63" s="34">
        <f>SUM(P59:P62)</f>
        <v>69377</v>
      </c>
      <c r="Q63" s="34">
        <f>SUM(Q59:Q62)</f>
        <v>2609407</v>
      </c>
      <c r="R63" s="34">
        <f>SUM(R59:R62)</f>
        <v>2609407</v>
      </c>
      <c r="S63" s="34">
        <f>SUM(S59:S62)</f>
        <v>107261</v>
      </c>
      <c r="T63" s="39">
        <f t="shared" si="14"/>
        <v>4.1105507879759653E-2</v>
      </c>
      <c r="U63" s="39">
        <f t="shared" si="15"/>
        <v>107.43572077201378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62584</v>
      </c>
      <c r="K65" s="38">
        <f t="shared" si="10"/>
        <v>4.9580556917740985E-2</v>
      </c>
      <c r="L65" s="33">
        <v>149907</v>
      </c>
      <c r="M65" s="38">
        <f t="shared" si="11"/>
        <v>0.11875994736462672</v>
      </c>
      <c r="N65" s="33">
        <f t="shared" si="12"/>
        <v>412648</v>
      </c>
      <c r="O65" s="38">
        <f t="shared" si="13"/>
        <v>0.32690971575789313</v>
      </c>
      <c r="P65" s="33">
        <v>253948</v>
      </c>
      <c r="Q65" s="33">
        <v>1387324</v>
      </c>
      <c r="R65" s="33">
        <v>1514063</v>
      </c>
      <c r="S65" s="33">
        <v>-9542538</v>
      </c>
      <c r="T65" s="38">
        <f t="shared" si="14"/>
        <v>-6.3026029960444179</v>
      </c>
      <c r="U65" s="38">
        <f t="shared" si="15"/>
        <v>-0.40969411060532079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30000</v>
      </c>
      <c r="E66" s="33">
        <v>45000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-230206</v>
      </c>
      <c r="K66" s="38">
        <f t="shared" si="10"/>
        <v>-5.1156888888888892</v>
      </c>
      <c r="L66" s="33">
        <v>17408</v>
      </c>
      <c r="M66" s="38">
        <f t="shared" si="11"/>
        <v>0.38684444444444444</v>
      </c>
      <c r="N66" s="33">
        <f t="shared" si="12"/>
        <v>109287</v>
      </c>
      <c r="O66" s="38">
        <f t="shared" si="13"/>
        <v>2.4285999999999999</v>
      </c>
      <c r="P66" s="33">
        <v>139242</v>
      </c>
      <c r="Q66" s="33">
        <v>40000</v>
      </c>
      <c r="R66" s="33">
        <v>15000</v>
      </c>
      <c r="S66" s="33">
        <v>476302</v>
      </c>
      <c r="T66" s="38">
        <f t="shared" si="14"/>
        <v>31.753466666666668</v>
      </c>
      <c r="U66" s="38">
        <f t="shared" si="15"/>
        <v>-0.87498025021186132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437838</v>
      </c>
      <c r="K67" s="38">
        <f t="shared" si="10"/>
        <v>3.6215080046743009E-2</v>
      </c>
      <c r="L67" s="33">
        <v>426390</v>
      </c>
      <c r="M67" s="38">
        <f t="shared" si="11"/>
        <v>3.5268176771159086E-2</v>
      </c>
      <c r="N67" s="33">
        <f t="shared" si="12"/>
        <v>2768138</v>
      </c>
      <c r="O67" s="38">
        <f t="shared" si="13"/>
        <v>0.22896217151190876</v>
      </c>
      <c r="P67" s="33">
        <v>1130839</v>
      </c>
      <c r="Q67" s="33">
        <v>11405600</v>
      </c>
      <c r="R67" s="33">
        <v>11405600</v>
      </c>
      <c r="S67" s="33">
        <v>3498073</v>
      </c>
      <c r="T67" s="38">
        <f t="shared" si="14"/>
        <v>0.30669785017885953</v>
      </c>
      <c r="U67" s="38">
        <f t="shared" si="15"/>
        <v>-0.62294367279515472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784815</v>
      </c>
      <c r="E68" s="33">
        <v>804815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140985</v>
      </c>
      <c r="K68" s="38">
        <f t="shared" si="10"/>
        <v>0.17517690400899585</v>
      </c>
      <c r="L68" s="33">
        <v>139662</v>
      </c>
      <c r="M68" s="38">
        <f t="shared" si="11"/>
        <v>0.17353304796754535</v>
      </c>
      <c r="N68" s="33">
        <f t="shared" si="12"/>
        <v>610361</v>
      </c>
      <c r="O68" s="38">
        <f t="shared" si="13"/>
        <v>0.75838670998925217</v>
      </c>
      <c r="P68" s="33">
        <v>213156</v>
      </c>
      <c r="Q68" s="33">
        <v>781343</v>
      </c>
      <c r="R68" s="33">
        <v>781343</v>
      </c>
      <c r="S68" s="33">
        <v>813535</v>
      </c>
      <c r="T68" s="38">
        <f t="shared" si="14"/>
        <v>1.0412008554501673</v>
      </c>
      <c r="U68" s="38">
        <f t="shared" si="15"/>
        <v>-0.34478973146427971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14202020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411201</v>
      </c>
      <c r="K70" s="39">
        <f t="shared" si="10"/>
        <v>2.8953698135898976E-2</v>
      </c>
      <c r="L70" s="34">
        <f>SUM(L64:L69)</f>
        <v>733367</v>
      </c>
      <c r="M70" s="39">
        <f t="shared" si="11"/>
        <v>5.1638217661994563E-2</v>
      </c>
      <c r="N70" s="34">
        <f t="shared" si="12"/>
        <v>3900434</v>
      </c>
      <c r="O70" s="39">
        <f t="shared" si="13"/>
        <v>0.27463938228505524</v>
      </c>
      <c r="P70" s="34">
        <f>SUM(P64:P69)</f>
        <v>1737185</v>
      </c>
      <c r="Q70" s="34">
        <f>SUM(Q64:Q69)</f>
        <v>13614267</v>
      </c>
      <c r="R70" s="34">
        <f>SUM(R64:R69)</f>
        <v>13716006</v>
      </c>
      <c r="S70" s="34">
        <f>SUM(S64:S69)</f>
        <v>-4754628</v>
      </c>
      <c r="T70" s="39">
        <f t="shared" si="14"/>
        <v>-0.34664814232364727</v>
      </c>
      <c r="U70" s="39">
        <f t="shared" si="15"/>
        <v>-0.57784173821441009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30000</v>
      </c>
      <c r="E71" s="33">
        <v>1291375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266095</v>
      </c>
      <c r="K71" s="38">
        <f t="shared" si="10"/>
        <v>0.20605556093311392</v>
      </c>
      <c r="L71" s="33">
        <v>223116</v>
      </c>
      <c r="M71" s="38">
        <f t="shared" si="11"/>
        <v>0.17277398122156615</v>
      </c>
      <c r="N71" s="33">
        <f t="shared" si="12"/>
        <v>1135398</v>
      </c>
      <c r="O71" s="38">
        <f t="shared" si="13"/>
        <v>0.87921633917336173</v>
      </c>
      <c r="P71" s="33">
        <v>366827</v>
      </c>
      <c r="Q71" s="33">
        <v>856944</v>
      </c>
      <c r="R71" s="33">
        <v>1281700</v>
      </c>
      <c r="S71" s="33">
        <v>1275772</v>
      </c>
      <c r="T71" s="38">
        <f t="shared" si="14"/>
        <v>0.99537489272060542</v>
      </c>
      <c r="U71" s="38">
        <f t="shared" si="15"/>
        <v>-0.39176778154279812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998146</v>
      </c>
      <c r="E72" s="33">
        <v>5794090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3216482</v>
      </c>
      <c r="K72" s="38">
        <f t="shared" si="10"/>
        <v>0.55513152194736359</v>
      </c>
      <c r="L72" s="33">
        <v>257818</v>
      </c>
      <c r="M72" s="38">
        <f t="shared" si="11"/>
        <v>4.4496719933587503E-2</v>
      </c>
      <c r="N72" s="33">
        <f t="shared" si="12"/>
        <v>8531330</v>
      </c>
      <c r="O72" s="38">
        <f t="shared" si="13"/>
        <v>1.4724193100210732</v>
      </c>
      <c r="P72" s="33">
        <v>29099421</v>
      </c>
      <c r="Q72" s="33">
        <v>4459893</v>
      </c>
      <c r="R72" s="33">
        <v>33079893</v>
      </c>
      <c r="S72" s="33">
        <v>29923151</v>
      </c>
      <c r="T72" s="38">
        <f t="shared" si="14"/>
        <v>0.90457218226189551</v>
      </c>
      <c r="U72" s="38">
        <f t="shared" si="15"/>
        <v>-0.99114009862945385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2059639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2300004</v>
      </c>
      <c r="R73" s="33">
        <v>2300004</v>
      </c>
      <c r="S73" s="33">
        <v>1</v>
      </c>
      <c r="T73" s="38">
        <f t="shared" si="14"/>
        <v>4.347818525532999E-7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5992000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531556</v>
      </c>
      <c r="K74" s="38">
        <f t="shared" si="10"/>
        <v>8.8710947930574102E-2</v>
      </c>
      <c r="L74" s="33">
        <v>3520494</v>
      </c>
      <c r="M74" s="38">
        <f t="shared" si="11"/>
        <v>0.58753237650200263</v>
      </c>
      <c r="N74" s="33">
        <f t="shared" si="12"/>
        <v>5201561</v>
      </c>
      <c r="O74" s="38">
        <f t="shared" si="13"/>
        <v>0.86808427903871832</v>
      </c>
      <c r="P74" s="33">
        <v>500210</v>
      </c>
      <c r="Q74" s="33">
        <v>2690112</v>
      </c>
      <c r="R74" s="33">
        <v>1573520</v>
      </c>
      <c r="S74" s="33">
        <v>2244950</v>
      </c>
      <c r="T74" s="38">
        <f t="shared" si="14"/>
        <v>1.4267057298286645</v>
      </c>
      <c r="U74" s="38">
        <f t="shared" si="15"/>
        <v>6.0380320265488496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221260</v>
      </c>
      <c r="E75" s="33">
        <v>4259597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575144</v>
      </c>
      <c r="K75" s="38">
        <f t="shared" si="10"/>
        <v>0.13502310195072445</v>
      </c>
      <c r="L75" s="33">
        <v>416003</v>
      </c>
      <c r="M75" s="38">
        <f t="shared" si="11"/>
        <v>9.7662525351576684E-2</v>
      </c>
      <c r="N75" s="33">
        <f t="shared" si="12"/>
        <v>1114822</v>
      </c>
      <c r="O75" s="38">
        <f t="shared" si="13"/>
        <v>0.26172006412813231</v>
      </c>
      <c r="P75" s="33">
        <v>63883</v>
      </c>
      <c r="Q75" s="33">
        <v>212955</v>
      </c>
      <c r="R75" s="33">
        <v>212955</v>
      </c>
      <c r="S75" s="33">
        <v>234917</v>
      </c>
      <c r="T75" s="38">
        <f t="shared" si="14"/>
        <v>1.1031297692000657</v>
      </c>
      <c r="U75" s="38">
        <f t="shared" si="15"/>
        <v>5.5119515364024858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19396701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4589277</v>
      </c>
      <c r="K78" s="39">
        <f t="shared" si="10"/>
        <v>0.23660090445277265</v>
      </c>
      <c r="L78" s="34">
        <f>SUM(L71:L77)</f>
        <v>4417431</v>
      </c>
      <c r="M78" s="39">
        <f t="shared" si="11"/>
        <v>0.22774135663585265</v>
      </c>
      <c r="N78" s="34">
        <f t="shared" si="12"/>
        <v>15983111</v>
      </c>
      <c r="O78" s="39">
        <f t="shared" si="13"/>
        <v>0.82401182551610197</v>
      </c>
      <c r="P78" s="34">
        <f>SUM(P71:P77)</f>
        <v>30030341</v>
      </c>
      <c r="Q78" s="34">
        <f>SUM(Q71:Q77)</f>
        <v>10519908</v>
      </c>
      <c r="R78" s="34">
        <f>SUM(R71:R77)</f>
        <v>38448072</v>
      </c>
      <c r="S78" s="34">
        <f>SUM(S71:S77)</f>
        <v>33678791</v>
      </c>
      <c r="T78" s="39">
        <f t="shared" si="14"/>
        <v>0.87595526246413602</v>
      </c>
      <c r="U78" s="39">
        <f t="shared" si="15"/>
        <v>-0.85290107095353995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430751</v>
      </c>
      <c r="K79" s="38">
        <f t="shared" si="10"/>
        <v>0.14116485394919848</v>
      </c>
      <c r="L79" s="33">
        <v>408268</v>
      </c>
      <c r="M79" s="38">
        <f t="shared" si="11"/>
        <v>0.1337967702736183</v>
      </c>
      <c r="N79" s="33">
        <f t="shared" si="12"/>
        <v>1625695</v>
      </c>
      <c r="O79" s="38">
        <f t="shared" si="13"/>
        <v>0.53276950544732848</v>
      </c>
      <c r="P79" s="33">
        <v>623448</v>
      </c>
      <c r="Q79" s="33">
        <v>1529209</v>
      </c>
      <c r="R79" s="33">
        <v>2879971</v>
      </c>
      <c r="S79" s="33">
        <v>2408855</v>
      </c>
      <c r="T79" s="38">
        <f t="shared" si="14"/>
        <v>0.83641640835966746</v>
      </c>
      <c r="U79" s="38">
        <f t="shared" si="15"/>
        <v>-0.34514506422347979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170047</v>
      </c>
      <c r="K80" s="38">
        <f t="shared" si="10"/>
        <v>0.23170480790848827</v>
      </c>
      <c r="L80" s="33">
        <v>230466</v>
      </c>
      <c r="M80" s="38">
        <f t="shared" si="11"/>
        <v>0.31403129875527153</v>
      </c>
      <c r="N80" s="33">
        <f t="shared" si="12"/>
        <v>879935</v>
      </c>
      <c r="O80" s="38">
        <f t="shared" si="13"/>
        <v>1.1989930439640548</v>
      </c>
      <c r="P80" s="33">
        <v>275812</v>
      </c>
      <c r="Q80" s="33">
        <v>579022</v>
      </c>
      <c r="R80" s="33">
        <v>1467790</v>
      </c>
      <c r="S80" s="33">
        <v>1033046</v>
      </c>
      <c r="T80" s="38">
        <f t="shared" si="14"/>
        <v>0.70381049060151657</v>
      </c>
      <c r="U80" s="38">
        <f t="shared" si="15"/>
        <v>-0.16440909024988037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125720</v>
      </c>
      <c r="K81" s="38">
        <f t="shared" si="10"/>
        <v>0.17468389606780604</v>
      </c>
      <c r="L81" s="33">
        <v>92584</v>
      </c>
      <c r="M81" s="38">
        <f t="shared" si="11"/>
        <v>0.12864248992635821</v>
      </c>
      <c r="N81" s="33">
        <f t="shared" si="12"/>
        <v>401029</v>
      </c>
      <c r="O81" s="38">
        <f t="shared" si="13"/>
        <v>0.55721689592885926</v>
      </c>
      <c r="P81" s="33">
        <v>132456</v>
      </c>
      <c r="Q81" s="33">
        <v>726340</v>
      </c>
      <c r="R81" s="33">
        <v>810340</v>
      </c>
      <c r="S81" s="33">
        <v>512438</v>
      </c>
      <c r="T81" s="38">
        <f t="shared" si="14"/>
        <v>0.63237406520719697</v>
      </c>
      <c r="U81" s="38">
        <f t="shared" si="15"/>
        <v>-0.30102071631334182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726518</v>
      </c>
      <c r="K84" s="39">
        <f t="shared" si="10"/>
        <v>0.16126929217964311</v>
      </c>
      <c r="L84" s="34">
        <f>SUM(L79:L83)</f>
        <v>731318</v>
      </c>
      <c r="M84" s="39">
        <f t="shared" si="11"/>
        <v>0.16233477521304665</v>
      </c>
      <c r="N84" s="34">
        <f t="shared" si="12"/>
        <v>2906659</v>
      </c>
      <c r="O84" s="39">
        <f t="shared" si="13"/>
        <v>0.64520746841453236</v>
      </c>
      <c r="P84" s="34">
        <f>SUM(P79:P83)</f>
        <v>1031716</v>
      </c>
      <c r="Q84" s="34">
        <f>SUM(Q79:Q83)</f>
        <v>2834571</v>
      </c>
      <c r="R84" s="34">
        <f>SUM(R79:R83)</f>
        <v>5158101</v>
      </c>
      <c r="S84" s="34">
        <f>SUM(S79:S83)</f>
        <v>3954339</v>
      </c>
      <c r="T84" s="39">
        <f t="shared" si="14"/>
        <v>0.76662690397105449</v>
      </c>
      <c r="U84" s="39">
        <f t="shared" si="15"/>
        <v>-0.29116345971178115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48634516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1839842</v>
      </c>
      <c r="K85" s="39">
        <f t="shared" si="10"/>
        <v>3.782996421718271E-2</v>
      </c>
      <c r="L85" s="34">
        <f>SUM(L57,L59:L62,L64:L69,L71:L77,L79:L83)</f>
        <v>14817200</v>
      </c>
      <c r="M85" s="39">
        <f t="shared" si="11"/>
        <v>0.30466428410637414</v>
      </c>
      <c r="N85" s="34">
        <f t="shared" si="12"/>
        <v>32215582</v>
      </c>
      <c r="O85" s="39">
        <f t="shared" si="13"/>
        <v>0.6624016161690599</v>
      </c>
      <c r="P85" s="34">
        <f>SUM(P57,P59:P62,P64:P69,P71:P77,P79:P83)</f>
        <v>34751701</v>
      </c>
      <c r="Q85" s="34">
        <f>SUM(Q57,Q59:Q62,Q64:Q69,Q71:Q77,Q79:Q83)</f>
        <v>36657843</v>
      </c>
      <c r="R85" s="34">
        <f>SUM(R57,R59:R62,R64:R69,R71:R77,R79:R83)</f>
        <v>66909420</v>
      </c>
      <c r="S85" s="34">
        <f>SUM(S57,S59:S62,S64:S69,S71:S77,S79:S83)</f>
        <v>39908998</v>
      </c>
      <c r="T85" s="39">
        <f t="shared" si="14"/>
        <v>0.59646306902675283</v>
      </c>
      <c r="U85" s="39">
        <f t="shared" si="15"/>
        <v>-0.57362662621895832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51829699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7845231</v>
      </c>
      <c r="K88" s="38">
        <f t="shared" ref="K88:K99" si="18">IF(($E88      =0),0,($J88      /$E88      ))</f>
        <v>0.15136555201680796</v>
      </c>
      <c r="L88" s="33">
        <v>15374485</v>
      </c>
      <c r="M88" s="38">
        <f t="shared" ref="M88:M99" si="19">IF(($E88      =0),0,($L88      /$E88      ))</f>
        <v>0.29663465728404093</v>
      </c>
      <c r="N88" s="33">
        <f t="shared" ref="N88:N99" si="20">$F88      +$H88      +$J88      +$L88</f>
        <v>43939254</v>
      </c>
      <c r="O88" s="38">
        <f t="shared" ref="O88:O99" si="21">IF(($E88      =0),0,($N88      /$E88      ))</f>
        <v>0.84776209099728705</v>
      </c>
      <c r="P88" s="33">
        <v>12157413</v>
      </c>
      <c r="Q88" s="33">
        <v>236844290</v>
      </c>
      <c r="R88" s="33">
        <v>123236323</v>
      </c>
      <c r="S88" s="33">
        <v>115192650</v>
      </c>
      <c r="T88" s="38">
        <f t="shared" ref="T88:T99" si="22">IF(($R88      =0),0,($S88      /$R88      ))</f>
        <v>0.93472969004438733</v>
      </c>
      <c r="U88" s="38">
        <f t="shared" ref="U88:U99" si="23">IF(($P88      =0),0,(($L88      /$P88      )-1))</f>
        <v>0.26461813874382645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131567000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57992588</v>
      </c>
      <c r="K89" s="38">
        <f t="shared" si="18"/>
        <v>0.4407836919592299</v>
      </c>
      <c r="L89" s="33">
        <v>106926969</v>
      </c>
      <c r="M89" s="38">
        <f t="shared" si="19"/>
        <v>0.81271875926334114</v>
      </c>
      <c r="N89" s="33">
        <f t="shared" si="20"/>
        <v>263796609</v>
      </c>
      <c r="O89" s="38">
        <f t="shared" si="21"/>
        <v>2.0050362856947412</v>
      </c>
      <c r="P89" s="33">
        <v>94622713</v>
      </c>
      <c r="Q89" s="33">
        <v>128564259</v>
      </c>
      <c r="R89" s="33">
        <v>99029000</v>
      </c>
      <c r="S89" s="33">
        <v>187735586</v>
      </c>
      <c r="T89" s="38">
        <f t="shared" si="22"/>
        <v>1.8957637257772975</v>
      </c>
      <c r="U89" s="38">
        <f t="shared" si="23"/>
        <v>0.13003491032855918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47978087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4264276</v>
      </c>
      <c r="K90" s="38">
        <f t="shared" si="18"/>
        <v>8.8879658749211901E-2</v>
      </c>
      <c r="L90" s="33">
        <v>1825428</v>
      </c>
      <c r="M90" s="38">
        <f t="shared" si="19"/>
        <v>3.8047119302609962E-2</v>
      </c>
      <c r="N90" s="33">
        <f t="shared" si="20"/>
        <v>20552739</v>
      </c>
      <c r="O90" s="38">
        <f t="shared" si="21"/>
        <v>0.42837762581071648</v>
      </c>
      <c r="P90" s="33">
        <v>6589670</v>
      </c>
      <c r="Q90" s="33">
        <v>36744731</v>
      </c>
      <c r="R90" s="33">
        <v>39697294</v>
      </c>
      <c r="S90" s="33">
        <v>25657970</v>
      </c>
      <c r="T90" s="38">
        <f t="shared" si="22"/>
        <v>0.64634052890355698</v>
      </c>
      <c r="U90" s="38">
        <f t="shared" si="23"/>
        <v>-0.7229864317940049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231374786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70102095</v>
      </c>
      <c r="K91" s="39">
        <f t="shared" si="18"/>
        <v>0.30298070162234531</v>
      </c>
      <c r="L91" s="34">
        <f>SUM(L88:L90)</f>
        <v>124126882</v>
      </c>
      <c r="M91" s="39">
        <f t="shared" si="19"/>
        <v>0.53647540488703038</v>
      </c>
      <c r="N91" s="34">
        <f t="shared" si="20"/>
        <v>328288602</v>
      </c>
      <c r="O91" s="39">
        <f t="shared" si="21"/>
        <v>1.4188607482925992</v>
      </c>
      <c r="P91" s="34">
        <f>SUM(P88:P90)</f>
        <v>113369796</v>
      </c>
      <c r="Q91" s="34">
        <f>SUM(Q88:Q90)</f>
        <v>402153280</v>
      </c>
      <c r="R91" s="34">
        <f>SUM(R88:R90)</f>
        <v>261962617</v>
      </c>
      <c r="S91" s="34">
        <f>SUM(S88:S90)</f>
        <v>328586206</v>
      </c>
      <c r="T91" s="39">
        <f t="shared" si="22"/>
        <v>1.2543247955108037</v>
      </c>
      <c r="U91" s="39">
        <f t="shared" si="23"/>
        <v>9.4884937430777416E-2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76254063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-2950102</v>
      </c>
      <c r="K92" s="38">
        <f t="shared" si="18"/>
        <v>-3.8687800806102624E-2</v>
      </c>
      <c r="L92" s="33">
        <v>55510054</v>
      </c>
      <c r="M92" s="38">
        <f t="shared" si="19"/>
        <v>0.72796191856688341</v>
      </c>
      <c r="N92" s="33">
        <f t="shared" si="20"/>
        <v>63405460</v>
      </c>
      <c r="O92" s="38">
        <f t="shared" si="21"/>
        <v>0.83150270956709549</v>
      </c>
      <c r="P92" s="33">
        <v>4097206</v>
      </c>
      <c r="Q92" s="33">
        <v>212697254</v>
      </c>
      <c r="R92" s="33">
        <v>212697254</v>
      </c>
      <c r="S92" s="33">
        <v>21619942</v>
      </c>
      <c r="T92" s="38">
        <f t="shared" si="22"/>
        <v>0.10164654970110709</v>
      </c>
      <c r="U92" s="38">
        <f t="shared" si="23"/>
        <v>12.548270211456295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208585</v>
      </c>
      <c r="K93" s="38">
        <f t="shared" si="18"/>
        <v>1.4656609794790599E-2</v>
      </c>
      <c r="L93" s="33">
        <v>-5116256</v>
      </c>
      <c r="M93" s="38">
        <f t="shared" si="19"/>
        <v>-0.3595031656267525</v>
      </c>
      <c r="N93" s="33">
        <f t="shared" si="20"/>
        <v>14538191</v>
      </c>
      <c r="O93" s="38">
        <f t="shared" si="21"/>
        <v>1.0215528087309085</v>
      </c>
      <c r="P93" s="33">
        <v>338915</v>
      </c>
      <c r="Q93" s="33">
        <v>10545318</v>
      </c>
      <c r="R93" s="33">
        <v>13598449</v>
      </c>
      <c r="S93" s="33">
        <v>10882245</v>
      </c>
      <c r="T93" s="38">
        <f t="shared" si="22"/>
        <v>0.80025633805737695</v>
      </c>
      <c r="U93" s="38">
        <f t="shared" si="23"/>
        <v>-16.095985719133118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11005137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2541696</v>
      </c>
      <c r="K94" s="38">
        <f t="shared" si="18"/>
        <v>0.23095541654774493</v>
      </c>
      <c r="L94" s="33">
        <v>778288</v>
      </c>
      <c r="M94" s="38">
        <f t="shared" si="19"/>
        <v>7.0720428105529268E-2</v>
      </c>
      <c r="N94" s="33">
        <f t="shared" si="20"/>
        <v>6497254</v>
      </c>
      <c r="O94" s="38">
        <f t="shared" si="21"/>
        <v>0.59038374533638249</v>
      </c>
      <c r="P94" s="33">
        <v>804131</v>
      </c>
      <c r="Q94" s="33">
        <v>9324262</v>
      </c>
      <c r="R94" s="33">
        <v>11155408</v>
      </c>
      <c r="S94" s="33">
        <v>2567228</v>
      </c>
      <c r="T94" s="38">
        <f t="shared" si="22"/>
        <v>0.23013304399086076</v>
      </c>
      <c r="U94" s="38">
        <f t="shared" si="23"/>
        <v>-3.2137798443288457E-2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4910831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96098</v>
      </c>
      <c r="K95" s="38">
        <f t="shared" si="18"/>
        <v>1.9568582180897694E-2</v>
      </c>
      <c r="L95" s="33">
        <v>293335</v>
      </c>
      <c r="M95" s="38">
        <f t="shared" si="19"/>
        <v>5.9732253054523766E-2</v>
      </c>
      <c r="N95" s="33">
        <f t="shared" si="20"/>
        <v>2352704</v>
      </c>
      <c r="O95" s="38">
        <f t="shared" si="21"/>
        <v>0.47908470073598541</v>
      </c>
      <c r="P95" s="33">
        <v>1003974</v>
      </c>
      <c r="Q95" s="33">
        <v>5243998</v>
      </c>
      <c r="R95" s="33">
        <v>4863998</v>
      </c>
      <c r="S95" s="33">
        <v>3821870</v>
      </c>
      <c r="T95" s="38">
        <f t="shared" si="22"/>
        <v>0.78574662242870985</v>
      </c>
      <c r="U95" s="38">
        <f t="shared" si="23"/>
        <v>-0.70782609908224714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106401494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-103723</v>
      </c>
      <c r="K96" s="39">
        <f t="shared" si="18"/>
        <v>-9.7482653768000667E-4</v>
      </c>
      <c r="L96" s="34">
        <f>SUM(L92:L95)</f>
        <v>51465421</v>
      </c>
      <c r="M96" s="39">
        <f t="shared" si="19"/>
        <v>0.483690774116386</v>
      </c>
      <c r="N96" s="34">
        <f t="shared" si="20"/>
        <v>86793609</v>
      </c>
      <c r="O96" s="39">
        <f t="shared" si="21"/>
        <v>0.81571795411068193</v>
      </c>
      <c r="P96" s="34">
        <f>SUM(P92:P95)</f>
        <v>6244226</v>
      </c>
      <c r="Q96" s="34">
        <f>SUM(Q92:Q95)</f>
        <v>237810832</v>
      </c>
      <c r="R96" s="34">
        <f>SUM(R92:R95)</f>
        <v>242315109</v>
      </c>
      <c r="S96" s="34">
        <f>SUM(S92:S95)</f>
        <v>38891285</v>
      </c>
      <c r="T96" s="39">
        <f t="shared" si="22"/>
        <v>0.1604988032339329</v>
      </c>
      <c r="U96" s="39">
        <f t="shared" si="23"/>
        <v>7.242081724780622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20291657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3877137</v>
      </c>
      <c r="K97" s="38">
        <f t="shared" si="18"/>
        <v>0.19107049759415901</v>
      </c>
      <c r="L97" s="33">
        <v>5211755</v>
      </c>
      <c r="M97" s="38">
        <f t="shared" si="19"/>
        <v>0.25684225787967929</v>
      </c>
      <c r="N97" s="33">
        <f t="shared" si="20"/>
        <v>17448801</v>
      </c>
      <c r="O97" s="38">
        <f t="shared" si="21"/>
        <v>0.85990025358697908</v>
      </c>
      <c r="P97" s="33">
        <v>3976852</v>
      </c>
      <c r="Q97" s="33">
        <v>10025468</v>
      </c>
      <c r="R97" s="33">
        <v>15545373</v>
      </c>
      <c r="S97" s="33">
        <v>13768433</v>
      </c>
      <c r="T97" s="38">
        <f t="shared" si="22"/>
        <v>0.88569331851992228</v>
      </c>
      <c r="U97" s="38">
        <f t="shared" si="23"/>
        <v>0.31052274512604439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19604504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198244</v>
      </c>
      <c r="K98" s="38">
        <f t="shared" si="18"/>
        <v>1.0112166061431598E-2</v>
      </c>
      <c r="L98" s="33">
        <v>97867</v>
      </c>
      <c r="M98" s="38">
        <f t="shared" si="19"/>
        <v>4.9920671290638111E-3</v>
      </c>
      <c r="N98" s="33">
        <f t="shared" si="20"/>
        <v>617180</v>
      </c>
      <c r="O98" s="38">
        <f t="shared" si="21"/>
        <v>3.1481541180536879E-2</v>
      </c>
      <c r="P98" s="33">
        <v>197824</v>
      </c>
      <c r="Q98" s="33">
        <v>17901232</v>
      </c>
      <c r="R98" s="33">
        <v>17641019</v>
      </c>
      <c r="S98" s="33">
        <v>31912484</v>
      </c>
      <c r="T98" s="38">
        <f t="shared" si="22"/>
        <v>1.8089932333273946</v>
      </c>
      <c r="U98" s="38">
        <f t="shared" si="23"/>
        <v>-0.50528247330960852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43038609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14065642</v>
      </c>
      <c r="K99" s="38">
        <f t="shared" si="18"/>
        <v>0.32681451205823125</v>
      </c>
      <c r="L99" s="33">
        <v>7654522</v>
      </c>
      <c r="M99" s="38">
        <f t="shared" si="19"/>
        <v>0.17785244871645364</v>
      </c>
      <c r="N99" s="33">
        <f t="shared" si="20"/>
        <v>43243626</v>
      </c>
      <c r="O99" s="38">
        <f t="shared" si="21"/>
        <v>1.0047635600862472</v>
      </c>
      <c r="P99" s="33">
        <v>7158729</v>
      </c>
      <c r="Q99" s="33">
        <v>30144501</v>
      </c>
      <c r="R99" s="33">
        <v>29903876</v>
      </c>
      <c r="S99" s="33">
        <v>18452611</v>
      </c>
      <c r="T99" s="38">
        <f t="shared" si="22"/>
        <v>0.61706418927098283</v>
      </c>
      <c r="U99" s="38">
        <f t="shared" si="23"/>
        <v>6.9257126509468359E-2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82934770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18141023</v>
      </c>
      <c r="K101" s="39">
        <f>IF(($E101     =0),0,($J101     /$E101     ))</f>
        <v>0.21873844950676297</v>
      </c>
      <c r="L101" s="34">
        <f>SUM(L97:L100)</f>
        <v>12964144</v>
      </c>
      <c r="M101" s="39">
        <f>IF(($E101     =0),0,($L101     /$E101     ))</f>
        <v>0.15631735639949323</v>
      </c>
      <c r="N101" s="34">
        <f>$F101     +$H101     +$J101     +$L101</f>
        <v>61309607</v>
      </c>
      <c r="O101" s="39">
        <f>IF(($E101     =0),0,($N101     /$E101     ))</f>
        <v>0.73925094384418022</v>
      </c>
      <c r="P101" s="34">
        <f>SUM(P97:P100)</f>
        <v>11333405</v>
      </c>
      <c r="Q101" s="34">
        <f>SUM(Q97:Q100)</f>
        <v>58071201</v>
      </c>
      <c r="R101" s="34">
        <f>SUM(R97:R100)</f>
        <v>63090268</v>
      </c>
      <c r="S101" s="34">
        <f>SUM(S97:S100)</f>
        <v>64133528</v>
      </c>
      <c r="T101" s="39">
        <f>IF(($R101     =0),0,($S101     /$R101     ))</f>
        <v>1.0165359893541743</v>
      </c>
      <c r="U101" s="39">
        <f>IF(($P101     =0),0,(($L101     /$P101     )-1))</f>
        <v>0.1438878254152216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420711050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88139395</v>
      </c>
      <c r="K102" s="39">
        <f>IF(($E102     =0),0,($J102     /$E102     ))</f>
        <v>0.20950102213859131</v>
      </c>
      <c r="L102" s="34">
        <f>SUM(L88:L90,L92:L95,L97:L100)</f>
        <v>188556447</v>
      </c>
      <c r="M102" s="39">
        <f>IF(($E102     =0),0,($L102     /$E102     ))</f>
        <v>0.44818515463285313</v>
      </c>
      <c r="N102" s="34">
        <f>$F102     +$H102     +$J102     +$L102</f>
        <v>476391818</v>
      </c>
      <c r="O102" s="39">
        <f>IF(($E102     =0),0,($N102     /$E102     ))</f>
        <v>1.1323491931100931</v>
      </c>
      <c r="P102" s="34">
        <f>SUM(P88:P90,P92:P95,P97:P100)</f>
        <v>130947427</v>
      </c>
      <c r="Q102" s="34">
        <f>SUM(Q88:Q90,Q92:Q95,Q97:Q100)</f>
        <v>698035313</v>
      </c>
      <c r="R102" s="34">
        <f>SUM(R88:R90,R92:R95,R97:R100)</f>
        <v>567367994</v>
      </c>
      <c r="S102" s="34">
        <f>SUM(S88:S90,S92:S95,S97:S100)</f>
        <v>431611019</v>
      </c>
      <c r="T102" s="39">
        <f>IF(($R102     =0),0,($S102     /$R102     ))</f>
        <v>0.76072500310971014</v>
      </c>
      <c r="U102" s="39">
        <f>IF(($P102     =0),0,(($L102     /$P102     )-1))</f>
        <v>0.4399400684673247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162369169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20740211</v>
      </c>
      <c r="K105" s="38">
        <f t="shared" ref="K105:K136" si="26">IF(($E105     =0),0,($J105     /$E105     ))</f>
        <v>0.12773490883604879</v>
      </c>
      <c r="L105" s="33">
        <v>67886198</v>
      </c>
      <c r="M105" s="38">
        <f t="shared" ref="M105:M136" si="27">IF(($E105     =0),0,($L105     /$E105     ))</f>
        <v>0.41809783481739687</v>
      </c>
      <c r="N105" s="33">
        <f t="shared" ref="N105:N136" si="28">$F105     +$H105     +$J105     +$L105</f>
        <v>179790045</v>
      </c>
      <c r="O105" s="38">
        <f t="shared" ref="O105:O136" si="29">IF(($E105     =0),0,($N105     /$E105     ))</f>
        <v>1.1072917728611396</v>
      </c>
      <c r="P105" s="33">
        <v>31641014</v>
      </c>
      <c r="Q105" s="33">
        <v>294900390</v>
      </c>
      <c r="R105" s="33">
        <v>140327246</v>
      </c>
      <c r="S105" s="33">
        <v>89464375</v>
      </c>
      <c r="T105" s="38">
        <f t="shared" ref="T105:T136" si="30">IF(($R105     =0),0,($S105     /$R105     ))</f>
        <v>0.63754101609034641</v>
      </c>
      <c r="U105" s="38">
        <f t="shared" ref="U105:U136" si="31">IF(($P105     =0),0,(($L105     /$P105     )-1))</f>
        <v>1.1455127196618919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162369169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20740211</v>
      </c>
      <c r="K106" s="39">
        <f t="shared" si="26"/>
        <v>0.12773490883604879</v>
      </c>
      <c r="L106" s="34">
        <f>L105</f>
        <v>67886198</v>
      </c>
      <c r="M106" s="39">
        <f t="shared" si="27"/>
        <v>0.41809783481739687</v>
      </c>
      <c r="N106" s="34">
        <f t="shared" si="28"/>
        <v>179790045</v>
      </c>
      <c r="O106" s="39">
        <f t="shared" si="29"/>
        <v>1.1072917728611396</v>
      </c>
      <c r="P106" s="34">
        <f>P105</f>
        <v>31641014</v>
      </c>
      <c r="Q106" s="34">
        <f>Q105</f>
        <v>294900390</v>
      </c>
      <c r="R106" s="34">
        <f>R105</f>
        <v>140327246</v>
      </c>
      <c r="S106" s="34">
        <f>S105</f>
        <v>89464375</v>
      </c>
      <c r="T106" s="39">
        <f t="shared" si="30"/>
        <v>0.63754101609034641</v>
      </c>
      <c r="U106" s="39">
        <f t="shared" si="31"/>
        <v>1.1455127196618919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10098463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9664540</v>
      </c>
      <c r="K107" s="38">
        <f t="shared" si="26"/>
        <v>0.95703078775453254</v>
      </c>
      <c r="L107" s="33">
        <v>272753</v>
      </c>
      <c r="M107" s="38">
        <f t="shared" si="27"/>
        <v>2.7009357760681005E-2</v>
      </c>
      <c r="N107" s="33">
        <f t="shared" si="28"/>
        <v>10130197</v>
      </c>
      <c r="O107" s="38">
        <f t="shared" si="29"/>
        <v>1.0031424584117405</v>
      </c>
      <c r="P107" s="33">
        <v>1216444</v>
      </c>
      <c r="Q107" s="33">
        <v>9937644</v>
      </c>
      <c r="R107" s="33">
        <v>9500056</v>
      </c>
      <c r="S107" s="33">
        <v>9525343</v>
      </c>
      <c r="T107" s="38">
        <f t="shared" si="30"/>
        <v>1.0026617737832282</v>
      </c>
      <c r="U107" s="38">
        <f t="shared" si="31"/>
        <v>-0.77577841643347334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5289802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71293</v>
      </c>
      <c r="Q108" s="33">
        <v>6978862</v>
      </c>
      <c r="R108" s="33">
        <v>7749547</v>
      </c>
      <c r="S108" s="33">
        <v>720685</v>
      </c>
      <c r="T108" s="38">
        <f t="shared" si="30"/>
        <v>9.2997048730719359E-2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426471</v>
      </c>
      <c r="K109" s="38">
        <f t="shared" si="26"/>
        <v>2.0405435975875835E-2</v>
      </c>
      <c r="L109" s="33">
        <v>13843691</v>
      </c>
      <c r="M109" s="38">
        <f t="shared" si="27"/>
        <v>0.66238161649985228</v>
      </c>
      <c r="N109" s="33">
        <f t="shared" si="28"/>
        <v>21354134</v>
      </c>
      <c r="O109" s="38">
        <f t="shared" si="29"/>
        <v>1.0217351570382824</v>
      </c>
      <c r="P109" s="33">
        <v>206973</v>
      </c>
      <c r="Q109" s="33">
        <v>15079788</v>
      </c>
      <c r="R109" s="33">
        <v>18299788</v>
      </c>
      <c r="S109" s="33">
        <v>17147093</v>
      </c>
      <c r="T109" s="38">
        <f t="shared" si="30"/>
        <v>0.93701047247104718</v>
      </c>
      <c r="U109" s="38">
        <f t="shared" si="31"/>
        <v>65.886458620206497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15181194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10517659</v>
      </c>
      <c r="K110" s="38">
        <f t="shared" si="26"/>
        <v>0.6928084180993932</v>
      </c>
      <c r="L110" s="33">
        <v>1269304</v>
      </c>
      <c r="M110" s="38">
        <f t="shared" si="27"/>
        <v>8.3610287833750102E-2</v>
      </c>
      <c r="N110" s="33">
        <f t="shared" si="28"/>
        <v>14923203</v>
      </c>
      <c r="O110" s="38">
        <f t="shared" si="29"/>
        <v>0.9830058821460288</v>
      </c>
      <c r="P110" s="33">
        <v>2668612</v>
      </c>
      <c r="Q110" s="33">
        <v>14740975</v>
      </c>
      <c r="R110" s="33">
        <v>15318975</v>
      </c>
      <c r="S110" s="33">
        <v>14727247</v>
      </c>
      <c r="T110" s="38">
        <f t="shared" si="30"/>
        <v>0.961372872532268</v>
      </c>
      <c r="U110" s="38">
        <f t="shared" si="31"/>
        <v>-0.5243579808529677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16922522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68391853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20608670</v>
      </c>
      <c r="K112" s="39">
        <f t="shared" si="26"/>
        <v>0.30133223616561466</v>
      </c>
      <c r="L112" s="34">
        <f>SUM(L107:L111)</f>
        <v>15385748</v>
      </c>
      <c r="M112" s="39">
        <f t="shared" si="27"/>
        <v>0.22496463138672379</v>
      </c>
      <c r="N112" s="34">
        <f t="shared" si="28"/>
        <v>46407534</v>
      </c>
      <c r="O112" s="39">
        <f t="shared" si="29"/>
        <v>0.67855354058033779</v>
      </c>
      <c r="P112" s="34">
        <f>SUM(P107:P111)</f>
        <v>4163322</v>
      </c>
      <c r="Q112" s="34">
        <f>SUM(Q107:Q111)</f>
        <v>55805135</v>
      </c>
      <c r="R112" s="34">
        <f>SUM(R107:R111)</f>
        <v>59936232</v>
      </c>
      <c r="S112" s="34">
        <f>SUM(S107:S111)</f>
        <v>42120368</v>
      </c>
      <c r="T112" s="39">
        <f t="shared" si="30"/>
        <v>0.70275301924218392</v>
      </c>
      <c r="U112" s="39">
        <f t="shared" si="31"/>
        <v>2.6955460086920975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957</v>
      </c>
      <c r="K113" s="38">
        <f t="shared" si="26"/>
        <v>3.1387340111511974E-4</v>
      </c>
      <c r="L113" s="33">
        <v>3050173</v>
      </c>
      <c r="M113" s="38">
        <f t="shared" si="27"/>
        <v>1.0003847163004265</v>
      </c>
      <c r="N113" s="33">
        <f t="shared" si="28"/>
        <v>3055044</v>
      </c>
      <c r="O113" s="38">
        <f t="shared" si="29"/>
        <v>1.0019822892751722</v>
      </c>
      <c r="P113" s="33">
        <v>2940174</v>
      </c>
      <c r="Q113" s="33">
        <v>2936000</v>
      </c>
      <c r="R113" s="33">
        <v>2936000</v>
      </c>
      <c r="S113" s="33">
        <v>2952659</v>
      </c>
      <c r="T113" s="38">
        <f t="shared" si="30"/>
        <v>1.0056740463215259</v>
      </c>
      <c r="U113" s="38">
        <f t="shared" si="31"/>
        <v>3.7412411646385646E-2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4852043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110985</v>
      </c>
      <c r="K114" s="38">
        <f t="shared" si="26"/>
        <v>2.2873869831738919E-2</v>
      </c>
      <c r="L114" s="33">
        <v>122103</v>
      </c>
      <c r="M114" s="38">
        <f t="shared" si="27"/>
        <v>2.5165275740548877E-2</v>
      </c>
      <c r="N114" s="33">
        <f t="shared" si="28"/>
        <v>4847864</v>
      </c>
      <c r="O114" s="38">
        <f t="shared" si="29"/>
        <v>0.99913871332137827</v>
      </c>
      <c r="P114" s="33">
        <v>60082</v>
      </c>
      <c r="Q114" s="33">
        <v>4785202</v>
      </c>
      <c r="R114" s="33">
        <v>7643896</v>
      </c>
      <c r="S114" s="33">
        <v>7571382</v>
      </c>
      <c r="T114" s="38">
        <f t="shared" si="30"/>
        <v>0.99051347637382825</v>
      </c>
      <c r="U114" s="38">
        <f t="shared" si="31"/>
        <v>1.0322725608335275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1784056</v>
      </c>
      <c r="K115" s="38">
        <f t="shared" si="26"/>
        <v>0.17443297618389977</v>
      </c>
      <c r="L115" s="33">
        <v>596537</v>
      </c>
      <c r="M115" s="38">
        <f t="shared" si="27"/>
        <v>5.8325368886298981E-2</v>
      </c>
      <c r="N115" s="33">
        <f t="shared" si="28"/>
        <v>9994279</v>
      </c>
      <c r="O115" s="38">
        <f t="shared" si="29"/>
        <v>0.97717326742111776</v>
      </c>
      <c r="P115" s="33">
        <v>241918</v>
      </c>
      <c r="Q115" s="33">
        <v>11165145</v>
      </c>
      <c r="R115" s="33">
        <v>11165145</v>
      </c>
      <c r="S115" s="33">
        <v>11531240</v>
      </c>
      <c r="T115" s="38">
        <f t="shared" si="30"/>
        <v>1.032789094991601</v>
      </c>
      <c r="U115" s="38">
        <f t="shared" si="31"/>
        <v>1.4658644664721105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11459950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2844026</v>
      </c>
      <c r="K116" s="38">
        <f t="shared" si="26"/>
        <v>0.24817089079795288</v>
      </c>
      <c r="L116" s="33">
        <v>33805</v>
      </c>
      <c r="M116" s="38">
        <f t="shared" si="27"/>
        <v>2.9498383500800615E-3</v>
      </c>
      <c r="N116" s="33">
        <f t="shared" si="28"/>
        <v>11847246</v>
      </c>
      <c r="O116" s="38">
        <f t="shared" si="29"/>
        <v>1.0337956099284902</v>
      </c>
      <c r="P116" s="33">
        <v>865777</v>
      </c>
      <c r="Q116" s="33">
        <v>11076600</v>
      </c>
      <c r="R116" s="33">
        <v>17066600</v>
      </c>
      <c r="S116" s="33">
        <v>12983187</v>
      </c>
      <c r="T116" s="38">
        <f t="shared" si="30"/>
        <v>0.7607365849085348</v>
      </c>
      <c r="U116" s="38">
        <f t="shared" si="31"/>
        <v>-0.96095414870110896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21062957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10907304</v>
      </c>
      <c r="K117" s="38">
        <f t="shared" si="26"/>
        <v>0.51784296003642794</v>
      </c>
      <c r="L117" s="33">
        <v>-3534752</v>
      </c>
      <c r="M117" s="38">
        <f t="shared" si="27"/>
        <v>-0.16781841220109789</v>
      </c>
      <c r="N117" s="33">
        <f t="shared" si="28"/>
        <v>16878544</v>
      </c>
      <c r="O117" s="38">
        <f t="shared" si="29"/>
        <v>0.80133781785719826</v>
      </c>
      <c r="P117" s="33">
        <v>2510924</v>
      </c>
      <c r="Q117" s="33">
        <v>15256987</v>
      </c>
      <c r="R117" s="33">
        <v>18764053</v>
      </c>
      <c r="S117" s="33">
        <v>89280726</v>
      </c>
      <c r="T117" s="38">
        <f t="shared" si="30"/>
        <v>4.7580725763245288</v>
      </c>
      <c r="U117" s="38">
        <f t="shared" si="31"/>
        <v>-2.4077494977944376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-6266524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243211</v>
      </c>
      <c r="K118" s="38">
        <f t="shared" si="26"/>
        <v>-3.8811149530425477E-2</v>
      </c>
      <c r="L118" s="33">
        <v>103508</v>
      </c>
      <c r="M118" s="38">
        <f t="shared" si="27"/>
        <v>-1.6517610081761436E-2</v>
      </c>
      <c r="N118" s="33">
        <f t="shared" si="28"/>
        <v>1936438</v>
      </c>
      <c r="O118" s="38">
        <f t="shared" si="29"/>
        <v>-0.3090130988088452</v>
      </c>
      <c r="P118" s="33">
        <v>93442</v>
      </c>
      <c r="Q118" s="33">
        <v>2212094</v>
      </c>
      <c r="R118" s="33">
        <v>1839594</v>
      </c>
      <c r="S118" s="33">
        <v>1832044</v>
      </c>
      <c r="T118" s="38">
        <f t="shared" si="30"/>
        <v>0.9958958335371827</v>
      </c>
      <c r="U118" s="38">
        <f t="shared" si="31"/>
        <v>0.10772457781297495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5181249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20381275</v>
      </c>
      <c r="K119" s="38">
        <f t="shared" si="26"/>
        <v>3.9336605903325625</v>
      </c>
      <c r="L119" s="33">
        <v>1160819</v>
      </c>
      <c r="M119" s="38">
        <f t="shared" si="27"/>
        <v>0.22404231103349792</v>
      </c>
      <c r="N119" s="33">
        <f t="shared" si="28"/>
        <v>49119428</v>
      </c>
      <c r="O119" s="38">
        <f t="shared" si="29"/>
        <v>9.4802291879815073</v>
      </c>
      <c r="P119" s="33">
        <v>-1954899</v>
      </c>
      <c r="Q119" s="33">
        <v>4964516</v>
      </c>
      <c r="R119" s="33">
        <v>5499776</v>
      </c>
      <c r="S119" s="33">
        <v>3516603</v>
      </c>
      <c r="T119" s="38">
        <f t="shared" si="30"/>
        <v>0.63940840499685803</v>
      </c>
      <c r="U119" s="38">
        <f t="shared" si="31"/>
        <v>-1.593799986597773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564155</v>
      </c>
      <c r="K120" s="38">
        <f t="shared" si="26"/>
        <v>0.24539147455415397</v>
      </c>
      <c r="L120" s="33">
        <v>754837</v>
      </c>
      <c r="M120" s="38">
        <f t="shared" si="27"/>
        <v>0.32833275337103091</v>
      </c>
      <c r="N120" s="33">
        <f t="shared" si="28"/>
        <v>2299000</v>
      </c>
      <c r="O120" s="38">
        <f t="shared" si="29"/>
        <v>1</v>
      </c>
      <c r="P120" s="33">
        <v>917596</v>
      </c>
      <c r="Q120" s="33">
        <v>3071000</v>
      </c>
      <c r="R120" s="33">
        <v>3071000</v>
      </c>
      <c r="S120" s="33">
        <v>2110708</v>
      </c>
      <c r="T120" s="38">
        <f t="shared" si="30"/>
        <v>0.68730315858026703</v>
      </c>
      <c r="U120" s="38">
        <f t="shared" si="31"/>
        <v>-0.17737544627483115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51865420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36835969</v>
      </c>
      <c r="K121" s="39">
        <f t="shared" si="26"/>
        <v>0.71022212873240009</v>
      </c>
      <c r="L121" s="34">
        <f>SUM(L113:L120)</f>
        <v>2287030</v>
      </c>
      <c r="M121" s="39">
        <f t="shared" si="27"/>
        <v>4.4095468618590192E-2</v>
      </c>
      <c r="N121" s="34">
        <f t="shared" si="28"/>
        <v>99977843</v>
      </c>
      <c r="O121" s="39">
        <f t="shared" si="29"/>
        <v>1.92763970676416</v>
      </c>
      <c r="P121" s="34">
        <f>SUM(P113:P120)</f>
        <v>5675014</v>
      </c>
      <c r="Q121" s="34">
        <f>SUM(Q113:Q120)</f>
        <v>55467544</v>
      </c>
      <c r="R121" s="34">
        <f>SUM(R113:R120)</f>
        <v>67986064</v>
      </c>
      <c r="S121" s="34">
        <f>SUM(S113:S120)</f>
        <v>131778549</v>
      </c>
      <c r="T121" s="39">
        <f t="shared" si="30"/>
        <v>1.9383170792178821</v>
      </c>
      <c r="U121" s="39">
        <f t="shared" si="31"/>
        <v>-0.59700011312747425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3584408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972688</v>
      </c>
      <c r="K122" s="38">
        <f t="shared" si="26"/>
        <v>0.27136642926809673</v>
      </c>
      <c r="L122" s="33">
        <v>276430</v>
      </c>
      <c r="M122" s="38">
        <f t="shared" si="27"/>
        <v>7.7120126949833834E-2</v>
      </c>
      <c r="N122" s="33">
        <f t="shared" si="28"/>
        <v>3622817</v>
      </c>
      <c r="O122" s="38">
        <f t="shared" si="29"/>
        <v>1.0107155770213658</v>
      </c>
      <c r="P122" s="33">
        <v>453254</v>
      </c>
      <c r="Q122" s="33">
        <v>3243090</v>
      </c>
      <c r="R122" s="33">
        <v>4214676</v>
      </c>
      <c r="S122" s="33">
        <v>4116566</v>
      </c>
      <c r="T122" s="38">
        <f t="shared" si="30"/>
        <v>0.9767218168134395</v>
      </c>
      <c r="U122" s="38">
        <f t="shared" si="31"/>
        <v>-0.39012121238863862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57090</v>
      </c>
      <c r="K123" s="38">
        <f t="shared" si="26"/>
        <v>7.9979333418696927E-3</v>
      </c>
      <c r="L123" s="33">
        <v>4259672</v>
      </c>
      <c r="M123" s="38">
        <f t="shared" si="27"/>
        <v>0.59675201811576029</v>
      </c>
      <c r="N123" s="33">
        <f t="shared" si="28"/>
        <v>10710017</v>
      </c>
      <c r="O123" s="38">
        <f t="shared" si="29"/>
        <v>1.5004029086756212</v>
      </c>
      <c r="P123" s="33">
        <v>1721534</v>
      </c>
      <c r="Q123" s="33">
        <v>176711</v>
      </c>
      <c r="R123" s="33">
        <v>6688711</v>
      </c>
      <c r="S123" s="33">
        <v>2250794</v>
      </c>
      <c r="T123" s="38">
        <f t="shared" si="30"/>
        <v>0.3365063911417312</v>
      </c>
      <c r="U123" s="38">
        <f t="shared" si="31"/>
        <v>1.4743467163587822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6850360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2715229</v>
      </c>
      <c r="K124" s="38">
        <f t="shared" si="26"/>
        <v>0.39636296486608003</v>
      </c>
      <c r="L124" s="33">
        <v>1526388</v>
      </c>
      <c r="M124" s="38">
        <f t="shared" si="27"/>
        <v>0.22281865478602583</v>
      </c>
      <c r="N124" s="33">
        <f t="shared" si="28"/>
        <v>6598541</v>
      </c>
      <c r="O124" s="38">
        <f t="shared" si="29"/>
        <v>0.9632400341003976</v>
      </c>
      <c r="P124" s="33">
        <v>2575491</v>
      </c>
      <c r="Q124" s="33">
        <v>7208004</v>
      </c>
      <c r="R124" s="33">
        <v>6472300</v>
      </c>
      <c r="S124" s="33">
        <v>6632633</v>
      </c>
      <c r="T124" s="38">
        <f t="shared" si="30"/>
        <v>1.0247721829952259</v>
      </c>
      <c r="U124" s="38">
        <f t="shared" si="31"/>
        <v>-0.40734096915889051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56661</v>
      </c>
      <c r="Q125" s="33">
        <v>0</v>
      </c>
      <c r="R125" s="33">
        <v>0</v>
      </c>
      <c r="S125" s="33">
        <v>2057201</v>
      </c>
      <c r="T125" s="38">
        <f t="shared" si="30"/>
        <v>0</v>
      </c>
      <c r="U125" s="38">
        <f t="shared" si="31"/>
        <v>-1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17572862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3745007</v>
      </c>
      <c r="K126" s="39">
        <f t="shared" si="26"/>
        <v>0.21311309449764074</v>
      </c>
      <c r="L126" s="34">
        <f>SUM(L122:L125)</f>
        <v>6062490</v>
      </c>
      <c r="M126" s="39">
        <f t="shared" si="27"/>
        <v>0.34499161263543754</v>
      </c>
      <c r="N126" s="34">
        <f t="shared" si="28"/>
        <v>20931375</v>
      </c>
      <c r="O126" s="39">
        <f t="shared" si="29"/>
        <v>1.1911192951950571</v>
      </c>
      <c r="P126" s="34">
        <f>SUM(P122:P125)</f>
        <v>4806940</v>
      </c>
      <c r="Q126" s="34">
        <f>SUM(Q122:Q125)</f>
        <v>10627805</v>
      </c>
      <c r="R126" s="34">
        <f>SUM(R122:R125)</f>
        <v>17375687</v>
      </c>
      <c r="S126" s="34">
        <f>SUM(S122:S125)</f>
        <v>15057194</v>
      </c>
      <c r="T126" s="39">
        <f t="shared" si="30"/>
        <v>0.86656682984678535</v>
      </c>
      <c r="U126" s="39">
        <f t="shared" si="31"/>
        <v>0.261195271836137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6024402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697231</v>
      </c>
      <c r="K127" s="38">
        <f t="shared" si="26"/>
        <v>0.1157344745586367</v>
      </c>
      <c r="L127" s="33">
        <v>135019</v>
      </c>
      <c r="M127" s="38">
        <f t="shared" si="27"/>
        <v>2.2412016993553881E-2</v>
      </c>
      <c r="N127" s="33">
        <f t="shared" si="28"/>
        <v>5918421</v>
      </c>
      <c r="O127" s="38">
        <f t="shared" si="29"/>
        <v>0.98240804647498625</v>
      </c>
      <c r="P127" s="33">
        <v>533335</v>
      </c>
      <c r="Q127" s="33">
        <v>5496801</v>
      </c>
      <c r="R127" s="33">
        <v>5556801</v>
      </c>
      <c r="S127" s="33">
        <v>14779227</v>
      </c>
      <c r="T127" s="38">
        <f t="shared" si="30"/>
        <v>2.6596646163862987</v>
      </c>
      <c r="U127" s="38">
        <f t="shared" si="31"/>
        <v>-0.74684016612448079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817815</v>
      </c>
      <c r="K128" s="38">
        <f t="shared" si="26"/>
        <v>0.21083803099762355</v>
      </c>
      <c r="L128" s="33">
        <v>33996</v>
      </c>
      <c r="M128" s="38">
        <f t="shared" si="27"/>
        <v>8.7643901148734254E-3</v>
      </c>
      <c r="N128" s="33">
        <f t="shared" si="28"/>
        <v>1279470</v>
      </c>
      <c r="O128" s="38">
        <f t="shared" si="29"/>
        <v>0.32985569538407755</v>
      </c>
      <c r="P128" s="33">
        <v>740839</v>
      </c>
      <c r="Q128" s="33">
        <v>3715972</v>
      </c>
      <c r="R128" s="33">
        <v>3690493</v>
      </c>
      <c r="S128" s="33">
        <v>3215816</v>
      </c>
      <c r="T128" s="38">
        <f t="shared" si="30"/>
        <v>0.87137843101179169</v>
      </c>
      <c r="U128" s="38">
        <f t="shared" si="31"/>
        <v>-0.95411148711123472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356028</v>
      </c>
      <c r="K129" s="38">
        <f t="shared" si="26"/>
        <v>0.28992508143322476</v>
      </c>
      <c r="L129" s="33">
        <v>181468</v>
      </c>
      <c r="M129" s="38">
        <f t="shared" si="27"/>
        <v>0.14777524429967426</v>
      </c>
      <c r="N129" s="33">
        <f t="shared" si="28"/>
        <v>577846</v>
      </c>
      <c r="O129" s="38">
        <f t="shared" si="29"/>
        <v>0.47055863192182412</v>
      </c>
      <c r="P129" s="33">
        <v>196123</v>
      </c>
      <c r="Q129" s="33">
        <v>1757208</v>
      </c>
      <c r="R129" s="33">
        <v>1757208</v>
      </c>
      <c r="S129" s="33">
        <v>485192</v>
      </c>
      <c r="T129" s="38">
        <f t="shared" si="30"/>
        <v>0.27611529198592311</v>
      </c>
      <c r="U129" s="38">
        <f t="shared" si="31"/>
        <v>-7.4723515344962133E-2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515573</v>
      </c>
      <c r="K130" s="38">
        <f t="shared" si="26"/>
        <v>0.19821687738244673</v>
      </c>
      <c r="L130" s="33">
        <v>979593</v>
      </c>
      <c r="M130" s="38">
        <f t="shared" si="27"/>
        <v>0.37661372020199496</v>
      </c>
      <c r="N130" s="33">
        <f t="shared" si="28"/>
        <v>2392184</v>
      </c>
      <c r="O130" s="38">
        <f t="shared" si="29"/>
        <v>0.91969758424946801</v>
      </c>
      <c r="P130" s="33">
        <v>1177599</v>
      </c>
      <c r="Q130" s="33">
        <v>2498528</v>
      </c>
      <c r="R130" s="33">
        <v>2498528</v>
      </c>
      <c r="S130" s="33">
        <v>2298923</v>
      </c>
      <c r="T130" s="38">
        <f t="shared" si="30"/>
        <v>0.92011096133403347</v>
      </c>
      <c r="U130" s="38">
        <f t="shared" si="31"/>
        <v>-0.1681438248503947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13732335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2386647</v>
      </c>
      <c r="K132" s="39">
        <f t="shared" si="26"/>
        <v>0.17379760980197467</v>
      </c>
      <c r="L132" s="34">
        <f>SUM(L127:L131)</f>
        <v>1330076</v>
      </c>
      <c r="M132" s="39">
        <f t="shared" si="27"/>
        <v>9.6857235131534436E-2</v>
      </c>
      <c r="N132" s="34">
        <f t="shared" si="28"/>
        <v>10167921</v>
      </c>
      <c r="O132" s="39">
        <f t="shared" si="29"/>
        <v>0.74043642250207264</v>
      </c>
      <c r="P132" s="34">
        <f>SUM(P127:P131)</f>
        <v>2647896</v>
      </c>
      <c r="Q132" s="34">
        <f>SUM(Q127:Q131)</f>
        <v>13468509</v>
      </c>
      <c r="R132" s="34">
        <f>SUM(R127:R131)</f>
        <v>13503030</v>
      </c>
      <c r="S132" s="34">
        <f>SUM(S127:S131)</f>
        <v>20779158</v>
      </c>
      <c r="T132" s="39">
        <f t="shared" si="30"/>
        <v>1.5388515022183911</v>
      </c>
      <c r="U132" s="39">
        <f t="shared" si="31"/>
        <v>-0.49768570971065329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13140439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3110451</v>
      </c>
      <c r="K133" s="38">
        <f t="shared" si="26"/>
        <v>0.23670830175460653</v>
      </c>
      <c r="L133" s="33">
        <v>4395411</v>
      </c>
      <c r="M133" s="38">
        <f t="shared" si="27"/>
        <v>0.33449498909435216</v>
      </c>
      <c r="N133" s="33">
        <f t="shared" si="28"/>
        <v>14101920</v>
      </c>
      <c r="O133" s="38">
        <f t="shared" si="29"/>
        <v>1.0731696254592407</v>
      </c>
      <c r="P133" s="33">
        <v>3077419</v>
      </c>
      <c r="Q133" s="33">
        <v>9510189</v>
      </c>
      <c r="R133" s="33">
        <v>12536172</v>
      </c>
      <c r="S133" s="33">
        <v>34309664</v>
      </c>
      <c r="T133" s="38">
        <f t="shared" si="30"/>
        <v>2.7368533233270891</v>
      </c>
      <c r="U133" s="38">
        <f t="shared" si="31"/>
        <v>0.42827837223335519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1920674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204939</v>
      </c>
      <c r="K134" s="38">
        <f t="shared" si="26"/>
        <v>0.10670160579046731</v>
      </c>
      <c r="L134" s="33">
        <v>569090</v>
      </c>
      <c r="M134" s="38">
        <f t="shared" si="27"/>
        <v>0.29629702906375577</v>
      </c>
      <c r="N134" s="33">
        <f t="shared" si="28"/>
        <v>1337598</v>
      </c>
      <c r="O134" s="38">
        <f t="shared" si="29"/>
        <v>0.69642115215804457</v>
      </c>
      <c r="P134" s="33">
        <v>1229256</v>
      </c>
      <c r="Q134" s="33">
        <v>1821245</v>
      </c>
      <c r="R134" s="33">
        <v>1871159</v>
      </c>
      <c r="S134" s="33">
        <v>2471326</v>
      </c>
      <c r="T134" s="38">
        <f t="shared" si="30"/>
        <v>1.3207461257968991</v>
      </c>
      <c r="U134" s="38">
        <f t="shared" si="31"/>
        <v>-0.53704517203902191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4560869</v>
      </c>
      <c r="K136" s="38">
        <f t="shared" si="26"/>
        <v>0.27172290735775989</v>
      </c>
      <c r="L136" s="33">
        <v>9555</v>
      </c>
      <c r="M136" s="38">
        <f t="shared" si="27"/>
        <v>5.6925826630920462E-4</v>
      </c>
      <c r="N136" s="33">
        <f t="shared" si="28"/>
        <v>18015718</v>
      </c>
      <c r="O136" s="38">
        <f t="shared" si="29"/>
        <v>1.0733224903187371</v>
      </c>
      <c r="P136" s="33">
        <v>2630</v>
      </c>
      <c r="Q136" s="33">
        <v>17850314</v>
      </c>
      <c r="R136" s="33">
        <v>16569581</v>
      </c>
      <c r="S136" s="33">
        <v>13779545</v>
      </c>
      <c r="T136" s="38">
        <f t="shared" si="30"/>
        <v>0.83161698536613571</v>
      </c>
      <c r="U136" s="38">
        <f t="shared" si="31"/>
        <v>2.6330798479087454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31846113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7876259</v>
      </c>
      <c r="K137" s="39">
        <f t="shared" ref="K137:K170" si="34">IF(($E137     =0),0,($J137     /$E137     ))</f>
        <v>0.24732245973001477</v>
      </c>
      <c r="L137" s="34">
        <f>SUM(L133:L136)</f>
        <v>4974056</v>
      </c>
      <c r="M137" s="39">
        <f t="shared" ref="M137:M170" si="35">IF(($E137     =0),0,($L137     /$E137     ))</f>
        <v>0.15619036458232752</v>
      </c>
      <c r="N137" s="34">
        <f t="shared" ref="N137:N170" si="36">$F137     +$H137     +$J137     +$L137</f>
        <v>33455236</v>
      </c>
      <c r="O137" s="39">
        <f t="shared" ref="O137:O170" si="37">IF(($E137     =0),0,($N137     /$E137     ))</f>
        <v>1.0505280817159695</v>
      </c>
      <c r="P137" s="34">
        <f>SUM(P133:P136)</f>
        <v>4309305</v>
      </c>
      <c r="Q137" s="34">
        <f>SUM(Q133:Q136)</f>
        <v>29181748</v>
      </c>
      <c r="R137" s="34">
        <f>SUM(R133:R136)</f>
        <v>30976912</v>
      </c>
      <c r="S137" s="34">
        <f>SUM(S133:S136)</f>
        <v>50560535</v>
      </c>
      <c r="T137" s="39">
        <f t="shared" ref="T137:T170" si="38">IF(($R137     =0),0,($S137     /$R137     ))</f>
        <v>1.6322006209011408</v>
      </c>
      <c r="U137" s="39">
        <f t="shared" ref="U137:U170" si="39">IF(($P137     =0),0,(($L137     /$P137     )-1))</f>
        <v>0.15425944554864413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28875700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5224694</v>
      </c>
      <c r="K138" s="38">
        <f t="shared" si="34"/>
        <v>0.18093739718863958</v>
      </c>
      <c r="L138" s="33">
        <v>194187</v>
      </c>
      <c r="M138" s="38">
        <f t="shared" si="35"/>
        <v>6.7249278805362293E-3</v>
      </c>
      <c r="N138" s="33">
        <f t="shared" si="36"/>
        <v>26752352</v>
      </c>
      <c r="O138" s="38">
        <f t="shared" si="37"/>
        <v>0.92646592117247373</v>
      </c>
      <c r="P138" s="33">
        <v>110910</v>
      </c>
      <c r="Q138" s="33">
        <v>15016226</v>
      </c>
      <c r="R138" s="33">
        <v>17016226</v>
      </c>
      <c r="S138" s="33">
        <v>26120174</v>
      </c>
      <c r="T138" s="38">
        <f t="shared" si="38"/>
        <v>1.5350156961949142</v>
      </c>
      <c r="U138" s="38">
        <f t="shared" si="39"/>
        <v>0.75085204219637536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13314400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3054863</v>
      </c>
      <c r="K139" s="38">
        <f t="shared" si="34"/>
        <v>0.22944053055338581</v>
      </c>
      <c r="L139" s="33">
        <v>-349</v>
      </c>
      <c r="M139" s="38">
        <f t="shared" si="35"/>
        <v>-2.6212221354323139E-5</v>
      </c>
      <c r="N139" s="33">
        <f t="shared" si="36"/>
        <v>12874270</v>
      </c>
      <c r="O139" s="38">
        <f t="shared" si="37"/>
        <v>0.96694330949948926</v>
      </c>
      <c r="P139" s="33">
        <v>527485</v>
      </c>
      <c r="Q139" s="33">
        <v>28387860</v>
      </c>
      <c r="R139" s="33">
        <v>27555284</v>
      </c>
      <c r="S139" s="33">
        <v>28531934</v>
      </c>
      <c r="T139" s="38">
        <f t="shared" si="38"/>
        <v>1.0354432928363213</v>
      </c>
      <c r="U139" s="38">
        <f t="shared" si="39"/>
        <v>-1.0006616301885363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5337685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3294675</v>
      </c>
      <c r="K140" s="38">
        <f t="shared" si="34"/>
        <v>0.61724792676975127</v>
      </c>
      <c r="L140" s="33">
        <v>345787</v>
      </c>
      <c r="M140" s="38">
        <f t="shared" si="35"/>
        <v>6.4782204270203286E-2</v>
      </c>
      <c r="N140" s="33">
        <f t="shared" si="36"/>
        <v>4694424</v>
      </c>
      <c r="O140" s="38">
        <f t="shared" si="37"/>
        <v>0.87948689366270205</v>
      </c>
      <c r="P140" s="33">
        <v>1562159</v>
      </c>
      <c r="Q140" s="33">
        <v>5777200</v>
      </c>
      <c r="R140" s="33">
        <v>5777200</v>
      </c>
      <c r="S140" s="33">
        <v>6105442</v>
      </c>
      <c r="T140" s="38">
        <f t="shared" si="38"/>
        <v>1.0568167970643219</v>
      </c>
      <c r="U140" s="38">
        <f t="shared" si="39"/>
        <v>-0.77864801214216994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2686097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116676</v>
      </c>
      <c r="K141" s="38">
        <f t="shared" si="34"/>
        <v>4.3437001716617081E-2</v>
      </c>
      <c r="L141" s="33">
        <v>340797</v>
      </c>
      <c r="M141" s="38">
        <f t="shared" si="35"/>
        <v>0.1268744203950937</v>
      </c>
      <c r="N141" s="33">
        <f t="shared" si="36"/>
        <v>2375510</v>
      </c>
      <c r="O141" s="38">
        <f t="shared" si="37"/>
        <v>0.88437238119099948</v>
      </c>
      <c r="P141" s="33">
        <v>42157</v>
      </c>
      <c r="Q141" s="33">
        <v>2913221</v>
      </c>
      <c r="R141" s="33">
        <v>2913221</v>
      </c>
      <c r="S141" s="33">
        <v>1925219</v>
      </c>
      <c r="T141" s="38">
        <f t="shared" si="38"/>
        <v>0.66085580187702886</v>
      </c>
      <c r="U141" s="38">
        <f t="shared" si="39"/>
        <v>7.083995540479636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2229612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107268</v>
      </c>
      <c r="K142" s="38">
        <f t="shared" si="34"/>
        <v>4.8110612967637419E-2</v>
      </c>
      <c r="L142" s="33">
        <v>1997637</v>
      </c>
      <c r="M142" s="38">
        <f t="shared" si="35"/>
        <v>0.89595723381467274</v>
      </c>
      <c r="N142" s="33">
        <f t="shared" si="36"/>
        <v>2127204</v>
      </c>
      <c r="O142" s="38">
        <f t="shared" si="37"/>
        <v>0.95406913848687569</v>
      </c>
      <c r="P142" s="33">
        <v>392239</v>
      </c>
      <c r="Q142" s="33">
        <v>1907000</v>
      </c>
      <c r="R142" s="33">
        <v>1977000</v>
      </c>
      <c r="S142" s="33">
        <v>497433</v>
      </c>
      <c r="T142" s="38">
        <f t="shared" si="38"/>
        <v>0.25161001517450682</v>
      </c>
      <c r="U142" s="38">
        <f t="shared" si="39"/>
        <v>4.0929076404946985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2011000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1055500</v>
      </c>
      <c r="M143" s="38">
        <f t="shared" si="35"/>
        <v>0.52486325211337648</v>
      </c>
      <c r="N143" s="33">
        <f t="shared" si="36"/>
        <v>1055500</v>
      </c>
      <c r="O143" s="38">
        <f t="shared" si="37"/>
        <v>0.52486325211337648</v>
      </c>
      <c r="P143" s="33">
        <v>955500</v>
      </c>
      <c r="Q143" s="33">
        <v>1911000</v>
      </c>
      <c r="R143" s="33">
        <v>1911000</v>
      </c>
      <c r="S143" s="33">
        <v>955500</v>
      </c>
      <c r="T143" s="38">
        <f t="shared" si="38"/>
        <v>0.5</v>
      </c>
      <c r="U143" s="38">
        <f t="shared" si="39"/>
        <v>0.10465724751439032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54454494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11798176</v>
      </c>
      <c r="K144" s="39">
        <f t="shared" si="34"/>
        <v>0.21666119971659273</v>
      </c>
      <c r="L144" s="34">
        <f>SUM(L138:L143)</f>
        <v>3933559</v>
      </c>
      <c r="M144" s="39">
        <f t="shared" si="35"/>
        <v>7.2235709324560068E-2</v>
      </c>
      <c r="N144" s="34">
        <f t="shared" si="36"/>
        <v>49879260</v>
      </c>
      <c r="O144" s="39">
        <f t="shared" si="37"/>
        <v>0.91598059840570734</v>
      </c>
      <c r="P144" s="34">
        <f>SUM(P138:P143)</f>
        <v>3590450</v>
      </c>
      <c r="Q144" s="34">
        <f>SUM(Q138:Q143)</f>
        <v>55912507</v>
      </c>
      <c r="R144" s="34">
        <f>SUM(R138:R143)</f>
        <v>57149931</v>
      </c>
      <c r="S144" s="34">
        <f>SUM(S138:S143)</f>
        <v>64135702</v>
      </c>
      <c r="T144" s="39">
        <f t="shared" si="38"/>
        <v>1.1222358606172245</v>
      </c>
      <c r="U144" s="39">
        <f t="shared" si="39"/>
        <v>9.5561559136041474E-2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714191</v>
      </c>
      <c r="K145" s="38">
        <f t="shared" si="34"/>
        <v>0.25062375993717134</v>
      </c>
      <c r="L145" s="33">
        <v>110914</v>
      </c>
      <c r="M145" s="38">
        <f t="shared" si="35"/>
        <v>3.8921918239898601E-2</v>
      </c>
      <c r="N145" s="33">
        <f t="shared" si="36"/>
        <v>2649616</v>
      </c>
      <c r="O145" s="38">
        <f t="shared" si="37"/>
        <v>0.92980270587236202</v>
      </c>
      <c r="P145" s="33">
        <v>202896</v>
      </c>
      <c r="Q145" s="33">
        <v>2695078</v>
      </c>
      <c r="R145" s="33">
        <v>2693080</v>
      </c>
      <c r="S145" s="33">
        <v>2682212</v>
      </c>
      <c r="T145" s="38">
        <f t="shared" si="38"/>
        <v>0.99596447190577331</v>
      </c>
      <c r="U145" s="38">
        <f t="shared" si="39"/>
        <v>-0.45334555634413687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78019217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1820</v>
      </c>
      <c r="K146" s="38">
        <f t="shared" si="34"/>
        <v>2.3327586074082235E-5</v>
      </c>
      <c r="L146" s="33">
        <v>3570744</v>
      </c>
      <c r="M146" s="38">
        <f t="shared" si="35"/>
        <v>4.5767493411270711E-2</v>
      </c>
      <c r="N146" s="33">
        <f t="shared" si="36"/>
        <v>3585961</v>
      </c>
      <c r="O146" s="38">
        <f t="shared" si="37"/>
        <v>4.5962535102089017E-2</v>
      </c>
      <c r="P146" s="33">
        <v>1400547</v>
      </c>
      <c r="Q146" s="33">
        <v>905000</v>
      </c>
      <c r="R146" s="33">
        <v>905000</v>
      </c>
      <c r="S146" s="33">
        <v>1410889</v>
      </c>
      <c r="T146" s="38">
        <f t="shared" si="38"/>
        <v>1.5589933701657459</v>
      </c>
      <c r="U146" s="38">
        <f t="shared" si="39"/>
        <v>1.549535288712196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35304183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170771</v>
      </c>
      <c r="K147" s="38">
        <f t="shared" si="34"/>
        <v>4.8371321891233117E-3</v>
      </c>
      <c r="L147" s="33">
        <v>196801</v>
      </c>
      <c r="M147" s="38">
        <f t="shared" si="35"/>
        <v>5.5744385870648812E-3</v>
      </c>
      <c r="N147" s="33">
        <f t="shared" si="36"/>
        <v>40469237</v>
      </c>
      <c r="O147" s="38">
        <f t="shared" si="37"/>
        <v>1.146301473680895</v>
      </c>
      <c r="P147" s="33">
        <v>18403942</v>
      </c>
      <c r="Q147" s="33">
        <v>50570000</v>
      </c>
      <c r="R147" s="33">
        <v>61542047</v>
      </c>
      <c r="S147" s="33">
        <v>79967410</v>
      </c>
      <c r="T147" s="38">
        <f t="shared" si="38"/>
        <v>1.2993947048917629</v>
      </c>
      <c r="U147" s="38">
        <f t="shared" si="39"/>
        <v>-0.98930658442631481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48</v>
      </c>
      <c r="K148" s="38">
        <f t="shared" si="34"/>
        <v>1.7021475783227251E-5</v>
      </c>
      <c r="L148" s="33">
        <v>3333</v>
      </c>
      <c r="M148" s="38">
        <f t="shared" si="35"/>
        <v>1.1819287246978422E-3</v>
      </c>
      <c r="N148" s="33">
        <f t="shared" si="36"/>
        <v>10306</v>
      </c>
      <c r="O148" s="38">
        <f t="shared" si="37"/>
        <v>3.6546526962904177E-3</v>
      </c>
      <c r="P148" s="33">
        <v>1431</v>
      </c>
      <c r="Q148" s="33">
        <v>2759584</v>
      </c>
      <c r="R148" s="33">
        <v>2759584</v>
      </c>
      <c r="S148" s="33">
        <v>4222</v>
      </c>
      <c r="T148" s="38">
        <f t="shared" si="38"/>
        <v>1.5299407446919535E-3</v>
      </c>
      <c r="U148" s="38">
        <f t="shared" si="39"/>
        <v>1.3291404612159328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2036000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118993021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886830</v>
      </c>
      <c r="K150" s="39">
        <f t="shared" si="34"/>
        <v>7.4527900253914892E-3</v>
      </c>
      <c r="L150" s="34">
        <f>SUM(L145:L149)</f>
        <v>3881792</v>
      </c>
      <c r="M150" s="39">
        <f t="shared" si="35"/>
        <v>3.2622014025511632E-2</v>
      </c>
      <c r="N150" s="34">
        <f t="shared" si="36"/>
        <v>46715120</v>
      </c>
      <c r="O150" s="39">
        <f t="shared" si="37"/>
        <v>0.39258705768971108</v>
      </c>
      <c r="P150" s="34">
        <f>SUM(P145:P149)</f>
        <v>20008816</v>
      </c>
      <c r="Q150" s="34">
        <f>SUM(Q145:Q149)</f>
        <v>56929662</v>
      </c>
      <c r="R150" s="34">
        <f>SUM(R145:R149)</f>
        <v>69935711</v>
      </c>
      <c r="S150" s="34">
        <f>SUM(S145:S149)</f>
        <v>84064733</v>
      </c>
      <c r="T150" s="39">
        <f t="shared" si="38"/>
        <v>1.2020287174888378</v>
      </c>
      <c r="U150" s="39">
        <f t="shared" si="39"/>
        <v>-0.80599591699978645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960112</v>
      </c>
      <c r="K151" s="38">
        <f t="shared" si="34"/>
        <v>0.31613829436944352</v>
      </c>
      <c r="L151" s="33">
        <v>209676</v>
      </c>
      <c r="M151" s="38">
        <f t="shared" si="35"/>
        <v>6.904050049390846E-2</v>
      </c>
      <c r="N151" s="33">
        <f t="shared" si="36"/>
        <v>3037727</v>
      </c>
      <c r="O151" s="38">
        <f t="shared" si="37"/>
        <v>1.0002393809680605</v>
      </c>
      <c r="P151" s="33">
        <v>254365</v>
      </c>
      <c r="Q151" s="33">
        <v>2898000</v>
      </c>
      <c r="R151" s="33">
        <v>2898000</v>
      </c>
      <c r="S151" s="33">
        <v>2897997</v>
      </c>
      <c r="T151" s="38">
        <f t="shared" si="38"/>
        <v>0.99999896480331263</v>
      </c>
      <c r="U151" s="38">
        <f t="shared" si="39"/>
        <v>-0.17568847915397168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18442303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1453758</v>
      </c>
      <c r="K152" s="38">
        <f t="shared" si="34"/>
        <v>7.8827356865354609E-2</v>
      </c>
      <c r="L152" s="33">
        <v>2001343</v>
      </c>
      <c r="M152" s="38">
        <f t="shared" si="35"/>
        <v>0.10851914752729093</v>
      </c>
      <c r="N152" s="33">
        <f t="shared" si="36"/>
        <v>15693469</v>
      </c>
      <c r="O152" s="38">
        <f t="shared" si="37"/>
        <v>0.85094952620613595</v>
      </c>
      <c r="P152" s="33">
        <v>1493012</v>
      </c>
      <c r="Q152" s="33">
        <v>17444900</v>
      </c>
      <c r="R152" s="33">
        <v>15072103</v>
      </c>
      <c r="S152" s="33">
        <v>14209232</v>
      </c>
      <c r="T152" s="38">
        <f t="shared" si="38"/>
        <v>0.94275045758378906</v>
      </c>
      <c r="U152" s="38">
        <f t="shared" si="39"/>
        <v>0.3404734858125722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9529260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1001030</v>
      </c>
      <c r="K153" s="38">
        <f t="shared" si="34"/>
        <v>0.10504803101185192</v>
      </c>
      <c r="L153" s="33">
        <v>75689</v>
      </c>
      <c r="M153" s="38">
        <f t="shared" si="35"/>
        <v>7.9427993359400418E-3</v>
      </c>
      <c r="N153" s="33">
        <f t="shared" si="36"/>
        <v>6456048</v>
      </c>
      <c r="O153" s="38">
        <f t="shared" si="37"/>
        <v>0.67749730829046539</v>
      </c>
      <c r="P153" s="33">
        <v>912554</v>
      </c>
      <c r="Q153" s="33">
        <v>8316840</v>
      </c>
      <c r="R153" s="33">
        <v>8476840</v>
      </c>
      <c r="S153" s="33">
        <v>6135309</v>
      </c>
      <c r="T153" s="38">
        <f t="shared" si="38"/>
        <v>0.72377312772212288</v>
      </c>
      <c r="U153" s="38">
        <f t="shared" si="39"/>
        <v>-0.91705805902993143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349411</v>
      </c>
      <c r="K154" s="38">
        <f t="shared" si="34"/>
        <v>0.29190340256422465</v>
      </c>
      <c r="L154" s="33">
        <v>72005</v>
      </c>
      <c r="M154" s="38">
        <f t="shared" si="35"/>
        <v>6.0154100762817991E-2</v>
      </c>
      <c r="N154" s="33">
        <f t="shared" si="36"/>
        <v>1223206</v>
      </c>
      <c r="O154" s="38">
        <f t="shared" si="37"/>
        <v>1.0218853826495875</v>
      </c>
      <c r="P154" s="33">
        <v>148991</v>
      </c>
      <c r="Q154" s="33">
        <v>1895064</v>
      </c>
      <c r="R154" s="33">
        <v>1150064</v>
      </c>
      <c r="S154" s="33">
        <v>1147781</v>
      </c>
      <c r="T154" s="38">
        <f t="shared" si="38"/>
        <v>0.99801489308421099</v>
      </c>
      <c r="U154" s="38">
        <f t="shared" si="39"/>
        <v>-0.5167157747783423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8764</v>
      </c>
      <c r="K155" s="38">
        <f t="shared" si="34"/>
        <v>2.4673423423423424E-3</v>
      </c>
      <c r="L155" s="33">
        <v>9103</v>
      </c>
      <c r="M155" s="38">
        <f t="shared" si="35"/>
        <v>2.5627815315315315E-3</v>
      </c>
      <c r="N155" s="33">
        <f t="shared" si="36"/>
        <v>130790</v>
      </c>
      <c r="O155" s="38">
        <f t="shared" si="37"/>
        <v>3.6821509009009011E-2</v>
      </c>
      <c r="P155" s="33">
        <v>15366</v>
      </c>
      <c r="Q155" s="33">
        <v>4244000</v>
      </c>
      <c r="R155" s="33">
        <v>2476000</v>
      </c>
      <c r="S155" s="33">
        <v>98751</v>
      </c>
      <c r="T155" s="38">
        <f t="shared" si="38"/>
        <v>3.988327948303716E-2</v>
      </c>
      <c r="U155" s="38">
        <f t="shared" si="39"/>
        <v>-0.40758818169985678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128428</v>
      </c>
      <c r="K156" s="38">
        <f t="shared" si="34"/>
        <v>0.30008014411922079</v>
      </c>
      <c r="L156" s="33">
        <v>123117</v>
      </c>
      <c r="M156" s="38">
        <f t="shared" si="35"/>
        <v>0.2876706567378306</v>
      </c>
      <c r="N156" s="33">
        <f t="shared" si="36"/>
        <v>469302</v>
      </c>
      <c r="O156" s="38">
        <f t="shared" si="37"/>
        <v>1.0965538028735056</v>
      </c>
      <c r="P156" s="33">
        <v>82357</v>
      </c>
      <c r="Q156" s="33">
        <v>339200</v>
      </c>
      <c r="R156" s="33">
        <v>539802</v>
      </c>
      <c r="S156" s="33">
        <v>473902</v>
      </c>
      <c r="T156" s="38">
        <f t="shared" si="38"/>
        <v>0.87791819963616291</v>
      </c>
      <c r="U156" s="38">
        <f t="shared" si="39"/>
        <v>0.49491846473280954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36185551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3901503</v>
      </c>
      <c r="K157" s="39">
        <f t="shared" si="34"/>
        <v>0.10781936137990547</v>
      </c>
      <c r="L157" s="34">
        <f>SUM(L151:L156)</f>
        <v>2490933</v>
      </c>
      <c r="M157" s="39">
        <f t="shared" si="35"/>
        <v>6.8837780029935153E-2</v>
      </c>
      <c r="N157" s="34">
        <f t="shared" si="36"/>
        <v>27010542</v>
      </c>
      <c r="O157" s="39">
        <f t="shared" si="37"/>
        <v>0.74644550804269916</v>
      </c>
      <c r="P157" s="34">
        <f>SUM(P151:P156)</f>
        <v>2906645</v>
      </c>
      <c r="Q157" s="34">
        <f>SUM(Q151:Q156)</f>
        <v>35138004</v>
      </c>
      <c r="R157" s="34">
        <f>SUM(R151:R156)</f>
        <v>30612809</v>
      </c>
      <c r="S157" s="34">
        <f>SUM(S151:S156)</f>
        <v>24962972</v>
      </c>
      <c r="T157" s="39">
        <f t="shared" si="38"/>
        <v>0.81544205891069976</v>
      </c>
      <c r="U157" s="39">
        <f t="shared" si="39"/>
        <v>-0.14302124958500262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3154000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918805</v>
      </c>
      <c r="K158" s="38">
        <f t="shared" si="34"/>
        <v>0.29131420418516168</v>
      </c>
      <c r="L158" s="33">
        <v>628072</v>
      </c>
      <c r="M158" s="38">
        <f t="shared" si="35"/>
        <v>0.19913506658211794</v>
      </c>
      <c r="N158" s="33">
        <f t="shared" si="36"/>
        <v>2922516</v>
      </c>
      <c r="O158" s="38">
        <f t="shared" si="37"/>
        <v>0.9266062143310082</v>
      </c>
      <c r="P158" s="33">
        <v>-79992450</v>
      </c>
      <c r="Q158" s="33">
        <v>4366461</v>
      </c>
      <c r="R158" s="33">
        <v>4659652</v>
      </c>
      <c r="S158" s="33">
        <v>3997581</v>
      </c>
      <c r="T158" s="38">
        <f t="shared" si="38"/>
        <v>0.85791406740245835</v>
      </c>
      <c r="U158" s="38">
        <f t="shared" si="39"/>
        <v>-1.0078516409986193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18884854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10023440</v>
      </c>
      <c r="K159" s="38">
        <f t="shared" si="34"/>
        <v>0.5307660837621514</v>
      </c>
      <c r="L159" s="33">
        <v>341623</v>
      </c>
      <c r="M159" s="38">
        <f t="shared" si="35"/>
        <v>1.8089787720889979E-2</v>
      </c>
      <c r="N159" s="33">
        <f t="shared" si="36"/>
        <v>18960348</v>
      </c>
      <c r="O159" s="38">
        <f t="shared" si="37"/>
        <v>1.0039975951098166</v>
      </c>
      <c r="P159" s="33">
        <v>575901</v>
      </c>
      <c r="Q159" s="33">
        <v>19528416</v>
      </c>
      <c r="R159" s="33">
        <v>19712814</v>
      </c>
      <c r="S159" s="33">
        <v>19653387</v>
      </c>
      <c r="T159" s="38">
        <f t="shared" si="38"/>
        <v>0.99698536190723452</v>
      </c>
      <c r="U159" s="38">
        <f t="shared" si="39"/>
        <v>-0.4068025580785587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1937503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552501</v>
      </c>
      <c r="K160" s="38">
        <f t="shared" si="34"/>
        <v>0.28516136491143496</v>
      </c>
      <c r="L160" s="33">
        <v>553179</v>
      </c>
      <c r="M160" s="38">
        <f t="shared" si="35"/>
        <v>0.28551129985347118</v>
      </c>
      <c r="N160" s="33">
        <f t="shared" si="36"/>
        <v>2367011</v>
      </c>
      <c r="O160" s="38">
        <f t="shared" si="37"/>
        <v>1.2216812051387791</v>
      </c>
      <c r="P160" s="33">
        <v>-113033</v>
      </c>
      <c r="Q160" s="33">
        <v>2561000</v>
      </c>
      <c r="R160" s="33">
        <v>32365503</v>
      </c>
      <c r="S160" s="33">
        <v>1816000</v>
      </c>
      <c r="T160" s="38">
        <f t="shared" si="38"/>
        <v>5.6109123346545858E-2</v>
      </c>
      <c r="U160" s="38">
        <f t="shared" si="39"/>
        <v>-5.8939601709235356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3489389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255114</v>
      </c>
      <c r="K161" s="38">
        <f t="shared" si="34"/>
        <v>7.3111367061683294E-2</v>
      </c>
      <c r="L161" s="33">
        <v>217520</v>
      </c>
      <c r="M161" s="38">
        <f t="shared" si="35"/>
        <v>6.2337561103104296E-2</v>
      </c>
      <c r="N161" s="33">
        <f t="shared" si="36"/>
        <v>2246252</v>
      </c>
      <c r="O161" s="38">
        <f t="shared" si="37"/>
        <v>0.64373791514789547</v>
      </c>
      <c r="P161" s="33">
        <v>827434</v>
      </c>
      <c r="Q161" s="33">
        <v>1918900</v>
      </c>
      <c r="R161" s="33">
        <v>2504172</v>
      </c>
      <c r="S161" s="33">
        <v>4780332</v>
      </c>
      <c r="T161" s="38">
        <f t="shared" si="38"/>
        <v>1.9089471489977525</v>
      </c>
      <c r="U161" s="38">
        <f t="shared" si="39"/>
        <v>-0.73711498439754708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4957243</v>
      </c>
      <c r="K162" s="38">
        <f t="shared" si="34"/>
        <v>0.24999997478437361</v>
      </c>
      <c r="L162" s="33">
        <v>0</v>
      </c>
      <c r="M162" s="38">
        <f t="shared" si="35"/>
        <v>0</v>
      </c>
      <c r="N162" s="33">
        <f t="shared" si="36"/>
        <v>19828973</v>
      </c>
      <c r="O162" s="38">
        <f t="shared" si="37"/>
        <v>0.99999994956874727</v>
      </c>
      <c r="P162" s="33">
        <v>0</v>
      </c>
      <c r="Q162" s="33">
        <v>18723468</v>
      </c>
      <c r="R162" s="33">
        <v>85048466</v>
      </c>
      <c r="S162" s="33">
        <v>20914449</v>
      </c>
      <c r="T162" s="38">
        <f t="shared" si="38"/>
        <v>0.24591212497589315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47294720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16707103</v>
      </c>
      <c r="K163" s="39">
        <f t="shared" si="34"/>
        <v>0.35325514137730385</v>
      </c>
      <c r="L163" s="34">
        <f>SUM(L158:L162)</f>
        <v>1740394</v>
      </c>
      <c r="M163" s="39">
        <f t="shared" si="35"/>
        <v>3.6798906939294704E-2</v>
      </c>
      <c r="N163" s="34">
        <f t="shared" si="36"/>
        <v>46325100</v>
      </c>
      <c r="O163" s="39">
        <f t="shared" si="37"/>
        <v>0.97949834569271155</v>
      </c>
      <c r="P163" s="34">
        <f>SUM(P158:P162)</f>
        <v>-78702148</v>
      </c>
      <c r="Q163" s="34">
        <f>SUM(Q158:Q162)</f>
        <v>47098245</v>
      </c>
      <c r="R163" s="34">
        <f>SUM(R158:R162)</f>
        <v>144290607</v>
      </c>
      <c r="S163" s="34">
        <f>SUM(S158:S162)</f>
        <v>51161749</v>
      </c>
      <c r="T163" s="39">
        <f t="shared" si="38"/>
        <v>0.35457435562662787</v>
      </c>
      <c r="U163" s="39">
        <f t="shared" si="39"/>
        <v>-1.0221136785237424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5904370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3278621</v>
      </c>
      <c r="K164" s="38">
        <f t="shared" si="34"/>
        <v>0.5552871855930438</v>
      </c>
      <c r="L164" s="33">
        <v>2681504</v>
      </c>
      <c r="M164" s="38">
        <f t="shared" si="35"/>
        <v>0.45415582018064587</v>
      </c>
      <c r="N164" s="33">
        <f t="shared" si="36"/>
        <v>7441461</v>
      </c>
      <c r="O164" s="38">
        <f t="shared" si="37"/>
        <v>1.2603310768125982</v>
      </c>
      <c r="P164" s="33">
        <v>325689</v>
      </c>
      <c r="Q164" s="33">
        <v>3951448</v>
      </c>
      <c r="R164" s="33">
        <v>4691448</v>
      </c>
      <c r="S164" s="33">
        <v>1455027</v>
      </c>
      <c r="T164" s="38">
        <f t="shared" si="38"/>
        <v>0.3101445438593799</v>
      </c>
      <c r="U164" s="38">
        <f t="shared" si="39"/>
        <v>7.2333268854643542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946586</v>
      </c>
      <c r="K165" s="38">
        <f t="shared" si="34"/>
        <v>0.2237186916824386</v>
      </c>
      <c r="L165" s="33">
        <v>819886</v>
      </c>
      <c r="M165" s="38">
        <f t="shared" si="35"/>
        <v>0.19377407150406603</v>
      </c>
      <c r="N165" s="33">
        <f t="shared" si="36"/>
        <v>3525459</v>
      </c>
      <c r="O165" s="38">
        <f t="shared" si="37"/>
        <v>0.8332165012582885</v>
      </c>
      <c r="P165" s="33">
        <v>727067</v>
      </c>
      <c r="Q165" s="33">
        <v>4272416</v>
      </c>
      <c r="R165" s="33">
        <v>3899416</v>
      </c>
      <c r="S165" s="33">
        <v>3644206</v>
      </c>
      <c r="T165" s="38">
        <f t="shared" si="38"/>
        <v>0.93455173800384472</v>
      </c>
      <c r="U165" s="38">
        <f t="shared" si="39"/>
        <v>0.12766223745542016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59885005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5671611</v>
      </c>
      <c r="K166" s="38">
        <f t="shared" si="34"/>
        <v>9.4708366476716502E-2</v>
      </c>
      <c r="L166" s="33">
        <v>89719</v>
      </c>
      <c r="M166" s="38">
        <f t="shared" si="35"/>
        <v>1.4981880689498147E-3</v>
      </c>
      <c r="N166" s="33">
        <f t="shared" si="36"/>
        <v>23369287</v>
      </c>
      <c r="O166" s="38">
        <f t="shared" si="37"/>
        <v>0.39023603655038519</v>
      </c>
      <c r="P166" s="33">
        <v>72543</v>
      </c>
      <c r="Q166" s="33">
        <v>22570000</v>
      </c>
      <c r="R166" s="33">
        <v>62330672</v>
      </c>
      <c r="S166" s="33">
        <v>62038197</v>
      </c>
      <c r="T166" s="38">
        <f t="shared" si="38"/>
        <v>0.99530768736136843</v>
      </c>
      <c r="U166" s="38">
        <f t="shared" si="39"/>
        <v>0.23676991577409257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3980226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1170555</v>
      </c>
      <c r="K167" s="38">
        <f t="shared" si="34"/>
        <v>0.29409259675204374</v>
      </c>
      <c r="L167" s="33">
        <v>158506</v>
      </c>
      <c r="M167" s="38">
        <f t="shared" si="35"/>
        <v>3.9823366813844241E-2</v>
      </c>
      <c r="N167" s="33">
        <f t="shared" si="36"/>
        <v>3984943</v>
      </c>
      <c r="O167" s="38">
        <f t="shared" si="37"/>
        <v>1.0011851085842864</v>
      </c>
      <c r="P167" s="33">
        <v>766674</v>
      </c>
      <c r="Q167" s="33">
        <v>3803874</v>
      </c>
      <c r="R167" s="33">
        <v>3803874</v>
      </c>
      <c r="S167" s="33">
        <v>3806248</v>
      </c>
      <c r="T167" s="38">
        <f t="shared" si="38"/>
        <v>1.0006241005879795</v>
      </c>
      <c r="U167" s="38">
        <f t="shared" si="39"/>
        <v>-0.7932550210389292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18732</v>
      </c>
      <c r="K168" s="38">
        <f t="shared" si="34"/>
        <v>0</v>
      </c>
      <c r="L168" s="33">
        <v>13849</v>
      </c>
      <c r="M168" s="38">
        <f t="shared" si="35"/>
        <v>0</v>
      </c>
      <c r="N168" s="33">
        <f t="shared" si="36"/>
        <v>32581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74000745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11086105</v>
      </c>
      <c r="K169" s="39">
        <f t="shared" si="34"/>
        <v>0.14981072150016869</v>
      </c>
      <c r="L169" s="34">
        <f>SUM(L164:L168)</f>
        <v>3763464</v>
      </c>
      <c r="M169" s="39">
        <f t="shared" si="35"/>
        <v>5.0857109614234286E-2</v>
      </c>
      <c r="N169" s="34">
        <f t="shared" si="36"/>
        <v>38353731</v>
      </c>
      <c r="O169" s="39">
        <f t="shared" si="37"/>
        <v>0.51828844425823006</v>
      </c>
      <c r="P169" s="34">
        <f>SUM(P164:P168)</f>
        <v>1891973</v>
      </c>
      <c r="Q169" s="34">
        <f>SUM(Q164:Q168)</f>
        <v>34597738</v>
      </c>
      <c r="R169" s="34">
        <f>SUM(R164:R168)</f>
        <v>74725410</v>
      </c>
      <c r="S169" s="34">
        <f>SUM(S164:S168)</f>
        <v>70943678</v>
      </c>
      <c r="T169" s="39">
        <f t="shared" si="38"/>
        <v>0.94939161926311277</v>
      </c>
      <c r="U169" s="39">
        <f t="shared" si="39"/>
        <v>0.98917426411476272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676706283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136572480</v>
      </c>
      <c r="K170" s="39">
        <f t="shared" si="34"/>
        <v>0.20181943544921985</v>
      </c>
      <c r="L170" s="34">
        <f>SUM(L105,L107:L111,L113:L120,L122:L125,L127:L131,L133:L136,L138:L143,L145:L149,L151:L156,L158:L162,L164:L168)</f>
        <v>113735740</v>
      </c>
      <c r="M170" s="39">
        <f t="shared" si="35"/>
        <v>0.16807253435830741</v>
      </c>
      <c r="N170" s="34">
        <f t="shared" si="36"/>
        <v>599013707</v>
      </c>
      <c r="O170" s="39">
        <f t="shared" si="37"/>
        <v>0.88519010691674038</v>
      </c>
      <c r="P170" s="34">
        <f>SUM(P105,P107:P111,P113:P120,P122:P125,P127:P131,P133:P136,P138:P143,P145:P149,P151:P156,P158:P162,P164:P168)</f>
        <v>2939227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706819639</v>
      </c>
      <c r="S170" s="34">
        <f>SUM(S105,S107:S111,S113:S120,S122:S125,S127:S131,S133:S136,S138:S143,S145:S149,S151:S156,S158:S162,S164:S168)</f>
        <v>645029013</v>
      </c>
      <c r="T170" s="39">
        <f t="shared" si="38"/>
        <v>0.91257935887658603</v>
      </c>
      <c r="U170" s="39">
        <f t="shared" si="39"/>
        <v>37.695799950122939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555690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92319</v>
      </c>
      <c r="K173" s="38">
        <f t="shared" ref="K173:K205" si="42">IF(($E173     =0),0,($J173     /$E173     ))</f>
        <v>0.16613399557307132</v>
      </c>
      <c r="L173" s="33">
        <v>101066</v>
      </c>
      <c r="M173" s="38">
        <f t="shared" ref="M173:M205" si="43">IF(($E173     =0),0,($L173     /$E173     ))</f>
        <v>0.181874786301715</v>
      </c>
      <c r="N173" s="33">
        <f t="shared" ref="N173:N205" si="44">$F173     +$H173     +$J173     +$L173</f>
        <v>396242</v>
      </c>
      <c r="O173" s="38">
        <f t="shared" ref="O173:O205" si="45">IF(($E173     =0),0,($N173     /$E173     ))</f>
        <v>0.71306303874462384</v>
      </c>
      <c r="P173" s="33">
        <v>99304</v>
      </c>
      <c r="Q173" s="33">
        <v>387206</v>
      </c>
      <c r="R173" s="33">
        <v>358161</v>
      </c>
      <c r="S173" s="33">
        <v>417604</v>
      </c>
      <c r="T173" s="38">
        <f t="shared" ref="T173:T205" si="46">IF(($R173     =0),0,($S173     /$R173     ))</f>
        <v>1.1659672605336706</v>
      </c>
      <c r="U173" s="38">
        <f t="shared" ref="U173:U205" si="47">IF(($P173     =0),0,(($L173     /$P173     )-1))</f>
        <v>1.7743494723273967E-2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82555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27477</v>
      </c>
      <c r="K175" s="38">
        <f t="shared" si="42"/>
        <v>0.48947199657973495</v>
      </c>
      <c r="L175" s="33">
        <v>104125</v>
      </c>
      <c r="M175" s="38">
        <f t="shared" si="43"/>
        <v>1.8548703149494086</v>
      </c>
      <c r="N175" s="33">
        <f t="shared" si="44"/>
        <v>142143</v>
      </c>
      <c r="O175" s="38">
        <f t="shared" si="45"/>
        <v>2.5321184266780676</v>
      </c>
      <c r="P175" s="33">
        <v>4259</v>
      </c>
      <c r="Q175" s="33">
        <v>56136</v>
      </c>
      <c r="R175" s="33">
        <v>56136</v>
      </c>
      <c r="S175" s="33">
        <v>9477</v>
      </c>
      <c r="T175" s="38">
        <f t="shared" si="46"/>
        <v>0.16882214621633176</v>
      </c>
      <c r="U175" s="38">
        <f t="shared" si="47"/>
        <v>23.448227283399859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67738</v>
      </c>
      <c r="K176" s="38">
        <f t="shared" si="42"/>
        <v>0.15451115642720609</v>
      </c>
      <c r="L176" s="33">
        <v>57217</v>
      </c>
      <c r="M176" s="38">
        <f t="shared" si="43"/>
        <v>0.13051263452265272</v>
      </c>
      <c r="N176" s="33">
        <f t="shared" si="44"/>
        <v>243994</v>
      </c>
      <c r="O176" s="38">
        <f t="shared" si="45"/>
        <v>0.55655311791460804</v>
      </c>
      <c r="P176" s="33">
        <v>93736</v>
      </c>
      <c r="Q176" s="33">
        <v>325057</v>
      </c>
      <c r="R176" s="33">
        <v>325057</v>
      </c>
      <c r="S176" s="33">
        <v>219604</v>
      </c>
      <c r="T176" s="38">
        <f t="shared" si="46"/>
        <v>0.67558612797140194</v>
      </c>
      <c r="U176" s="38">
        <f t="shared" si="47"/>
        <v>-0.38959417939745666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32157</v>
      </c>
      <c r="K177" s="38">
        <f t="shared" si="42"/>
        <v>6.926476860048851E-2</v>
      </c>
      <c r="L177" s="33">
        <v>33431</v>
      </c>
      <c r="M177" s="38">
        <f t="shared" si="43"/>
        <v>7.2008908762724491E-2</v>
      </c>
      <c r="N177" s="33">
        <f t="shared" si="44"/>
        <v>85590</v>
      </c>
      <c r="O177" s="38">
        <f t="shared" si="45"/>
        <v>0.18435710870155214</v>
      </c>
      <c r="P177" s="33">
        <v>23580</v>
      </c>
      <c r="Q177" s="33">
        <v>414274</v>
      </c>
      <c r="R177" s="33">
        <v>446835</v>
      </c>
      <c r="S177" s="33">
        <v>38568</v>
      </c>
      <c r="T177" s="38">
        <f t="shared" si="46"/>
        <v>8.6313739971130288E-2</v>
      </c>
      <c r="U177" s="38">
        <f t="shared" si="47"/>
        <v>0.41776929601357082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1600265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219691</v>
      </c>
      <c r="K179" s="39">
        <f t="shared" si="42"/>
        <v>0.13728413731475725</v>
      </c>
      <c r="L179" s="34">
        <f>SUM(L173:L178)</f>
        <v>295839</v>
      </c>
      <c r="M179" s="39">
        <f t="shared" si="43"/>
        <v>0.18486875611226891</v>
      </c>
      <c r="N179" s="34">
        <f t="shared" si="44"/>
        <v>867969</v>
      </c>
      <c r="O179" s="39">
        <f t="shared" si="45"/>
        <v>0.54239079152515368</v>
      </c>
      <c r="P179" s="34">
        <f>SUM(P173:P178)</f>
        <v>220879</v>
      </c>
      <c r="Q179" s="34">
        <f>SUM(Q173:Q178)</f>
        <v>1182673</v>
      </c>
      <c r="R179" s="34">
        <f>SUM(R173:R178)</f>
        <v>1268744</v>
      </c>
      <c r="S179" s="34">
        <f>SUM(S173:S178)</f>
        <v>685253</v>
      </c>
      <c r="T179" s="39">
        <f t="shared" si="46"/>
        <v>0.54010344088326723</v>
      </c>
      <c r="U179" s="39">
        <f t="shared" si="47"/>
        <v>0.33937133000421049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164164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56904</v>
      </c>
      <c r="K180" s="38">
        <f t="shared" si="42"/>
        <v>0.34662898077532223</v>
      </c>
      <c r="L180" s="33">
        <v>53351</v>
      </c>
      <c r="M180" s="38">
        <f t="shared" si="43"/>
        <v>0.32498598962013597</v>
      </c>
      <c r="N180" s="33">
        <f t="shared" si="44"/>
        <v>243603</v>
      </c>
      <c r="O180" s="38">
        <f t="shared" si="45"/>
        <v>1.4839002460953681</v>
      </c>
      <c r="P180" s="33">
        <v>54773</v>
      </c>
      <c r="Q180" s="33">
        <v>888603</v>
      </c>
      <c r="R180" s="33">
        <v>179000</v>
      </c>
      <c r="S180" s="33">
        <v>237675</v>
      </c>
      <c r="T180" s="38">
        <f t="shared" si="46"/>
        <v>1.3277932960893855</v>
      </c>
      <c r="U180" s="38">
        <f t="shared" si="47"/>
        <v>-2.5961696456283212E-2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450000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75854</v>
      </c>
      <c r="K181" s="38">
        <f t="shared" si="42"/>
        <v>0.16856444444444443</v>
      </c>
      <c r="L181" s="33">
        <v>133146</v>
      </c>
      <c r="M181" s="38">
        <f t="shared" si="43"/>
        <v>0.29587999999999998</v>
      </c>
      <c r="N181" s="33">
        <f t="shared" si="44"/>
        <v>432221</v>
      </c>
      <c r="O181" s="38">
        <f t="shared" si="45"/>
        <v>0.96049111111111107</v>
      </c>
      <c r="P181" s="33">
        <v>63422</v>
      </c>
      <c r="Q181" s="33">
        <v>399996</v>
      </c>
      <c r="R181" s="33">
        <v>399996</v>
      </c>
      <c r="S181" s="33">
        <v>422734</v>
      </c>
      <c r="T181" s="38">
        <f t="shared" si="46"/>
        <v>1.0568455684556846</v>
      </c>
      <c r="U181" s="38">
        <f t="shared" si="47"/>
        <v>1.0993661505471288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49397</v>
      </c>
      <c r="K182" s="38">
        <f t="shared" si="42"/>
        <v>0.34705477334682294</v>
      </c>
      <c r="L182" s="33">
        <v>29350</v>
      </c>
      <c r="M182" s="38">
        <f t="shared" si="43"/>
        <v>0.20620802068403452</v>
      </c>
      <c r="N182" s="33">
        <f t="shared" si="44"/>
        <v>182236</v>
      </c>
      <c r="O182" s="38">
        <f t="shared" si="45"/>
        <v>1.2803585982070089</v>
      </c>
      <c r="P182" s="33">
        <v>35627</v>
      </c>
      <c r="Q182" s="33">
        <v>136080</v>
      </c>
      <c r="R182" s="33">
        <v>136080</v>
      </c>
      <c r="S182" s="33">
        <v>169603</v>
      </c>
      <c r="T182" s="38">
        <f t="shared" si="46"/>
        <v>1.2463477366255145</v>
      </c>
      <c r="U182" s="38">
        <f t="shared" si="47"/>
        <v>-0.17618660005052345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532235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82734</v>
      </c>
      <c r="K183" s="38">
        <f t="shared" si="42"/>
        <v>0.15544637237310585</v>
      </c>
      <c r="L183" s="33">
        <v>74130</v>
      </c>
      <c r="M183" s="38">
        <f t="shared" si="43"/>
        <v>0.13928058094638646</v>
      </c>
      <c r="N183" s="33">
        <f t="shared" si="44"/>
        <v>333270</v>
      </c>
      <c r="O183" s="38">
        <f t="shared" si="45"/>
        <v>0.62617077043035496</v>
      </c>
      <c r="P183" s="33">
        <v>69932</v>
      </c>
      <c r="Q183" s="33">
        <v>125280</v>
      </c>
      <c r="R183" s="33">
        <v>175280</v>
      </c>
      <c r="S183" s="33">
        <v>211583</v>
      </c>
      <c r="T183" s="38">
        <f t="shared" si="46"/>
        <v>1.2071143313555455</v>
      </c>
      <c r="U183" s="38">
        <f t="shared" si="47"/>
        <v>6.0029743179088157E-2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43587708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136157022</v>
      </c>
      <c r="K184" s="38">
        <f t="shared" si="42"/>
        <v>3.1237481447751279</v>
      </c>
      <c r="L184" s="33">
        <v>30427</v>
      </c>
      <c r="M184" s="38">
        <f t="shared" si="43"/>
        <v>6.9806377522763985E-4</v>
      </c>
      <c r="N184" s="33">
        <f t="shared" si="44"/>
        <v>136200958</v>
      </c>
      <c r="O184" s="38">
        <f t="shared" si="45"/>
        <v>3.124756135376515</v>
      </c>
      <c r="P184" s="33">
        <v>228660</v>
      </c>
      <c r="Q184" s="33">
        <v>132087804</v>
      </c>
      <c r="R184" s="33">
        <v>138073804</v>
      </c>
      <c r="S184" s="33">
        <v>312248</v>
      </c>
      <c r="T184" s="38">
        <f t="shared" si="46"/>
        <v>2.2614572131292913E-3</v>
      </c>
      <c r="U184" s="38">
        <f t="shared" si="47"/>
        <v>-0.86693343829266156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44876439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136421911</v>
      </c>
      <c r="K185" s="39">
        <f t="shared" si="42"/>
        <v>3.0399451034873777</v>
      </c>
      <c r="L185" s="34">
        <f>SUM(L180:L184)</f>
        <v>320404</v>
      </c>
      <c r="M185" s="39">
        <f t="shared" si="43"/>
        <v>7.1396930580877862E-3</v>
      </c>
      <c r="N185" s="34">
        <f t="shared" si="44"/>
        <v>137392288</v>
      </c>
      <c r="O185" s="39">
        <f t="shared" si="45"/>
        <v>3.061568410095997</v>
      </c>
      <c r="P185" s="34">
        <f>SUM(P180:P184)</f>
        <v>452414</v>
      </c>
      <c r="Q185" s="34">
        <f>SUM(Q180:Q184)</f>
        <v>133637763</v>
      </c>
      <c r="R185" s="34">
        <f>SUM(R180:R184)</f>
        <v>138964160</v>
      </c>
      <c r="S185" s="34">
        <f>SUM(S180:S184)</f>
        <v>1353843</v>
      </c>
      <c r="T185" s="39">
        <f t="shared" si="46"/>
        <v>9.7423896924214125E-3</v>
      </c>
      <c r="U185" s="39">
        <f t="shared" si="47"/>
        <v>-0.29179026290079435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813261</v>
      </c>
      <c r="K187" s="38">
        <f t="shared" si="42"/>
        <v>0.56372951331028309</v>
      </c>
      <c r="L187" s="33">
        <v>318438</v>
      </c>
      <c r="M187" s="38">
        <f t="shared" si="43"/>
        <v>0.22073221113455571</v>
      </c>
      <c r="N187" s="33">
        <f t="shared" si="44"/>
        <v>1425769</v>
      </c>
      <c r="O187" s="38">
        <f t="shared" si="45"/>
        <v>0.98830272749202164</v>
      </c>
      <c r="P187" s="33">
        <v>3563</v>
      </c>
      <c r="Q187" s="33">
        <v>1317131</v>
      </c>
      <c r="R187" s="33">
        <v>1317131</v>
      </c>
      <c r="S187" s="33">
        <v>808531</v>
      </c>
      <c r="T187" s="38">
        <f t="shared" si="46"/>
        <v>0.61385769524823275</v>
      </c>
      <c r="U187" s="38">
        <f t="shared" si="47"/>
        <v>88.373561605388716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429074</v>
      </c>
      <c r="K188" s="38">
        <f t="shared" si="42"/>
        <v>9.8188516899700221E-2</v>
      </c>
      <c r="L188" s="33">
        <v>631241</v>
      </c>
      <c r="M188" s="38">
        <f t="shared" si="43"/>
        <v>0.14445204695759628</v>
      </c>
      <c r="N188" s="33">
        <f t="shared" si="44"/>
        <v>1969290</v>
      </c>
      <c r="O188" s="38">
        <f t="shared" si="45"/>
        <v>0.45064875626444539</v>
      </c>
      <c r="P188" s="33">
        <v>481155</v>
      </c>
      <c r="Q188" s="33">
        <v>4201298</v>
      </c>
      <c r="R188" s="33">
        <v>4201298</v>
      </c>
      <c r="S188" s="33">
        <v>1830687</v>
      </c>
      <c r="T188" s="38">
        <f t="shared" si="46"/>
        <v>0.43574319174693155</v>
      </c>
      <c r="U188" s="38">
        <f t="shared" si="47"/>
        <v>0.31192858850058713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373344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9565</v>
      </c>
      <c r="K189" s="38">
        <f t="shared" si="42"/>
        <v>2.5619803719893718E-2</v>
      </c>
      <c r="L189" s="33">
        <v>8261</v>
      </c>
      <c r="M189" s="38">
        <f t="shared" si="43"/>
        <v>2.2127046370103712E-2</v>
      </c>
      <c r="N189" s="33">
        <f t="shared" si="44"/>
        <v>43304</v>
      </c>
      <c r="O189" s="38">
        <f t="shared" si="45"/>
        <v>0.11598954315590983</v>
      </c>
      <c r="P189" s="33">
        <v>9913</v>
      </c>
      <c r="Q189" s="33">
        <v>135689</v>
      </c>
      <c r="R189" s="33">
        <v>337135</v>
      </c>
      <c r="S189" s="33">
        <v>27714</v>
      </c>
      <c r="T189" s="38">
        <f t="shared" si="46"/>
        <v>8.2204458154745128E-2</v>
      </c>
      <c r="U189" s="38">
        <f t="shared" si="47"/>
        <v>-0.16664985372742858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13778000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3315495</v>
      </c>
      <c r="K190" s="38">
        <f t="shared" si="42"/>
        <v>0.24063688488895341</v>
      </c>
      <c r="L190" s="33">
        <v>0</v>
      </c>
      <c r="M190" s="38">
        <f t="shared" si="43"/>
        <v>0</v>
      </c>
      <c r="N190" s="33">
        <f t="shared" si="44"/>
        <v>13220915</v>
      </c>
      <c r="O190" s="38">
        <f t="shared" si="45"/>
        <v>0.95956706343446074</v>
      </c>
      <c r="P190" s="33">
        <v>28380</v>
      </c>
      <c r="Q190" s="33">
        <v>13742000</v>
      </c>
      <c r="R190" s="33">
        <v>16008000</v>
      </c>
      <c r="S190" s="33">
        <v>15619823</v>
      </c>
      <c r="T190" s="38">
        <f t="shared" si="46"/>
        <v>0.97575106196901551</v>
      </c>
      <c r="U190" s="38">
        <f t="shared" si="47"/>
        <v>-1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19963888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4567395</v>
      </c>
      <c r="K191" s="39">
        <f t="shared" si="42"/>
        <v>0.22878284029643925</v>
      </c>
      <c r="L191" s="34">
        <f>SUM(L186:L190)</f>
        <v>957940</v>
      </c>
      <c r="M191" s="39">
        <f t="shared" si="43"/>
        <v>4.7983639259046133E-2</v>
      </c>
      <c r="N191" s="34">
        <f t="shared" si="44"/>
        <v>16659278</v>
      </c>
      <c r="O191" s="39">
        <f t="shared" si="45"/>
        <v>0.834470620151746</v>
      </c>
      <c r="P191" s="34">
        <f>SUM(P186:P190)</f>
        <v>523011</v>
      </c>
      <c r="Q191" s="34">
        <f>SUM(Q186:Q190)</f>
        <v>19396118</v>
      </c>
      <c r="R191" s="34">
        <f>SUM(R186:R190)</f>
        <v>21863564</v>
      </c>
      <c r="S191" s="34">
        <f>SUM(S186:S190)</f>
        <v>18286755</v>
      </c>
      <c r="T191" s="39">
        <f t="shared" si="46"/>
        <v>0.83640320489376752</v>
      </c>
      <c r="U191" s="39">
        <f t="shared" si="47"/>
        <v>0.83158671614937352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73470</v>
      </c>
      <c r="K192" s="38">
        <f t="shared" si="42"/>
        <v>0.25047046309932908</v>
      </c>
      <c r="L192" s="33">
        <v>56814</v>
      </c>
      <c r="M192" s="38">
        <f t="shared" si="43"/>
        <v>0.1936876125020455</v>
      </c>
      <c r="N192" s="33">
        <f t="shared" si="44"/>
        <v>330766</v>
      </c>
      <c r="O192" s="38">
        <f t="shared" si="45"/>
        <v>1.127631866033928</v>
      </c>
      <c r="P192" s="33">
        <v>107880</v>
      </c>
      <c r="Q192" s="33">
        <v>343800</v>
      </c>
      <c r="R192" s="33">
        <v>42684</v>
      </c>
      <c r="S192" s="33">
        <v>330544</v>
      </c>
      <c r="T192" s="38">
        <f t="shared" si="46"/>
        <v>7.743979008527786</v>
      </c>
      <c r="U192" s="38">
        <f t="shared" si="47"/>
        <v>-0.47335928809788652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185407</v>
      </c>
      <c r="K193" s="38">
        <f t="shared" si="42"/>
        <v>0.85609471171383322</v>
      </c>
      <c r="L193" s="33">
        <v>144569</v>
      </c>
      <c r="M193" s="38">
        <f t="shared" si="43"/>
        <v>0.66753011686590669</v>
      </c>
      <c r="N193" s="33">
        <f t="shared" si="44"/>
        <v>634756</v>
      </c>
      <c r="O193" s="38">
        <f t="shared" si="45"/>
        <v>2.930910131918568</v>
      </c>
      <c r="P193" s="33">
        <v>166092</v>
      </c>
      <c r="Q193" s="33">
        <v>214664</v>
      </c>
      <c r="R193" s="33">
        <v>214664</v>
      </c>
      <c r="S193" s="33">
        <v>442424</v>
      </c>
      <c r="T193" s="38">
        <f t="shared" si="46"/>
        <v>2.0610069690306712</v>
      </c>
      <c r="U193" s="38">
        <f t="shared" si="47"/>
        <v>-0.12958480841943021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680619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137200</v>
      </c>
      <c r="K194" s="38">
        <f t="shared" si="42"/>
        <v>0.20158120769476021</v>
      </c>
      <c r="L194" s="33">
        <v>147311</v>
      </c>
      <c r="M194" s="38">
        <f t="shared" si="43"/>
        <v>0.21643680238136168</v>
      </c>
      <c r="N194" s="33">
        <f t="shared" si="44"/>
        <v>579310</v>
      </c>
      <c r="O194" s="38">
        <f t="shared" si="45"/>
        <v>0.85115167222778088</v>
      </c>
      <c r="P194" s="33">
        <v>119710</v>
      </c>
      <c r="Q194" s="33">
        <v>611760</v>
      </c>
      <c r="R194" s="33">
        <v>611760</v>
      </c>
      <c r="S194" s="33">
        <v>466489</v>
      </c>
      <c r="T194" s="38">
        <f t="shared" si="46"/>
        <v>0.76253596181509087</v>
      </c>
      <c r="U194" s="38">
        <f t="shared" si="47"/>
        <v>0.23056553337231644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63469</v>
      </c>
      <c r="K195" s="38">
        <f t="shared" si="42"/>
        <v>0.1653126977884162</v>
      </c>
      <c r="L195" s="33">
        <v>80498</v>
      </c>
      <c r="M195" s="38">
        <f t="shared" si="43"/>
        <v>0.20966679082027334</v>
      </c>
      <c r="N195" s="33">
        <f t="shared" si="44"/>
        <v>5401588</v>
      </c>
      <c r="O195" s="38">
        <f t="shared" si="45"/>
        <v>14.069090179796996</v>
      </c>
      <c r="P195" s="33">
        <v>73381</v>
      </c>
      <c r="Q195" s="33">
        <v>497106</v>
      </c>
      <c r="R195" s="33">
        <v>477106</v>
      </c>
      <c r="S195" s="33">
        <v>312588</v>
      </c>
      <c r="T195" s="38">
        <f t="shared" si="46"/>
        <v>0.65517516023692846</v>
      </c>
      <c r="U195" s="38">
        <f t="shared" si="47"/>
        <v>9.6986958476990015E-2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-1142849</v>
      </c>
      <c r="K196" s="38">
        <f t="shared" si="42"/>
        <v>-1.0770640801147513</v>
      </c>
      <c r="L196" s="33">
        <v>128123</v>
      </c>
      <c r="M196" s="38">
        <f t="shared" si="43"/>
        <v>0.12074795632366329</v>
      </c>
      <c r="N196" s="33">
        <f t="shared" si="44"/>
        <v>-627619</v>
      </c>
      <c r="O196" s="38">
        <f t="shared" si="45"/>
        <v>-0.59149186016485122</v>
      </c>
      <c r="P196" s="33">
        <v>166184</v>
      </c>
      <c r="Q196" s="33">
        <v>1847352</v>
      </c>
      <c r="R196" s="33">
        <v>1527416</v>
      </c>
      <c r="S196" s="33">
        <v>754189</v>
      </c>
      <c r="T196" s="38">
        <f t="shared" si="46"/>
        <v>0.49376790605833643</v>
      </c>
      <c r="U196" s="38">
        <f t="shared" si="47"/>
        <v>-0.22902926876233576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2635531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-683303</v>
      </c>
      <c r="K198" s="39">
        <f t="shared" si="42"/>
        <v>-0.25926577983715615</v>
      </c>
      <c r="L198" s="34">
        <f>SUM(L192:L197)</f>
        <v>557315</v>
      </c>
      <c r="M198" s="39">
        <f t="shared" si="43"/>
        <v>0.21146213040180517</v>
      </c>
      <c r="N198" s="34">
        <f t="shared" si="44"/>
        <v>6318801</v>
      </c>
      <c r="O198" s="39">
        <f t="shared" si="45"/>
        <v>2.3975437966770263</v>
      </c>
      <c r="P198" s="34">
        <f>SUM(P192:P197)</f>
        <v>633247</v>
      </c>
      <c r="Q198" s="34">
        <f>SUM(Q192:Q197)</f>
        <v>3514682</v>
      </c>
      <c r="R198" s="34">
        <f>SUM(R192:R197)</f>
        <v>2873630</v>
      </c>
      <c r="S198" s="34">
        <f>SUM(S192:S197)</f>
        <v>2306234</v>
      </c>
      <c r="T198" s="39">
        <f t="shared" si="46"/>
        <v>0.80255078071985608</v>
      </c>
      <c r="U198" s="39">
        <f t="shared" si="47"/>
        <v>-0.11990897706582104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101058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14294</v>
      </c>
      <c r="K199" s="38">
        <f t="shared" si="42"/>
        <v>0.14144352747926933</v>
      </c>
      <c r="L199" s="33">
        <v>15966</v>
      </c>
      <c r="M199" s="38">
        <f t="shared" si="43"/>
        <v>0.15798848186190109</v>
      </c>
      <c r="N199" s="33">
        <f t="shared" si="44"/>
        <v>78418</v>
      </c>
      <c r="O199" s="38">
        <f t="shared" si="45"/>
        <v>0.77597023491460348</v>
      </c>
      <c r="P199" s="33">
        <v>13075</v>
      </c>
      <c r="Q199" s="33">
        <v>55575</v>
      </c>
      <c r="R199" s="33">
        <v>53879</v>
      </c>
      <c r="S199" s="33">
        <v>68755</v>
      </c>
      <c r="T199" s="38">
        <f t="shared" si="46"/>
        <v>1.2761001503368659</v>
      </c>
      <c r="U199" s="38">
        <f t="shared" si="47"/>
        <v>0.22110898661567879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9914448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2152253</v>
      </c>
      <c r="K200" s="38">
        <f t="shared" si="42"/>
        <v>0.21708248406769595</v>
      </c>
      <c r="L200" s="33">
        <v>20016</v>
      </c>
      <c r="M200" s="38">
        <f t="shared" si="43"/>
        <v>2.0188718524722709E-3</v>
      </c>
      <c r="N200" s="33">
        <f t="shared" si="44"/>
        <v>10183850</v>
      </c>
      <c r="O200" s="38">
        <f t="shared" si="45"/>
        <v>1.0271726676059021</v>
      </c>
      <c r="P200" s="33">
        <v>24201</v>
      </c>
      <c r="Q200" s="33">
        <v>10636099</v>
      </c>
      <c r="R200" s="33">
        <v>11376025</v>
      </c>
      <c r="S200" s="33">
        <v>11514578</v>
      </c>
      <c r="T200" s="38">
        <f t="shared" si="46"/>
        <v>1.0121793860333463</v>
      </c>
      <c r="U200" s="38">
        <f t="shared" si="47"/>
        <v>-0.17292673856452212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24433</v>
      </c>
      <c r="K202" s="38">
        <f t="shared" si="42"/>
        <v>0.16363392827244416</v>
      </c>
      <c r="L202" s="33">
        <v>27167</v>
      </c>
      <c r="M202" s="38">
        <f t="shared" si="43"/>
        <v>0.18194421190101465</v>
      </c>
      <c r="N202" s="33">
        <f t="shared" si="44"/>
        <v>116519</v>
      </c>
      <c r="O202" s="38">
        <f t="shared" si="45"/>
        <v>0.78035696346649697</v>
      </c>
      <c r="P202" s="33">
        <v>29897</v>
      </c>
      <c r="Q202" s="33">
        <v>160215</v>
      </c>
      <c r="R202" s="33">
        <v>160215</v>
      </c>
      <c r="S202" s="33">
        <v>88421</v>
      </c>
      <c r="T202" s="38">
        <f t="shared" si="46"/>
        <v>0.55188964828511688</v>
      </c>
      <c r="U202" s="38">
        <f t="shared" si="47"/>
        <v>-9.1313509716693941E-2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10164821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2190980</v>
      </c>
      <c r="K204" s="39">
        <f t="shared" si="42"/>
        <v>0.21554535982483114</v>
      </c>
      <c r="L204" s="34">
        <f>SUM(L199:L203)</f>
        <v>63149</v>
      </c>
      <c r="M204" s="39">
        <f t="shared" si="43"/>
        <v>6.21250487342571E-3</v>
      </c>
      <c r="N204" s="34">
        <f t="shared" si="44"/>
        <v>10378787</v>
      </c>
      <c r="O204" s="39">
        <f t="shared" si="45"/>
        <v>1.0210496574410901</v>
      </c>
      <c r="P204" s="34">
        <f>SUM(P199:P203)</f>
        <v>67173</v>
      </c>
      <c r="Q204" s="34">
        <f>SUM(Q199:Q203)</f>
        <v>10851889</v>
      </c>
      <c r="R204" s="34">
        <f>SUM(R199:R203)</f>
        <v>11590119</v>
      </c>
      <c r="S204" s="34">
        <f>SUM(S199:S203)</f>
        <v>11671754</v>
      </c>
      <c r="T204" s="39">
        <f t="shared" si="46"/>
        <v>1.0070434997259303</v>
      </c>
      <c r="U204" s="39">
        <f t="shared" si="47"/>
        <v>-5.9905021362749888E-2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79240944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142716674</v>
      </c>
      <c r="K205" s="39">
        <f t="shared" si="42"/>
        <v>1.8010471202867042</v>
      </c>
      <c r="L205" s="34">
        <f>SUM(L173:L178,L180:L184,L186:L190,L192:L197,L199:L203)</f>
        <v>2194647</v>
      </c>
      <c r="M205" s="39">
        <f t="shared" si="43"/>
        <v>2.7695871467659446E-2</v>
      </c>
      <c r="N205" s="34">
        <f t="shared" si="44"/>
        <v>171617123</v>
      </c>
      <c r="O205" s="39">
        <f t="shared" si="45"/>
        <v>2.1657632321997577</v>
      </c>
      <c r="P205" s="34">
        <f>SUM(P173:P178,P180:P184,P186:P190,P192:P197,P199:P203)</f>
        <v>1896724</v>
      </c>
      <c r="Q205" s="34">
        <f>SUM(Q173:Q178,Q180:Q184,Q186:Q190,Q192:Q197,Q199:Q203)</f>
        <v>168583125</v>
      </c>
      <c r="R205" s="34">
        <f>SUM(R173:R178,R180:R184,R186:R190,R192:R197,R199:R203)</f>
        <v>176560217</v>
      </c>
      <c r="S205" s="34">
        <f>SUM(S173:S178,S180:S184,S186:S190,S192:S197,S199:S203)</f>
        <v>34303839</v>
      </c>
      <c r="T205" s="39">
        <f t="shared" si="46"/>
        <v>0.19428974195245807</v>
      </c>
      <c r="U205" s="39">
        <f t="shared" si="47"/>
        <v>0.15707240484118934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53570</v>
      </c>
      <c r="K208" s="38">
        <f t="shared" ref="K208:K231" si="50">IF(($E208     =0),0,($J208     /$E208     ))</f>
        <v>0.45070588433256492</v>
      </c>
      <c r="L208" s="33">
        <v>47432</v>
      </c>
      <c r="M208" s="38">
        <f t="shared" ref="M208:M231" si="51">IF(($E208     =0),0,($L208     /$E208     ))</f>
        <v>0.3990644298238234</v>
      </c>
      <c r="N208" s="33">
        <f t="shared" ref="N208:N231" si="52">$F208     +$H208     +$J208     +$L208</f>
        <v>234331</v>
      </c>
      <c r="O208" s="38">
        <f t="shared" ref="O208:O231" si="53">IF(($E208     =0),0,($N208     /$E208     ))</f>
        <v>1.9715206380723216</v>
      </c>
      <c r="P208" s="33">
        <v>134040</v>
      </c>
      <c r="Q208" s="33">
        <v>113740</v>
      </c>
      <c r="R208" s="33">
        <v>113740</v>
      </c>
      <c r="S208" s="33">
        <v>404776</v>
      </c>
      <c r="T208" s="38">
        <f t="shared" ref="T208:T231" si="54">IF(($R208     =0),0,($S208     /$R208     ))</f>
        <v>3.5587831897309652</v>
      </c>
      <c r="U208" s="38">
        <f t="shared" ref="U208:U231" si="55">IF(($P208     =0),0,(($L208     /$P208     )-1))</f>
        <v>-0.64613548194568793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973100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191289</v>
      </c>
      <c r="K209" s="38">
        <f t="shared" si="50"/>
        <v>0.19657691912444764</v>
      </c>
      <c r="L209" s="33">
        <v>209922</v>
      </c>
      <c r="M209" s="38">
        <f t="shared" si="51"/>
        <v>0.21572500256910904</v>
      </c>
      <c r="N209" s="33">
        <f t="shared" si="52"/>
        <v>974620</v>
      </c>
      <c r="O209" s="38">
        <f t="shared" si="53"/>
        <v>1.0015620182920564</v>
      </c>
      <c r="P209" s="33">
        <v>272881</v>
      </c>
      <c r="Q209" s="33">
        <v>1034721</v>
      </c>
      <c r="R209" s="33">
        <v>792366</v>
      </c>
      <c r="S209" s="33">
        <v>890308</v>
      </c>
      <c r="T209" s="38">
        <f t="shared" si="54"/>
        <v>1.1236070199882378</v>
      </c>
      <c r="U209" s="38">
        <f t="shared" si="55"/>
        <v>-0.2307196177088181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402161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63883</v>
      </c>
      <c r="K210" s="38">
        <f t="shared" si="50"/>
        <v>0.15884931656724546</v>
      </c>
      <c r="L210" s="33">
        <v>59622</v>
      </c>
      <c r="M210" s="38">
        <f t="shared" si="51"/>
        <v>0.14825405745460152</v>
      </c>
      <c r="N210" s="33">
        <f t="shared" si="52"/>
        <v>303699</v>
      </c>
      <c r="O210" s="38">
        <f t="shared" si="53"/>
        <v>0.75516770646581843</v>
      </c>
      <c r="P210" s="33">
        <v>73357</v>
      </c>
      <c r="Q210" s="33">
        <v>701736</v>
      </c>
      <c r="R210" s="33">
        <v>345470</v>
      </c>
      <c r="S210" s="33">
        <v>298914</v>
      </c>
      <c r="T210" s="38">
        <f t="shared" si="54"/>
        <v>0.86523866037572006</v>
      </c>
      <c r="U210" s="38">
        <f t="shared" si="55"/>
        <v>-0.18723502869528474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26803</v>
      </c>
      <c r="K211" s="38">
        <f t="shared" si="50"/>
        <v>2.1454620551866341E-2</v>
      </c>
      <c r="L211" s="33">
        <v>33100</v>
      </c>
      <c r="M211" s="38">
        <f t="shared" si="51"/>
        <v>2.6495091604177741E-2</v>
      </c>
      <c r="N211" s="33">
        <f t="shared" si="52"/>
        <v>121706</v>
      </c>
      <c r="O211" s="38">
        <f t="shared" si="53"/>
        <v>9.7420290597524356E-2</v>
      </c>
      <c r="P211" s="33">
        <v>41252</v>
      </c>
      <c r="Q211" s="33">
        <v>1405085</v>
      </c>
      <c r="R211" s="33">
        <v>1405085</v>
      </c>
      <c r="S211" s="33">
        <v>138001</v>
      </c>
      <c r="T211" s="38">
        <f t="shared" si="54"/>
        <v>9.8215410455595217E-2</v>
      </c>
      <c r="U211" s="38">
        <f t="shared" si="55"/>
        <v>-0.19761466110734027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169999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39554</v>
      </c>
      <c r="K212" s="38">
        <f t="shared" si="50"/>
        <v>0.23267195689386408</v>
      </c>
      <c r="L212" s="33">
        <v>49344</v>
      </c>
      <c r="M212" s="38">
        <f t="shared" si="51"/>
        <v>0.29026053094429966</v>
      </c>
      <c r="N212" s="33">
        <f t="shared" si="52"/>
        <v>155296</v>
      </c>
      <c r="O212" s="38">
        <f t="shared" si="53"/>
        <v>0.91351125594856442</v>
      </c>
      <c r="P212" s="33">
        <v>24441</v>
      </c>
      <c r="Q212" s="33">
        <v>364982</v>
      </c>
      <c r="R212" s="33">
        <v>148662</v>
      </c>
      <c r="S212" s="33">
        <v>94194</v>
      </c>
      <c r="T212" s="38">
        <f t="shared" si="54"/>
        <v>0.6336118174113089</v>
      </c>
      <c r="U212" s="38">
        <f t="shared" si="55"/>
        <v>1.0189026635571374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42587</v>
      </c>
      <c r="K213" s="38">
        <f t="shared" si="50"/>
        <v>0.15841256379353955</v>
      </c>
      <c r="L213" s="33">
        <v>50376</v>
      </c>
      <c r="M213" s="38">
        <f t="shared" si="51"/>
        <v>0.1873856179975896</v>
      </c>
      <c r="N213" s="33">
        <f t="shared" si="52"/>
        <v>190498</v>
      </c>
      <c r="O213" s="38">
        <f t="shared" si="53"/>
        <v>0.70860301447722773</v>
      </c>
      <c r="P213" s="33">
        <v>49798</v>
      </c>
      <c r="Q213" s="33">
        <v>226896</v>
      </c>
      <c r="R213" s="33">
        <v>238796</v>
      </c>
      <c r="S213" s="33">
        <v>245396</v>
      </c>
      <c r="T213" s="38">
        <f t="shared" si="54"/>
        <v>1.0276386539138009</v>
      </c>
      <c r="U213" s="38">
        <f t="shared" si="55"/>
        <v>1.1606891843045863E-2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433051</v>
      </c>
      <c r="K214" s="38">
        <f t="shared" si="50"/>
        <v>0.31136200881776899</v>
      </c>
      <c r="L214" s="33">
        <v>493701</v>
      </c>
      <c r="M214" s="38">
        <f t="shared" si="51"/>
        <v>0.35496912630461852</v>
      </c>
      <c r="N214" s="33">
        <f t="shared" si="52"/>
        <v>6116641</v>
      </c>
      <c r="O214" s="38">
        <f t="shared" si="53"/>
        <v>4.397841429709497</v>
      </c>
      <c r="P214" s="33">
        <v>377852</v>
      </c>
      <c r="Q214" s="33">
        <v>951804</v>
      </c>
      <c r="R214" s="33">
        <v>951804</v>
      </c>
      <c r="S214" s="33">
        <v>1660615</v>
      </c>
      <c r="T214" s="38">
        <f t="shared" si="54"/>
        <v>1.7447026908901413</v>
      </c>
      <c r="U214" s="38">
        <f t="shared" si="55"/>
        <v>0.30659887998475588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1542</v>
      </c>
      <c r="Q215" s="33">
        <v>2720</v>
      </c>
      <c r="R215" s="33">
        <v>2720</v>
      </c>
      <c r="S215" s="33">
        <v>1992</v>
      </c>
      <c r="T215" s="38">
        <f t="shared" si="54"/>
        <v>0.73235294117647054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4575900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850737</v>
      </c>
      <c r="K216" s="39">
        <f t="shared" si="50"/>
        <v>0.18591686881269259</v>
      </c>
      <c r="L216" s="34">
        <f>SUM(L208:L215)</f>
        <v>943497</v>
      </c>
      <c r="M216" s="39">
        <f t="shared" si="51"/>
        <v>0.20618829082803383</v>
      </c>
      <c r="N216" s="34">
        <f t="shared" si="52"/>
        <v>8096824</v>
      </c>
      <c r="O216" s="39">
        <f t="shared" si="53"/>
        <v>1.7694495072007692</v>
      </c>
      <c r="P216" s="34">
        <f>SUM(P208:P215)</f>
        <v>975163</v>
      </c>
      <c r="Q216" s="34">
        <f>SUM(Q208:Q215)</f>
        <v>4801684</v>
      </c>
      <c r="R216" s="34">
        <f>SUM(R208:R215)</f>
        <v>3998643</v>
      </c>
      <c r="S216" s="34">
        <f>SUM(S208:S215)</f>
        <v>3734196</v>
      </c>
      <c r="T216" s="39">
        <f t="shared" si="54"/>
        <v>0.93386581397739188</v>
      </c>
      <c r="U216" s="39">
        <f t="shared" si="55"/>
        <v>-3.2472519978711256E-2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99464</v>
      </c>
      <c r="K217" s="38">
        <f t="shared" si="50"/>
        <v>2.6929354035558531E-2</v>
      </c>
      <c r="L217" s="33">
        <v>86067</v>
      </c>
      <c r="M217" s="38">
        <f t="shared" si="51"/>
        <v>2.3302186859350277E-2</v>
      </c>
      <c r="N217" s="33">
        <f t="shared" si="52"/>
        <v>481260</v>
      </c>
      <c r="O217" s="38">
        <f t="shared" si="53"/>
        <v>0.1302986097799495</v>
      </c>
      <c r="P217" s="33">
        <v>2886662</v>
      </c>
      <c r="Q217" s="33">
        <v>3859696</v>
      </c>
      <c r="R217" s="33">
        <v>3859696</v>
      </c>
      <c r="S217" s="33">
        <v>3131226</v>
      </c>
      <c r="T217" s="38">
        <f t="shared" si="54"/>
        <v>0.81126233775924317</v>
      </c>
      <c r="U217" s="38">
        <f t="shared" si="55"/>
        <v>-0.97018459383190692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2784254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260952</v>
      </c>
      <c r="K218" s="38">
        <f t="shared" si="50"/>
        <v>9.3724207633355289E-2</v>
      </c>
      <c r="L218" s="33">
        <v>-77171</v>
      </c>
      <c r="M218" s="38">
        <f t="shared" si="51"/>
        <v>-2.771693961829632E-2</v>
      </c>
      <c r="N218" s="33">
        <f t="shared" si="52"/>
        <v>1745103</v>
      </c>
      <c r="O218" s="38">
        <f t="shared" si="53"/>
        <v>0.62677578985250626</v>
      </c>
      <c r="P218" s="33">
        <v>392756</v>
      </c>
      <c r="Q218" s="33">
        <v>3921763</v>
      </c>
      <c r="R218" s="33">
        <v>3921763</v>
      </c>
      <c r="S218" s="33">
        <v>2151309</v>
      </c>
      <c r="T218" s="38">
        <f t="shared" si="54"/>
        <v>0.54855660579183396</v>
      </c>
      <c r="U218" s="38">
        <f t="shared" si="55"/>
        <v>-1.1964858589047653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381698</v>
      </c>
      <c r="K219" s="38">
        <f t="shared" si="50"/>
        <v>0.23866775548588556</v>
      </c>
      <c r="L219" s="33">
        <v>535130</v>
      </c>
      <c r="M219" s="38">
        <f t="shared" si="51"/>
        <v>0.33460556773460154</v>
      </c>
      <c r="N219" s="33">
        <f t="shared" si="52"/>
        <v>1751819</v>
      </c>
      <c r="O219" s="38">
        <f t="shared" si="53"/>
        <v>1.0953756864000561</v>
      </c>
      <c r="P219" s="33">
        <v>337823</v>
      </c>
      <c r="Q219" s="33">
        <v>2074263</v>
      </c>
      <c r="R219" s="33">
        <v>1539233</v>
      </c>
      <c r="S219" s="33">
        <v>1526950</v>
      </c>
      <c r="T219" s="38">
        <f t="shared" si="54"/>
        <v>0.99202005154515271</v>
      </c>
      <c r="U219" s="38">
        <f t="shared" si="55"/>
        <v>0.58405437166800356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96108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12433</v>
      </c>
      <c r="K220" s="38">
        <f t="shared" si="50"/>
        <v>0.12936488117534439</v>
      </c>
      <c r="L220" s="33">
        <v>-45715</v>
      </c>
      <c r="M220" s="38">
        <f t="shared" si="51"/>
        <v>-0.47566279602114286</v>
      </c>
      <c r="N220" s="33">
        <f t="shared" si="52"/>
        <v>-354577</v>
      </c>
      <c r="O220" s="38">
        <f t="shared" si="53"/>
        <v>-3.6893598867940236</v>
      </c>
      <c r="P220" s="33">
        <v>11107</v>
      </c>
      <c r="Q220" s="33">
        <v>85037</v>
      </c>
      <c r="R220" s="33">
        <v>85405</v>
      </c>
      <c r="S220" s="33">
        <v>56467</v>
      </c>
      <c r="T220" s="38">
        <f t="shared" si="54"/>
        <v>0.66116737895907729</v>
      </c>
      <c r="U220" s="38">
        <f t="shared" si="55"/>
        <v>-5.1158728729629965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81048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25085</v>
      </c>
      <c r="K221" s="38">
        <f t="shared" si="50"/>
        <v>0.30950794590859737</v>
      </c>
      <c r="L221" s="33">
        <v>21675</v>
      </c>
      <c r="M221" s="38">
        <f t="shared" si="51"/>
        <v>0.26743411311815218</v>
      </c>
      <c r="N221" s="33">
        <f t="shared" si="52"/>
        <v>87242</v>
      </c>
      <c r="O221" s="38">
        <f t="shared" si="53"/>
        <v>1.076423847596486</v>
      </c>
      <c r="P221" s="33">
        <v>24049</v>
      </c>
      <c r="Q221" s="33">
        <v>113684</v>
      </c>
      <c r="R221" s="33">
        <v>67506</v>
      </c>
      <c r="S221" s="33">
        <v>80458</v>
      </c>
      <c r="T221" s="38">
        <f t="shared" si="54"/>
        <v>1.1918644268657601</v>
      </c>
      <c r="U221" s="38">
        <f t="shared" si="55"/>
        <v>-9.8715123289949691E-2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55000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40725</v>
      </c>
      <c r="K222" s="38">
        <f t="shared" si="50"/>
        <v>0.74045454545454548</v>
      </c>
      <c r="L222" s="33">
        <v>31322</v>
      </c>
      <c r="M222" s="38">
        <f t="shared" si="51"/>
        <v>0.56949090909090905</v>
      </c>
      <c r="N222" s="33">
        <f t="shared" si="52"/>
        <v>161891</v>
      </c>
      <c r="O222" s="38">
        <f t="shared" si="53"/>
        <v>2.9434727272727272</v>
      </c>
      <c r="P222" s="33">
        <v>41653</v>
      </c>
      <c r="Q222" s="33">
        <v>235000</v>
      </c>
      <c r="R222" s="33">
        <v>195000</v>
      </c>
      <c r="S222" s="33">
        <v>160514</v>
      </c>
      <c r="T222" s="38">
        <f t="shared" si="54"/>
        <v>0.82314871794871791</v>
      </c>
      <c r="U222" s="38">
        <f t="shared" si="55"/>
        <v>-0.24802535231555956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5264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5264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8309212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825621</v>
      </c>
      <c r="K224" s="39">
        <f t="shared" si="50"/>
        <v>9.936212964598809E-2</v>
      </c>
      <c r="L224" s="34">
        <f>SUM(L217:L223)</f>
        <v>551308</v>
      </c>
      <c r="M224" s="39">
        <f t="shared" si="51"/>
        <v>6.6349011193841248E-2</v>
      </c>
      <c r="N224" s="34">
        <f t="shared" si="52"/>
        <v>3878002</v>
      </c>
      <c r="O224" s="39">
        <f t="shared" si="53"/>
        <v>0.46671116346532016</v>
      </c>
      <c r="P224" s="34">
        <f>SUM(P217:P223)</f>
        <v>3694050</v>
      </c>
      <c r="Q224" s="34">
        <f>SUM(Q217:Q223)</f>
        <v>10289443</v>
      </c>
      <c r="R224" s="34">
        <f>SUM(R217:R223)</f>
        <v>9668603</v>
      </c>
      <c r="S224" s="34">
        <f>SUM(S217:S223)</f>
        <v>7106924</v>
      </c>
      <c r="T224" s="39">
        <f t="shared" si="54"/>
        <v>0.73505179600403492</v>
      </c>
      <c r="U224" s="39">
        <f t="shared" si="55"/>
        <v>-0.85075784031077006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22958</v>
      </c>
      <c r="K225" s="38">
        <f t="shared" si="50"/>
        <v>1.3837636819498438E-4</v>
      </c>
      <c r="L225" s="33">
        <v>18779</v>
      </c>
      <c r="M225" s="38">
        <f t="shared" si="51"/>
        <v>1.1318798755700023E-4</v>
      </c>
      <c r="N225" s="33">
        <f t="shared" si="52"/>
        <v>98348</v>
      </c>
      <c r="O225" s="38">
        <f t="shared" si="53"/>
        <v>5.9277981789530106E-4</v>
      </c>
      <c r="P225" s="33">
        <v>27909</v>
      </c>
      <c r="Q225" s="33">
        <v>979872</v>
      </c>
      <c r="R225" s="33">
        <v>979872</v>
      </c>
      <c r="S225" s="33">
        <v>120586</v>
      </c>
      <c r="T225" s="38">
        <f t="shared" si="54"/>
        <v>0.12306301231181216</v>
      </c>
      <c r="U225" s="38">
        <f t="shared" si="55"/>
        <v>-0.32713461607366801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27820</v>
      </c>
      <c r="K226" s="38">
        <f t="shared" si="50"/>
        <v>0.24638874866044938</v>
      </c>
      <c r="L226" s="33">
        <v>19916</v>
      </c>
      <c r="M226" s="38">
        <f t="shared" si="51"/>
        <v>0.17638671165785441</v>
      </c>
      <c r="N226" s="33">
        <f t="shared" si="52"/>
        <v>95523</v>
      </c>
      <c r="O226" s="38">
        <f t="shared" si="53"/>
        <v>0.84600260382070835</v>
      </c>
      <c r="P226" s="33">
        <v>15493</v>
      </c>
      <c r="Q226" s="33">
        <v>84253</v>
      </c>
      <c r="R226" s="33">
        <v>131506</v>
      </c>
      <c r="S226" s="33">
        <v>98952</v>
      </c>
      <c r="T226" s="38">
        <f t="shared" si="54"/>
        <v>0.75245235958815571</v>
      </c>
      <c r="U226" s="38">
        <f t="shared" si="55"/>
        <v>0.28548376686245391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125000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3.6000000000000002E-4</v>
      </c>
      <c r="P227" s="33">
        <v>45</v>
      </c>
      <c r="Q227" s="33">
        <v>32000</v>
      </c>
      <c r="R227" s="33">
        <v>32000</v>
      </c>
      <c r="S227" s="33">
        <v>45</v>
      </c>
      <c r="T227" s="38">
        <f t="shared" si="54"/>
        <v>1.4062499999999999E-3</v>
      </c>
      <c r="U227" s="38">
        <f t="shared" si="55"/>
        <v>-1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492304</v>
      </c>
      <c r="K228" s="38">
        <f t="shared" si="50"/>
        <v>0.3994871545190451</v>
      </c>
      <c r="L228" s="33">
        <v>475820</v>
      </c>
      <c r="M228" s="38">
        <f t="shared" si="51"/>
        <v>0.38611097586704968</v>
      </c>
      <c r="N228" s="33">
        <f t="shared" si="52"/>
        <v>2013042</v>
      </c>
      <c r="O228" s="38">
        <f t="shared" si="53"/>
        <v>1.6335118554944252</v>
      </c>
      <c r="P228" s="33">
        <v>593608</v>
      </c>
      <c r="Q228" s="33">
        <v>1173658</v>
      </c>
      <c r="R228" s="33">
        <v>1173658</v>
      </c>
      <c r="S228" s="33">
        <v>2025381</v>
      </c>
      <c r="T228" s="38">
        <f t="shared" si="54"/>
        <v>1.7256994797462293</v>
      </c>
      <c r="U228" s="38">
        <f t="shared" si="55"/>
        <v>-0.19842724491583674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167380083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543082</v>
      </c>
      <c r="K230" s="39">
        <f t="shared" si="50"/>
        <v>3.2446034812875554E-3</v>
      </c>
      <c r="L230" s="34">
        <f>SUM(L225:L229)</f>
        <v>514515</v>
      </c>
      <c r="M230" s="39">
        <f t="shared" si="51"/>
        <v>3.0739320400504284E-3</v>
      </c>
      <c r="N230" s="34">
        <f t="shared" si="52"/>
        <v>2206958</v>
      </c>
      <c r="O230" s="39">
        <f t="shared" si="53"/>
        <v>1.3185308314131975E-2</v>
      </c>
      <c r="P230" s="34">
        <f>SUM(P225:P229)</f>
        <v>637055</v>
      </c>
      <c r="Q230" s="34">
        <f>SUM(Q225:Q229)</f>
        <v>2269783</v>
      </c>
      <c r="R230" s="34">
        <f>SUM(R225:R229)</f>
        <v>2317036</v>
      </c>
      <c r="S230" s="34">
        <f>SUM(S225:S229)</f>
        <v>2244964</v>
      </c>
      <c r="T230" s="39">
        <f t="shared" si="54"/>
        <v>0.96889474311145796</v>
      </c>
      <c r="U230" s="39">
        <f t="shared" si="55"/>
        <v>-0.19235387839354534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180265195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2219440</v>
      </c>
      <c r="K231" s="39">
        <f t="shared" si="50"/>
        <v>1.2312082762288084E-2</v>
      </c>
      <c r="L231" s="34">
        <f>SUM(L208:L215,L217:L223,L225:L229)</f>
        <v>2009320</v>
      </c>
      <c r="M231" s="39">
        <f t="shared" si="51"/>
        <v>1.1146466737519687E-2</v>
      </c>
      <c r="N231" s="34">
        <f t="shared" si="52"/>
        <v>14181784</v>
      </c>
      <c r="O231" s="39">
        <f t="shared" si="53"/>
        <v>7.8671781316409964E-2</v>
      </c>
      <c r="P231" s="34">
        <f>SUM(P208:P215,P217:P223,P225:P229)</f>
        <v>5306268</v>
      </c>
      <c r="Q231" s="34">
        <f>SUM(Q208:Q215,Q217:Q223,Q225:Q229)</f>
        <v>17360910</v>
      </c>
      <c r="R231" s="34">
        <f>SUM(R208:R215,R217:R223,R225:R229)</f>
        <v>15984282</v>
      </c>
      <c r="S231" s="34">
        <f>SUM(S208:S215,S217:S223,S225:S229)</f>
        <v>13086084</v>
      </c>
      <c r="T231" s="39">
        <f t="shared" si="54"/>
        <v>0.81868450519078684</v>
      </c>
      <c r="U231" s="39">
        <f t="shared" si="55"/>
        <v>-0.62133084872456501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804286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138619</v>
      </c>
      <c r="K234" s="38">
        <f t="shared" ref="K234:K260" si="58">IF(($E234     =0),0,($J234     /$E234     ))</f>
        <v>0.17235038282402032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138619</v>
      </c>
      <c r="O234" s="38">
        <f t="shared" ref="O234:O260" si="61">IF(($E234     =0),0,($N234     /$E234     ))</f>
        <v>0.17235038282402032</v>
      </c>
      <c r="P234" s="33">
        <v>0</v>
      </c>
      <c r="Q234" s="33">
        <v>898000</v>
      </c>
      <c r="R234" s="33">
        <v>898000</v>
      </c>
      <c r="S234" s="33">
        <v>326184</v>
      </c>
      <c r="T234" s="38">
        <f t="shared" ref="T234:T260" si="62">IF(($R234     =0),0,($S234     /$R234     ))</f>
        <v>0.36323385300668154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2917352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719284</v>
      </c>
      <c r="K235" s="38">
        <f t="shared" si="58"/>
        <v>0.24655372406209466</v>
      </c>
      <c r="L235" s="33">
        <v>334920</v>
      </c>
      <c r="M235" s="38">
        <f t="shared" si="59"/>
        <v>0.11480273892214583</v>
      </c>
      <c r="N235" s="33">
        <f t="shared" si="60"/>
        <v>2553021</v>
      </c>
      <c r="O235" s="38">
        <f t="shared" si="61"/>
        <v>0.87511585849085061</v>
      </c>
      <c r="P235" s="33">
        <v>306703</v>
      </c>
      <c r="Q235" s="33">
        <v>973316</v>
      </c>
      <c r="R235" s="33">
        <v>1753615</v>
      </c>
      <c r="S235" s="33">
        <v>1619929</v>
      </c>
      <c r="T235" s="38">
        <f t="shared" si="62"/>
        <v>0.92376547873963211</v>
      </c>
      <c r="U235" s="38">
        <f t="shared" si="63"/>
        <v>9.2001056396579184E-2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4738218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1868068</v>
      </c>
      <c r="K236" s="38">
        <f t="shared" si="58"/>
        <v>0.39425539306127327</v>
      </c>
      <c r="L236" s="33">
        <v>2134211</v>
      </c>
      <c r="M236" s="38">
        <f t="shared" si="59"/>
        <v>0.45042482215887913</v>
      </c>
      <c r="N236" s="33">
        <f t="shared" si="60"/>
        <v>4651149</v>
      </c>
      <c r="O236" s="38">
        <f t="shared" si="61"/>
        <v>0.98162410425185165</v>
      </c>
      <c r="P236" s="33">
        <v>389475</v>
      </c>
      <c r="Q236" s="33">
        <v>4383435</v>
      </c>
      <c r="R236" s="33">
        <v>4264887</v>
      </c>
      <c r="S236" s="33">
        <v>1373385</v>
      </c>
      <c r="T236" s="38">
        <f t="shared" si="62"/>
        <v>0.32202142753137419</v>
      </c>
      <c r="U236" s="38">
        <f t="shared" si="63"/>
        <v>4.4797124334039413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541911</v>
      </c>
      <c r="K237" s="38">
        <f t="shared" si="58"/>
        <v>5.2364829444767245E-2</v>
      </c>
      <c r="L237" s="33">
        <v>352390</v>
      </c>
      <c r="M237" s="38">
        <f t="shared" si="59"/>
        <v>3.4051425876281398E-2</v>
      </c>
      <c r="N237" s="33">
        <f t="shared" si="60"/>
        <v>973752</v>
      </c>
      <c r="O237" s="38">
        <f t="shared" si="61"/>
        <v>9.4093600981528316E-2</v>
      </c>
      <c r="P237" s="33">
        <v>16195</v>
      </c>
      <c r="Q237" s="33">
        <v>9017093</v>
      </c>
      <c r="R237" s="33">
        <v>9017093</v>
      </c>
      <c r="S237" s="33">
        <v>109298</v>
      </c>
      <c r="T237" s="38">
        <f t="shared" si="62"/>
        <v>1.2121201367225557E-2</v>
      </c>
      <c r="U237" s="38">
        <f t="shared" si="63"/>
        <v>20.759184933621487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893248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1467058</v>
      </c>
      <c r="K238" s="38">
        <f t="shared" si="58"/>
        <v>1.6423859891094075</v>
      </c>
      <c r="L238" s="33">
        <v>18052</v>
      </c>
      <c r="M238" s="38">
        <f t="shared" si="59"/>
        <v>2.0209393136060759E-2</v>
      </c>
      <c r="N238" s="33">
        <f t="shared" si="60"/>
        <v>295742</v>
      </c>
      <c r="O238" s="38">
        <f t="shared" si="61"/>
        <v>0.33108610374722364</v>
      </c>
      <c r="P238" s="33">
        <v>188625</v>
      </c>
      <c r="Q238" s="33">
        <v>50000</v>
      </c>
      <c r="R238" s="33">
        <v>822000</v>
      </c>
      <c r="S238" s="33">
        <v>629089</v>
      </c>
      <c r="T238" s="38">
        <f t="shared" si="62"/>
        <v>0.76531508515815083</v>
      </c>
      <c r="U238" s="38">
        <f t="shared" si="63"/>
        <v>-0.90429688535453945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250000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87294</v>
      </c>
      <c r="K239" s="38">
        <f t="shared" si="58"/>
        <v>0.34917599999999999</v>
      </c>
      <c r="L239" s="33">
        <v>168516</v>
      </c>
      <c r="M239" s="38">
        <f t="shared" si="59"/>
        <v>0.674064</v>
      </c>
      <c r="N239" s="33">
        <f t="shared" si="60"/>
        <v>452731</v>
      </c>
      <c r="O239" s="38">
        <f t="shared" si="61"/>
        <v>1.810924</v>
      </c>
      <c r="P239" s="33">
        <v>89393</v>
      </c>
      <c r="Q239" s="33">
        <v>110000</v>
      </c>
      <c r="R239" s="33">
        <v>110000</v>
      </c>
      <c r="S239" s="33">
        <v>283471</v>
      </c>
      <c r="T239" s="38">
        <f t="shared" si="62"/>
        <v>2.5770090909090908</v>
      </c>
      <c r="U239" s="38">
        <f t="shared" si="63"/>
        <v>0.88511404696117135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19951863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4822234</v>
      </c>
      <c r="K240" s="39">
        <f t="shared" si="58"/>
        <v>0.24169341980746359</v>
      </c>
      <c r="L240" s="34">
        <f>SUM(L234:L239)</f>
        <v>3008089</v>
      </c>
      <c r="M240" s="39">
        <f t="shared" si="59"/>
        <v>0.15076732433457468</v>
      </c>
      <c r="N240" s="34">
        <f t="shared" si="60"/>
        <v>9065014</v>
      </c>
      <c r="O240" s="39">
        <f t="shared" si="61"/>
        <v>0.45434423843026589</v>
      </c>
      <c r="P240" s="34">
        <f>SUM(P234:P239)</f>
        <v>990391</v>
      </c>
      <c r="Q240" s="34">
        <f>SUM(Q234:Q239)</f>
        <v>15431844</v>
      </c>
      <c r="R240" s="34">
        <f>SUM(R234:R239)</f>
        <v>16865595</v>
      </c>
      <c r="S240" s="34">
        <f>SUM(S234:S239)</f>
        <v>4341356</v>
      </c>
      <c r="T240" s="39">
        <f t="shared" si="62"/>
        <v>0.25740900335861261</v>
      </c>
      <c r="U240" s="39">
        <f t="shared" si="63"/>
        <v>2.0372741674752697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2484144</v>
      </c>
      <c r="K241" s="38">
        <f t="shared" si="58"/>
        <v>0.21787162982914207</v>
      </c>
      <c r="L241" s="33">
        <v>392000</v>
      </c>
      <c r="M241" s="38">
        <f t="shared" si="59"/>
        <v>3.4380325332598952E-2</v>
      </c>
      <c r="N241" s="33">
        <f t="shared" si="60"/>
        <v>10302622</v>
      </c>
      <c r="O241" s="38">
        <f t="shared" si="61"/>
        <v>0.90359055137446753</v>
      </c>
      <c r="P241" s="33">
        <v>0</v>
      </c>
      <c r="Q241" s="33">
        <v>10922508</v>
      </c>
      <c r="R241" s="33">
        <v>10922508</v>
      </c>
      <c r="S241" s="33">
        <v>10709416</v>
      </c>
      <c r="T241" s="38">
        <f t="shared" si="62"/>
        <v>0.98049056132529266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126653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61059</v>
      </c>
      <c r="K242" s="38">
        <f t="shared" si="58"/>
        <v>0.48209675254435347</v>
      </c>
      <c r="L242" s="33">
        <v>11670</v>
      </c>
      <c r="M242" s="38">
        <f t="shared" si="59"/>
        <v>9.214152053247851E-2</v>
      </c>
      <c r="N242" s="33">
        <f t="shared" si="60"/>
        <v>72729</v>
      </c>
      <c r="O242" s="38">
        <f t="shared" si="61"/>
        <v>0.57423827307683195</v>
      </c>
      <c r="P242" s="33">
        <v>79624</v>
      </c>
      <c r="Q242" s="33">
        <v>103219</v>
      </c>
      <c r="R242" s="33">
        <v>1456219</v>
      </c>
      <c r="S242" s="33">
        <v>163035</v>
      </c>
      <c r="T242" s="38">
        <f t="shared" si="62"/>
        <v>0.11195774811343623</v>
      </c>
      <c r="U242" s="38">
        <f t="shared" si="63"/>
        <v>-0.85343614990455141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836797</v>
      </c>
      <c r="K243" s="38">
        <f t="shared" si="58"/>
        <v>0.16423241482179307</v>
      </c>
      <c r="L243" s="33">
        <v>140563</v>
      </c>
      <c r="M243" s="38">
        <f t="shared" si="59"/>
        <v>2.7587337101585806E-2</v>
      </c>
      <c r="N243" s="33">
        <f t="shared" si="60"/>
        <v>1351107</v>
      </c>
      <c r="O243" s="38">
        <f t="shared" si="61"/>
        <v>0.26517251530852565</v>
      </c>
      <c r="P243" s="33">
        <v>240016</v>
      </c>
      <c r="Q243" s="33">
        <v>8297748</v>
      </c>
      <c r="R243" s="33">
        <v>8297748</v>
      </c>
      <c r="S243" s="33">
        <v>724043</v>
      </c>
      <c r="T243" s="38">
        <f t="shared" si="62"/>
        <v>8.725777162671125E-2</v>
      </c>
      <c r="U243" s="38">
        <f t="shared" si="63"/>
        <v>-0.41435987600826607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22722</v>
      </c>
      <c r="K244" s="38">
        <f t="shared" si="58"/>
        <v>1.6546752111855519E-2</v>
      </c>
      <c r="L244" s="33">
        <v>35747</v>
      </c>
      <c r="M244" s="38">
        <f t="shared" si="59"/>
        <v>2.6031896300611711E-2</v>
      </c>
      <c r="N244" s="33">
        <f t="shared" si="60"/>
        <v>144197</v>
      </c>
      <c r="O244" s="38">
        <f t="shared" si="61"/>
        <v>0.105008010486455</v>
      </c>
      <c r="P244" s="33">
        <v>39860</v>
      </c>
      <c r="Q244" s="33">
        <v>1254000</v>
      </c>
      <c r="R244" s="33">
        <v>1254000</v>
      </c>
      <c r="S244" s="33">
        <v>72241</v>
      </c>
      <c r="T244" s="38">
        <f t="shared" si="62"/>
        <v>5.7608452950558213E-2</v>
      </c>
      <c r="U244" s="38">
        <f t="shared" si="63"/>
        <v>-0.10318615153035626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16877184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4212268</v>
      </c>
      <c r="K245" s="38">
        <f t="shared" si="58"/>
        <v>0.249583579819951</v>
      </c>
      <c r="L245" s="33">
        <v>16974</v>
      </c>
      <c r="M245" s="38">
        <f t="shared" si="59"/>
        <v>1.0057365020136062E-3</v>
      </c>
      <c r="N245" s="33">
        <f t="shared" si="60"/>
        <v>16848215</v>
      </c>
      <c r="O245" s="38">
        <f t="shared" si="61"/>
        <v>0.99828354066649982</v>
      </c>
      <c r="P245" s="33">
        <v>34062</v>
      </c>
      <c r="Q245" s="33">
        <v>16341841</v>
      </c>
      <c r="R245" s="33">
        <v>16341841</v>
      </c>
      <c r="S245" s="33">
        <v>4053130</v>
      </c>
      <c r="T245" s="38">
        <f t="shared" si="62"/>
        <v>0.24802162742863548</v>
      </c>
      <c r="U245" s="38">
        <f t="shared" si="63"/>
        <v>-0.50167341905936236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34874107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7616990</v>
      </c>
      <c r="K247" s="39">
        <f t="shared" si="58"/>
        <v>0.21841390806078562</v>
      </c>
      <c r="L247" s="34">
        <f>SUM(L241:L246)</f>
        <v>596954</v>
      </c>
      <c r="M247" s="39">
        <f t="shared" si="59"/>
        <v>1.7117398877052249E-2</v>
      </c>
      <c r="N247" s="34">
        <f t="shared" si="60"/>
        <v>28718870</v>
      </c>
      <c r="O247" s="39">
        <f t="shared" si="61"/>
        <v>0.82350122972324424</v>
      </c>
      <c r="P247" s="34">
        <f>SUM(P241:P246)</f>
        <v>393562</v>
      </c>
      <c r="Q247" s="34">
        <f>SUM(Q241:Q246)</f>
        <v>36919316</v>
      </c>
      <c r="R247" s="34">
        <f>SUM(R241:R246)</f>
        <v>38272316</v>
      </c>
      <c r="S247" s="34">
        <f>SUM(S241:S246)</f>
        <v>15721865</v>
      </c>
      <c r="T247" s="39">
        <f t="shared" si="62"/>
        <v>0.41078948553831968</v>
      </c>
      <c r="U247" s="39">
        <f t="shared" si="63"/>
        <v>0.5167978615821649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4727645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608382</v>
      </c>
      <c r="K248" s="38">
        <f t="shared" si="58"/>
        <v>0.1286860582806027</v>
      </c>
      <c r="L248" s="33">
        <v>683369</v>
      </c>
      <c r="M248" s="38">
        <f t="shared" si="59"/>
        <v>0.14454744381187673</v>
      </c>
      <c r="N248" s="33">
        <f t="shared" si="60"/>
        <v>2607542</v>
      </c>
      <c r="O248" s="38">
        <f t="shared" si="61"/>
        <v>0.55155198835783992</v>
      </c>
      <c r="P248" s="33">
        <v>962309</v>
      </c>
      <c r="Q248" s="33">
        <v>4063900</v>
      </c>
      <c r="R248" s="33">
        <v>4063900</v>
      </c>
      <c r="S248" s="33">
        <v>3424706</v>
      </c>
      <c r="T248" s="38">
        <f t="shared" si="62"/>
        <v>0.84271414158812963</v>
      </c>
      <c r="U248" s="38">
        <f t="shared" si="63"/>
        <v>-0.28986531353234768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269764</v>
      </c>
      <c r="K249" s="38">
        <f t="shared" si="58"/>
        <v>0.14274239549259049</v>
      </c>
      <c r="L249" s="33">
        <v>420019</v>
      </c>
      <c r="M249" s="38">
        <f t="shared" si="59"/>
        <v>0.22224803240018076</v>
      </c>
      <c r="N249" s="33">
        <f t="shared" si="60"/>
        <v>1313588</v>
      </c>
      <c r="O249" s="38">
        <f t="shared" si="61"/>
        <v>0.69506938587180256</v>
      </c>
      <c r="P249" s="33">
        <v>556235</v>
      </c>
      <c r="Q249" s="33">
        <v>1750124</v>
      </c>
      <c r="R249" s="33">
        <v>1742124</v>
      </c>
      <c r="S249" s="33">
        <v>556235</v>
      </c>
      <c r="T249" s="38">
        <f t="shared" si="62"/>
        <v>0.31928553880206001</v>
      </c>
      <c r="U249" s="38">
        <f t="shared" si="63"/>
        <v>-0.24488930038562839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368920</v>
      </c>
      <c r="R250" s="33">
        <v>368920</v>
      </c>
      <c r="S250" s="33">
        <v>935000</v>
      </c>
      <c r="T250" s="38">
        <f t="shared" si="62"/>
        <v>2.5344248075463516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1339461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5152</v>
      </c>
      <c r="K251" s="38">
        <f t="shared" si="58"/>
        <v>3.8463232598784139E-3</v>
      </c>
      <c r="L251" s="33">
        <v>6951</v>
      </c>
      <c r="M251" s="38">
        <f t="shared" si="59"/>
        <v>5.189400811221827E-3</v>
      </c>
      <c r="N251" s="33">
        <f t="shared" si="60"/>
        <v>12103</v>
      </c>
      <c r="O251" s="38">
        <f t="shared" si="61"/>
        <v>9.0357240711002405E-3</v>
      </c>
      <c r="P251" s="33">
        <v>0</v>
      </c>
      <c r="Q251" s="33">
        <v>813000</v>
      </c>
      <c r="R251" s="33">
        <v>616000</v>
      </c>
      <c r="S251" s="33">
        <v>616000</v>
      </c>
      <c r="T251" s="38">
        <f t="shared" si="62"/>
        <v>1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23328270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0.34816216547562251</v>
      </c>
      <c r="P252" s="33">
        <v>0</v>
      </c>
      <c r="Q252" s="33">
        <v>22654123</v>
      </c>
      <c r="R252" s="33">
        <v>18645044</v>
      </c>
      <c r="S252" s="33">
        <v>14200335</v>
      </c>
      <c r="T252" s="38">
        <f t="shared" si="62"/>
        <v>0.76161445368538683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32254028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883298</v>
      </c>
      <c r="K254" s="39">
        <f t="shared" si="58"/>
        <v>2.7385664823010632E-2</v>
      </c>
      <c r="L254" s="34">
        <f>SUM(L248:L253)</f>
        <v>1110339</v>
      </c>
      <c r="M254" s="39">
        <f t="shared" si="59"/>
        <v>3.442481664615657E-2</v>
      </c>
      <c r="N254" s="34">
        <f t="shared" si="60"/>
        <v>12055254</v>
      </c>
      <c r="O254" s="39">
        <f t="shared" si="61"/>
        <v>0.37375964329168437</v>
      </c>
      <c r="P254" s="34">
        <f>SUM(P248:P253)</f>
        <v>1518544</v>
      </c>
      <c r="Q254" s="34">
        <f>SUM(Q248:Q253)</f>
        <v>29650067</v>
      </c>
      <c r="R254" s="34">
        <f>SUM(R248:R253)</f>
        <v>25435988</v>
      </c>
      <c r="S254" s="34">
        <f>SUM(S248:S253)</f>
        <v>19732276</v>
      </c>
      <c r="T254" s="39">
        <f t="shared" si="62"/>
        <v>0.77576212097599673</v>
      </c>
      <c r="U254" s="39">
        <f t="shared" si="63"/>
        <v>-0.2688134160090192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4207347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573176</v>
      </c>
      <c r="K255" s="38">
        <f t="shared" si="58"/>
        <v>0.13623216720655559</v>
      </c>
      <c r="L255" s="33">
        <v>1251229</v>
      </c>
      <c r="M255" s="38">
        <f t="shared" si="59"/>
        <v>0.29739144406201817</v>
      </c>
      <c r="N255" s="33">
        <f t="shared" si="60"/>
        <v>3915245</v>
      </c>
      <c r="O255" s="38">
        <f t="shared" si="61"/>
        <v>0.9305733518057816</v>
      </c>
      <c r="P255" s="33">
        <v>866958</v>
      </c>
      <c r="Q255" s="33">
        <v>3052000</v>
      </c>
      <c r="R255" s="33">
        <v>3075000</v>
      </c>
      <c r="S255" s="33">
        <v>2880577</v>
      </c>
      <c r="T255" s="38">
        <f t="shared" si="62"/>
        <v>0.93677300813008135</v>
      </c>
      <c r="U255" s="38">
        <f t="shared" si="63"/>
        <v>0.44324061834598671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55563</v>
      </c>
      <c r="K256" s="38">
        <f t="shared" si="58"/>
        <v>0</v>
      </c>
      <c r="L256" s="33">
        <v>46707</v>
      </c>
      <c r="M256" s="38">
        <f t="shared" si="59"/>
        <v>0</v>
      </c>
      <c r="N256" s="33">
        <f t="shared" si="60"/>
        <v>236678</v>
      </c>
      <c r="O256" s="38">
        <f t="shared" si="61"/>
        <v>0</v>
      </c>
      <c r="P256" s="33">
        <v>39266</v>
      </c>
      <c r="Q256" s="33">
        <v>0</v>
      </c>
      <c r="R256" s="33">
        <v>0</v>
      </c>
      <c r="S256" s="33">
        <v>211743</v>
      </c>
      <c r="T256" s="38">
        <f t="shared" si="62"/>
        <v>0</v>
      </c>
      <c r="U256" s="38">
        <f t="shared" si="63"/>
        <v>0.18950236846126423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452931</v>
      </c>
      <c r="K257" s="38">
        <f t="shared" si="58"/>
        <v>0.17961634765697806</v>
      </c>
      <c r="L257" s="33">
        <v>642767</v>
      </c>
      <c r="M257" s="38">
        <f t="shared" si="59"/>
        <v>0.25489856277100226</v>
      </c>
      <c r="N257" s="33">
        <f t="shared" si="60"/>
        <v>2017763</v>
      </c>
      <c r="O257" s="38">
        <f t="shared" si="61"/>
        <v>0.80017314005309204</v>
      </c>
      <c r="P257" s="33">
        <v>525574</v>
      </c>
      <c r="Q257" s="33">
        <v>1739780</v>
      </c>
      <c r="R257" s="33">
        <v>1307780</v>
      </c>
      <c r="S257" s="33">
        <v>1664656</v>
      </c>
      <c r="T257" s="38">
        <f t="shared" si="62"/>
        <v>1.2728868769976602</v>
      </c>
      <c r="U257" s="38">
        <f t="shared" si="63"/>
        <v>0.22298096937824163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113204</v>
      </c>
      <c r="K258" s="38">
        <f t="shared" si="58"/>
        <v>0.226408</v>
      </c>
      <c r="L258" s="33">
        <v>97574</v>
      </c>
      <c r="M258" s="38">
        <f t="shared" si="59"/>
        <v>0.19514799999999999</v>
      </c>
      <c r="N258" s="33">
        <f t="shared" si="60"/>
        <v>431619</v>
      </c>
      <c r="O258" s="38">
        <f t="shared" si="61"/>
        <v>0.86323799999999995</v>
      </c>
      <c r="P258" s="33">
        <v>52119</v>
      </c>
      <c r="Q258" s="33">
        <v>500000</v>
      </c>
      <c r="R258" s="33">
        <v>500000</v>
      </c>
      <c r="S258" s="33">
        <v>412885</v>
      </c>
      <c r="T258" s="38">
        <f t="shared" si="62"/>
        <v>0.82577</v>
      </c>
      <c r="U258" s="38">
        <f t="shared" si="63"/>
        <v>0.87213875937757823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7229005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1194874</v>
      </c>
      <c r="K259" s="39">
        <f t="shared" si="58"/>
        <v>0.16528886063849726</v>
      </c>
      <c r="L259" s="34">
        <f>SUM(L255:L258)</f>
        <v>2038277</v>
      </c>
      <c r="M259" s="39">
        <f t="shared" si="59"/>
        <v>0.28195816713365118</v>
      </c>
      <c r="N259" s="34">
        <f t="shared" si="60"/>
        <v>6601305</v>
      </c>
      <c r="O259" s="39">
        <f t="shared" si="61"/>
        <v>0.91316923975014541</v>
      </c>
      <c r="P259" s="34">
        <f>SUM(P255:P258)</f>
        <v>1483917</v>
      </c>
      <c r="Q259" s="34">
        <f>SUM(Q255:Q258)</f>
        <v>5291780</v>
      </c>
      <c r="R259" s="34">
        <f>SUM(R255:R258)</f>
        <v>4882780</v>
      </c>
      <c r="S259" s="34">
        <f>SUM(S255:S258)</f>
        <v>5169861</v>
      </c>
      <c r="T259" s="39">
        <f t="shared" si="62"/>
        <v>1.0587945801367253</v>
      </c>
      <c r="U259" s="39">
        <f t="shared" si="63"/>
        <v>0.37357884571711231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94309003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14517396</v>
      </c>
      <c r="K260" s="39">
        <f t="shared" si="58"/>
        <v>0.15393435979807782</v>
      </c>
      <c r="L260" s="34">
        <f>SUM(L234:L239,L241:L246,L248:L253,L255:L258)</f>
        <v>6753659</v>
      </c>
      <c r="M260" s="39">
        <f t="shared" si="59"/>
        <v>7.1612028387151971E-2</v>
      </c>
      <c r="N260" s="34">
        <f t="shared" si="60"/>
        <v>56440443</v>
      </c>
      <c r="O260" s="39">
        <f t="shared" si="61"/>
        <v>0.59846293783850091</v>
      </c>
      <c r="P260" s="34">
        <f>SUM(P234:P239,P241:P246,P248:P253,P255:P258)</f>
        <v>4386414</v>
      </c>
      <c r="Q260" s="34">
        <f>SUM(Q234:Q239,Q241:Q246,Q248:Q253,Q255:Q258)</f>
        <v>87293007</v>
      </c>
      <c r="R260" s="34">
        <f>SUM(R234:R239,R241:R246,R248:R253,R255:R258)</f>
        <v>85456679</v>
      </c>
      <c r="S260" s="34">
        <f>SUM(S234:S239,S241:S246,S248:S253,S255:S258)</f>
        <v>44965358</v>
      </c>
      <c r="T260" s="39">
        <f t="shared" si="62"/>
        <v>0.52617722249655874</v>
      </c>
      <c r="U260" s="39">
        <f t="shared" si="63"/>
        <v>0.539676601433426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7644913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182661</v>
      </c>
      <c r="K263" s="38">
        <f t="shared" ref="K263:K299" si="66">IF(($E263     =0),0,($J263     /$E263     ))</f>
        <v>2.3893143061274862E-2</v>
      </c>
      <c r="L263" s="33">
        <v>717571</v>
      </c>
      <c r="M263" s="38">
        <f t="shared" ref="M263:M299" si="67">IF(($E263     =0),0,($L263     /$E263     ))</f>
        <v>9.3862546244803571E-2</v>
      </c>
      <c r="N263" s="33">
        <f t="shared" ref="N263:N299" si="68">$F263     +$H263     +$J263     +$L263</f>
        <v>1528559</v>
      </c>
      <c r="O263" s="38">
        <f t="shared" ref="O263:O299" si="69">IF(($E263     =0),0,($N263     /$E263     ))</f>
        <v>0.19994459060554384</v>
      </c>
      <c r="P263" s="33">
        <v>7950</v>
      </c>
      <c r="Q263" s="33">
        <v>1357100</v>
      </c>
      <c r="R263" s="33">
        <v>1207101</v>
      </c>
      <c r="S263" s="33">
        <v>27820</v>
      </c>
      <c r="T263" s="38">
        <f t="shared" ref="T263:T299" si="70">IF(($R263     =0),0,($S263     /$R263     ))</f>
        <v>2.3046952989020802E-2</v>
      </c>
      <c r="U263" s="38">
        <f t="shared" ref="U263:U299" si="71">IF(($P263     =0),0,(($L263     /$P263     )-1))</f>
        <v>89.260503144654095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23408472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628369</v>
      </c>
      <c r="K264" s="38">
        <f t="shared" si="66"/>
        <v>2.6843657287840061E-2</v>
      </c>
      <c r="L264" s="33">
        <v>11186394</v>
      </c>
      <c r="M264" s="38">
        <f t="shared" si="67"/>
        <v>0.47787800929509622</v>
      </c>
      <c r="N264" s="33">
        <f t="shared" si="68"/>
        <v>13507671</v>
      </c>
      <c r="O264" s="38">
        <f t="shared" si="69"/>
        <v>0.57704197864773066</v>
      </c>
      <c r="P264" s="33">
        <v>212910</v>
      </c>
      <c r="Q264" s="33">
        <v>3586440</v>
      </c>
      <c r="R264" s="33">
        <v>34266436</v>
      </c>
      <c r="S264" s="33">
        <v>33711180</v>
      </c>
      <c r="T264" s="38">
        <f t="shared" si="70"/>
        <v>0.98379592205037025</v>
      </c>
      <c r="U264" s="38">
        <f t="shared" si="71"/>
        <v>51.540481893757928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1183500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19332</v>
      </c>
      <c r="K265" s="38">
        <f t="shared" si="66"/>
        <v>1.6334600760456272E-2</v>
      </c>
      <c r="L265" s="33">
        <v>10502</v>
      </c>
      <c r="M265" s="38">
        <f t="shared" si="67"/>
        <v>8.8736797634136038E-3</v>
      </c>
      <c r="N265" s="33">
        <f t="shared" si="68"/>
        <v>66888</v>
      </c>
      <c r="O265" s="38">
        <f t="shared" si="69"/>
        <v>5.6517110266159694E-2</v>
      </c>
      <c r="P265" s="33">
        <v>21270</v>
      </c>
      <c r="Q265" s="33">
        <v>1161102</v>
      </c>
      <c r="R265" s="33">
        <v>1171879</v>
      </c>
      <c r="S265" s="33">
        <v>64198</v>
      </c>
      <c r="T265" s="38">
        <f t="shared" si="70"/>
        <v>5.4782106343743683E-2</v>
      </c>
      <c r="U265" s="38">
        <f t="shared" si="71"/>
        <v>-0.50625293841090735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9757374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1454269</v>
      </c>
      <c r="K266" s="38">
        <f t="shared" si="66"/>
        <v>0.14904307244961607</v>
      </c>
      <c r="L266" s="33">
        <v>-209</v>
      </c>
      <c r="M266" s="38">
        <f t="shared" si="67"/>
        <v>-2.1419697553870541E-5</v>
      </c>
      <c r="N266" s="33">
        <f t="shared" si="68"/>
        <v>9464107</v>
      </c>
      <c r="O266" s="38">
        <f t="shared" si="69"/>
        <v>0.969944064868273</v>
      </c>
      <c r="P266" s="33">
        <v>2896201</v>
      </c>
      <c r="Q266" s="33">
        <v>7985590</v>
      </c>
      <c r="R266" s="33">
        <v>12726590</v>
      </c>
      <c r="S266" s="33">
        <v>10477791</v>
      </c>
      <c r="T266" s="38">
        <f t="shared" si="70"/>
        <v>0.82329917126268704</v>
      </c>
      <c r="U266" s="38">
        <f t="shared" si="71"/>
        <v>-1.0000721634997018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41994259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2284631</v>
      </c>
      <c r="K267" s="39">
        <f t="shared" si="66"/>
        <v>5.4403412618853446E-2</v>
      </c>
      <c r="L267" s="34">
        <f>SUM(L263:L266)</f>
        <v>11914258</v>
      </c>
      <c r="M267" s="39">
        <f t="shared" si="67"/>
        <v>0.2837115901961742</v>
      </c>
      <c r="N267" s="34">
        <f t="shared" si="68"/>
        <v>24567225</v>
      </c>
      <c r="O267" s="39">
        <f t="shared" si="69"/>
        <v>0.58501389439923202</v>
      </c>
      <c r="P267" s="34">
        <f>SUM(P263:P266)</f>
        <v>3138331</v>
      </c>
      <c r="Q267" s="34">
        <f>SUM(Q263:Q266)</f>
        <v>14090232</v>
      </c>
      <c r="R267" s="34">
        <f>SUM(R263:R266)</f>
        <v>49372006</v>
      </c>
      <c r="S267" s="34">
        <f>SUM(S263:S266)</f>
        <v>44280989</v>
      </c>
      <c r="T267" s="39">
        <f t="shared" si="70"/>
        <v>0.89688454222419078</v>
      </c>
      <c r="U267" s="39">
        <f t="shared" si="71"/>
        <v>2.7963675596997257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-10571</v>
      </c>
      <c r="K268" s="38">
        <f t="shared" si="66"/>
        <v>-7.7061135702247031E-3</v>
      </c>
      <c r="L268" s="33">
        <v>-6342</v>
      </c>
      <c r="M268" s="38">
        <f t="shared" si="67"/>
        <v>-4.6232307503892784E-3</v>
      </c>
      <c r="N268" s="33">
        <f t="shared" si="68"/>
        <v>-15412</v>
      </c>
      <c r="O268" s="38">
        <f t="shared" si="69"/>
        <v>-1.1235135970513965E-2</v>
      </c>
      <c r="P268" s="33">
        <v>-3977</v>
      </c>
      <c r="Q268" s="33">
        <v>-23303</v>
      </c>
      <c r="R268" s="33">
        <v>1104697</v>
      </c>
      <c r="S268" s="33">
        <v>-9728</v>
      </c>
      <c r="T268" s="38">
        <f t="shared" si="70"/>
        <v>-8.8060345959118207E-3</v>
      </c>
      <c r="U268" s="38">
        <f t="shared" si="71"/>
        <v>0.59466934875534316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2459851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572131</v>
      </c>
      <c r="K269" s="38">
        <f t="shared" si="66"/>
        <v>0.23258766486262786</v>
      </c>
      <c r="L269" s="33">
        <v>470666</v>
      </c>
      <c r="M269" s="38">
        <f t="shared" si="67"/>
        <v>0.19133923152255969</v>
      </c>
      <c r="N269" s="33">
        <f t="shared" si="68"/>
        <v>2519336</v>
      </c>
      <c r="O269" s="38">
        <f t="shared" si="69"/>
        <v>1.0241823590128021</v>
      </c>
      <c r="P269" s="33">
        <v>1393152</v>
      </c>
      <c r="Q269" s="33">
        <v>1372945</v>
      </c>
      <c r="R269" s="33">
        <v>2409248</v>
      </c>
      <c r="S269" s="33">
        <v>2260332</v>
      </c>
      <c r="T269" s="38">
        <f t="shared" si="70"/>
        <v>0.93818984180956044</v>
      </c>
      <c r="U269" s="38">
        <f t="shared" si="71"/>
        <v>-0.66215746738331493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802231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1110</v>
      </c>
      <c r="K270" s="38">
        <f t="shared" si="66"/>
        <v>1.3836413701290525E-3</v>
      </c>
      <c r="L270" s="33">
        <v>0</v>
      </c>
      <c r="M270" s="38">
        <f t="shared" si="67"/>
        <v>0</v>
      </c>
      <c r="N270" s="33">
        <f t="shared" si="68"/>
        <v>1110</v>
      </c>
      <c r="O270" s="38">
        <f t="shared" si="69"/>
        <v>1.3836413701290525E-3</v>
      </c>
      <c r="P270" s="33">
        <v>0</v>
      </c>
      <c r="Q270" s="33">
        <v>2089</v>
      </c>
      <c r="R270" s="33">
        <v>615089</v>
      </c>
      <c r="S270" s="33">
        <v>190</v>
      </c>
      <c r="T270" s="38">
        <f t="shared" si="70"/>
        <v>3.0889838706268523E-4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1471359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6722</v>
      </c>
      <c r="K271" s="38">
        <f t="shared" si="66"/>
        <v>4.5685655234378557E-3</v>
      </c>
      <c r="L271" s="33">
        <v>7942</v>
      </c>
      <c r="M271" s="38">
        <f t="shared" si="67"/>
        <v>5.3977309412590671E-3</v>
      </c>
      <c r="N271" s="33">
        <f t="shared" si="68"/>
        <v>28108</v>
      </c>
      <c r="O271" s="38">
        <f t="shared" si="69"/>
        <v>1.9103427511572634E-2</v>
      </c>
      <c r="P271" s="33">
        <v>7925</v>
      </c>
      <c r="Q271" s="33">
        <v>1334050</v>
      </c>
      <c r="R271" s="33">
        <v>1271900</v>
      </c>
      <c r="S271" s="33">
        <v>21796</v>
      </c>
      <c r="T271" s="38">
        <f t="shared" si="70"/>
        <v>1.71365673401997E-2</v>
      </c>
      <c r="U271" s="38">
        <f t="shared" si="71"/>
        <v>2.1451104100946861E-3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1511544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8613</v>
      </c>
      <c r="K272" s="38">
        <f t="shared" si="66"/>
        <v>5.6981470602245118E-3</v>
      </c>
      <c r="L272" s="33">
        <v>1325399</v>
      </c>
      <c r="M272" s="38">
        <f t="shared" si="67"/>
        <v>0.87685108736497253</v>
      </c>
      <c r="N272" s="33">
        <f t="shared" si="68"/>
        <v>1345539</v>
      </c>
      <c r="O272" s="38">
        <f t="shared" si="69"/>
        <v>0.89017521157174384</v>
      </c>
      <c r="P272" s="33">
        <v>2191</v>
      </c>
      <c r="Q272" s="33">
        <v>1995500</v>
      </c>
      <c r="R272" s="33">
        <v>1845100</v>
      </c>
      <c r="S272" s="33">
        <v>10891</v>
      </c>
      <c r="T272" s="38">
        <f t="shared" si="70"/>
        <v>5.9026611023792752E-3</v>
      </c>
      <c r="U272" s="38">
        <f t="shared" si="71"/>
        <v>603.92879963486996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2251423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192810</v>
      </c>
      <c r="K273" s="38">
        <f t="shared" si="66"/>
        <v>8.5639171315208207E-2</v>
      </c>
      <c r="L273" s="33">
        <v>192810</v>
      </c>
      <c r="M273" s="38">
        <f t="shared" si="67"/>
        <v>8.5639171315208207E-2</v>
      </c>
      <c r="N273" s="33">
        <f t="shared" si="68"/>
        <v>848556</v>
      </c>
      <c r="O273" s="38">
        <f t="shared" si="69"/>
        <v>0.37689763318576741</v>
      </c>
      <c r="P273" s="33">
        <v>326449</v>
      </c>
      <c r="Q273" s="33">
        <v>14111</v>
      </c>
      <c r="R273" s="33">
        <v>1014111</v>
      </c>
      <c r="S273" s="33">
        <v>937902</v>
      </c>
      <c r="T273" s="38">
        <f t="shared" si="70"/>
        <v>0.92485142158994427</v>
      </c>
      <c r="U273" s="38">
        <f t="shared" si="71"/>
        <v>-0.40937175485297861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9868176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770815</v>
      </c>
      <c r="K275" s="39">
        <f t="shared" si="66"/>
        <v>7.8111192990477668E-2</v>
      </c>
      <c r="L275" s="34">
        <f>SUM(L268:L274)</f>
        <v>1990475</v>
      </c>
      <c r="M275" s="39">
        <f t="shared" si="67"/>
        <v>0.20170647544186485</v>
      </c>
      <c r="N275" s="34">
        <f t="shared" si="68"/>
        <v>4727237</v>
      </c>
      <c r="O275" s="39">
        <f t="shared" si="69"/>
        <v>0.47903857815263934</v>
      </c>
      <c r="P275" s="34">
        <f>SUM(P268:P274)</f>
        <v>1725740</v>
      </c>
      <c r="Q275" s="34">
        <f>SUM(Q268:Q274)</f>
        <v>4695392</v>
      </c>
      <c r="R275" s="34">
        <f>SUM(R268:R274)</f>
        <v>8260145</v>
      </c>
      <c r="S275" s="34">
        <f>SUM(S268:S274)</f>
        <v>3221383</v>
      </c>
      <c r="T275" s="39">
        <f t="shared" si="70"/>
        <v>0.3899910957979551</v>
      </c>
      <c r="U275" s="39">
        <f t="shared" si="71"/>
        <v>0.15340375722878297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1547764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7225</v>
      </c>
      <c r="K276" s="38">
        <f t="shared" si="66"/>
        <v>4.6680243241217657E-3</v>
      </c>
      <c r="L276" s="33">
        <v>7032</v>
      </c>
      <c r="M276" s="38">
        <f t="shared" si="67"/>
        <v>4.5433283110344986E-3</v>
      </c>
      <c r="N276" s="33">
        <f t="shared" si="68"/>
        <v>38704</v>
      </c>
      <c r="O276" s="38">
        <f t="shared" si="69"/>
        <v>2.5006396323987379E-2</v>
      </c>
      <c r="P276" s="33">
        <v>5901</v>
      </c>
      <c r="Q276" s="33">
        <v>790251</v>
      </c>
      <c r="R276" s="33">
        <v>1042475</v>
      </c>
      <c r="S276" s="33">
        <v>28442</v>
      </c>
      <c r="T276" s="38">
        <f t="shared" si="70"/>
        <v>2.7283148276937098E-2</v>
      </c>
      <c r="U276" s="38">
        <f t="shared" si="71"/>
        <v>0.19166243009659389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1348500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3784</v>
      </c>
      <c r="K277" s="38">
        <f t="shared" si="66"/>
        <v>2.8060808305524656E-3</v>
      </c>
      <c r="L277" s="33">
        <v>6513</v>
      </c>
      <c r="M277" s="38">
        <f t="shared" si="67"/>
        <v>4.8298109010011126E-3</v>
      </c>
      <c r="N277" s="33">
        <f t="shared" si="68"/>
        <v>1326139</v>
      </c>
      <c r="O277" s="38">
        <f t="shared" si="69"/>
        <v>0.98341787170930661</v>
      </c>
      <c r="P277" s="33">
        <v>4890</v>
      </c>
      <c r="Q277" s="33">
        <v>1554542</v>
      </c>
      <c r="R277" s="33">
        <v>1504542</v>
      </c>
      <c r="S277" s="33">
        <v>24548</v>
      </c>
      <c r="T277" s="38">
        <f t="shared" si="70"/>
        <v>1.6315928701226022E-2</v>
      </c>
      <c r="U277" s="38">
        <f t="shared" si="71"/>
        <v>0.33190184049079763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-11075</v>
      </c>
      <c r="K278" s="38">
        <f t="shared" si="66"/>
        <v>-6.4527142767250162E-3</v>
      </c>
      <c r="L278" s="33">
        <v>-8923</v>
      </c>
      <c r="M278" s="38">
        <f t="shared" si="67"/>
        <v>-5.1988776064304573E-3</v>
      </c>
      <c r="N278" s="33">
        <f t="shared" si="68"/>
        <v>2735140</v>
      </c>
      <c r="O278" s="38">
        <f t="shared" si="69"/>
        <v>1.5935961107757706</v>
      </c>
      <c r="P278" s="33">
        <v>1085168</v>
      </c>
      <c r="Q278" s="33">
        <v>1669546</v>
      </c>
      <c r="R278" s="33">
        <v>1669546</v>
      </c>
      <c r="S278" s="33">
        <v>1446368</v>
      </c>
      <c r="T278" s="38">
        <f t="shared" si="70"/>
        <v>0.86632413841846823</v>
      </c>
      <c r="U278" s="38">
        <f t="shared" si="71"/>
        <v>-1.0082226899429396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6404</v>
      </c>
      <c r="K279" s="38">
        <f t="shared" si="66"/>
        <v>5.2468579481213234E-3</v>
      </c>
      <c r="L279" s="33">
        <v>12234</v>
      </c>
      <c r="M279" s="38">
        <f t="shared" si="67"/>
        <v>1.0023432251298606E-2</v>
      </c>
      <c r="N279" s="33">
        <f t="shared" si="68"/>
        <v>41851</v>
      </c>
      <c r="O279" s="38">
        <f t="shared" si="69"/>
        <v>3.4288921297130778E-2</v>
      </c>
      <c r="P279" s="33">
        <v>9486</v>
      </c>
      <c r="Q279" s="33">
        <v>1282757</v>
      </c>
      <c r="R279" s="33">
        <v>1207757</v>
      </c>
      <c r="S279" s="33">
        <v>27491</v>
      </c>
      <c r="T279" s="38">
        <f t="shared" si="70"/>
        <v>2.2762029116784255E-2</v>
      </c>
      <c r="U279" s="38">
        <f t="shared" si="71"/>
        <v>0.28969006957621768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20127</v>
      </c>
      <c r="K281" s="38">
        <f t="shared" si="66"/>
        <v>2.6835999999999999E-2</v>
      </c>
      <c r="L281" s="33">
        <v>0</v>
      </c>
      <c r="M281" s="38">
        <f t="shared" si="67"/>
        <v>0</v>
      </c>
      <c r="N281" s="33">
        <f t="shared" si="68"/>
        <v>21276</v>
      </c>
      <c r="O281" s="38">
        <f t="shared" si="69"/>
        <v>2.8368000000000001E-2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5183805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3.2402839227170005E-3</v>
      </c>
      <c r="P282" s="33">
        <v>188629</v>
      </c>
      <c r="Q282" s="33">
        <v>1976300</v>
      </c>
      <c r="R282" s="33">
        <v>1976300</v>
      </c>
      <c r="S282" s="33">
        <v>234025</v>
      </c>
      <c r="T282" s="38">
        <f t="shared" si="70"/>
        <v>0.11841572635733441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1245000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26116</v>
      </c>
      <c r="K283" s="38">
        <f t="shared" si="66"/>
        <v>2.0976706827309236E-2</v>
      </c>
      <c r="L283" s="33">
        <v>22439</v>
      </c>
      <c r="M283" s="38">
        <f t="shared" si="67"/>
        <v>1.8023293172690764E-2</v>
      </c>
      <c r="N283" s="33">
        <f t="shared" si="68"/>
        <v>83791</v>
      </c>
      <c r="O283" s="38">
        <f t="shared" si="69"/>
        <v>6.7302008032128519E-2</v>
      </c>
      <c r="P283" s="33">
        <v>23957</v>
      </c>
      <c r="Q283" s="33">
        <v>1248602</v>
      </c>
      <c r="R283" s="33">
        <v>1283602</v>
      </c>
      <c r="S283" s="33">
        <v>240986</v>
      </c>
      <c r="T283" s="38">
        <f t="shared" si="70"/>
        <v>0.18774199479277845</v>
      </c>
      <c r="U283" s="38">
        <f t="shared" si="71"/>
        <v>-6.3363526317986363E-2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14011941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52581</v>
      </c>
      <c r="K285" s="39">
        <f t="shared" si="66"/>
        <v>3.7525850272992155E-3</v>
      </c>
      <c r="L285" s="34">
        <f>SUM(L276:L284)</f>
        <v>39295</v>
      </c>
      <c r="M285" s="39">
        <f t="shared" si="67"/>
        <v>2.8043937667165454E-3</v>
      </c>
      <c r="N285" s="34">
        <f t="shared" si="68"/>
        <v>5223698</v>
      </c>
      <c r="O285" s="39">
        <f t="shared" si="69"/>
        <v>0.3728033111187094</v>
      </c>
      <c r="P285" s="34">
        <f>SUM(P276:P284)</f>
        <v>1318031</v>
      </c>
      <c r="Q285" s="34">
        <f>SUM(Q276:Q284)</f>
        <v>10091998</v>
      </c>
      <c r="R285" s="34">
        <f>SUM(R276:R284)</f>
        <v>10254222</v>
      </c>
      <c r="S285" s="34">
        <f>SUM(S276:S284)</f>
        <v>2001860</v>
      </c>
      <c r="T285" s="39">
        <f t="shared" si="70"/>
        <v>0.19522300180354979</v>
      </c>
      <c r="U285" s="39">
        <f t="shared" si="71"/>
        <v>-0.97018658893455467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825374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8327</v>
      </c>
      <c r="K286" s="38">
        <f t="shared" si="66"/>
        <v>1.0088759762241117E-2</v>
      </c>
      <c r="L286" s="33">
        <v>12814</v>
      </c>
      <c r="M286" s="38">
        <f t="shared" si="67"/>
        <v>1.5525083174415477E-2</v>
      </c>
      <c r="N286" s="33">
        <f t="shared" si="68"/>
        <v>37824</v>
      </c>
      <c r="O286" s="38">
        <f t="shared" si="69"/>
        <v>4.5826498048157562E-2</v>
      </c>
      <c r="P286" s="33">
        <v>1974</v>
      </c>
      <c r="Q286" s="33">
        <v>350301</v>
      </c>
      <c r="R286" s="33">
        <v>390301</v>
      </c>
      <c r="S286" s="33">
        <v>80336</v>
      </c>
      <c r="T286" s="38">
        <f t="shared" si="70"/>
        <v>0.20583088436873079</v>
      </c>
      <c r="U286" s="38">
        <f t="shared" si="71"/>
        <v>5.4913880445795336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450000</v>
      </c>
      <c r="K287" s="38">
        <f t="shared" si="66"/>
        <v>0.49961085865342658</v>
      </c>
      <c r="L287" s="33">
        <v>0</v>
      </c>
      <c r="M287" s="38">
        <f t="shared" si="67"/>
        <v>0</v>
      </c>
      <c r="N287" s="33">
        <f t="shared" si="68"/>
        <v>900000</v>
      </c>
      <c r="O287" s="38">
        <f t="shared" si="69"/>
        <v>0.99922171730685316</v>
      </c>
      <c r="P287" s="33">
        <v>0</v>
      </c>
      <c r="Q287" s="33">
        <v>830675</v>
      </c>
      <c r="R287" s="33">
        <v>800675</v>
      </c>
      <c r="S287" s="33">
        <v>800000</v>
      </c>
      <c r="T287" s="38">
        <f t="shared" si="70"/>
        <v>0.99915696131389142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1505206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311651</v>
      </c>
      <c r="K288" s="38">
        <f t="shared" si="66"/>
        <v>0.20704873618627617</v>
      </c>
      <c r="L288" s="33">
        <v>226862</v>
      </c>
      <c r="M288" s="38">
        <f t="shared" si="67"/>
        <v>0.15071824055976391</v>
      </c>
      <c r="N288" s="33">
        <f t="shared" si="68"/>
        <v>1182181</v>
      </c>
      <c r="O288" s="38">
        <f t="shared" si="69"/>
        <v>0.78539482303418939</v>
      </c>
      <c r="P288" s="33">
        <v>5869</v>
      </c>
      <c r="Q288" s="33">
        <v>1887650</v>
      </c>
      <c r="R288" s="33">
        <v>1426819</v>
      </c>
      <c r="S288" s="33">
        <v>40167</v>
      </c>
      <c r="T288" s="38">
        <f t="shared" si="70"/>
        <v>2.815143336330677E-2</v>
      </c>
      <c r="U288" s="38">
        <f t="shared" si="71"/>
        <v>37.654285227466346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2083395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949613</v>
      </c>
      <c r="K289" s="38">
        <f t="shared" si="66"/>
        <v>0.45580074829785039</v>
      </c>
      <c r="L289" s="33">
        <v>87535</v>
      </c>
      <c r="M289" s="38">
        <f t="shared" si="67"/>
        <v>4.2015556339532349E-2</v>
      </c>
      <c r="N289" s="33">
        <f t="shared" si="68"/>
        <v>1127537</v>
      </c>
      <c r="O289" s="38">
        <f t="shared" si="69"/>
        <v>0.54120174042848335</v>
      </c>
      <c r="P289" s="33">
        <v>0</v>
      </c>
      <c r="Q289" s="33">
        <v>655000</v>
      </c>
      <c r="R289" s="33">
        <v>1918527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758045</v>
      </c>
      <c r="K290" s="38">
        <f t="shared" si="66"/>
        <v>0.21043653272260393</v>
      </c>
      <c r="L290" s="33">
        <v>833182</v>
      </c>
      <c r="M290" s="38">
        <f t="shared" si="67"/>
        <v>0.23129488514123117</v>
      </c>
      <c r="N290" s="33">
        <f t="shared" si="68"/>
        <v>3265823</v>
      </c>
      <c r="O290" s="38">
        <f t="shared" si="69"/>
        <v>0.90660642653896872</v>
      </c>
      <c r="P290" s="33">
        <v>723086</v>
      </c>
      <c r="Q290" s="33">
        <v>3121305</v>
      </c>
      <c r="R290" s="33">
        <v>3584762</v>
      </c>
      <c r="S290" s="33">
        <v>2771911</v>
      </c>
      <c r="T290" s="38">
        <f t="shared" si="70"/>
        <v>0.7732482658541906</v>
      </c>
      <c r="U290" s="38">
        <f t="shared" si="71"/>
        <v>0.15225851420163017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8916926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2477636</v>
      </c>
      <c r="K292" s="39">
        <f t="shared" si="66"/>
        <v>0.2778576383834519</v>
      </c>
      <c r="L292" s="34">
        <f>SUM(L286:L291)</f>
        <v>1160393</v>
      </c>
      <c r="M292" s="39">
        <f t="shared" si="67"/>
        <v>0.13013374788576243</v>
      </c>
      <c r="N292" s="34">
        <f t="shared" si="68"/>
        <v>6513365</v>
      </c>
      <c r="O292" s="39">
        <f t="shared" si="69"/>
        <v>0.73044959664350695</v>
      </c>
      <c r="P292" s="34">
        <f>SUM(P286:P291)</f>
        <v>730929</v>
      </c>
      <c r="Q292" s="34">
        <f>SUM(Q286:Q291)</f>
        <v>6844931</v>
      </c>
      <c r="R292" s="34">
        <f>SUM(R286:R291)</f>
        <v>8121084</v>
      </c>
      <c r="S292" s="34">
        <f>SUM(S286:S291)</f>
        <v>3692414</v>
      </c>
      <c r="T292" s="39">
        <f t="shared" si="70"/>
        <v>0.4546700908400898</v>
      </c>
      <c r="U292" s="39">
        <f t="shared" si="71"/>
        <v>0.5875591199692447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11480000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774300</v>
      </c>
      <c r="K293" s="38">
        <f t="shared" si="66"/>
        <v>6.7447735191637631E-2</v>
      </c>
      <c r="L293" s="33">
        <v>4740887</v>
      </c>
      <c r="M293" s="38">
        <f t="shared" si="67"/>
        <v>0.41296925087108016</v>
      </c>
      <c r="N293" s="33">
        <f t="shared" si="68"/>
        <v>11179651</v>
      </c>
      <c r="O293" s="38">
        <f t="shared" si="69"/>
        <v>0.97383719512195122</v>
      </c>
      <c r="P293" s="33">
        <v>772264</v>
      </c>
      <c r="Q293" s="33">
        <v>11020000</v>
      </c>
      <c r="R293" s="33">
        <v>10820000</v>
      </c>
      <c r="S293" s="33">
        <v>10786756</v>
      </c>
      <c r="T293" s="38">
        <f t="shared" si="70"/>
        <v>0.9969275415896488</v>
      </c>
      <c r="U293" s="38">
        <f t="shared" si="71"/>
        <v>5.1389460081008567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64834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9375</v>
      </c>
      <c r="K294" s="38">
        <f t="shared" si="66"/>
        <v>0.14460005552642133</v>
      </c>
      <c r="L294" s="33">
        <v>14061</v>
      </c>
      <c r="M294" s="38">
        <f t="shared" si="67"/>
        <v>0.21687694728074774</v>
      </c>
      <c r="N294" s="33">
        <f t="shared" si="68"/>
        <v>67611</v>
      </c>
      <c r="O294" s="38">
        <f t="shared" si="69"/>
        <v>1.0428324644476663</v>
      </c>
      <c r="P294" s="33">
        <v>19458</v>
      </c>
      <c r="Q294" s="33">
        <v>26145</v>
      </c>
      <c r="R294" s="33">
        <v>26145</v>
      </c>
      <c r="S294" s="33">
        <v>66942</v>
      </c>
      <c r="T294" s="38">
        <f t="shared" si="70"/>
        <v>2.5604130808950085</v>
      </c>
      <c r="U294" s="38">
        <f t="shared" si="71"/>
        <v>-0.27736663583102061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21251</v>
      </c>
      <c r="K295" s="38">
        <f t="shared" si="66"/>
        <v>1.6755010695107056E-2</v>
      </c>
      <c r="L295" s="33">
        <v>26933</v>
      </c>
      <c r="M295" s="38">
        <f t="shared" si="67"/>
        <v>2.1234892619232899E-2</v>
      </c>
      <c r="N295" s="33">
        <f t="shared" si="68"/>
        <v>116305</v>
      </c>
      <c r="O295" s="38">
        <f t="shared" si="69"/>
        <v>9.1698815062558295E-2</v>
      </c>
      <c r="P295" s="33">
        <v>994316</v>
      </c>
      <c r="Q295" s="33">
        <v>54601</v>
      </c>
      <c r="R295" s="33">
        <v>162018</v>
      </c>
      <c r="S295" s="33">
        <v>1103878</v>
      </c>
      <c r="T295" s="38">
        <f t="shared" si="70"/>
        <v>6.813304694540113</v>
      </c>
      <c r="U295" s="38">
        <f t="shared" si="71"/>
        <v>-0.97291303770632276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44566</v>
      </c>
      <c r="K296" s="38">
        <f t="shared" si="66"/>
        <v>2.5380508298126605E-3</v>
      </c>
      <c r="L296" s="33">
        <v>2968</v>
      </c>
      <c r="M296" s="38">
        <f t="shared" si="67"/>
        <v>1.6902874080877746E-4</v>
      </c>
      <c r="N296" s="33">
        <f t="shared" si="68"/>
        <v>53341</v>
      </c>
      <c r="O296" s="38">
        <f t="shared" si="69"/>
        <v>3.0377904526553232E-3</v>
      </c>
      <c r="P296" s="33">
        <v>2311</v>
      </c>
      <c r="Q296" s="33">
        <v>19407494</v>
      </c>
      <c r="R296" s="33">
        <v>19407494</v>
      </c>
      <c r="S296" s="33">
        <v>539550</v>
      </c>
      <c r="T296" s="38">
        <f t="shared" si="70"/>
        <v>2.7801116414102718E-2</v>
      </c>
      <c r="U296" s="38">
        <f t="shared" si="71"/>
        <v>0.28429251406317602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30372315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849492</v>
      </c>
      <c r="K298" s="39">
        <f t="shared" si="66"/>
        <v>2.796928716167997E-2</v>
      </c>
      <c r="L298" s="34">
        <f>SUM(L293:L297)</f>
        <v>4784849</v>
      </c>
      <c r="M298" s="39">
        <f t="shared" si="67"/>
        <v>0.15753981874611797</v>
      </c>
      <c r="N298" s="34">
        <f t="shared" si="68"/>
        <v>11416908</v>
      </c>
      <c r="O298" s="39">
        <f t="shared" si="69"/>
        <v>0.37589851152274695</v>
      </c>
      <c r="P298" s="34">
        <f>SUM(P293:P297)</f>
        <v>1788349</v>
      </c>
      <c r="Q298" s="34">
        <f>SUM(Q293:Q297)</f>
        <v>30767240</v>
      </c>
      <c r="R298" s="34">
        <f>SUM(R293:R297)</f>
        <v>30674657</v>
      </c>
      <c r="S298" s="34">
        <f>SUM(S293:S297)</f>
        <v>12497126</v>
      </c>
      <c r="T298" s="39">
        <f t="shared" si="70"/>
        <v>0.40740882611988133</v>
      </c>
      <c r="U298" s="39">
        <f t="shared" si="71"/>
        <v>1.6755678002448069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105163617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6435155</v>
      </c>
      <c r="K299" s="39">
        <f t="shared" si="66"/>
        <v>6.119183785776406E-2</v>
      </c>
      <c r="L299" s="34">
        <f>SUM(L263:L266,L268:L274,L276:L284,L286:L291,L293:L297)</f>
        <v>19889270</v>
      </c>
      <c r="M299" s="39">
        <f t="shared" si="67"/>
        <v>0.18912691068813275</v>
      </c>
      <c r="N299" s="34">
        <f t="shared" si="68"/>
        <v>52448433</v>
      </c>
      <c r="O299" s="39">
        <f t="shared" si="69"/>
        <v>0.49873173342830152</v>
      </c>
      <c r="P299" s="34">
        <f>SUM(P263:P266,P268:P274,P276:P284,P286:P291,P293:P297)</f>
        <v>8701380</v>
      </c>
      <c r="Q299" s="34">
        <f>SUM(Q263:Q266,Q268:Q274,Q276:Q284,Q286:Q291,Q293:Q297)</f>
        <v>66489793</v>
      </c>
      <c r="R299" s="34">
        <f>SUM(R263:R266,R268:R274,R276:R284,R286:R291,R293:R297)</f>
        <v>106682114</v>
      </c>
      <c r="S299" s="34">
        <f>SUM(S263:S266,S268:S274,S276:S284,S286:S291,S293:S297)</f>
        <v>65693772</v>
      </c>
      <c r="T299" s="39">
        <f t="shared" si="70"/>
        <v>0.61578993457141273</v>
      </c>
      <c r="U299" s="39">
        <f t="shared" si="71"/>
        <v>1.2857604196116017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88693133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21286644</v>
      </c>
      <c r="K302" s="38">
        <f t="shared" ref="K302:K339" si="74">IF(($E302     =0),0,($J302     /$E302     ))</f>
        <v>0.24000329315235713</v>
      </c>
      <c r="L302" s="33">
        <v>14850803</v>
      </c>
      <c r="M302" s="38">
        <f t="shared" ref="M302:M339" si="75">IF(($E302     =0),0,($L302     /$E302     ))</f>
        <v>0.16744027973394512</v>
      </c>
      <c r="N302" s="33">
        <f t="shared" ref="N302:N339" si="76">$F302     +$H302     +$J302     +$L302</f>
        <v>84692665</v>
      </c>
      <c r="O302" s="38">
        <f t="shared" ref="O302:O339" si="77">IF(($E302     =0),0,($N302     /$E302     ))</f>
        <v>0.95489540323262678</v>
      </c>
      <c r="P302" s="33">
        <v>15680071</v>
      </c>
      <c r="Q302" s="33">
        <v>82640030</v>
      </c>
      <c r="R302" s="33">
        <v>96479806</v>
      </c>
      <c r="S302" s="33">
        <v>75842651</v>
      </c>
      <c r="T302" s="38">
        <f t="shared" ref="T302:T339" si="78">IF(($R302     =0),0,($S302     /$R302     ))</f>
        <v>0.78609870960976025</v>
      </c>
      <c r="U302" s="38">
        <f t="shared" ref="U302:U339" si="79">IF(($P302     =0),0,(($L302     /$P302     )-1))</f>
        <v>-5.288675032147494E-2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88693133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21286644</v>
      </c>
      <c r="K303" s="39">
        <f t="shared" si="74"/>
        <v>0.24000329315235713</v>
      </c>
      <c r="L303" s="34">
        <f>L302</f>
        <v>14850803</v>
      </c>
      <c r="M303" s="39">
        <f t="shared" si="75"/>
        <v>0.16744027973394512</v>
      </c>
      <c r="N303" s="34">
        <f t="shared" si="76"/>
        <v>84692665</v>
      </c>
      <c r="O303" s="39">
        <f t="shared" si="77"/>
        <v>0.95489540323262678</v>
      </c>
      <c r="P303" s="34">
        <f>P302</f>
        <v>15680071</v>
      </c>
      <c r="Q303" s="34">
        <f>Q302</f>
        <v>82640030</v>
      </c>
      <c r="R303" s="34">
        <f>R302</f>
        <v>96479806</v>
      </c>
      <c r="S303" s="34">
        <f>S302</f>
        <v>75842651</v>
      </c>
      <c r="T303" s="39">
        <f t="shared" si="78"/>
        <v>0.78609870960976025</v>
      </c>
      <c r="U303" s="39">
        <f t="shared" si="79"/>
        <v>-5.288675032147494E-2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9677765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1940021</v>
      </c>
      <c r="K304" s="38">
        <f t="shared" si="74"/>
        <v>0.20046167684377539</v>
      </c>
      <c r="L304" s="33">
        <v>2272834</v>
      </c>
      <c r="M304" s="38">
        <f t="shared" si="75"/>
        <v>0.23485112523397705</v>
      </c>
      <c r="N304" s="33">
        <f t="shared" si="76"/>
        <v>8244766</v>
      </c>
      <c r="O304" s="38">
        <f t="shared" si="77"/>
        <v>0.85192872527902874</v>
      </c>
      <c r="P304" s="33">
        <v>7241244</v>
      </c>
      <c r="Q304" s="33">
        <v>9117125</v>
      </c>
      <c r="R304" s="33">
        <v>9254547</v>
      </c>
      <c r="S304" s="33">
        <v>7507427</v>
      </c>
      <c r="T304" s="38">
        <f t="shared" si="78"/>
        <v>0.81121496276370952</v>
      </c>
      <c r="U304" s="38">
        <f t="shared" si="79"/>
        <v>-0.68612658267004956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5618413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1182013</v>
      </c>
      <c r="K305" s="38">
        <f t="shared" si="74"/>
        <v>0.21038200644915209</v>
      </c>
      <c r="L305" s="33">
        <v>1140734</v>
      </c>
      <c r="M305" s="38">
        <f t="shared" si="75"/>
        <v>0.20303491395167994</v>
      </c>
      <c r="N305" s="33">
        <f t="shared" si="76"/>
        <v>5399009</v>
      </c>
      <c r="O305" s="38">
        <f t="shared" si="77"/>
        <v>0.96094911499030067</v>
      </c>
      <c r="P305" s="33">
        <v>1357073</v>
      </c>
      <c r="Q305" s="33">
        <v>5172170</v>
      </c>
      <c r="R305" s="33">
        <v>5319942</v>
      </c>
      <c r="S305" s="33">
        <v>5204500</v>
      </c>
      <c r="T305" s="38">
        <f t="shared" si="78"/>
        <v>0.97830013936242166</v>
      </c>
      <c r="U305" s="38">
        <f t="shared" si="79"/>
        <v>-0.15941588993370293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9937000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1245131</v>
      </c>
      <c r="K306" s="38">
        <f t="shared" si="74"/>
        <v>0.12530250578645466</v>
      </c>
      <c r="L306" s="33">
        <v>2533099</v>
      </c>
      <c r="M306" s="38">
        <f t="shared" si="75"/>
        <v>0.25491586998087956</v>
      </c>
      <c r="N306" s="33">
        <f t="shared" si="76"/>
        <v>7662779</v>
      </c>
      <c r="O306" s="38">
        <f t="shared" si="77"/>
        <v>0.77113605716010869</v>
      </c>
      <c r="P306" s="33">
        <v>4822500</v>
      </c>
      <c r="Q306" s="33">
        <v>7863000</v>
      </c>
      <c r="R306" s="33">
        <v>7716919</v>
      </c>
      <c r="S306" s="33">
        <v>6306137</v>
      </c>
      <c r="T306" s="38">
        <f t="shared" si="78"/>
        <v>0.81718325668573166</v>
      </c>
      <c r="U306" s="38">
        <f t="shared" si="79"/>
        <v>-0.47473322965266973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9210324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1513492</v>
      </c>
      <c r="K307" s="38">
        <f t="shared" si="74"/>
        <v>0.16432559810056627</v>
      </c>
      <c r="L307" s="33">
        <v>3123475</v>
      </c>
      <c r="M307" s="38">
        <f t="shared" si="75"/>
        <v>0.33912759203693593</v>
      </c>
      <c r="N307" s="33">
        <f t="shared" si="76"/>
        <v>9628214</v>
      </c>
      <c r="O307" s="38">
        <f t="shared" si="77"/>
        <v>1.045371910912146</v>
      </c>
      <c r="P307" s="33">
        <v>2523670</v>
      </c>
      <c r="Q307" s="33">
        <v>9538760</v>
      </c>
      <c r="R307" s="33">
        <v>9754414</v>
      </c>
      <c r="S307" s="33">
        <v>8753498</v>
      </c>
      <c r="T307" s="38">
        <f t="shared" si="78"/>
        <v>0.89738840282973431</v>
      </c>
      <c r="U307" s="38">
        <f t="shared" si="79"/>
        <v>0.23767172411606907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3050016</v>
      </c>
      <c r="K308" s="38">
        <f t="shared" si="74"/>
        <v>0.23980447153583029</v>
      </c>
      <c r="L308" s="33">
        <v>305252</v>
      </c>
      <c r="M308" s="38">
        <f t="shared" si="75"/>
        <v>2.4000134604295606E-2</v>
      </c>
      <c r="N308" s="33">
        <f t="shared" si="76"/>
        <v>9853528</v>
      </c>
      <c r="O308" s="38">
        <f t="shared" si="77"/>
        <v>0.77472382925319305</v>
      </c>
      <c r="P308" s="33">
        <v>486032</v>
      </c>
      <c r="Q308" s="33">
        <v>11520065</v>
      </c>
      <c r="R308" s="33">
        <v>24044242</v>
      </c>
      <c r="S308" s="33">
        <v>12940807</v>
      </c>
      <c r="T308" s="38">
        <f t="shared" si="78"/>
        <v>0.53820814979320208</v>
      </c>
      <c r="U308" s="38">
        <f t="shared" si="79"/>
        <v>-0.37195081805313235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-92</v>
      </c>
      <c r="M309" s="38">
        <f t="shared" si="75"/>
        <v>0</v>
      </c>
      <c r="N309" s="33">
        <f t="shared" si="76"/>
        <v>-92</v>
      </c>
      <c r="O309" s="38">
        <f t="shared" si="77"/>
        <v>0</v>
      </c>
      <c r="P309" s="33">
        <v>4025</v>
      </c>
      <c r="Q309" s="33">
        <v>0</v>
      </c>
      <c r="R309" s="33">
        <v>40400</v>
      </c>
      <c r="S309" s="33">
        <v>45425</v>
      </c>
      <c r="T309" s="38">
        <f t="shared" si="78"/>
        <v>1.1243811881188119</v>
      </c>
      <c r="U309" s="38">
        <f t="shared" si="79"/>
        <v>-1.0228571428571429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47162264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8930673</v>
      </c>
      <c r="K310" s="39">
        <f t="shared" si="74"/>
        <v>0.18936056589649725</v>
      </c>
      <c r="L310" s="34">
        <f>SUM(L304:L309)</f>
        <v>9375302</v>
      </c>
      <c r="M310" s="39">
        <f t="shared" si="75"/>
        <v>0.1987882091495862</v>
      </c>
      <c r="N310" s="34">
        <f t="shared" si="76"/>
        <v>40788204</v>
      </c>
      <c r="O310" s="39">
        <f t="shared" si="77"/>
        <v>0.8648483032960419</v>
      </c>
      <c r="P310" s="34">
        <f>SUM(P304:P309)</f>
        <v>16434544</v>
      </c>
      <c r="Q310" s="34">
        <f>SUM(Q304:Q309)</f>
        <v>43211120</v>
      </c>
      <c r="R310" s="34">
        <f>SUM(R304:R309)</f>
        <v>56130464</v>
      </c>
      <c r="S310" s="34">
        <f>SUM(S304:S309)</f>
        <v>40757794</v>
      </c>
      <c r="T310" s="39">
        <f t="shared" si="78"/>
        <v>0.72612608368959852</v>
      </c>
      <c r="U310" s="39">
        <f t="shared" si="79"/>
        <v>-0.42953683412207844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122193231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35514775</v>
      </c>
      <c r="K311" s="38">
        <f t="shared" si="74"/>
        <v>0.29064437292766243</v>
      </c>
      <c r="L311" s="33">
        <v>149125</v>
      </c>
      <c r="M311" s="38">
        <f t="shared" si="75"/>
        <v>1.220403117092468E-3</v>
      </c>
      <c r="N311" s="33">
        <f t="shared" si="76"/>
        <v>107535940</v>
      </c>
      <c r="O311" s="38">
        <f t="shared" si="77"/>
        <v>0.8800482573375934</v>
      </c>
      <c r="P311" s="33">
        <v>29780773</v>
      </c>
      <c r="Q311" s="33">
        <v>114880422</v>
      </c>
      <c r="R311" s="33">
        <v>129066422</v>
      </c>
      <c r="S311" s="33">
        <v>118244628</v>
      </c>
      <c r="T311" s="38">
        <f t="shared" si="78"/>
        <v>0.9161532966335737</v>
      </c>
      <c r="U311" s="38">
        <f t="shared" si="79"/>
        <v>-0.99499257457151968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7302114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1114513</v>
      </c>
      <c r="K312" s="38">
        <f t="shared" si="74"/>
        <v>0.15262881406672096</v>
      </c>
      <c r="L312" s="33">
        <v>1058739</v>
      </c>
      <c r="M312" s="38">
        <f t="shared" si="75"/>
        <v>0.14499075199318992</v>
      </c>
      <c r="N312" s="33">
        <f t="shared" si="76"/>
        <v>4654056</v>
      </c>
      <c r="O312" s="38">
        <f t="shared" si="77"/>
        <v>0.63735734610552508</v>
      </c>
      <c r="P312" s="33">
        <v>2244029</v>
      </c>
      <c r="Q312" s="33">
        <v>4106062</v>
      </c>
      <c r="R312" s="33">
        <v>5293062</v>
      </c>
      <c r="S312" s="33">
        <v>5746442</v>
      </c>
      <c r="T312" s="38">
        <f t="shared" si="78"/>
        <v>1.0856555241559611</v>
      </c>
      <c r="U312" s="38">
        <f t="shared" si="79"/>
        <v>-0.52819727374289727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16387535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3291093</v>
      </c>
      <c r="K313" s="38">
        <f t="shared" si="74"/>
        <v>0.20082904475871446</v>
      </c>
      <c r="L313" s="33">
        <v>2313792</v>
      </c>
      <c r="M313" s="38">
        <f t="shared" si="75"/>
        <v>0.14119219272453118</v>
      </c>
      <c r="N313" s="33">
        <f t="shared" si="76"/>
        <v>11222791</v>
      </c>
      <c r="O313" s="38">
        <f t="shared" si="77"/>
        <v>0.68483704230074871</v>
      </c>
      <c r="P313" s="33">
        <v>5468704</v>
      </c>
      <c r="Q313" s="33">
        <v>16881835</v>
      </c>
      <c r="R313" s="33">
        <v>16921498</v>
      </c>
      <c r="S313" s="33">
        <v>12109249</v>
      </c>
      <c r="T313" s="38">
        <f t="shared" si="78"/>
        <v>0.71561329853893552</v>
      </c>
      <c r="U313" s="38">
        <f t="shared" si="79"/>
        <v>-0.57690304686448557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12143483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2486524</v>
      </c>
      <c r="K314" s="38">
        <f t="shared" si="74"/>
        <v>0.20476201103093733</v>
      </c>
      <c r="L314" s="33">
        <v>426878</v>
      </c>
      <c r="M314" s="38">
        <f t="shared" si="75"/>
        <v>3.5152847004438513E-2</v>
      </c>
      <c r="N314" s="33">
        <f t="shared" si="76"/>
        <v>12525014</v>
      </c>
      <c r="O314" s="38">
        <f t="shared" si="77"/>
        <v>1.0314185806493903</v>
      </c>
      <c r="P314" s="33">
        <v>454008</v>
      </c>
      <c r="Q314" s="33">
        <v>11223100</v>
      </c>
      <c r="R314" s="33">
        <v>9345093</v>
      </c>
      <c r="S314" s="33">
        <v>9896944</v>
      </c>
      <c r="T314" s="38">
        <f t="shared" si="78"/>
        <v>1.0590524888302342</v>
      </c>
      <c r="U314" s="38">
        <f t="shared" si="79"/>
        <v>-5.9756656270374076E-2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2466724</v>
      </c>
      <c r="K315" s="38">
        <f t="shared" si="74"/>
        <v>0.19149963240688483</v>
      </c>
      <c r="L315" s="33">
        <v>4578491</v>
      </c>
      <c r="M315" s="38">
        <f t="shared" si="75"/>
        <v>0.35544282354987039</v>
      </c>
      <c r="N315" s="33">
        <f t="shared" si="76"/>
        <v>12416467</v>
      </c>
      <c r="O315" s="38">
        <f t="shared" si="77"/>
        <v>0.96392983823573941</v>
      </c>
      <c r="P315" s="33">
        <v>2097676</v>
      </c>
      <c r="Q315" s="33">
        <v>10980642</v>
      </c>
      <c r="R315" s="33">
        <v>11003589</v>
      </c>
      <c r="S315" s="33">
        <v>8195805</v>
      </c>
      <c r="T315" s="38">
        <f t="shared" si="78"/>
        <v>0.74483016404920244</v>
      </c>
      <c r="U315" s="38">
        <f t="shared" si="79"/>
        <v>1.1826492747211677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17103</v>
      </c>
      <c r="K316" s="38">
        <f t="shared" si="74"/>
        <v>5.974371298984745E-3</v>
      </c>
      <c r="L316" s="33">
        <v>2295473</v>
      </c>
      <c r="M316" s="38">
        <f t="shared" si="75"/>
        <v>0.80184809733932105</v>
      </c>
      <c r="N316" s="33">
        <f t="shared" si="76"/>
        <v>2317122</v>
      </c>
      <c r="O316" s="38">
        <f t="shared" si="77"/>
        <v>0.80941046442414366</v>
      </c>
      <c r="P316" s="33">
        <v>0</v>
      </c>
      <c r="Q316" s="33">
        <v>2175000</v>
      </c>
      <c r="R316" s="33">
        <v>2607038</v>
      </c>
      <c r="S316" s="33">
        <v>2175000</v>
      </c>
      <c r="T316" s="38">
        <f t="shared" si="78"/>
        <v>0.83428012940356067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173770181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44890732</v>
      </c>
      <c r="K317" s="39">
        <f t="shared" si="74"/>
        <v>0.25833391978799863</v>
      </c>
      <c r="L317" s="34">
        <f>SUM(L311:L316)</f>
        <v>10822498</v>
      </c>
      <c r="M317" s="39">
        <f t="shared" si="75"/>
        <v>6.2280524412873808E-2</v>
      </c>
      <c r="N317" s="34">
        <f t="shared" si="76"/>
        <v>150671390</v>
      </c>
      <c r="O317" s="39">
        <f t="shared" si="77"/>
        <v>0.86707275743701961</v>
      </c>
      <c r="P317" s="34">
        <f>SUM(P311:P316)</f>
        <v>40045190</v>
      </c>
      <c r="Q317" s="34">
        <f>SUM(Q311:Q316)</f>
        <v>160247061</v>
      </c>
      <c r="R317" s="34">
        <f>SUM(R311:R316)</f>
        <v>174236702</v>
      </c>
      <c r="S317" s="34">
        <f>SUM(S311:S316)</f>
        <v>156368068</v>
      </c>
      <c r="T317" s="39">
        <f t="shared" si="78"/>
        <v>0.89744621084483112</v>
      </c>
      <c r="U317" s="39">
        <f t="shared" si="79"/>
        <v>-0.72974287298924034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11482283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2495858</v>
      </c>
      <c r="K318" s="38">
        <f t="shared" si="74"/>
        <v>0.21736600639437298</v>
      </c>
      <c r="L318" s="33">
        <v>3138865</v>
      </c>
      <c r="M318" s="38">
        <f t="shared" si="75"/>
        <v>0.27336593254146407</v>
      </c>
      <c r="N318" s="33">
        <f t="shared" si="76"/>
        <v>10890402</v>
      </c>
      <c r="O318" s="38">
        <f t="shared" si="77"/>
        <v>0.94845267269583933</v>
      </c>
      <c r="P318" s="33">
        <v>2588349</v>
      </c>
      <c r="Q318" s="33">
        <v>9874512</v>
      </c>
      <c r="R318" s="33">
        <v>10405492</v>
      </c>
      <c r="S318" s="33">
        <v>8954057</v>
      </c>
      <c r="T318" s="38">
        <f t="shared" si="78"/>
        <v>0.86051260238343363</v>
      </c>
      <c r="U318" s="38">
        <f t="shared" si="79"/>
        <v>0.21269001977708579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9303493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2475523</v>
      </c>
      <c r="K319" s="38">
        <f t="shared" si="74"/>
        <v>0.26608532945636654</v>
      </c>
      <c r="L319" s="33">
        <v>2319345</v>
      </c>
      <c r="M319" s="38">
        <f t="shared" si="75"/>
        <v>0.24929830118644686</v>
      </c>
      <c r="N319" s="33">
        <f t="shared" si="76"/>
        <v>9641326</v>
      </c>
      <c r="O319" s="38">
        <f t="shared" si="77"/>
        <v>1.0363124903732395</v>
      </c>
      <c r="P319" s="33">
        <v>-127095</v>
      </c>
      <c r="Q319" s="33">
        <v>8185450</v>
      </c>
      <c r="R319" s="33">
        <v>8217410</v>
      </c>
      <c r="S319" s="33">
        <v>7930987</v>
      </c>
      <c r="T319" s="38">
        <f t="shared" si="78"/>
        <v>0.96514437030645905</v>
      </c>
      <c r="U319" s="38">
        <f t="shared" si="79"/>
        <v>-19.248908296943231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7483930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136606</v>
      </c>
      <c r="K320" s="38">
        <f t="shared" si="74"/>
        <v>1.8253243950705045E-2</v>
      </c>
      <c r="L320" s="33">
        <v>127109</v>
      </c>
      <c r="M320" s="38">
        <f t="shared" si="75"/>
        <v>1.6984258270721399E-2</v>
      </c>
      <c r="N320" s="33">
        <f t="shared" si="76"/>
        <v>3474127</v>
      </c>
      <c r="O320" s="38">
        <f t="shared" si="77"/>
        <v>0.46421158402069501</v>
      </c>
      <c r="P320" s="33">
        <v>184733</v>
      </c>
      <c r="Q320" s="33">
        <v>6733500</v>
      </c>
      <c r="R320" s="33">
        <v>6780800</v>
      </c>
      <c r="S320" s="33">
        <v>410365</v>
      </c>
      <c r="T320" s="38">
        <f t="shared" si="78"/>
        <v>6.0518670363378956E-2</v>
      </c>
      <c r="U320" s="38">
        <f t="shared" si="79"/>
        <v>-0.31193127378432661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8640034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1617202</v>
      </c>
      <c r="K321" s="38">
        <f t="shared" si="74"/>
        <v>0.1871754208374643</v>
      </c>
      <c r="L321" s="33">
        <v>1589342</v>
      </c>
      <c r="M321" s="38">
        <f t="shared" si="75"/>
        <v>0.1839508964895277</v>
      </c>
      <c r="N321" s="33">
        <f t="shared" si="76"/>
        <v>7868868</v>
      </c>
      <c r="O321" s="38">
        <f t="shared" si="77"/>
        <v>0.91074502716077277</v>
      </c>
      <c r="P321" s="33">
        <v>1897231</v>
      </c>
      <c r="Q321" s="33">
        <v>7165577</v>
      </c>
      <c r="R321" s="33">
        <v>8448030</v>
      </c>
      <c r="S321" s="33">
        <v>6325313</v>
      </c>
      <c r="T321" s="38">
        <f t="shared" si="78"/>
        <v>0.74873230800553503</v>
      </c>
      <c r="U321" s="38">
        <f t="shared" si="79"/>
        <v>-0.16228334873296923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36909740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6725189</v>
      </c>
      <c r="K323" s="39">
        <f t="shared" si="74"/>
        <v>0.18220634986862547</v>
      </c>
      <c r="L323" s="34">
        <f>SUM(L318:L322)</f>
        <v>7174661</v>
      </c>
      <c r="M323" s="39">
        <f t="shared" si="75"/>
        <v>0.19438394851873786</v>
      </c>
      <c r="N323" s="34">
        <f t="shared" si="76"/>
        <v>31874723</v>
      </c>
      <c r="O323" s="39">
        <f t="shared" si="77"/>
        <v>0.86358568226164689</v>
      </c>
      <c r="P323" s="34">
        <f>SUM(P318:P322)</f>
        <v>4543218</v>
      </c>
      <c r="Q323" s="34">
        <f>SUM(Q318:Q322)</f>
        <v>31959039</v>
      </c>
      <c r="R323" s="34">
        <f>SUM(R318:R322)</f>
        <v>33851732</v>
      </c>
      <c r="S323" s="34">
        <f>SUM(S318:S322)</f>
        <v>23620722</v>
      </c>
      <c r="T323" s="39">
        <f t="shared" si="78"/>
        <v>0.69776996934750635</v>
      </c>
      <c r="U323" s="39">
        <f t="shared" si="79"/>
        <v>0.57920245077387889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4922610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1467968</v>
      </c>
      <c r="K324" s="38">
        <f t="shared" si="74"/>
        <v>0.2982092832867117</v>
      </c>
      <c r="L324" s="33">
        <v>1250198</v>
      </c>
      <c r="M324" s="38">
        <f t="shared" si="75"/>
        <v>0.25397055626994625</v>
      </c>
      <c r="N324" s="33">
        <f t="shared" si="76"/>
        <v>4538061</v>
      </c>
      <c r="O324" s="38">
        <f t="shared" si="77"/>
        <v>0.92188107528323393</v>
      </c>
      <c r="P324" s="33">
        <v>897864</v>
      </c>
      <c r="Q324" s="33">
        <v>2196700</v>
      </c>
      <c r="R324" s="33">
        <v>4548415</v>
      </c>
      <c r="S324" s="33">
        <v>5016989</v>
      </c>
      <c r="T324" s="38">
        <f t="shared" si="78"/>
        <v>1.1030191836057175</v>
      </c>
      <c r="U324" s="38">
        <f t="shared" si="79"/>
        <v>0.39241355038179493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10102980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1897255</v>
      </c>
      <c r="K325" s="38">
        <f t="shared" si="74"/>
        <v>0.18779162187790138</v>
      </c>
      <c r="L325" s="33">
        <v>2491854</v>
      </c>
      <c r="M325" s="38">
        <f t="shared" si="75"/>
        <v>0.24664544520527606</v>
      </c>
      <c r="N325" s="33">
        <f t="shared" si="76"/>
        <v>8189409</v>
      </c>
      <c r="O325" s="38">
        <f t="shared" si="77"/>
        <v>0.81059340907336253</v>
      </c>
      <c r="P325" s="33">
        <v>2348720</v>
      </c>
      <c r="Q325" s="33">
        <v>10045413</v>
      </c>
      <c r="R325" s="33">
        <v>9972415</v>
      </c>
      <c r="S325" s="33">
        <v>8016301</v>
      </c>
      <c r="T325" s="38">
        <f t="shared" si="78"/>
        <v>0.8038475133656191</v>
      </c>
      <c r="U325" s="38">
        <f t="shared" si="79"/>
        <v>6.0941278653905195E-2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11242111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3332653</v>
      </c>
      <c r="K326" s="38">
        <f t="shared" si="74"/>
        <v>0.2964437017211447</v>
      </c>
      <c r="L326" s="33">
        <v>1210764</v>
      </c>
      <c r="M326" s="38">
        <f t="shared" si="75"/>
        <v>0.10769898998506597</v>
      </c>
      <c r="N326" s="33">
        <f t="shared" si="76"/>
        <v>10994013</v>
      </c>
      <c r="O326" s="38">
        <f t="shared" si="77"/>
        <v>0.97793136893951682</v>
      </c>
      <c r="P326" s="33">
        <v>1359767</v>
      </c>
      <c r="Q326" s="33">
        <v>10190273</v>
      </c>
      <c r="R326" s="33">
        <v>10121846</v>
      </c>
      <c r="S326" s="33">
        <v>10084625</v>
      </c>
      <c r="T326" s="38">
        <f t="shared" si="78"/>
        <v>0.99632270635218123</v>
      </c>
      <c r="U326" s="38">
        <f t="shared" si="79"/>
        <v>-0.10957980301036874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18058926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3154763</v>
      </c>
      <c r="K327" s="38">
        <f t="shared" si="74"/>
        <v>0.17469272535919356</v>
      </c>
      <c r="L327" s="33">
        <v>3106213</v>
      </c>
      <c r="M327" s="38">
        <f t="shared" si="75"/>
        <v>0.17200430413192899</v>
      </c>
      <c r="N327" s="33">
        <f t="shared" si="76"/>
        <v>14940998</v>
      </c>
      <c r="O327" s="38">
        <f t="shared" si="77"/>
        <v>0.82734698619397407</v>
      </c>
      <c r="P327" s="33">
        <v>6978995</v>
      </c>
      <c r="Q327" s="33">
        <v>17788789</v>
      </c>
      <c r="R327" s="33">
        <v>14202809</v>
      </c>
      <c r="S327" s="33">
        <v>17835360</v>
      </c>
      <c r="T327" s="38">
        <f t="shared" si="78"/>
        <v>1.2557628564884595</v>
      </c>
      <c r="U327" s="38">
        <f t="shared" si="79"/>
        <v>-0.55491972698074721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7695000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8910</v>
      </c>
      <c r="K328" s="38">
        <f t="shared" si="74"/>
        <v>1.1578947368421054E-3</v>
      </c>
      <c r="L328" s="33">
        <v>160282</v>
      </c>
      <c r="M328" s="38">
        <f t="shared" si="75"/>
        <v>2.082936972059779E-2</v>
      </c>
      <c r="N328" s="33">
        <f t="shared" si="76"/>
        <v>186053</v>
      </c>
      <c r="O328" s="38">
        <f t="shared" si="77"/>
        <v>2.4178427550357377E-2</v>
      </c>
      <c r="P328" s="33">
        <v>46362</v>
      </c>
      <c r="Q328" s="33">
        <v>6394250</v>
      </c>
      <c r="R328" s="33">
        <v>6833000</v>
      </c>
      <c r="S328" s="33">
        <v>48069</v>
      </c>
      <c r="T328" s="38">
        <f t="shared" si="78"/>
        <v>7.0348309673642613E-3</v>
      </c>
      <c r="U328" s="38">
        <f t="shared" si="79"/>
        <v>2.4571847633838058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12087630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28534</v>
      </c>
      <c r="K329" s="38">
        <f t="shared" si="74"/>
        <v>2.3605950877053647E-3</v>
      </c>
      <c r="L329" s="33">
        <v>5240761</v>
      </c>
      <c r="M329" s="38">
        <f t="shared" si="75"/>
        <v>0.43356398235220633</v>
      </c>
      <c r="N329" s="33">
        <f t="shared" si="76"/>
        <v>11138730</v>
      </c>
      <c r="O329" s="38">
        <f t="shared" si="77"/>
        <v>0.92149825896391602</v>
      </c>
      <c r="P329" s="33">
        <v>3500093</v>
      </c>
      <c r="Q329" s="33">
        <v>11394475</v>
      </c>
      <c r="R329" s="33">
        <v>12202212</v>
      </c>
      <c r="S329" s="33">
        <v>12310533</v>
      </c>
      <c r="T329" s="38">
        <f t="shared" si="78"/>
        <v>1.0088771609606519</v>
      </c>
      <c r="U329" s="38">
        <f t="shared" si="79"/>
        <v>0.49732049976957748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11982639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3302004</v>
      </c>
      <c r="K330" s="38">
        <f t="shared" si="74"/>
        <v>0.2755656746397851</v>
      </c>
      <c r="L330" s="33">
        <v>1437666</v>
      </c>
      <c r="M330" s="38">
        <f t="shared" si="75"/>
        <v>0.1199790797336046</v>
      </c>
      <c r="N330" s="33">
        <f t="shared" si="76"/>
        <v>12162738</v>
      </c>
      <c r="O330" s="38">
        <f t="shared" si="77"/>
        <v>1.0150299946447523</v>
      </c>
      <c r="P330" s="33">
        <v>2086172</v>
      </c>
      <c r="Q330" s="33">
        <v>11272400</v>
      </c>
      <c r="R330" s="33">
        <v>11843749</v>
      </c>
      <c r="S330" s="33">
        <v>11476371</v>
      </c>
      <c r="T330" s="38">
        <f t="shared" si="78"/>
        <v>0.96898127442585957</v>
      </c>
      <c r="U330" s="38">
        <f t="shared" si="79"/>
        <v>-0.31085931553103008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76091896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13192087</v>
      </c>
      <c r="K332" s="39">
        <f t="shared" si="74"/>
        <v>0.17337045984502739</v>
      </c>
      <c r="L332" s="34">
        <f>SUM(L324:L331)</f>
        <v>14897738</v>
      </c>
      <c r="M332" s="39">
        <f t="shared" si="75"/>
        <v>0.19578613207377563</v>
      </c>
      <c r="N332" s="34">
        <f t="shared" si="76"/>
        <v>62150002</v>
      </c>
      <c r="O332" s="39">
        <f t="shared" si="77"/>
        <v>0.81677557357750685</v>
      </c>
      <c r="P332" s="34">
        <f>SUM(P324:P331)</f>
        <v>17217973</v>
      </c>
      <c r="Q332" s="34">
        <f>SUM(Q324:Q331)</f>
        <v>69282300</v>
      </c>
      <c r="R332" s="34">
        <f>SUM(R324:R331)</f>
        <v>69724446</v>
      </c>
      <c r="S332" s="34">
        <f>SUM(S324:S331)</f>
        <v>64788248</v>
      </c>
      <c r="T332" s="39">
        <f t="shared" si="78"/>
        <v>0.92920419905523521</v>
      </c>
      <c r="U332" s="39">
        <f t="shared" si="79"/>
        <v>-0.1347565709389833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1595692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443798</v>
      </c>
      <c r="K333" s="38">
        <f t="shared" si="74"/>
        <v>0.2781225950872725</v>
      </c>
      <c r="L333" s="33">
        <v>478735</v>
      </c>
      <c r="M333" s="38">
        <f t="shared" si="75"/>
        <v>0.30001717123354632</v>
      </c>
      <c r="N333" s="33">
        <f t="shared" si="76"/>
        <v>1716014</v>
      </c>
      <c r="O333" s="38">
        <f t="shared" si="77"/>
        <v>1.0754042760131655</v>
      </c>
      <c r="P333" s="33">
        <v>820808</v>
      </c>
      <c r="Q333" s="33">
        <v>1412392</v>
      </c>
      <c r="R333" s="33">
        <v>1414600</v>
      </c>
      <c r="S333" s="33">
        <v>1415221</v>
      </c>
      <c r="T333" s="38">
        <f t="shared" si="78"/>
        <v>1.000438993355012</v>
      </c>
      <c r="U333" s="38">
        <f t="shared" si="79"/>
        <v>-0.4167515423826279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632616</v>
      </c>
      <c r="K334" s="38">
        <f t="shared" si="74"/>
        <v>0.21782797328007714</v>
      </c>
      <c r="L334" s="33">
        <v>535586</v>
      </c>
      <c r="M334" s="38">
        <f t="shared" si="75"/>
        <v>0.18441773982508092</v>
      </c>
      <c r="N334" s="33">
        <f t="shared" si="76"/>
        <v>2380589</v>
      </c>
      <c r="O334" s="38">
        <f t="shared" si="77"/>
        <v>0.81970559878796223</v>
      </c>
      <c r="P334" s="33">
        <v>1628417</v>
      </c>
      <c r="Q334" s="33">
        <v>2030000</v>
      </c>
      <c r="R334" s="33">
        <v>2529000</v>
      </c>
      <c r="S334" s="33">
        <v>3454148</v>
      </c>
      <c r="T334" s="38">
        <f t="shared" si="78"/>
        <v>1.3658157374456308</v>
      </c>
      <c r="U334" s="38">
        <f t="shared" si="79"/>
        <v>-0.67110021573098289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8831531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1714041</v>
      </c>
      <c r="K335" s="38">
        <f t="shared" si="74"/>
        <v>0.19408197740572955</v>
      </c>
      <c r="L335" s="33">
        <v>1580643</v>
      </c>
      <c r="M335" s="38">
        <f t="shared" si="75"/>
        <v>0.17897723509094857</v>
      </c>
      <c r="N335" s="33">
        <f t="shared" si="76"/>
        <v>7752020</v>
      </c>
      <c r="O335" s="38">
        <f t="shared" si="77"/>
        <v>0.8777662672530957</v>
      </c>
      <c r="P335" s="33">
        <v>1627969</v>
      </c>
      <c r="Q335" s="33">
        <v>6838325</v>
      </c>
      <c r="R335" s="33">
        <v>7211325</v>
      </c>
      <c r="S335" s="33">
        <v>5752394</v>
      </c>
      <c r="T335" s="38">
        <f t="shared" si="78"/>
        <v>0.79768891292515587</v>
      </c>
      <c r="U335" s="38">
        <f t="shared" si="79"/>
        <v>-2.907057812525915E-2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2000201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15256423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2790455</v>
      </c>
      <c r="K337" s="39">
        <f t="shared" si="74"/>
        <v>0.18290362033092553</v>
      </c>
      <c r="L337" s="34">
        <f>SUM(L333:L336)</f>
        <v>2594964</v>
      </c>
      <c r="M337" s="39">
        <f t="shared" si="75"/>
        <v>0.17008993523580199</v>
      </c>
      <c r="N337" s="34">
        <f t="shared" si="76"/>
        <v>11848623</v>
      </c>
      <c r="O337" s="39">
        <f t="shared" si="77"/>
        <v>0.77663178321681303</v>
      </c>
      <c r="P337" s="34">
        <f>SUM(P333:P336)</f>
        <v>4077194</v>
      </c>
      <c r="Q337" s="34">
        <f>SUM(Q333:Q336)</f>
        <v>10280717</v>
      </c>
      <c r="R337" s="34">
        <f>SUM(R333:R336)</f>
        <v>13155126</v>
      </c>
      <c r="S337" s="34">
        <f>SUM(S333:S336)</f>
        <v>10621763</v>
      </c>
      <c r="T337" s="39">
        <f t="shared" si="78"/>
        <v>0.80742388936449561</v>
      </c>
      <c r="U337" s="39">
        <f t="shared" si="79"/>
        <v>-0.3635416906823663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437883637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97815780</v>
      </c>
      <c r="K338" s="39">
        <f t="shared" si="74"/>
        <v>0.22338304456898442</v>
      </c>
      <c r="L338" s="34">
        <f>SUM(L302,L304:L309,L311:L316,L318:L322,L324:L331,L333:L336)</f>
        <v>59715966</v>
      </c>
      <c r="M338" s="39">
        <f t="shared" si="75"/>
        <v>0.13637405226905064</v>
      </c>
      <c r="N338" s="34">
        <f t="shared" si="76"/>
        <v>382025607</v>
      </c>
      <c r="O338" s="39">
        <f t="shared" si="77"/>
        <v>0.87243636144366821</v>
      </c>
      <c r="P338" s="34">
        <f>SUM(P302,P304:P309,P311:P316,P318:P322,P324:P331,P333:P336)</f>
        <v>97998190</v>
      </c>
      <c r="Q338" s="34">
        <f>SUM(Q302,Q304:Q309,Q311:Q316,Q318:Q322,Q324:Q331,Q333:Q336)</f>
        <v>397620267</v>
      </c>
      <c r="R338" s="34">
        <f>SUM(R302,R304:R309,R311:R316,R318:R322,R324:R331,R333:R336)</f>
        <v>443578276</v>
      </c>
      <c r="S338" s="34">
        <f>SUM(S302,S304:S309,S311:S316,S318:S322,S324:S331,S333:S336)</f>
        <v>371999246</v>
      </c>
      <c r="T338" s="39">
        <f t="shared" si="78"/>
        <v>0.83863269715219324</v>
      </c>
      <c r="U338" s="39">
        <f t="shared" si="79"/>
        <v>-0.39064215369692035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2267022110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592309855</v>
      </c>
      <c r="K339" s="41">
        <f t="shared" si="74"/>
        <v>0.26127220038449472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475326332</v>
      </c>
      <c r="M339" s="41">
        <f t="shared" si="75"/>
        <v>0.20966991451177333</v>
      </c>
      <c r="N339" s="36">
        <f t="shared" si="76"/>
        <v>2063648914</v>
      </c>
      <c r="O339" s="41">
        <f t="shared" si="77"/>
        <v>0.91029059879790941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313277979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2378933933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1772163596</v>
      </c>
      <c r="T339" s="41">
        <f t="shared" si="78"/>
        <v>0.74494023201610282</v>
      </c>
      <c r="U339" s="41">
        <f t="shared" si="79"/>
        <v>0.51726697649565723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1119783</v>
      </c>
      <c r="K8" s="38">
        <f>IF(($E8       =0),0,($J8       /$E8       ))</f>
        <v>0.10385830462609608</v>
      </c>
      <c r="L8" s="33">
        <v>604543</v>
      </c>
      <c r="M8" s="38">
        <f>IF(($E8       =0),0,($L8       /$E8       ))</f>
        <v>5.6070516388955723E-2</v>
      </c>
      <c r="N8" s="33">
        <f>$F8       +$H8       +$J8       +$L8</f>
        <v>2848374</v>
      </c>
      <c r="O8" s="38">
        <f>IF(($E8       =0),0,($N8       /$E8       ))</f>
        <v>0.26418269841661446</v>
      </c>
      <c r="P8" s="33">
        <v>484795</v>
      </c>
      <c r="Q8" s="33">
        <v>6183432</v>
      </c>
      <c r="R8" s="33">
        <v>6183432</v>
      </c>
      <c r="S8" s="33">
        <v>1113305</v>
      </c>
      <c r="T8" s="38">
        <f>IF(($R8       =0),0,($S8       /$R8       ))</f>
        <v>0.18004645316710849</v>
      </c>
      <c r="U8" s="38">
        <f>IF(($P8       =0),0,(($L8       /$P8       )-1))</f>
        <v>0.24700749801462485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4529500</v>
      </c>
      <c r="E9" s="33">
        <v>4605010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602564</v>
      </c>
      <c r="K9" s="38">
        <f>IF(($E9       =0),0,($J9       /$E9       ))</f>
        <v>0.13084966156425284</v>
      </c>
      <c r="L9" s="33">
        <v>420668</v>
      </c>
      <c r="M9" s="38">
        <f>IF(($E9       =0),0,($L9       /$E9       ))</f>
        <v>9.1350073072588328E-2</v>
      </c>
      <c r="N9" s="33">
        <f>$F9       +$H9       +$J9       +$L9</f>
        <v>2117257</v>
      </c>
      <c r="O9" s="38">
        <f>IF(($E9       =0),0,($N9       /$E9       ))</f>
        <v>0.45977250863733193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15386844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1722347</v>
      </c>
      <c r="K10" s="39">
        <f t="shared" ref="K10:K54" si="2">IF(($E10      =0),0,($J10      /$E10      ))</f>
        <v>0.11193633990180182</v>
      </c>
      <c r="L10" s="34">
        <f>SUM(L8:L9)</f>
        <v>1025211</v>
      </c>
      <c r="M10" s="39">
        <f t="shared" ref="M10:M54" si="3">IF(($E10      =0),0,($L10      /$E10      ))</f>
        <v>6.6629063113917322E-2</v>
      </c>
      <c r="N10" s="34">
        <f t="shared" ref="N10:N54" si="4">$F10      +$H10      +$J10      +$L10</f>
        <v>4965631</v>
      </c>
      <c r="O10" s="39">
        <f t="shared" ref="O10:O54" si="5">IF(($E10      =0),0,($N10      /$E10      ))</f>
        <v>0.32271926588714361</v>
      </c>
      <c r="P10" s="34">
        <f>SUM(P8:P9)</f>
        <v>484795</v>
      </c>
      <c r="Q10" s="34">
        <f>SUM(Q8:Q9)</f>
        <v>6183432</v>
      </c>
      <c r="R10" s="34">
        <f>SUM(R8:R9)</f>
        <v>6183432</v>
      </c>
      <c r="S10" s="34">
        <f>SUM(S8:S9)</f>
        <v>1113305</v>
      </c>
      <c r="T10" s="39">
        <f t="shared" ref="T10:T54" si="6">IF(($R10      =0),0,($S10      /$R10      ))</f>
        <v>0.18004645316710849</v>
      </c>
      <c r="U10" s="39">
        <f t="shared" ref="U10:U54" si="7">IF(($P10      =0),0,(($L10      /$P10      )-1))</f>
        <v>1.1147309687599916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42343</v>
      </c>
      <c r="K11" s="38">
        <f t="shared" si="2"/>
        <v>0.4449944300817622</v>
      </c>
      <c r="L11" s="33">
        <v>15390</v>
      </c>
      <c r="M11" s="38">
        <f t="shared" si="3"/>
        <v>0.16173781449019484</v>
      </c>
      <c r="N11" s="33">
        <f t="shared" si="4"/>
        <v>85375</v>
      </c>
      <c r="O11" s="38">
        <f t="shared" si="5"/>
        <v>0.89722975387266957</v>
      </c>
      <c r="P11" s="33">
        <v>16126</v>
      </c>
      <c r="Q11" s="33">
        <v>91582</v>
      </c>
      <c r="R11" s="33">
        <v>91582</v>
      </c>
      <c r="S11" s="33">
        <v>55925</v>
      </c>
      <c r="T11" s="38">
        <f t="shared" si="6"/>
        <v>0.61065493219191547</v>
      </c>
      <c r="U11" s="38">
        <f t="shared" si="7"/>
        <v>-4.564058042912067E-2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24622</v>
      </c>
      <c r="K12" s="38">
        <f t="shared" si="2"/>
        <v>0.61555000000000004</v>
      </c>
      <c r="L12" s="33">
        <v>5990</v>
      </c>
      <c r="M12" s="38">
        <f t="shared" si="3"/>
        <v>0.14974999999999999</v>
      </c>
      <c r="N12" s="33">
        <f t="shared" si="4"/>
        <v>60030</v>
      </c>
      <c r="O12" s="38">
        <f t="shared" si="5"/>
        <v>1.50075</v>
      </c>
      <c r="P12" s="33">
        <v>12504</v>
      </c>
      <c r="Q12" s="33">
        <v>136500</v>
      </c>
      <c r="R12" s="33">
        <v>40000</v>
      </c>
      <c r="S12" s="33">
        <v>34373</v>
      </c>
      <c r="T12" s="38">
        <f t="shared" si="6"/>
        <v>0.85932500000000001</v>
      </c>
      <c r="U12" s="38">
        <f t="shared" si="7"/>
        <v>-0.52095329494561748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12860</v>
      </c>
      <c r="K13" s="38">
        <f t="shared" si="2"/>
        <v>0.15127987954074912</v>
      </c>
      <c r="L13" s="33">
        <v>17115</v>
      </c>
      <c r="M13" s="38">
        <f t="shared" si="3"/>
        <v>0.20133399209486166</v>
      </c>
      <c r="N13" s="33">
        <f t="shared" si="4"/>
        <v>57249</v>
      </c>
      <c r="O13" s="38">
        <f t="shared" si="5"/>
        <v>0.67345426312817613</v>
      </c>
      <c r="P13" s="33">
        <v>12402</v>
      </c>
      <c r="Q13" s="33">
        <v>85008</v>
      </c>
      <c r="R13" s="33">
        <v>85008</v>
      </c>
      <c r="S13" s="33">
        <v>39054</v>
      </c>
      <c r="T13" s="38">
        <f t="shared" si="6"/>
        <v>0.45941558441558439</v>
      </c>
      <c r="U13" s="38">
        <f t="shared" si="7"/>
        <v>0.38001935171746482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48824</v>
      </c>
      <c r="K14" s="38">
        <f t="shared" si="2"/>
        <v>0.13384212199962717</v>
      </c>
      <c r="L14" s="33">
        <v>32775</v>
      </c>
      <c r="M14" s="38">
        <f t="shared" si="3"/>
        <v>8.9846705483733011E-2</v>
      </c>
      <c r="N14" s="33">
        <f t="shared" si="4"/>
        <v>230622</v>
      </c>
      <c r="O14" s="38">
        <f t="shared" si="5"/>
        <v>0.63220829632553699</v>
      </c>
      <c r="P14" s="33">
        <v>47971</v>
      </c>
      <c r="Q14" s="33">
        <v>345775</v>
      </c>
      <c r="R14" s="33">
        <v>345775</v>
      </c>
      <c r="S14" s="33">
        <v>287156</v>
      </c>
      <c r="T14" s="38">
        <f t="shared" si="6"/>
        <v>0.83047068180174966</v>
      </c>
      <c r="U14" s="38">
        <f t="shared" si="7"/>
        <v>-0.31677471805882718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6301867</v>
      </c>
      <c r="E16" s="33">
        <v>8506463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2205566</v>
      </c>
      <c r="K16" s="38">
        <f t="shared" si="2"/>
        <v>0.25928120771230062</v>
      </c>
      <c r="L16" s="33">
        <v>741809</v>
      </c>
      <c r="M16" s="38">
        <f t="shared" si="3"/>
        <v>8.7205340221899519E-2</v>
      </c>
      <c r="N16" s="33">
        <f t="shared" si="4"/>
        <v>7082198</v>
      </c>
      <c r="O16" s="38">
        <f t="shared" si="5"/>
        <v>0.83256672015148947</v>
      </c>
      <c r="P16" s="33">
        <v>596198</v>
      </c>
      <c r="Q16" s="33">
        <v>8085475</v>
      </c>
      <c r="R16" s="33">
        <v>6053667</v>
      </c>
      <c r="S16" s="33">
        <v>5485082</v>
      </c>
      <c r="T16" s="38">
        <f t="shared" si="6"/>
        <v>0.90607593711381873</v>
      </c>
      <c r="U16" s="38">
        <f t="shared" si="7"/>
        <v>0.24423262070654372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9091413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2334215</v>
      </c>
      <c r="K19" s="39">
        <f t="shared" si="2"/>
        <v>0.25674941837973919</v>
      </c>
      <c r="L19" s="34">
        <f>SUM(L11:L18)</f>
        <v>813079</v>
      </c>
      <c r="M19" s="39">
        <f t="shared" si="3"/>
        <v>8.9433732688197098E-2</v>
      </c>
      <c r="N19" s="34">
        <f t="shared" si="4"/>
        <v>7515474</v>
      </c>
      <c r="O19" s="39">
        <f t="shared" si="5"/>
        <v>0.82665631844026888</v>
      </c>
      <c r="P19" s="34">
        <f>SUM(P11:P18)</f>
        <v>685201</v>
      </c>
      <c r="Q19" s="34">
        <f>SUM(Q11:Q18)</f>
        <v>8744340</v>
      </c>
      <c r="R19" s="34">
        <f>SUM(R11:R18)</f>
        <v>6616032</v>
      </c>
      <c r="S19" s="34">
        <f>SUM(S11:S18)</f>
        <v>5901590</v>
      </c>
      <c r="T19" s="39">
        <f t="shared" si="6"/>
        <v>0.89201352109542398</v>
      </c>
      <c r="U19" s="39">
        <f t="shared" si="7"/>
        <v>0.18662844917038934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1792015</v>
      </c>
      <c r="Q25" s="33">
        <v>3363073</v>
      </c>
      <c r="R25" s="33">
        <v>3363073</v>
      </c>
      <c r="S25" s="33">
        <v>3305403</v>
      </c>
      <c r="T25" s="38">
        <f t="shared" si="6"/>
        <v>0.9828519928053896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1792015</v>
      </c>
      <c r="Q27" s="34">
        <f>SUM(Q20:Q26)</f>
        <v>3363073</v>
      </c>
      <c r="R27" s="34">
        <f>SUM(R20:R26)</f>
        <v>3363073</v>
      </c>
      <c r="S27" s="34">
        <f>SUM(S20:S26)</f>
        <v>3305403</v>
      </c>
      <c r="T27" s="39">
        <f t="shared" si="6"/>
        <v>0.9828519928053896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65370</v>
      </c>
      <c r="K28" s="38">
        <f t="shared" si="2"/>
        <v>9.9550750019036016E-2</v>
      </c>
      <c r="L28" s="33">
        <v>4770</v>
      </c>
      <c r="M28" s="38">
        <f t="shared" si="3"/>
        <v>7.2641437599939088E-3</v>
      </c>
      <c r="N28" s="33">
        <f t="shared" si="4"/>
        <v>69320</v>
      </c>
      <c r="O28" s="38">
        <f t="shared" si="5"/>
        <v>0.10556613112007919</v>
      </c>
      <c r="P28" s="33">
        <v>-89122</v>
      </c>
      <c r="Q28" s="33">
        <v>632001</v>
      </c>
      <c r="R28" s="33">
        <v>632001</v>
      </c>
      <c r="S28" s="33">
        <v>-1083</v>
      </c>
      <c r="T28" s="38">
        <f t="shared" si="6"/>
        <v>-1.7136048835365767E-3</v>
      </c>
      <c r="U28" s="38">
        <f t="shared" si="7"/>
        <v>-1.0535221381925899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164</v>
      </c>
      <c r="M30" s="38">
        <f t="shared" si="3"/>
        <v>0</v>
      </c>
      <c r="N30" s="33">
        <f t="shared" si="4"/>
        <v>164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87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87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908</v>
      </c>
      <c r="E32" s="33">
        <v>910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45434</v>
      </c>
      <c r="K33" s="38">
        <f t="shared" si="2"/>
        <v>45.433999999999997</v>
      </c>
      <c r="L33" s="33">
        <v>26339</v>
      </c>
      <c r="M33" s="38">
        <f t="shared" si="3"/>
        <v>26.338999999999999</v>
      </c>
      <c r="N33" s="33">
        <f t="shared" si="4"/>
        <v>90854</v>
      </c>
      <c r="O33" s="38">
        <f t="shared" si="5"/>
        <v>90.853999999999999</v>
      </c>
      <c r="P33" s="33">
        <v>10062</v>
      </c>
      <c r="Q33" s="33">
        <v>36880</v>
      </c>
      <c r="R33" s="33">
        <v>36880</v>
      </c>
      <c r="S33" s="33">
        <v>20443</v>
      </c>
      <c r="T33" s="38">
        <f t="shared" si="6"/>
        <v>0.55431127982646422</v>
      </c>
      <c r="U33" s="38">
        <f t="shared" si="7"/>
        <v>1.6176704432518387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658560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110891</v>
      </c>
      <c r="K35" s="39">
        <f t="shared" si="2"/>
        <v>0.16838405004859086</v>
      </c>
      <c r="L35" s="34">
        <f>SUM(L28:L34)</f>
        <v>31273</v>
      </c>
      <c r="M35" s="39">
        <f t="shared" si="3"/>
        <v>4.7486941205053451E-2</v>
      </c>
      <c r="N35" s="34">
        <f t="shared" si="4"/>
        <v>160425</v>
      </c>
      <c r="O35" s="39">
        <f t="shared" si="5"/>
        <v>0.2435996720116618</v>
      </c>
      <c r="P35" s="34">
        <f>SUM(P28:P34)</f>
        <v>-79060</v>
      </c>
      <c r="Q35" s="34">
        <f>SUM(Q28:Q34)</f>
        <v>673467</v>
      </c>
      <c r="R35" s="34">
        <f>SUM(R28:R34)</f>
        <v>673467</v>
      </c>
      <c r="S35" s="34">
        <f>SUM(S28:S34)</f>
        <v>19360</v>
      </c>
      <c r="T35" s="39">
        <f t="shared" si="6"/>
        <v>2.8746768587028022E-2</v>
      </c>
      <c r="U35" s="39">
        <f t="shared" si="7"/>
        <v>-1.3955603339236022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-2592</v>
      </c>
      <c r="M36" s="38">
        <f t="shared" si="3"/>
        <v>-0.11178677707336007</v>
      </c>
      <c r="N36" s="33">
        <f t="shared" si="4"/>
        <v>-2592</v>
      </c>
      <c r="O36" s="38">
        <f t="shared" si="5"/>
        <v>-0.11178677707336007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9528</v>
      </c>
      <c r="E37" s="33">
        <v>1971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807</v>
      </c>
      <c r="K37" s="38">
        <f t="shared" si="2"/>
        <v>0.40943683409436832</v>
      </c>
      <c r="L37" s="33">
        <v>0</v>
      </c>
      <c r="M37" s="38">
        <f t="shared" si="3"/>
        <v>0</v>
      </c>
      <c r="N37" s="33">
        <f t="shared" si="4"/>
        <v>1793</v>
      </c>
      <c r="O37" s="38">
        <f t="shared" si="5"/>
        <v>0.90969051243023846</v>
      </c>
      <c r="P37" s="33">
        <v>404</v>
      </c>
      <c r="Q37" s="33">
        <v>8989</v>
      </c>
      <c r="R37" s="33">
        <v>8989</v>
      </c>
      <c r="S37" s="33">
        <v>2118</v>
      </c>
      <c r="T37" s="38">
        <f t="shared" si="6"/>
        <v>0.2356213149404828</v>
      </c>
      <c r="U37" s="38">
        <f t="shared" si="7"/>
        <v>-1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39579656</v>
      </c>
      <c r="E38" s="33">
        <v>-2753615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2914561</v>
      </c>
      <c r="K38" s="38">
        <f t="shared" si="2"/>
        <v>-1.0584489843351377</v>
      </c>
      <c r="L38" s="33">
        <v>3122838</v>
      </c>
      <c r="M38" s="38">
        <f t="shared" si="3"/>
        <v>-1.1340866460997634</v>
      </c>
      <c r="N38" s="33">
        <f t="shared" si="4"/>
        <v>13026034</v>
      </c>
      <c r="O38" s="38">
        <f t="shared" si="5"/>
        <v>-4.730521151286581</v>
      </c>
      <c r="P38" s="33">
        <v>2485045</v>
      </c>
      <c r="Q38" s="33">
        <v>47930080</v>
      </c>
      <c r="R38" s="33">
        <v>39867588</v>
      </c>
      <c r="S38" s="33">
        <v>7602194</v>
      </c>
      <c r="T38" s="38">
        <f t="shared" si="6"/>
        <v>0.19068607812441526</v>
      </c>
      <c r="U38" s="38">
        <f t="shared" si="7"/>
        <v>0.25665249522644462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-2728457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2915368</v>
      </c>
      <c r="K40" s="39">
        <f t="shared" si="2"/>
        <v>-1.0685042864886638</v>
      </c>
      <c r="L40" s="34">
        <f>SUM(L36:L39)</f>
        <v>3120246</v>
      </c>
      <c r="M40" s="39">
        <f t="shared" si="3"/>
        <v>-1.1435936135332168</v>
      </c>
      <c r="N40" s="34">
        <f t="shared" si="4"/>
        <v>13025235</v>
      </c>
      <c r="O40" s="39">
        <f t="shared" si="5"/>
        <v>-4.7738465367055447</v>
      </c>
      <c r="P40" s="34">
        <f>SUM(P36:P39)</f>
        <v>2485449</v>
      </c>
      <c r="Q40" s="34">
        <f>SUM(Q36:Q39)</f>
        <v>47961386</v>
      </c>
      <c r="R40" s="34">
        <f>SUM(R36:R39)</f>
        <v>39898894</v>
      </c>
      <c r="S40" s="34">
        <f>SUM(S36:S39)</f>
        <v>7604312</v>
      </c>
      <c r="T40" s="39">
        <f t="shared" si="6"/>
        <v>0.19058954366003228</v>
      </c>
      <c r="U40" s="39">
        <f t="shared" si="7"/>
        <v>0.25540536136529046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43</v>
      </c>
      <c r="M43" s="38">
        <f t="shared" si="3"/>
        <v>1.9243678675318864E-3</v>
      </c>
      <c r="N43" s="33">
        <f t="shared" si="4"/>
        <v>1439</v>
      </c>
      <c r="O43" s="38">
        <f t="shared" si="5"/>
        <v>6.4399194450660099E-2</v>
      </c>
      <c r="P43" s="33">
        <v>971</v>
      </c>
      <c r="Q43" s="33">
        <v>-177655</v>
      </c>
      <c r="R43" s="33">
        <v>22345</v>
      </c>
      <c r="S43" s="33">
        <v>971</v>
      </c>
      <c r="T43" s="38">
        <f t="shared" si="6"/>
        <v>4.3454911613336318E-2</v>
      </c>
      <c r="U43" s="38">
        <f t="shared" si="7"/>
        <v>-0.95571575695159627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146434</v>
      </c>
      <c r="E45" s="33">
        <v>107616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16720</v>
      </c>
      <c r="K45" s="38">
        <f t="shared" si="2"/>
        <v>0.15536723163841809</v>
      </c>
      <c r="L45" s="33">
        <v>33867</v>
      </c>
      <c r="M45" s="38">
        <f t="shared" si="3"/>
        <v>0.31470227475468332</v>
      </c>
      <c r="N45" s="33">
        <f t="shared" si="4"/>
        <v>67787</v>
      </c>
      <c r="O45" s="38">
        <f t="shared" si="5"/>
        <v>0.62989704133214397</v>
      </c>
      <c r="P45" s="33">
        <v>28302</v>
      </c>
      <c r="Q45" s="33">
        <v>88562</v>
      </c>
      <c r="R45" s="33">
        <v>88562</v>
      </c>
      <c r="S45" s="33">
        <v>42141</v>
      </c>
      <c r="T45" s="38">
        <f t="shared" si="6"/>
        <v>0.47583613739527109</v>
      </c>
      <c r="U45" s="38">
        <f t="shared" si="7"/>
        <v>0.19662921348314599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6973192</v>
      </c>
      <c r="E46" s="33">
        <v>4931248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7239487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5061209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16720</v>
      </c>
      <c r="K47" s="39">
        <f t="shared" si="2"/>
        <v>3.3035584975842727E-3</v>
      </c>
      <c r="L47" s="34">
        <f>SUM(L41:L46)</f>
        <v>33910</v>
      </c>
      <c r="M47" s="39">
        <f t="shared" si="3"/>
        <v>6.6999801826006398E-3</v>
      </c>
      <c r="N47" s="34">
        <f t="shared" si="4"/>
        <v>69226</v>
      </c>
      <c r="O47" s="39">
        <f t="shared" si="5"/>
        <v>1.3677759602498138E-2</v>
      </c>
      <c r="P47" s="34">
        <f>SUM(P41:P46)</f>
        <v>29273</v>
      </c>
      <c r="Q47" s="34">
        <f>SUM(Q41:Q46)</f>
        <v>8756451</v>
      </c>
      <c r="R47" s="34">
        <f>SUM(R41:R46)</f>
        <v>7350394</v>
      </c>
      <c r="S47" s="34">
        <f>SUM(S41:S46)</f>
        <v>43112</v>
      </c>
      <c r="T47" s="39">
        <f t="shared" si="6"/>
        <v>5.8652638212318958E-3</v>
      </c>
      <c r="U47" s="39">
        <f t="shared" si="7"/>
        <v>0.15840535647183418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1668</v>
      </c>
      <c r="K49" s="38">
        <f t="shared" si="2"/>
        <v>0</v>
      </c>
      <c r="L49" s="33">
        <v>1646</v>
      </c>
      <c r="M49" s="38">
        <f t="shared" si="3"/>
        <v>0</v>
      </c>
      <c r="N49" s="33">
        <f t="shared" si="4"/>
        <v>5344</v>
      </c>
      <c r="O49" s="38">
        <f t="shared" si="5"/>
        <v>0</v>
      </c>
      <c r="P49" s="33">
        <v>324</v>
      </c>
      <c r="Q49" s="33">
        <v>77881</v>
      </c>
      <c r="R49" s="33">
        <v>77881</v>
      </c>
      <c r="S49" s="33">
        <v>2870</v>
      </c>
      <c r="T49" s="38">
        <f t="shared" si="6"/>
        <v>3.6851093334702947E-2</v>
      </c>
      <c r="U49" s="38">
        <f t="shared" si="7"/>
        <v>4.0802469135802468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1668</v>
      </c>
      <c r="K53" s="39">
        <f t="shared" si="2"/>
        <v>0</v>
      </c>
      <c r="L53" s="34">
        <f>SUM(L48:L52)</f>
        <v>1646</v>
      </c>
      <c r="M53" s="39">
        <f t="shared" si="3"/>
        <v>0</v>
      </c>
      <c r="N53" s="34">
        <f t="shared" si="4"/>
        <v>5344</v>
      </c>
      <c r="O53" s="39">
        <f t="shared" si="5"/>
        <v>0</v>
      </c>
      <c r="P53" s="34">
        <f>SUM(P48:P52)</f>
        <v>324</v>
      </c>
      <c r="Q53" s="34">
        <f>SUM(Q48:Q52)</f>
        <v>77881</v>
      </c>
      <c r="R53" s="34">
        <f>SUM(R48:R52)</f>
        <v>77881</v>
      </c>
      <c r="S53" s="34">
        <f>SUM(S48:S52)</f>
        <v>2870</v>
      </c>
      <c r="T53" s="39">
        <f t="shared" si="6"/>
        <v>3.6851093334702947E-2</v>
      </c>
      <c r="U53" s="39">
        <f t="shared" si="7"/>
        <v>4.0802469135802468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31742880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7101209</v>
      </c>
      <c r="K54" s="39">
        <f t="shared" si="2"/>
        <v>0.2237102934579345</v>
      </c>
      <c r="L54" s="34">
        <f>SUM(L8:L9,L11:L18,L20:L26,L28:L34,L36:L39,L41:L46,L48:L52)</f>
        <v>5025365</v>
      </c>
      <c r="M54" s="39">
        <f t="shared" si="3"/>
        <v>0.15831471498490371</v>
      </c>
      <c r="N54" s="34">
        <f t="shared" si="4"/>
        <v>25741335</v>
      </c>
      <c r="O54" s="39">
        <f t="shared" si="5"/>
        <v>0.81093256188474394</v>
      </c>
      <c r="P54" s="34">
        <f>SUM(P8:P9,P11:P18,P20:P26,P28:P34,P36:P39,P41:P46,P48:P52)</f>
        <v>5397997</v>
      </c>
      <c r="Q54" s="34">
        <f>SUM(Q8:Q9,Q11:Q18,Q20:Q26,Q28:Q34,Q36:Q39,Q41:Q46,Q48:Q52)</f>
        <v>75760030</v>
      </c>
      <c r="R54" s="34">
        <f>SUM(R8:R9,R11:R18,R20:R26,R28:R34,R36:R39,R41:R46,R48:R52)</f>
        <v>64163173</v>
      </c>
      <c r="S54" s="34">
        <f>SUM(S8:S9,S11:S18,S20:S26,S28:S34,S36:S39,S41:S46,S48:S52)</f>
        <v>17989952</v>
      </c>
      <c r="T54" s="39">
        <f t="shared" si="6"/>
        <v>0.28037815399185451</v>
      </c>
      <c r="U54" s="39">
        <f t="shared" si="7"/>
        <v>-6.9031531510669653E-2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263502</v>
      </c>
      <c r="K57" s="38">
        <f t="shared" ref="K57:K85" si="10">IF(($E57      =0),0,($J57      /$E57      ))</f>
        <v>3.3236781321549988E-2</v>
      </c>
      <c r="L57" s="33">
        <v>957423</v>
      </c>
      <c r="M57" s="38">
        <f t="shared" ref="M57:M85" si="11">IF(($E57      =0),0,($L57      /$E57      ))</f>
        <v>0.1207643922369559</v>
      </c>
      <c r="N57" s="33">
        <f t="shared" ref="N57:N85" si="12">$F57      +$H57      +$J57      +$L57</f>
        <v>1483037</v>
      </c>
      <c r="O57" s="38">
        <f t="shared" ref="O57:O85" si="13">IF(($E57      =0),0,($N57      /$E57      ))</f>
        <v>0.18706262745925087</v>
      </c>
      <c r="P57" s="33">
        <v>602854</v>
      </c>
      <c r="Q57" s="33">
        <v>7573283</v>
      </c>
      <c r="R57" s="33">
        <v>7137824</v>
      </c>
      <c r="S57" s="33">
        <v>999977</v>
      </c>
      <c r="T57" s="38">
        <f t="shared" ref="T57:T85" si="14">IF(($R57      =0),0,($S57      /$R57      ))</f>
        <v>0.14009549689092923</v>
      </c>
      <c r="U57" s="38">
        <f t="shared" ref="U57:U85" si="15">IF(($P57      =0),0,(($L57      /$P57      )-1))</f>
        <v>0.58815069652021879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263502</v>
      </c>
      <c r="K58" s="39">
        <f t="shared" si="10"/>
        <v>3.3236781321549988E-2</v>
      </c>
      <c r="L58" s="34">
        <f>L57</f>
        <v>957423</v>
      </c>
      <c r="M58" s="39">
        <f t="shared" si="11"/>
        <v>0.1207643922369559</v>
      </c>
      <c r="N58" s="34">
        <f t="shared" si="12"/>
        <v>1483037</v>
      </c>
      <c r="O58" s="39">
        <f t="shared" si="13"/>
        <v>0.18706262745925087</v>
      </c>
      <c r="P58" s="34">
        <f>P57</f>
        <v>602854</v>
      </c>
      <c r="Q58" s="34">
        <f>Q57</f>
        <v>7573283</v>
      </c>
      <c r="R58" s="34">
        <f>R57</f>
        <v>7137824</v>
      </c>
      <c r="S58" s="34">
        <f>S57</f>
        <v>999977</v>
      </c>
      <c r="T58" s="39">
        <f t="shared" si="14"/>
        <v>0.14009549689092923</v>
      </c>
      <c r="U58" s="39">
        <f t="shared" si="15"/>
        <v>0.58815069652021879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-2</v>
      </c>
      <c r="Q60" s="33">
        <v>0</v>
      </c>
      <c r="R60" s="33">
        <v>0</v>
      </c>
      <c r="S60" s="33">
        <v>-12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-2</v>
      </c>
      <c r="Q63" s="34">
        <f>SUM(Q59:Q62)</f>
        <v>0</v>
      </c>
      <c r="R63" s="34">
        <f>SUM(R59:R62)</f>
        <v>0</v>
      </c>
      <c r="S63" s="34">
        <f>SUM(S59:S62)</f>
        <v>-12</v>
      </c>
      <c r="T63" s="39">
        <f t="shared" si="14"/>
        <v>0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205641</v>
      </c>
      <c r="R65" s="33">
        <v>238411</v>
      </c>
      <c r="S65" s="33">
        <v>185078</v>
      </c>
      <c r="T65" s="38">
        <f t="shared" si="14"/>
        <v>0.77629807349493107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694945</v>
      </c>
      <c r="E66" s="33">
        <v>1474945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423852</v>
      </c>
      <c r="K66" s="38">
        <f t="shared" si="10"/>
        <v>0.28736800355267483</v>
      </c>
      <c r="L66" s="33">
        <v>523755</v>
      </c>
      <c r="M66" s="38">
        <f t="shared" si="11"/>
        <v>0.35510137666150265</v>
      </c>
      <c r="N66" s="33">
        <f t="shared" si="12"/>
        <v>1528415</v>
      </c>
      <c r="O66" s="38">
        <f t="shared" si="13"/>
        <v>1.0362521992345477</v>
      </c>
      <c r="P66" s="33">
        <v>248402</v>
      </c>
      <c r="Q66" s="33">
        <v>628250</v>
      </c>
      <c r="R66" s="33">
        <v>613250</v>
      </c>
      <c r="S66" s="33">
        <v>1049356</v>
      </c>
      <c r="T66" s="38">
        <f t="shared" si="14"/>
        <v>1.7111390134529147</v>
      </c>
      <c r="U66" s="38">
        <f t="shared" si="15"/>
        <v>1.1084975161230588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26532</v>
      </c>
      <c r="K67" s="38">
        <f t="shared" si="10"/>
        <v>5.541331394048353E-3</v>
      </c>
      <c r="L67" s="33">
        <v>30950</v>
      </c>
      <c r="M67" s="38">
        <f t="shared" si="11"/>
        <v>6.4640512078168446E-3</v>
      </c>
      <c r="N67" s="33">
        <f t="shared" si="12"/>
        <v>116357</v>
      </c>
      <c r="O67" s="38">
        <f t="shared" si="13"/>
        <v>2.430169972174296E-2</v>
      </c>
      <c r="P67" s="33">
        <v>42045</v>
      </c>
      <c r="Q67" s="33">
        <v>4516999</v>
      </c>
      <c r="R67" s="33">
        <v>4516999</v>
      </c>
      <c r="S67" s="33">
        <v>130630</v>
      </c>
      <c r="T67" s="38">
        <f t="shared" si="14"/>
        <v>2.8919643329564607E-2</v>
      </c>
      <c r="U67" s="38">
        <f t="shared" si="15"/>
        <v>-0.26388393388036624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-12324</v>
      </c>
      <c r="K68" s="38">
        <f t="shared" si="10"/>
        <v>-0.26172273190621814</v>
      </c>
      <c r="L68" s="33">
        <v>-20248</v>
      </c>
      <c r="M68" s="38">
        <f t="shared" si="11"/>
        <v>-0.43000339789330616</v>
      </c>
      <c r="N68" s="33">
        <f t="shared" si="12"/>
        <v>-132124</v>
      </c>
      <c r="O68" s="38">
        <f t="shared" si="13"/>
        <v>-2.8058953448861708</v>
      </c>
      <c r="P68" s="33">
        <v>-82755</v>
      </c>
      <c r="Q68" s="33">
        <v>-148666</v>
      </c>
      <c r="R68" s="33">
        <v>-148666</v>
      </c>
      <c r="S68" s="33">
        <v>3183</v>
      </c>
      <c r="T68" s="38">
        <f t="shared" si="14"/>
        <v>-2.1410409912152071E-2</v>
      </c>
      <c r="U68" s="38">
        <f t="shared" si="15"/>
        <v>-0.75532596217751191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6515693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438060</v>
      </c>
      <c r="K70" s="39">
        <f t="shared" si="10"/>
        <v>6.7231528557284703E-2</v>
      </c>
      <c r="L70" s="34">
        <f>SUM(L64:L69)</f>
        <v>534457</v>
      </c>
      <c r="M70" s="39">
        <f t="shared" si="11"/>
        <v>8.2026117559559672E-2</v>
      </c>
      <c r="N70" s="34">
        <f t="shared" si="12"/>
        <v>1512648</v>
      </c>
      <c r="O70" s="39">
        <f t="shared" si="13"/>
        <v>0.23215458432433819</v>
      </c>
      <c r="P70" s="34">
        <f>SUM(P64:P69)</f>
        <v>207692</v>
      </c>
      <c r="Q70" s="34">
        <f>SUM(Q64:Q69)</f>
        <v>5202224</v>
      </c>
      <c r="R70" s="34">
        <f>SUM(R64:R69)</f>
        <v>5219994</v>
      </c>
      <c r="S70" s="34">
        <f>SUM(S64:S69)</f>
        <v>1368247</v>
      </c>
      <c r="T70" s="39">
        <f t="shared" si="14"/>
        <v>0.26211658480833505</v>
      </c>
      <c r="U70" s="39">
        <f t="shared" si="15"/>
        <v>1.5733152938004351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15530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2041</v>
      </c>
      <c r="K71" s="38">
        <f t="shared" si="10"/>
        <v>0.13142305215711525</v>
      </c>
      <c r="L71" s="33">
        <v>3378</v>
      </c>
      <c r="M71" s="38">
        <f t="shared" si="11"/>
        <v>0.21751448808757243</v>
      </c>
      <c r="N71" s="33">
        <f t="shared" si="12"/>
        <v>14202</v>
      </c>
      <c r="O71" s="38">
        <f t="shared" si="13"/>
        <v>0.91448808757244049</v>
      </c>
      <c r="P71" s="33">
        <v>0</v>
      </c>
      <c r="Q71" s="33">
        <v>24444</v>
      </c>
      <c r="R71" s="33">
        <v>4496</v>
      </c>
      <c r="S71" s="33">
        <v>3212</v>
      </c>
      <c r="T71" s="38">
        <f t="shared" si="14"/>
        <v>0.71441281138790036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147649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14523</v>
      </c>
      <c r="K72" s="38">
        <f t="shared" si="10"/>
        <v>9.8361655006129395E-2</v>
      </c>
      <c r="L72" s="33">
        <v>14523</v>
      </c>
      <c r="M72" s="38">
        <f t="shared" si="11"/>
        <v>9.8361655006129395E-2</v>
      </c>
      <c r="N72" s="33">
        <f t="shared" si="12"/>
        <v>58782</v>
      </c>
      <c r="O72" s="38">
        <f t="shared" si="13"/>
        <v>0.39811986535635191</v>
      </c>
      <c r="P72" s="33">
        <v>14295</v>
      </c>
      <c r="Q72" s="33">
        <v>119121</v>
      </c>
      <c r="R72" s="33">
        <v>119121</v>
      </c>
      <c r="S72" s="33">
        <v>57655</v>
      </c>
      <c r="T72" s="38">
        <f t="shared" si="14"/>
        <v>0.48400366014388729</v>
      </c>
      <c r="U72" s="38">
        <f t="shared" si="15"/>
        <v>1.5949632738719854E-2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5475016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213178</v>
      </c>
      <c r="K73" s="38">
        <f t="shared" si="10"/>
        <v>3.8936507217513155E-2</v>
      </c>
      <c r="L73" s="33">
        <v>135637</v>
      </c>
      <c r="M73" s="38">
        <f t="shared" si="11"/>
        <v>2.4773808880193225E-2</v>
      </c>
      <c r="N73" s="33">
        <f t="shared" si="12"/>
        <v>761663</v>
      </c>
      <c r="O73" s="38">
        <f t="shared" si="13"/>
        <v>0.13911612313096436</v>
      </c>
      <c r="P73" s="33">
        <v>181024</v>
      </c>
      <c r="Q73" s="33">
        <v>5763288</v>
      </c>
      <c r="R73" s="33">
        <v>5763288</v>
      </c>
      <c r="S73" s="33">
        <v>760581</v>
      </c>
      <c r="T73" s="38">
        <f t="shared" si="14"/>
        <v>0.1319699796366241</v>
      </c>
      <c r="U73" s="38">
        <f t="shared" si="15"/>
        <v>-0.25072366095103416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1223404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120059</v>
      </c>
      <c r="K74" s="38">
        <f t="shared" si="10"/>
        <v>9.8135203089085868E-2</v>
      </c>
      <c r="L74" s="33">
        <v>88058</v>
      </c>
      <c r="M74" s="38">
        <f t="shared" si="11"/>
        <v>7.1977858499726988E-2</v>
      </c>
      <c r="N74" s="33">
        <f t="shared" si="12"/>
        <v>652411</v>
      </c>
      <c r="O74" s="38">
        <f t="shared" si="13"/>
        <v>0.53327518955308306</v>
      </c>
      <c r="P74" s="33">
        <v>94279</v>
      </c>
      <c r="Q74" s="33">
        <v>948827</v>
      </c>
      <c r="R74" s="33">
        <v>904510</v>
      </c>
      <c r="S74" s="33">
        <v>572385</v>
      </c>
      <c r="T74" s="38">
        <f t="shared" si="14"/>
        <v>0.63281224088180343</v>
      </c>
      <c r="U74" s="38">
        <f t="shared" si="15"/>
        <v>-6.5985001962260981E-2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49163</v>
      </c>
      <c r="K76" s="38">
        <f t="shared" si="10"/>
        <v>0.27674078243737688</v>
      </c>
      <c r="L76" s="33">
        <v>52931</v>
      </c>
      <c r="M76" s="38">
        <f t="shared" si="11"/>
        <v>0.29795102730087253</v>
      </c>
      <c r="N76" s="33">
        <f t="shared" si="12"/>
        <v>204977</v>
      </c>
      <c r="O76" s="38">
        <f t="shared" si="13"/>
        <v>1.1538249366732338</v>
      </c>
      <c r="P76" s="33">
        <v>135224</v>
      </c>
      <c r="Q76" s="33">
        <v>190190</v>
      </c>
      <c r="R76" s="33">
        <v>190190</v>
      </c>
      <c r="S76" s="33">
        <v>220543</v>
      </c>
      <c r="T76" s="38">
        <f t="shared" si="14"/>
        <v>1.159593038540407</v>
      </c>
      <c r="U76" s="38">
        <f t="shared" si="15"/>
        <v>-0.60856800567946512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7039249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398964</v>
      </c>
      <c r="K78" s="39">
        <f t="shared" si="10"/>
        <v>5.6677068817994648E-2</v>
      </c>
      <c r="L78" s="34">
        <f>SUM(L71:L77)</f>
        <v>294527</v>
      </c>
      <c r="M78" s="39">
        <f t="shared" si="11"/>
        <v>4.1840684993527007E-2</v>
      </c>
      <c r="N78" s="34">
        <f t="shared" si="12"/>
        <v>1692035</v>
      </c>
      <c r="O78" s="39">
        <f t="shared" si="13"/>
        <v>0.24037152258713962</v>
      </c>
      <c r="P78" s="34">
        <f>SUM(P71:P77)</f>
        <v>424822</v>
      </c>
      <c r="Q78" s="34">
        <f>SUM(Q71:Q77)</f>
        <v>7045870</v>
      </c>
      <c r="R78" s="34">
        <f>SUM(R71:R77)</f>
        <v>6981605</v>
      </c>
      <c r="S78" s="34">
        <f>SUM(S71:S77)</f>
        <v>1614376</v>
      </c>
      <c r="T78" s="39">
        <f t="shared" si="14"/>
        <v>0.2312327895949427</v>
      </c>
      <c r="U78" s="39">
        <f t="shared" si="15"/>
        <v>-0.30670492582775843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4689060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842278</v>
      </c>
      <c r="K79" s="38">
        <f t="shared" si="10"/>
        <v>0.17962619373605798</v>
      </c>
      <c r="L79" s="33">
        <v>333512</v>
      </c>
      <c r="M79" s="38">
        <f t="shared" si="11"/>
        <v>7.1125556081602703E-2</v>
      </c>
      <c r="N79" s="33">
        <f t="shared" si="12"/>
        <v>1613053</v>
      </c>
      <c r="O79" s="38">
        <f t="shared" si="13"/>
        <v>0.3440034889722034</v>
      </c>
      <c r="P79" s="33">
        <v>419522</v>
      </c>
      <c r="Q79" s="33">
        <v>4456427</v>
      </c>
      <c r="R79" s="33">
        <v>4456427</v>
      </c>
      <c r="S79" s="33">
        <v>1034484</v>
      </c>
      <c r="T79" s="38">
        <f t="shared" si="14"/>
        <v>0.23213305188214683</v>
      </c>
      <c r="U79" s="38">
        <f t="shared" si="15"/>
        <v>-0.20501904548509975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27519</v>
      </c>
      <c r="K80" s="38">
        <f t="shared" si="10"/>
        <v>0.1034965192765511</v>
      </c>
      <c r="L80" s="33">
        <v>27519</v>
      </c>
      <c r="M80" s="38">
        <f t="shared" si="11"/>
        <v>0.1034965192765511</v>
      </c>
      <c r="N80" s="33">
        <f t="shared" si="12"/>
        <v>111672</v>
      </c>
      <c r="O80" s="38">
        <f t="shared" si="13"/>
        <v>0.41998849161128726</v>
      </c>
      <c r="P80" s="33">
        <v>27633</v>
      </c>
      <c r="Q80" s="33">
        <v>561785</v>
      </c>
      <c r="R80" s="33">
        <v>531785</v>
      </c>
      <c r="S80" s="33">
        <v>113426</v>
      </c>
      <c r="T80" s="38">
        <f t="shared" si="14"/>
        <v>0.21329296614233195</v>
      </c>
      <c r="U80" s="38">
        <f t="shared" si="15"/>
        <v>-4.1255021170339967E-3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268610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61611</v>
      </c>
      <c r="K81" s="38">
        <f t="shared" si="10"/>
        <v>0.22936971817877219</v>
      </c>
      <c r="L81" s="33">
        <v>29021</v>
      </c>
      <c r="M81" s="38">
        <f t="shared" si="11"/>
        <v>0.10804139830981721</v>
      </c>
      <c r="N81" s="33">
        <f t="shared" si="12"/>
        <v>150673</v>
      </c>
      <c r="O81" s="38">
        <f t="shared" si="13"/>
        <v>0.56093592941439263</v>
      </c>
      <c r="P81" s="33">
        <v>35872</v>
      </c>
      <c r="Q81" s="33">
        <v>423500</v>
      </c>
      <c r="R81" s="33">
        <v>220190</v>
      </c>
      <c r="S81" s="33">
        <v>136372</v>
      </c>
      <c r="T81" s="38">
        <f t="shared" si="14"/>
        <v>0.61933784458876429</v>
      </c>
      <c r="U81" s="38">
        <f t="shared" si="15"/>
        <v>-0.19098461195361283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5223563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931408</v>
      </c>
      <c r="K84" s="39">
        <f t="shared" si="10"/>
        <v>0.17830894353145543</v>
      </c>
      <c r="L84" s="34">
        <f>SUM(L79:L83)</f>
        <v>390052</v>
      </c>
      <c r="M84" s="39">
        <f t="shared" si="11"/>
        <v>7.4671636965037078E-2</v>
      </c>
      <c r="N84" s="34">
        <f t="shared" si="12"/>
        <v>1875398</v>
      </c>
      <c r="O84" s="39">
        <f t="shared" si="13"/>
        <v>0.35902658779074742</v>
      </c>
      <c r="P84" s="34">
        <f>SUM(P79:P83)</f>
        <v>483027</v>
      </c>
      <c r="Q84" s="34">
        <f>SUM(Q79:Q83)</f>
        <v>5441712</v>
      </c>
      <c r="R84" s="34">
        <f>SUM(R79:R83)</f>
        <v>5208402</v>
      </c>
      <c r="S84" s="34">
        <f>SUM(S79:S83)</f>
        <v>1284282</v>
      </c>
      <c r="T84" s="39">
        <f t="shared" si="14"/>
        <v>0.24657889310387332</v>
      </c>
      <c r="U84" s="39">
        <f t="shared" si="15"/>
        <v>-0.19248406403782814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26706529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2031934</v>
      </c>
      <c r="K85" s="39">
        <f t="shared" si="10"/>
        <v>7.608379209443504E-2</v>
      </c>
      <c r="L85" s="34">
        <f>SUM(L57,L59:L62,L64:L69,L71:L77,L79:L83)</f>
        <v>2176459</v>
      </c>
      <c r="M85" s="39">
        <f t="shared" si="11"/>
        <v>8.1495390134749449E-2</v>
      </c>
      <c r="N85" s="34">
        <f t="shared" si="12"/>
        <v>6563118</v>
      </c>
      <c r="O85" s="39">
        <f t="shared" si="13"/>
        <v>0.24574956932815942</v>
      </c>
      <c r="P85" s="34">
        <f>SUM(P57,P59:P62,P64:P69,P71:P77,P79:P83)</f>
        <v>1718393</v>
      </c>
      <c r="Q85" s="34">
        <f>SUM(Q57,Q59:Q62,Q64:Q69,Q71:Q77,Q79:Q83)</f>
        <v>25263089</v>
      </c>
      <c r="R85" s="34">
        <f>SUM(R57,R59:R62,R64:R69,R71:R77,R79:R83)</f>
        <v>24547825</v>
      </c>
      <c r="S85" s="34">
        <f>SUM(S57,S59:S62,S64:S69,S71:S77,S79:S83)</f>
        <v>5266870</v>
      </c>
      <c r="T85" s="39">
        <f t="shared" si="14"/>
        <v>0.21455546468984524</v>
      </c>
      <c r="U85" s="39">
        <f t="shared" si="15"/>
        <v>0.26656649555718626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1184342</v>
      </c>
      <c r="K88" s="38">
        <f t="shared" ref="K88:K99" si="18">IF(($E88      =0),0,($J88      /$E88      ))</f>
        <v>1.4848616681565325</v>
      </c>
      <c r="L88" s="33">
        <v>1599117</v>
      </c>
      <c r="M88" s="38">
        <f t="shared" ref="M88:M99" si="19">IF(($E88      =0),0,($L88      /$E88      ))</f>
        <v>2.0048833328527316</v>
      </c>
      <c r="N88" s="33">
        <f t="shared" ref="N88:N99" si="20">$F88      +$H88      +$J88      +$L88</f>
        <v>4825497</v>
      </c>
      <c r="O88" s="38">
        <f t="shared" ref="O88:O99" si="21">IF(($E88      =0),0,($N88      /$E88      ))</f>
        <v>6.0499378769851466</v>
      </c>
      <c r="P88" s="33">
        <v>460561</v>
      </c>
      <c r="Q88" s="33">
        <v>3267687</v>
      </c>
      <c r="R88" s="33">
        <v>1117123</v>
      </c>
      <c r="S88" s="33">
        <v>998755</v>
      </c>
      <c r="T88" s="38">
        <f t="shared" ref="T88:T99" si="22">IF(($R88      =0),0,($S88      /$R88      ))</f>
        <v>0.89404210637503656</v>
      </c>
      <c r="U88" s="38">
        <f t="shared" ref="U88:U99" si="23">IF(($P88      =0),0,(($L88      /$P88      )-1))</f>
        <v>2.4721068436102929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1793434</v>
      </c>
      <c r="K89" s="38">
        <f t="shared" si="18"/>
        <v>9.0208440219304867E-2</v>
      </c>
      <c r="L89" s="33">
        <v>1059022</v>
      </c>
      <c r="M89" s="38">
        <f t="shared" si="19"/>
        <v>5.3268044866958401E-2</v>
      </c>
      <c r="N89" s="33">
        <f t="shared" si="20"/>
        <v>5591515</v>
      </c>
      <c r="O89" s="38">
        <f t="shared" si="21"/>
        <v>0.2812491826366883</v>
      </c>
      <c r="P89" s="33">
        <v>627010</v>
      </c>
      <c r="Q89" s="33">
        <v>19062000</v>
      </c>
      <c r="R89" s="33">
        <v>19062000</v>
      </c>
      <c r="S89" s="33">
        <v>2456667</v>
      </c>
      <c r="T89" s="38">
        <f t="shared" si="22"/>
        <v>0.12887771482530688</v>
      </c>
      <c r="U89" s="38">
        <f t="shared" si="23"/>
        <v>0.68900336517758887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16883332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-24918859</v>
      </c>
      <c r="K90" s="38">
        <f t="shared" si="18"/>
        <v>-1.4759443811209778</v>
      </c>
      <c r="L90" s="33">
        <v>-32914653</v>
      </c>
      <c r="M90" s="38">
        <f t="shared" si="19"/>
        <v>-1.9495353760738698</v>
      </c>
      <c r="N90" s="33">
        <f t="shared" si="20"/>
        <v>-121589893</v>
      </c>
      <c r="O90" s="38">
        <f t="shared" si="21"/>
        <v>-7.2017711314330608</v>
      </c>
      <c r="P90" s="33">
        <v>-28374394</v>
      </c>
      <c r="Q90" s="33">
        <v>18869150</v>
      </c>
      <c r="R90" s="33">
        <v>19716835</v>
      </c>
      <c r="S90" s="33">
        <v>-105944765</v>
      </c>
      <c r="T90" s="38">
        <f t="shared" si="22"/>
        <v>-5.373314986913468</v>
      </c>
      <c r="U90" s="38">
        <f t="shared" si="23"/>
        <v>0.16001254511373886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37561943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-21941083</v>
      </c>
      <c r="K91" s="39">
        <f t="shared" si="18"/>
        <v>-0.5841306718345215</v>
      </c>
      <c r="L91" s="34">
        <f>SUM(L88:L90)</f>
        <v>-30256514</v>
      </c>
      <c r="M91" s="39">
        <f t="shared" si="19"/>
        <v>-0.80550982147009809</v>
      </c>
      <c r="N91" s="34">
        <f t="shared" si="20"/>
        <v>-111172881</v>
      </c>
      <c r="O91" s="39">
        <f t="shared" si="21"/>
        <v>-2.9597212529713919</v>
      </c>
      <c r="P91" s="34">
        <f>SUM(P88:P90)</f>
        <v>-27286823</v>
      </c>
      <c r="Q91" s="34">
        <f>SUM(Q88:Q90)</f>
        <v>41198837</v>
      </c>
      <c r="R91" s="34">
        <f>SUM(R88:R90)</f>
        <v>39895958</v>
      </c>
      <c r="S91" s="34">
        <f>SUM(S88:S90)</f>
        <v>-102489343</v>
      </c>
      <c r="T91" s="39">
        <f t="shared" si="22"/>
        <v>-2.5689154525378237</v>
      </c>
      <c r="U91" s="39">
        <f t="shared" si="23"/>
        <v>0.10883242068891641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1536</v>
      </c>
      <c r="E92" s="33">
        <v>10629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77</v>
      </c>
      <c r="K92" s="38">
        <f t="shared" si="18"/>
        <v>7.2443315457710036E-3</v>
      </c>
      <c r="L92" s="33">
        <v>102</v>
      </c>
      <c r="M92" s="38">
        <f t="shared" si="19"/>
        <v>9.5963872424499018E-3</v>
      </c>
      <c r="N92" s="33">
        <f t="shared" si="20"/>
        <v>7983</v>
      </c>
      <c r="O92" s="38">
        <f t="shared" si="21"/>
        <v>0.75105842506350551</v>
      </c>
      <c r="P92" s="33">
        <v>0</v>
      </c>
      <c r="Q92" s="33">
        <v>4284</v>
      </c>
      <c r="R92" s="33">
        <v>4284</v>
      </c>
      <c r="S92" s="33">
        <v>1025</v>
      </c>
      <c r="T92" s="38">
        <f t="shared" si="22"/>
        <v>0.2392623716153128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510770</v>
      </c>
      <c r="K93" s="38">
        <f t="shared" si="18"/>
        <v>0.27448238652485318</v>
      </c>
      <c r="L93" s="33">
        <v>3600</v>
      </c>
      <c r="M93" s="38">
        <f t="shared" si="19"/>
        <v>1.9346018589374307E-3</v>
      </c>
      <c r="N93" s="33">
        <f t="shared" si="20"/>
        <v>1663202</v>
      </c>
      <c r="O93" s="38">
        <f t="shared" si="21"/>
        <v>0.89378713360790352</v>
      </c>
      <c r="P93" s="33">
        <v>131989</v>
      </c>
      <c r="Q93" s="33">
        <v>2185530</v>
      </c>
      <c r="R93" s="33">
        <v>2011630</v>
      </c>
      <c r="S93" s="33">
        <v>2055200</v>
      </c>
      <c r="T93" s="38">
        <f t="shared" si="22"/>
        <v>1.0216590526090783</v>
      </c>
      <c r="U93" s="38">
        <f t="shared" si="23"/>
        <v>-0.97272499981059024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15550</v>
      </c>
      <c r="E94" s="33">
        <v>8940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481852</v>
      </c>
      <c r="Q94" s="33">
        <v>14954</v>
      </c>
      <c r="R94" s="33">
        <v>14954</v>
      </c>
      <c r="S94" s="33">
        <v>480541</v>
      </c>
      <c r="T94" s="38">
        <f t="shared" si="22"/>
        <v>32.134612812625384</v>
      </c>
      <c r="U94" s="38">
        <f t="shared" si="23"/>
        <v>-1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1880417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510847</v>
      </c>
      <c r="K96" s="39">
        <f t="shared" si="18"/>
        <v>0.27166686963583075</v>
      </c>
      <c r="L96" s="34">
        <f>SUM(L92:L95)</f>
        <v>3702</v>
      </c>
      <c r="M96" s="39">
        <f t="shared" si="19"/>
        <v>1.9687122590361606E-3</v>
      </c>
      <c r="N96" s="34">
        <f t="shared" si="20"/>
        <v>1671185</v>
      </c>
      <c r="O96" s="39">
        <f t="shared" si="21"/>
        <v>0.88873106337583629</v>
      </c>
      <c r="P96" s="34">
        <f>SUM(P92:P95)</f>
        <v>613841</v>
      </c>
      <c r="Q96" s="34">
        <f>SUM(Q92:Q95)</f>
        <v>2204768</v>
      </c>
      <c r="R96" s="34">
        <f>SUM(R92:R95)</f>
        <v>2030868</v>
      </c>
      <c r="S96" s="34">
        <f>SUM(S92:S95)</f>
        <v>2536766</v>
      </c>
      <c r="T96" s="39">
        <f t="shared" si="22"/>
        <v>1.2491043238654604</v>
      </c>
      <c r="U96" s="39">
        <f t="shared" si="23"/>
        <v>-0.99396912229714207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-528065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-992592</v>
      </c>
      <c r="K97" s="38">
        <f t="shared" si="18"/>
        <v>1.8796776911933191</v>
      </c>
      <c r="L97" s="33">
        <v>-2754201</v>
      </c>
      <c r="M97" s="38">
        <f t="shared" si="19"/>
        <v>5.2156476948860462</v>
      </c>
      <c r="N97" s="33">
        <f t="shared" si="20"/>
        <v>-9105972</v>
      </c>
      <c r="O97" s="38">
        <f t="shared" si="21"/>
        <v>17.244036245537956</v>
      </c>
      <c r="P97" s="33">
        <v>-2216500</v>
      </c>
      <c r="Q97" s="33">
        <v>-9056344</v>
      </c>
      <c r="R97" s="33">
        <v>175467</v>
      </c>
      <c r="S97" s="33">
        <v>-9272048</v>
      </c>
      <c r="T97" s="38">
        <f t="shared" si="22"/>
        <v>-52.842118461021158</v>
      </c>
      <c r="U97" s="38">
        <f t="shared" si="23"/>
        <v>0.24259011955786147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16812</v>
      </c>
      <c r="K98" s="38">
        <f t="shared" si="18"/>
        <v>0</v>
      </c>
      <c r="L98" s="33">
        <v>11208</v>
      </c>
      <c r="M98" s="38">
        <f t="shared" si="19"/>
        <v>0</v>
      </c>
      <c r="N98" s="33">
        <f t="shared" si="20"/>
        <v>56040</v>
      </c>
      <c r="O98" s="38">
        <f t="shared" si="21"/>
        <v>0</v>
      </c>
      <c r="P98" s="33">
        <v>11208</v>
      </c>
      <c r="Q98" s="33">
        <v>0</v>
      </c>
      <c r="R98" s="33">
        <v>0</v>
      </c>
      <c r="S98" s="33">
        <v>161250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6339415</v>
      </c>
      <c r="K99" s="38">
        <f t="shared" si="18"/>
        <v>0.21223986415930896</v>
      </c>
      <c r="L99" s="33">
        <v>76329</v>
      </c>
      <c r="M99" s="38">
        <f t="shared" si="19"/>
        <v>2.5554497680647021E-3</v>
      </c>
      <c r="N99" s="33">
        <f t="shared" si="20"/>
        <v>25104016</v>
      </c>
      <c r="O99" s="38">
        <f t="shared" si="21"/>
        <v>0.84046760555873345</v>
      </c>
      <c r="P99" s="33">
        <v>-1744879</v>
      </c>
      <c r="Q99" s="33">
        <v>1151232</v>
      </c>
      <c r="R99" s="33">
        <v>920306</v>
      </c>
      <c r="S99" s="33">
        <v>-1671128</v>
      </c>
      <c r="T99" s="38">
        <f t="shared" si="22"/>
        <v>-1.8158395142485217</v>
      </c>
      <c r="U99" s="38">
        <f t="shared" si="23"/>
        <v>-1.0437445805697703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29341041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5363635</v>
      </c>
      <c r="K101" s="39">
        <f>IF(($E101     =0),0,($J101     /$E101     ))</f>
        <v>0.18280315957433138</v>
      </c>
      <c r="L101" s="34">
        <f>SUM(L97:L100)</f>
        <v>-2666664</v>
      </c>
      <c r="M101" s="39">
        <f>IF(($E101     =0),0,($L101     /$E101     ))</f>
        <v>-9.0885118902223005E-2</v>
      </c>
      <c r="N101" s="34">
        <f>$F101     +$H101     +$J101     +$L101</f>
        <v>16054084</v>
      </c>
      <c r="O101" s="39">
        <f>IF(($E101     =0),0,($N101     /$E101     ))</f>
        <v>0.54715454710690059</v>
      </c>
      <c r="P101" s="34">
        <f>SUM(P97:P100)</f>
        <v>-3950171</v>
      </c>
      <c r="Q101" s="34">
        <f>SUM(Q97:Q100)</f>
        <v>-7905112</v>
      </c>
      <c r="R101" s="34">
        <f>SUM(R97:R100)</f>
        <v>1095773</v>
      </c>
      <c r="S101" s="34">
        <f>SUM(S97:S100)</f>
        <v>-10781926</v>
      </c>
      <c r="T101" s="39">
        <f>IF(($R101     =0),0,($S101     /$R101     ))</f>
        <v>-9.8395616610374592</v>
      </c>
      <c r="U101" s="39">
        <f>IF(($P101     =0),0,(($L101     /$P101     )-1))</f>
        <v>-0.32492441466458033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68783401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-16066601</v>
      </c>
      <c r="K102" s="39">
        <f>IF(($E102     =0),0,($J102     /$E102     ))</f>
        <v>-0.23358253250664357</v>
      </c>
      <c r="L102" s="34">
        <f>SUM(L88:L90,L92:L95,L97:L100)</f>
        <v>-32919476</v>
      </c>
      <c r="M102" s="39">
        <f>IF(($E102     =0),0,($L102     /$E102     ))</f>
        <v>-0.47859622410936031</v>
      </c>
      <c r="N102" s="34">
        <f>$F102     +$H102     +$J102     +$L102</f>
        <v>-93447612</v>
      </c>
      <c r="O102" s="39">
        <f>IF(($E102     =0),0,($N102     /$E102     ))</f>
        <v>-1.3585779510960792</v>
      </c>
      <c r="P102" s="34">
        <f>SUM(P88:P90,P92:P95,P97:P100)</f>
        <v>-30623153</v>
      </c>
      <c r="Q102" s="34">
        <f>SUM(Q88:Q90,Q92:Q95,Q97:Q100)</f>
        <v>35498493</v>
      </c>
      <c r="R102" s="34">
        <f>SUM(R88:R90,R92:R95,R97:R100)</f>
        <v>43022599</v>
      </c>
      <c r="S102" s="34">
        <f>SUM(S88:S90,S92:S95,S97:S100)</f>
        <v>-110734503</v>
      </c>
      <c r="T102" s="39">
        <f>IF(($R102     =0),0,($S102     /$R102     ))</f>
        <v>-2.5738682825740025</v>
      </c>
      <c r="U102" s="39">
        <f>IF(($P102     =0),0,(($L102     /$P102     )-1))</f>
        <v>7.4986497961199383E-2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292008419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83707006</v>
      </c>
      <c r="K105" s="38">
        <f t="shared" ref="K105:K136" si="26">IF(($E105     =0),0,($J105     /$E105     ))</f>
        <v>0.28665956374360563</v>
      </c>
      <c r="L105" s="33">
        <v>51911562</v>
      </c>
      <c r="M105" s="38">
        <f t="shared" ref="M105:M136" si="27">IF(($E105     =0),0,($L105     /$E105     ))</f>
        <v>0.17777419629808688</v>
      </c>
      <c r="N105" s="33">
        <f t="shared" ref="N105:N136" si="28">$F105     +$H105     +$J105     +$L105</f>
        <v>271212854</v>
      </c>
      <c r="O105" s="38">
        <f t="shared" ref="O105:O136" si="29">IF(($E105     =0),0,($N105     /$E105     ))</f>
        <v>0.92878436494668326</v>
      </c>
      <c r="P105" s="33">
        <v>79272409</v>
      </c>
      <c r="Q105" s="33">
        <v>384823370</v>
      </c>
      <c r="R105" s="33">
        <v>258341371</v>
      </c>
      <c r="S105" s="33">
        <v>220937334</v>
      </c>
      <c r="T105" s="38">
        <f t="shared" ref="T105:T136" si="30">IF(($R105     =0),0,($S105     /$R105     ))</f>
        <v>0.85521468413976942</v>
      </c>
      <c r="U105" s="38">
        <f t="shared" ref="U105:U136" si="31">IF(($P105     =0),0,(($L105     /$P105     )-1))</f>
        <v>-0.34514968505624699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292008419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83707006</v>
      </c>
      <c r="K106" s="39">
        <f t="shared" si="26"/>
        <v>0.28665956374360563</v>
      </c>
      <c r="L106" s="34">
        <f>L105</f>
        <v>51911562</v>
      </c>
      <c r="M106" s="39">
        <f t="shared" si="27"/>
        <v>0.17777419629808688</v>
      </c>
      <c r="N106" s="34">
        <f t="shared" si="28"/>
        <v>271212854</v>
      </c>
      <c r="O106" s="39">
        <f t="shared" si="29"/>
        <v>0.92878436494668326</v>
      </c>
      <c r="P106" s="34">
        <f>P105</f>
        <v>79272409</v>
      </c>
      <c r="Q106" s="34">
        <f>Q105</f>
        <v>384823370</v>
      </c>
      <c r="R106" s="34">
        <f>R105</f>
        <v>258341371</v>
      </c>
      <c r="S106" s="34">
        <f>S105</f>
        <v>220937334</v>
      </c>
      <c r="T106" s="39">
        <f t="shared" si="30"/>
        <v>0.85521468413976942</v>
      </c>
      <c r="U106" s="39">
        <f t="shared" si="31"/>
        <v>-0.34514968505624699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175798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177908</v>
      </c>
      <c r="K107" s="38">
        <f t="shared" si="26"/>
        <v>1.0120024118590656</v>
      </c>
      <c r="L107" s="33">
        <v>88083</v>
      </c>
      <c r="M107" s="38">
        <f t="shared" si="27"/>
        <v>0.50104665582088537</v>
      </c>
      <c r="N107" s="33">
        <f t="shared" si="28"/>
        <v>478965</v>
      </c>
      <c r="O107" s="38">
        <f t="shared" si="29"/>
        <v>2.7245190502736096</v>
      </c>
      <c r="P107" s="33">
        <v>175989</v>
      </c>
      <c r="Q107" s="33">
        <v>947057</v>
      </c>
      <c r="R107" s="33">
        <v>195777</v>
      </c>
      <c r="S107" s="33">
        <v>448133</v>
      </c>
      <c r="T107" s="38">
        <f t="shared" si="30"/>
        <v>2.2889971753576774</v>
      </c>
      <c r="U107" s="38">
        <f t="shared" si="31"/>
        <v>-0.49949712766138787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3725400</v>
      </c>
      <c r="R109" s="33">
        <v>3725400</v>
      </c>
      <c r="S109" s="33">
        <v>3725400</v>
      </c>
      <c r="T109" s="38">
        <f t="shared" si="30"/>
        <v>1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35638</v>
      </c>
      <c r="K110" s="38">
        <f t="shared" si="26"/>
        <v>0.77863229189425387</v>
      </c>
      <c r="L110" s="33">
        <v>3409</v>
      </c>
      <c r="M110" s="38">
        <f t="shared" si="27"/>
        <v>7.4481101157963733E-2</v>
      </c>
      <c r="N110" s="33">
        <f t="shared" si="28"/>
        <v>62717</v>
      </c>
      <c r="O110" s="38">
        <f t="shared" si="29"/>
        <v>1.3702643653047848</v>
      </c>
      <c r="P110" s="33">
        <v>7326</v>
      </c>
      <c r="Q110" s="33">
        <v>45768</v>
      </c>
      <c r="R110" s="33">
        <v>45768</v>
      </c>
      <c r="S110" s="33">
        <v>41800</v>
      </c>
      <c r="T110" s="38">
        <f t="shared" si="30"/>
        <v>0.91330187030239474</v>
      </c>
      <c r="U110" s="38">
        <f t="shared" si="31"/>
        <v>-0.53467103467103461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6495948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213546</v>
      </c>
      <c r="K112" s="39">
        <f t="shared" si="26"/>
        <v>3.2873723742862473E-2</v>
      </c>
      <c r="L112" s="34">
        <f>SUM(L107:L111)</f>
        <v>91492</v>
      </c>
      <c r="M112" s="39">
        <f t="shared" si="27"/>
        <v>1.4084472351071776E-2</v>
      </c>
      <c r="N112" s="34">
        <f t="shared" si="28"/>
        <v>6816062</v>
      </c>
      <c r="O112" s="39">
        <f t="shared" si="29"/>
        <v>1.0492790274798998</v>
      </c>
      <c r="P112" s="34">
        <f>SUM(P107:P111)</f>
        <v>183315</v>
      </c>
      <c r="Q112" s="34">
        <f>SUM(Q107:Q111)</f>
        <v>4718225</v>
      </c>
      <c r="R112" s="34">
        <f>SUM(R107:R111)</f>
        <v>3966945</v>
      </c>
      <c r="S112" s="34">
        <f>SUM(S107:S111)</f>
        <v>4215333</v>
      </c>
      <c r="T112" s="39">
        <f t="shared" si="30"/>
        <v>1.0626144299958784</v>
      </c>
      <c r="U112" s="39">
        <f t="shared" si="31"/>
        <v>-0.50090281755448274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240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768</v>
      </c>
      <c r="K114" s="38">
        <f t="shared" si="26"/>
        <v>3.2</v>
      </c>
      <c r="L114" s="33">
        <v>0</v>
      </c>
      <c r="M114" s="38">
        <f t="shared" si="27"/>
        <v>0</v>
      </c>
      <c r="N114" s="33">
        <f t="shared" si="28"/>
        <v>888</v>
      </c>
      <c r="O114" s="38">
        <f t="shared" si="29"/>
        <v>3.7</v>
      </c>
      <c r="P114" s="33">
        <v>341</v>
      </c>
      <c r="Q114" s="33">
        <v>1731</v>
      </c>
      <c r="R114" s="33">
        <v>0</v>
      </c>
      <c r="S114" s="33">
        <v>388</v>
      </c>
      <c r="T114" s="38">
        <f t="shared" si="30"/>
        <v>0</v>
      </c>
      <c r="U114" s="38">
        <f t="shared" si="31"/>
        <v>-1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69545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53182</v>
      </c>
      <c r="K117" s="38">
        <f t="shared" si="26"/>
        <v>0.76471349485944351</v>
      </c>
      <c r="L117" s="33">
        <v>353427</v>
      </c>
      <c r="M117" s="38">
        <f t="shared" si="27"/>
        <v>5.0819900783665251</v>
      </c>
      <c r="N117" s="33">
        <f t="shared" si="28"/>
        <v>492277</v>
      </c>
      <c r="O117" s="38">
        <f t="shared" si="29"/>
        <v>7.078539075418794</v>
      </c>
      <c r="P117" s="33">
        <v>-1289912</v>
      </c>
      <c r="Q117" s="33">
        <v>277110</v>
      </c>
      <c r="R117" s="33">
        <v>277110</v>
      </c>
      <c r="S117" s="33">
        <v>-360800</v>
      </c>
      <c r="T117" s="38">
        <f t="shared" si="30"/>
        <v>-1.3020100321172097</v>
      </c>
      <c r="U117" s="38">
        <f t="shared" si="31"/>
        <v>-1.273993109607477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7608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-3389506</v>
      </c>
      <c r="Q119" s="33">
        <v>3409278</v>
      </c>
      <c r="R119" s="33">
        <v>2193648</v>
      </c>
      <c r="S119" s="33">
        <v>-3389506</v>
      </c>
      <c r="T119" s="38">
        <f t="shared" si="30"/>
        <v>-1.5451458027906027</v>
      </c>
      <c r="U119" s="38">
        <f t="shared" si="31"/>
        <v>-1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77393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53950</v>
      </c>
      <c r="K121" s="39">
        <f t="shared" si="26"/>
        <v>0.69709146822064016</v>
      </c>
      <c r="L121" s="34">
        <f>SUM(L113:L120)</f>
        <v>353427</v>
      </c>
      <c r="M121" s="39">
        <f t="shared" si="27"/>
        <v>4.5666533148992805</v>
      </c>
      <c r="N121" s="34">
        <f t="shared" si="28"/>
        <v>493165</v>
      </c>
      <c r="O121" s="39">
        <f t="shared" si="29"/>
        <v>6.3722171255798328</v>
      </c>
      <c r="P121" s="34">
        <f>SUM(P113:P120)</f>
        <v>-4679077</v>
      </c>
      <c r="Q121" s="34">
        <f>SUM(Q113:Q120)</f>
        <v>3688119</v>
      </c>
      <c r="R121" s="34">
        <f>SUM(R113:R120)</f>
        <v>2470758</v>
      </c>
      <c r="S121" s="34">
        <f>SUM(S113:S120)</f>
        <v>-3749918</v>
      </c>
      <c r="T121" s="39">
        <f t="shared" si="30"/>
        <v>-1.5177196633583703</v>
      </c>
      <c r="U121" s="39">
        <f t="shared" si="31"/>
        <v>-1.0755334866256743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51369</v>
      </c>
      <c r="K123" s="38">
        <f t="shared" si="26"/>
        <v>0.72601229595081618</v>
      </c>
      <c r="L123" s="33">
        <v>3177</v>
      </c>
      <c r="M123" s="38">
        <f t="shared" si="27"/>
        <v>4.4901420394318423E-2</v>
      </c>
      <c r="N123" s="33">
        <f t="shared" si="28"/>
        <v>58599</v>
      </c>
      <c r="O123" s="38">
        <f t="shared" si="29"/>
        <v>0.8281958872164511</v>
      </c>
      <c r="P123" s="33">
        <v>8270</v>
      </c>
      <c r="Q123" s="33">
        <v>207540</v>
      </c>
      <c r="R123" s="33">
        <v>185540</v>
      </c>
      <c r="S123" s="33">
        <v>11896</v>
      </c>
      <c r="T123" s="38">
        <f t="shared" si="30"/>
        <v>6.4115554597391392E-2</v>
      </c>
      <c r="U123" s="38">
        <f t="shared" si="31"/>
        <v>-0.61584038694074972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552328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154510</v>
      </c>
      <c r="K124" s="38">
        <f t="shared" si="26"/>
        <v>0.27974319607189929</v>
      </c>
      <c r="L124" s="33">
        <v>75514</v>
      </c>
      <c r="M124" s="38">
        <f t="shared" si="27"/>
        <v>0.13671948552309499</v>
      </c>
      <c r="N124" s="33">
        <f t="shared" si="28"/>
        <v>467298</v>
      </c>
      <c r="O124" s="38">
        <f t="shared" si="29"/>
        <v>0.84605162150026791</v>
      </c>
      <c r="P124" s="33">
        <v>83672</v>
      </c>
      <c r="Q124" s="33">
        <v>922116</v>
      </c>
      <c r="R124" s="33">
        <v>450099</v>
      </c>
      <c r="S124" s="33">
        <v>457064</v>
      </c>
      <c r="T124" s="38">
        <f t="shared" si="30"/>
        <v>1.0154743734156264</v>
      </c>
      <c r="U124" s="38">
        <f t="shared" si="31"/>
        <v>-9.7499760971412219E-2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3175754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205879</v>
      </c>
      <c r="K126" s="39">
        <f t="shared" si="26"/>
        <v>6.4828384062493499E-2</v>
      </c>
      <c r="L126" s="34">
        <f>SUM(L122:L125)</f>
        <v>78691</v>
      </c>
      <c r="M126" s="39">
        <f t="shared" si="27"/>
        <v>2.4778682479814244E-2</v>
      </c>
      <c r="N126" s="34">
        <f t="shared" si="28"/>
        <v>3038896</v>
      </c>
      <c r="O126" s="39">
        <f t="shared" si="29"/>
        <v>0.95690535224075923</v>
      </c>
      <c r="P126" s="34">
        <f>SUM(P122:P125)</f>
        <v>91942</v>
      </c>
      <c r="Q126" s="34">
        <f>SUM(Q122:Q125)</f>
        <v>4248838</v>
      </c>
      <c r="R126" s="34">
        <f>SUM(R122:R125)</f>
        <v>3754821</v>
      </c>
      <c r="S126" s="34">
        <f>SUM(S122:S125)</f>
        <v>3549960</v>
      </c>
      <c r="T126" s="39">
        <f t="shared" si="30"/>
        <v>0.94544054163966806</v>
      </c>
      <c r="U126" s="39">
        <f t="shared" si="31"/>
        <v>-0.14412346914359053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236652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171534</v>
      </c>
      <c r="K127" s="38">
        <f t="shared" si="26"/>
        <v>0.72483646873890772</v>
      </c>
      <c r="L127" s="33">
        <v>61262</v>
      </c>
      <c r="M127" s="38">
        <f t="shared" si="27"/>
        <v>0.25886956374761255</v>
      </c>
      <c r="N127" s="33">
        <f t="shared" si="28"/>
        <v>232796</v>
      </c>
      <c r="O127" s="38">
        <f t="shared" si="29"/>
        <v>0.98370603248652033</v>
      </c>
      <c r="P127" s="33">
        <v>206376</v>
      </c>
      <c r="Q127" s="33">
        <v>50</v>
      </c>
      <c r="R127" s="33">
        <v>147916</v>
      </c>
      <c r="S127" s="33">
        <v>281384</v>
      </c>
      <c r="T127" s="38">
        <f t="shared" si="30"/>
        <v>1.9023229400470538</v>
      </c>
      <c r="U127" s="38">
        <f t="shared" si="31"/>
        <v>-0.70315346745745622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5250</v>
      </c>
      <c r="K129" s="38">
        <f t="shared" si="26"/>
        <v>0.2212296152711643</v>
      </c>
      <c r="L129" s="33">
        <v>5250</v>
      </c>
      <c r="M129" s="38">
        <f t="shared" si="27"/>
        <v>0.2212296152711643</v>
      </c>
      <c r="N129" s="33">
        <f t="shared" si="28"/>
        <v>21000</v>
      </c>
      <c r="O129" s="38">
        <f t="shared" si="29"/>
        <v>0.88491846108465722</v>
      </c>
      <c r="P129" s="33">
        <v>13810</v>
      </c>
      <c r="Q129" s="33">
        <v>23731</v>
      </c>
      <c r="R129" s="33">
        <v>23731</v>
      </c>
      <c r="S129" s="33">
        <v>21030</v>
      </c>
      <c r="T129" s="38">
        <f t="shared" si="30"/>
        <v>0.88618263031477817</v>
      </c>
      <c r="U129" s="38">
        <f t="shared" si="31"/>
        <v>-0.6198406951484432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342893</v>
      </c>
      <c r="M130" s="38">
        <f t="shared" si="27"/>
        <v>0</v>
      </c>
      <c r="N130" s="33">
        <f t="shared" si="28"/>
        <v>342893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260383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176784</v>
      </c>
      <c r="K132" s="39">
        <f t="shared" si="26"/>
        <v>0.67893833314770935</v>
      </c>
      <c r="L132" s="34">
        <f>SUM(L127:L131)</f>
        <v>409405</v>
      </c>
      <c r="M132" s="39">
        <f t="shared" si="27"/>
        <v>1.5723184693317152</v>
      </c>
      <c r="N132" s="34">
        <f t="shared" si="28"/>
        <v>596689</v>
      </c>
      <c r="O132" s="39">
        <f t="shared" si="29"/>
        <v>2.2915820157229927</v>
      </c>
      <c r="P132" s="34">
        <f>SUM(P127:P131)</f>
        <v>220186</v>
      </c>
      <c r="Q132" s="34">
        <f>SUM(Q127:Q131)</f>
        <v>23781</v>
      </c>
      <c r="R132" s="34">
        <f>SUM(R127:R131)</f>
        <v>171647</v>
      </c>
      <c r="S132" s="34">
        <f>SUM(S127:S131)</f>
        <v>302414</v>
      </c>
      <c r="T132" s="39">
        <f t="shared" si="30"/>
        <v>1.761836792952979</v>
      </c>
      <c r="U132" s="39">
        <f t="shared" si="31"/>
        <v>0.85935981397545702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131553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641295</v>
      </c>
      <c r="K133" s="38">
        <f t="shared" si="26"/>
        <v>4.8748033112129709</v>
      </c>
      <c r="L133" s="33">
        <v>42473</v>
      </c>
      <c r="M133" s="38">
        <f t="shared" si="27"/>
        <v>0.32285846768982845</v>
      </c>
      <c r="N133" s="33">
        <f t="shared" si="28"/>
        <v>734932</v>
      </c>
      <c r="O133" s="38">
        <f t="shared" si="29"/>
        <v>5.5865848745372588</v>
      </c>
      <c r="P133" s="33">
        <v>43557</v>
      </c>
      <c r="Q133" s="33">
        <v>696605</v>
      </c>
      <c r="R133" s="33">
        <v>696605</v>
      </c>
      <c r="S133" s="33">
        <v>110367</v>
      </c>
      <c r="T133" s="38">
        <f t="shared" si="30"/>
        <v>0.15843555530034956</v>
      </c>
      <c r="U133" s="38">
        <f t="shared" si="31"/>
        <v>-2.4886929770186139E-2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131553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641295</v>
      </c>
      <c r="K137" s="39">
        <f t="shared" ref="K137:K170" si="34">IF(($E137     =0),0,($J137     /$E137     ))</f>
        <v>4.8748033112129709</v>
      </c>
      <c r="L137" s="34">
        <f>SUM(L133:L136)</f>
        <v>42473</v>
      </c>
      <c r="M137" s="39">
        <f t="shared" ref="M137:M170" si="35">IF(($E137     =0),0,($L137     /$E137     ))</f>
        <v>0.32285846768982845</v>
      </c>
      <c r="N137" s="34">
        <f t="shared" ref="N137:N170" si="36">$F137     +$H137     +$J137     +$L137</f>
        <v>734932</v>
      </c>
      <c r="O137" s="39">
        <f t="shared" ref="O137:O170" si="37">IF(($E137     =0),0,($N137     /$E137     ))</f>
        <v>5.5865848745372588</v>
      </c>
      <c r="P137" s="34">
        <f>SUM(P133:P136)</f>
        <v>43557</v>
      </c>
      <c r="Q137" s="34">
        <f>SUM(Q133:Q136)</f>
        <v>696605</v>
      </c>
      <c r="R137" s="34">
        <f>SUM(R133:R136)</f>
        <v>696605</v>
      </c>
      <c r="S137" s="34">
        <f>SUM(S133:S136)</f>
        <v>110367</v>
      </c>
      <c r="T137" s="39">
        <f t="shared" ref="T137:T170" si="38">IF(($R137     =0),0,($S137     /$R137     ))</f>
        <v>0.15843555530034956</v>
      </c>
      <c r="U137" s="39">
        <f t="shared" ref="U137:U170" si="39">IF(($P137     =0),0,(($L137     /$P137     )-1))</f>
        <v>-2.4886929770186139E-2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8000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4674</v>
      </c>
      <c r="K138" s="38">
        <f t="shared" si="34"/>
        <v>0.58425000000000005</v>
      </c>
      <c r="L138" s="33">
        <v>1993</v>
      </c>
      <c r="M138" s="38">
        <f t="shared" si="35"/>
        <v>0.24912500000000001</v>
      </c>
      <c r="N138" s="33">
        <f t="shared" si="36"/>
        <v>8667</v>
      </c>
      <c r="O138" s="38">
        <f t="shared" si="37"/>
        <v>1.083375</v>
      </c>
      <c r="P138" s="33">
        <v>4800</v>
      </c>
      <c r="Q138" s="33">
        <v>90736</v>
      </c>
      <c r="R138" s="33">
        <v>90736</v>
      </c>
      <c r="S138" s="33">
        <v>16942</v>
      </c>
      <c r="T138" s="38">
        <f t="shared" si="38"/>
        <v>0.18671751013930524</v>
      </c>
      <c r="U138" s="38">
        <f t="shared" si="39"/>
        <v>-0.5847916666666666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4832262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2135566</v>
      </c>
      <c r="K139" s="38">
        <f t="shared" si="34"/>
        <v>0.44193919948876942</v>
      </c>
      <c r="L139" s="33">
        <v>8896</v>
      </c>
      <c r="M139" s="38">
        <f t="shared" si="35"/>
        <v>1.8409597823959049E-3</v>
      </c>
      <c r="N139" s="33">
        <f t="shared" si="36"/>
        <v>8517931</v>
      </c>
      <c r="O139" s="38">
        <f t="shared" si="37"/>
        <v>1.7627212680107163</v>
      </c>
      <c r="P139" s="33">
        <v>7363</v>
      </c>
      <c r="Q139" s="33">
        <v>7331280</v>
      </c>
      <c r="R139" s="33">
        <v>7331280</v>
      </c>
      <c r="S139" s="33">
        <v>7151829</v>
      </c>
      <c r="T139" s="38">
        <f t="shared" si="38"/>
        <v>0.97552255540642285</v>
      </c>
      <c r="U139" s="38">
        <f t="shared" si="39"/>
        <v>0.20820317805242428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4000000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-39617</v>
      </c>
      <c r="K140" s="38">
        <f t="shared" si="34"/>
        <v>-9.9042499999999999E-3</v>
      </c>
      <c r="L140" s="33">
        <v>0</v>
      </c>
      <c r="M140" s="38">
        <f t="shared" si="35"/>
        <v>0</v>
      </c>
      <c r="N140" s="33">
        <f t="shared" si="36"/>
        <v>-39617</v>
      </c>
      <c r="O140" s="38">
        <f t="shared" si="37"/>
        <v>-9.9042499999999999E-3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8840262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2100623</v>
      </c>
      <c r="K144" s="39">
        <f t="shared" si="34"/>
        <v>0.23761999361557384</v>
      </c>
      <c r="L144" s="34">
        <f>SUM(L138:L143)</f>
        <v>10889</v>
      </c>
      <c r="M144" s="39">
        <f t="shared" si="35"/>
        <v>1.2317508236746829E-3</v>
      </c>
      <c r="N144" s="34">
        <f t="shared" si="36"/>
        <v>8486981</v>
      </c>
      <c r="O144" s="39">
        <f t="shared" si="37"/>
        <v>0.96003727038859255</v>
      </c>
      <c r="P144" s="34">
        <f>SUM(P138:P143)</f>
        <v>12163</v>
      </c>
      <c r="Q144" s="34">
        <f>SUM(Q138:Q143)</f>
        <v>7422016</v>
      </c>
      <c r="R144" s="34">
        <f>SUM(R138:R143)</f>
        <v>7422016</v>
      </c>
      <c r="S144" s="34">
        <f>SUM(S138:S143)</f>
        <v>7168771</v>
      </c>
      <c r="T144" s="39">
        <f t="shared" si="38"/>
        <v>0.96587921664410314</v>
      </c>
      <c r="U144" s="39">
        <f t="shared" si="39"/>
        <v>-0.10474389542053775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4500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132201</v>
      </c>
      <c r="Q151" s="33">
        <v>450000</v>
      </c>
      <c r="R151" s="33">
        <v>450000</v>
      </c>
      <c r="S151" s="33">
        <v>527608</v>
      </c>
      <c r="T151" s="38">
        <f t="shared" si="38"/>
        <v>1.1724622222222223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5279800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1083265</v>
      </c>
      <c r="K152" s="38">
        <f t="shared" si="34"/>
        <v>0.20517159740899277</v>
      </c>
      <c r="L152" s="33">
        <v>2920446</v>
      </c>
      <c r="M152" s="38">
        <f t="shared" si="35"/>
        <v>0.55313572483806206</v>
      </c>
      <c r="N152" s="33">
        <f t="shared" si="36"/>
        <v>5220135</v>
      </c>
      <c r="O152" s="38">
        <f t="shared" si="37"/>
        <v>0.98869938255236944</v>
      </c>
      <c r="P152" s="33">
        <v>700662</v>
      </c>
      <c r="Q152" s="33">
        <v>8849600</v>
      </c>
      <c r="R152" s="33">
        <v>6755603</v>
      </c>
      <c r="S152" s="33">
        <v>2921139</v>
      </c>
      <c r="T152" s="38">
        <f t="shared" si="38"/>
        <v>0.43240240730546187</v>
      </c>
      <c r="U152" s="38">
        <f t="shared" si="39"/>
        <v>3.1681238600066797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3756</v>
      </c>
      <c r="Q153" s="33">
        <v>2415760</v>
      </c>
      <c r="R153" s="33">
        <v>2749950</v>
      </c>
      <c r="S153" s="33">
        <v>9581</v>
      </c>
      <c r="T153" s="38">
        <f t="shared" si="38"/>
        <v>3.4840633466063017E-3</v>
      </c>
      <c r="U153" s="38">
        <f t="shared" si="39"/>
        <v>-1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7842710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1083265</v>
      </c>
      <c r="K157" s="39">
        <f t="shared" si="34"/>
        <v>0.1381238117946475</v>
      </c>
      <c r="L157" s="34">
        <f>SUM(L151:L156)</f>
        <v>2920446</v>
      </c>
      <c r="M157" s="39">
        <f t="shared" si="35"/>
        <v>0.37237715024525964</v>
      </c>
      <c r="N157" s="34">
        <f t="shared" si="36"/>
        <v>5260652</v>
      </c>
      <c r="O157" s="39">
        <f t="shared" si="37"/>
        <v>0.67076967017778288</v>
      </c>
      <c r="P157" s="34">
        <f>SUM(P151:P156)</f>
        <v>836619</v>
      </c>
      <c r="Q157" s="34">
        <f>SUM(Q151:Q156)</f>
        <v>11715360</v>
      </c>
      <c r="R157" s="34">
        <f>SUM(R151:R156)</f>
        <v>9955553</v>
      </c>
      <c r="S157" s="34">
        <f>SUM(S151:S156)</f>
        <v>3458328</v>
      </c>
      <c r="T157" s="39">
        <f t="shared" si="38"/>
        <v>0.34737678559895169</v>
      </c>
      <c r="U157" s="39">
        <f t="shared" si="39"/>
        <v>2.490771785006078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192495</v>
      </c>
      <c r="K159" s="38">
        <f t="shared" si="34"/>
        <v>4.3102104798739063E-3</v>
      </c>
      <c r="L159" s="33">
        <v>142050</v>
      </c>
      <c r="M159" s="38">
        <f t="shared" si="35"/>
        <v>3.1806820887092572E-3</v>
      </c>
      <c r="N159" s="33">
        <f t="shared" si="36"/>
        <v>44877315</v>
      </c>
      <c r="O159" s="38">
        <f t="shared" si="37"/>
        <v>1.0048607674048804</v>
      </c>
      <c r="P159" s="33">
        <v>183519</v>
      </c>
      <c r="Q159" s="33">
        <v>44602728</v>
      </c>
      <c r="R159" s="33">
        <v>45179184</v>
      </c>
      <c r="S159" s="33">
        <v>44442086</v>
      </c>
      <c r="T159" s="38">
        <f t="shared" si="38"/>
        <v>0.9836850085650064</v>
      </c>
      <c r="U159" s="38">
        <f t="shared" si="39"/>
        <v>-0.22596570382358228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192495</v>
      </c>
      <c r="K163" s="39">
        <f t="shared" si="34"/>
        <v>4.3102104798739063E-3</v>
      </c>
      <c r="L163" s="34">
        <f>SUM(L158:L162)</f>
        <v>142050</v>
      </c>
      <c r="M163" s="39">
        <f t="shared" si="35"/>
        <v>3.1806820887092572E-3</v>
      </c>
      <c r="N163" s="34">
        <f t="shared" si="36"/>
        <v>44877315</v>
      </c>
      <c r="O163" s="39">
        <f t="shared" si="37"/>
        <v>1.0048607674048804</v>
      </c>
      <c r="P163" s="34">
        <f>SUM(P158:P162)</f>
        <v>183519</v>
      </c>
      <c r="Q163" s="34">
        <f>SUM(Q158:Q162)</f>
        <v>44602728</v>
      </c>
      <c r="R163" s="34">
        <f>SUM(R158:R162)</f>
        <v>45179184</v>
      </c>
      <c r="S163" s="34">
        <f>SUM(S158:S162)</f>
        <v>44442086</v>
      </c>
      <c r="T163" s="39">
        <f t="shared" si="38"/>
        <v>0.9836850085650064</v>
      </c>
      <c r="U163" s="39">
        <f t="shared" si="39"/>
        <v>-0.22596570382358228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43806</v>
      </c>
      <c r="K164" s="38">
        <f t="shared" si="34"/>
        <v>0.109515</v>
      </c>
      <c r="L164" s="33">
        <v>137839</v>
      </c>
      <c r="M164" s="38">
        <f t="shared" si="35"/>
        <v>0.3445975</v>
      </c>
      <c r="N164" s="33">
        <f t="shared" si="36"/>
        <v>240053</v>
      </c>
      <c r="O164" s="38">
        <f t="shared" si="37"/>
        <v>0.60013249999999996</v>
      </c>
      <c r="P164" s="33">
        <v>61761</v>
      </c>
      <c r="Q164" s="33">
        <v>399996</v>
      </c>
      <c r="R164" s="33">
        <v>399996</v>
      </c>
      <c r="S164" s="33">
        <v>289973</v>
      </c>
      <c r="T164" s="38">
        <f t="shared" si="38"/>
        <v>0.72493974939749395</v>
      </c>
      <c r="U164" s="38">
        <f t="shared" si="39"/>
        <v>1.2318129563964315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43806</v>
      </c>
      <c r="K169" s="39">
        <f t="shared" si="34"/>
        <v>0.109515</v>
      </c>
      <c r="L169" s="34">
        <f>SUM(L164:L168)</f>
        <v>137839</v>
      </c>
      <c r="M169" s="39">
        <f t="shared" si="35"/>
        <v>0.3445975</v>
      </c>
      <c r="N169" s="34">
        <f t="shared" si="36"/>
        <v>240053</v>
      </c>
      <c r="O169" s="39">
        <f t="shared" si="37"/>
        <v>0.60013249999999996</v>
      </c>
      <c r="P169" s="34">
        <f>SUM(P164:P168)</f>
        <v>61761</v>
      </c>
      <c r="Q169" s="34">
        <f>SUM(Q164:Q168)</f>
        <v>399996</v>
      </c>
      <c r="R169" s="34">
        <f>SUM(R164:R168)</f>
        <v>399996</v>
      </c>
      <c r="S169" s="34">
        <f>SUM(S164:S168)</f>
        <v>289973</v>
      </c>
      <c r="T169" s="39">
        <f t="shared" si="38"/>
        <v>0.72493974939749395</v>
      </c>
      <c r="U169" s="39">
        <f t="shared" si="39"/>
        <v>1.2318129563964315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363892654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88418649</v>
      </c>
      <c r="K170" s="39">
        <f t="shared" si="34"/>
        <v>0.24298003278736152</v>
      </c>
      <c r="L170" s="34">
        <f>SUM(L105,L107:L111,L113:L120,L122:L125,L127:L131,L133:L136,L138:L143,L145:L149,L151:L156,L158:L162,L164:L168)</f>
        <v>56098274</v>
      </c>
      <c r="M170" s="39">
        <f t="shared" si="35"/>
        <v>0.15416160063511478</v>
      </c>
      <c r="N170" s="34">
        <f t="shared" si="36"/>
        <v>341757599</v>
      </c>
      <c r="O170" s="39">
        <f t="shared" si="37"/>
        <v>0.93917147060627393</v>
      </c>
      <c r="P170" s="34">
        <f>SUM(P105,P107:P111,P113:P120,P122:P125,P127:P131,P133:P136,P138:P143,P145:P149,P151:P156,P158:P162,P164:P168)</f>
        <v>76226394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332363396</v>
      </c>
      <c r="S170" s="34">
        <f>SUM(S105,S107:S111,S113:S120,S122:S125,S127:S131,S133:S136,S138:S143,S145:S149,S151:S156,S158:S162,S164:S168)</f>
        <v>280724648</v>
      </c>
      <c r="T170" s="39">
        <f t="shared" si="38"/>
        <v>0.84463166334959461</v>
      </c>
      <c r="U170" s="39">
        <f t="shared" si="39"/>
        <v>-0.2640570928752054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20366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7594</v>
      </c>
      <c r="K173" s="38">
        <f t="shared" ref="K173:K205" si="42">IF(($E173     =0),0,($J173     /$E173     ))</f>
        <v>0.3728763625650594</v>
      </c>
      <c r="L173" s="33">
        <v>7704</v>
      </c>
      <c r="M173" s="38">
        <f t="shared" ref="M173:M205" si="43">IF(($E173     =0),0,($L173     /$E173     ))</f>
        <v>0.37827752135912796</v>
      </c>
      <c r="N173" s="33">
        <f t="shared" ref="N173:N205" si="44">$F173     +$H173     +$J173     +$L173</f>
        <v>25482</v>
      </c>
      <c r="O173" s="38">
        <f t="shared" ref="O173:O205" si="45">IF(($E173     =0),0,($N173     /$E173     ))</f>
        <v>1.2512029853677697</v>
      </c>
      <c r="P173" s="33">
        <v>3729</v>
      </c>
      <c r="Q173" s="33">
        <v>50000</v>
      </c>
      <c r="R173" s="33">
        <v>2000</v>
      </c>
      <c r="S173" s="33">
        <v>3328</v>
      </c>
      <c r="T173" s="38">
        <f t="shared" ref="T173:T205" si="46">IF(($R173     =0),0,($S173     /$R173     ))</f>
        <v>1.6639999999999999</v>
      </c>
      <c r="U173" s="38">
        <f t="shared" ref="U173:U205" si="47">IF(($P173     =0),0,(($L173     /$P173     )-1))</f>
        <v>1.0659694288012873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124980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64509</v>
      </c>
      <c r="K175" s="38">
        <f t="shared" si="42"/>
        <v>9.7627601904456338E-2</v>
      </c>
      <c r="L175" s="33">
        <v>63541</v>
      </c>
      <c r="M175" s="38">
        <f t="shared" si="43"/>
        <v>9.6162635486692724E-2</v>
      </c>
      <c r="N175" s="33">
        <f t="shared" si="44"/>
        <v>313793</v>
      </c>
      <c r="O175" s="38">
        <f t="shared" si="45"/>
        <v>0.47489277596002216</v>
      </c>
      <c r="P175" s="33">
        <v>115896</v>
      </c>
      <c r="Q175" s="33">
        <v>660766</v>
      </c>
      <c r="R175" s="33">
        <v>660766</v>
      </c>
      <c r="S175" s="33">
        <v>1436434</v>
      </c>
      <c r="T175" s="38">
        <f t="shared" si="46"/>
        <v>2.1738921191465663</v>
      </c>
      <c r="U175" s="38">
        <f t="shared" si="47"/>
        <v>-0.45174121626285635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2894</v>
      </c>
      <c r="K178" s="38">
        <f t="shared" si="42"/>
        <v>0</v>
      </c>
      <c r="L178" s="33">
        <v>2895</v>
      </c>
      <c r="M178" s="38">
        <f t="shared" si="43"/>
        <v>0</v>
      </c>
      <c r="N178" s="33">
        <f t="shared" si="44"/>
        <v>11577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810986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74997</v>
      </c>
      <c r="K179" s="39">
        <f t="shared" si="42"/>
        <v>9.2476318950018871E-2</v>
      </c>
      <c r="L179" s="34">
        <f>SUM(L173:L178)</f>
        <v>74140</v>
      </c>
      <c r="M179" s="39">
        <f t="shared" si="43"/>
        <v>9.1419580609283027E-2</v>
      </c>
      <c r="N179" s="34">
        <f t="shared" si="44"/>
        <v>350852</v>
      </c>
      <c r="O179" s="39">
        <f t="shared" si="45"/>
        <v>0.43262399104300198</v>
      </c>
      <c r="P179" s="34">
        <f>SUM(P173:P178)</f>
        <v>119625</v>
      </c>
      <c r="Q179" s="34">
        <f>SUM(Q173:Q178)</f>
        <v>710766</v>
      </c>
      <c r="R179" s="34">
        <f>SUM(R173:R178)</f>
        <v>787746</v>
      </c>
      <c r="S179" s="34">
        <f>SUM(S173:S178)</f>
        <v>1439762</v>
      </c>
      <c r="T179" s="39">
        <f t="shared" si="46"/>
        <v>1.8276982682235137</v>
      </c>
      <c r="U179" s="39">
        <f t="shared" si="47"/>
        <v>-0.38022988505747124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1200000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440302</v>
      </c>
      <c r="K181" s="38">
        <f t="shared" si="42"/>
        <v>0.36691833333333335</v>
      </c>
      <c r="L181" s="33">
        <v>295969</v>
      </c>
      <c r="M181" s="38">
        <f t="shared" si="43"/>
        <v>0.24664083333333334</v>
      </c>
      <c r="N181" s="33">
        <f t="shared" si="44"/>
        <v>1366798</v>
      </c>
      <c r="O181" s="38">
        <f t="shared" si="45"/>
        <v>1.1389983333333333</v>
      </c>
      <c r="P181" s="33">
        <v>188971</v>
      </c>
      <c r="Q181" s="33">
        <v>3671496</v>
      </c>
      <c r="R181" s="33">
        <v>800000</v>
      </c>
      <c r="S181" s="33">
        <v>1028969</v>
      </c>
      <c r="T181" s="38">
        <f t="shared" si="46"/>
        <v>1.28621125</v>
      </c>
      <c r="U181" s="38">
        <f t="shared" si="47"/>
        <v>0.56621386350286551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31983</v>
      </c>
      <c r="K182" s="38">
        <f t="shared" si="42"/>
        <v>0.32928712626637013</v>
      </c>
      <c r="L182" s="33">
        <v>-2473171</v>
      </c>
      <c r="M182" s="38">
        <f t="shared" si="43"/>
        <v>-25.463007577629519</v>
      </c>
      <c r="N182" s="33">
        <f t="shared" si="44"/>
        <v>-2376799</v>
      </c>
      <c r="O182" s="38">
        <f t="shared" si="45"/>
        <v>-24.470791120994974</v>
      </c>
      <c r="P182" s="33">
        <v>21322</v>
      </c>
      <c r="Q182" s="33">
        <v>92856</v>
      </c>
      <c r="R182" s="33">
        <v>92856</v>
      </c>
      <c r="S182" s="33">
        <v>117271</v>
      </c>
      <c r="T182" s="38">
        <f t="shared" si="46"/>
        <v>1.2629340053416043</v>
      </c>
      <c r="U182" s="38">
        <f t="shared" si="47"/>
        <v>-116.99151111527999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38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666</v>
      </c>
      <c r="O183" s="38">
        <f t="shared" si="45"/>
        <v>0</v>
      </c>
      <c r="P183" s="33">
        <v>633</v>
      </c>
      <c r="Q183" s="33">
        <v>0</v>
      </c>
      <c r="R183" s="33">
        <v>0</v>
      </c>
      <c r="S183" s="33">
        <v>2590</v>
      </c>
      <c r="T183" s="38">
        <f t="shared" si="46"/>
        <v>0</v>
      </c>
      <c r="U183" s="38">
        <f t="shared" si="47"/>
        <v>-1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1297128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472323</v>
      </c>
      <c r="K185" s="39">
        <f t="shared" si="42"/>
        <v>0.36412983144300332</v>
      </c>
      <c r="L185" s="34">
        <f>SUM(L180:L184)</f>
        <v>-2177202</v>
      </c>
      <c r="M185" s="39">
        <f t="shared" si="43"/>
        <v>-1.6784789164986031</v>
      </c>
      <c r="N185" s="34">
        <f t="shared" si="44"/>
        <v>-1009335</v>
      </c>
      <c r="O185" s="39">
        <f t="shared" si="45"/>
        <v>-0.77813060854441507</v>
      </c>
      <c r="P185" s="34">
        <f>SUM(P180:P184)</f>
        <v>210926</v>
      </c>
      <c r="Q185" s="34">
        <f>SUM(Q180:Q184)</f>
        <v>3764352</v>
      </c>
      <c r="R185" s="34">
        <f>SUM(R180:R184)</f>
        <v>892856</v>
      </c>
      <c r="S185" s="34">
        <f>SUM(S180:S184)</f>
        <v>1148830</v>
      </c>
      <c r="T185" s="39">
        <f t="shared" si="46"/>
        <v>1.2866912469647962</v>
      </c>
      <c r="U185" s="39">
        <f t="shared" si="47"/>
        <v>-11.322112968529247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54541</v>
      </c>
      <c r="K187" s="38">
        <f t="shared" si="42"/>
        <v>0.21170858192009254</v>
      </c>
      <c r="L187" s="33">
        <v>54711</v>
      </c>
      <c r="M187" s="38">
        <f t="shared" si="43"/>
        <v>0.21236846089052608</v>
      </c>
      <c r="N187" s="33">
        <f t="shared" si="44"/>
        <v>218162</v>
      </c>
      <c r="O187" s="38">
        <f t="shared" si="45"/>
        <v>0.84682656439836501</v>
      </c>
      <c r="P187" s="33">
        <v>69712</v>
      </c>
      <c r="Q187" s="33">
        <v>247951</v>
      </c>
      <c r="R187" s="33">
        <v>247951</v>
      </c>
      <c r="S187" s="33">
        <v>214682</v>
      </c>
      <c r="T187" s="38">
        <f t="shared" si="46"/>
        <v>0.86582429592943766</v>
      </c>
      <c r="U187" s="38">
        <f t="shared" si="47"/>
        <v>-0.21518533394537531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510977</v>
      </c>
      <c r="K188" s="38">
        <f t="shared" si="42"/>
        <v>6.4219714203124417E-2</v>
      </c>
      <c r="L188" s="33">
        <v>268602</v>
      </c>
      <c r="M188" s="38">
        <f t="shared" si="43"/>
        <v>3.3757964985483932E-2</v>
      </c>
      <c r="N188" s="33">
        <f t="shared" si="44"/>
        <v>2360528</v>
      </c>
      <c r="O188" s="38">
        <f t="shared" si="45"/>
        <v>0.29667173576985434</v>
      </c>
      <c r="P188" s="33">
        <v>771948</v>
      </c>
      <c r="Q188" s="33">
        <v>11149486</v>
      </c>
      <c r="R188" s="33">
        <v>7649486</v>
      </c>
      <c r="S188" s="33">
        <v>4145330</v>
      </c>
      <c r="T188" s="38">
        <f t="shared" si="46"/>
        <v>0.5419096132733624</v>
      </c>
      <c r="U188" s="38">
        <f t="shared" si="47"/>
        <v>-0.65204651090487964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4307000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1111748</v>
      </c>
      <c r="K190" s="38">
        <f t="shared" si="42"/>
        <v>0.2581258416531228</v>
      </c>
      <c r="L190" s="33">
        <v>0</v>
      </c>
      <c r="M190" s="38">
        <f t="shared" si="43"/>
        <v>0</v>
      </c>
      <c r="N190" s="33">
        <f t="shared" si="44"/>
        <v>4433223</v>
      </c>
      <c r="O190" s="38">
        <f t="shared" si="45"/>
        <v>1.0293064778267935</v>
      </c>
      <c r="P190" s="33">
        <v>0</v>
      </c>
      <c r="Q190" s="33">
        <v>3887000</v>
      </c>
      <c r="R190" s="33">
        <v>2795000</v>
      </c>
      <c r="S190" s="33">
        <v>4700763</v>
      </c>
      <c r="T190" s="38">
        <f t="shared" si="46"/>
        <v>1.6818472271914133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12521323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1677266</v>
      </c>
      <c r="K191" s="39">
        <f t="shared" si="42"/>
        <v>0.13395277799318811</v>
      </c>
      <c r="L191" s="34">
        <f>SUM(L186:L190)</f>
        <v>323313</v>
      </c>
      <c r="M191" s="39">
        <f t="shared" si="43"/>
        <v>2.5820993516419949E-2</v>
      </c>
      <c r="N191" s="34">
        <f t="shared" si="44"/>
        <v>7011913</v>
      </c>
      <c r="O191" s="39">
        <f t="shared" si="45"/>
        <v>0.55999777339822632</v>
      </c>
      <c r="P191" s="34">
        <f>SUM(P186:P190)</f>
        <v>841660</v>
      </c>
      <c r="Q191" s="34">
        <f>SUM(Q186:Q190)</f>
        <v>15284437</v>
      </c>
      <c r="R191" s="34">
        <f>SUM(R186:R190)</f>
        <v>10692437</v>
      </c>
      <c r="S191" s="34">
        <f>SUM(S186:S190)</f>
        <v>9060775</v>
      </c>
      <c r="T191" s="39">
        <f t="shared" si="46"/>
        <v>0.8474003634531585</v>
      </c>
      <c r="U191" s="39">
        <f t="shared" si="47"/>
        <v>-0.61586269990257347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333</v>
      </c>
      <c r="Q195" s="33">
        <v>70779</v>
      </c>
      <c r="R195" s="33">
        <v>55638</v>
      </c>
      <c r="S195" s="33">
        <v>550</v>
      </c>
      <c r="T195" s="38">
        <f t="shared" si="46"/>
        <v>9.8853301700276789E-3</v>
      </c>
      <c r="U195" s="38">
        <f t="shared" si="47"/>
        <v>-1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630</v>
      </c>
      <c r="K196" s="38">
        <f t="shared" si="42"/>
        <v>1.1385199240986717E-2</v>
      </c>
      <c r="L196" s="33">
        <v>0</v>
      </c>
      <c r="M196" s="38">
        <f t="shared" si="43"/>
        <v>0</v>
      </c>
      <c r="N196" s="33">
        <f t="shared" si="44"/>
        <v>1733</v>
      </c>
      <c r="O196" s="38">
        <f t="shared" si="45"/>
        <v>3.1318333785126953E-2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630</v>
      </c>
      <c r="K198" s="39">
        <f t="shared" si="42"/>
        <v>1.0166373509335313E-2</v>
      </c>
      <c r="L198" s="34">
        <f>SUM(L192:L197)</f>
        <v>0</v>
      </c>
      <c r="M198" s="39">
        <f t="shared" si="43"/>
        <v>0</v>
      </c>
      <c r="N198" s="34">
        <f t="shared" si="44"/>
        <v>1733</v>
      </c>
      <c r="O198" s="39">
        <f t="shared" si="45"/>
        <v>2.7965595701076346E-2</v>
      </c>
      <c r="P198" s="34">
        <f>SUM(P192:P197)</f>
        <v>333</v>
      </c>
      <c r="Q198" s="34">
        <f>SUM(Q192:Q197)</f>
        <v>135483</v>
      </c>
      <c r="R198" s="34">
        <f>SUM(R192:R197)</f>
        <v>120342</v>
      </c>
      <c r="S198" s="34">
        <f>SUM(S192:S197)</f>
        <v>550</v>
      </c>
      <c r="T198" s="39">
        <f t="shared" si="46"/>
        <v>4.5703079556597033E-3</v>
      </c>
      <c r="U198" s="39">
        <f t="shared" si="47"/>
        <v>-1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13438159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2921339</v>
      </c>
      <c r="K200" s="38">
        <f t="shared" si="42"/>
        <v>0.21739131081869176</v>
      </c>
      <c r="L200" s="33">
        <v>0</v>
      </c>
      <c r="M200" s="38">
        <f t="shared" si="43"/>
        <v>0</v>
      </c>
      <c r="N200" s="33">
        <f t="shared" si="44"/>
        <v>11148084</v>
      </c>
      <c r="O200" s="38">
        <f t="shared" si="45"/>
        <v>0.82958417146277252</v>
      </c>
      <c r="P200" s="33">
        <v>0</v>
      </c>
      <c r="Q200" s="33">
        <v>13344200</v>
      </c>
      <c r="R200" s="33">
        <v>15456213</v>
      </c>
      <c r="S200" s="33">
        <v>17675104</v>
      </c>
      <c r="T200" s="38">
        <f t="shared" si="46"/>
        <v>1.1435598098965121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13438159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2921339</v>
      </c>
      <c r="K204" s="39">
        <f t="shared" si="42"/>
        <v>0.21739131081869176</v>
      </c>
      <c r="L204" s="34">
        <f>SUM(L199:L203)</f>
        <v>0</v>
      </c>
      <c r="M204" s="39">
        <f t="shared" si="43"/>
        <v>0</v>
      </c>
      <c r="N204" s="34">
        <f t="shared" si="44"/>
        <v>11148084</v>
      </c>
      <c r="O204" s="39">
        <f t="shared" si="45"/>
        <v>0.82958417146277252</v>
      </c>
      <c r="P204" s="34">
        <f>SUM(P199:P203)</f>
        <v>0</v>
      </c>
      <c r="Q204" s="34">
        <f>SUM(Q199:Q203)</f>
        <v>13344200</v>
      </c>
      <c r="R204" s="34">
        <f>SUM(R199:R203)</f>
        <v>15456213</v>
      </c>
      <c r="S204" s="34">
        <f>SUM(S199:S203)</f>
        <v>17675104</v>
      </c>
      <c r="T204" s="39">
        <f t="shared" si="46"/>
        <v>1.1435598098965121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28129565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5146555</v>
      </c>
      <c r="K205" s="39">
        <f t="shared" si="42"/>
        <v>0.18295892595566265</v>
      </c>
      <c r="L205" s="34">
        <f>SUM(L173:L178,L180:L184,L186:L190,L192:L197,L199:L203)</f>
        <v>-1779749</v>
      </c>
      <c r="M205" s="39">
        <f t="shared" si="43"/>
        <v>-6.3269695069937987E-2</v>
      </c>
      <c r="N205" s="34">
        <f t="shared" si="44"/>
        <v>17503247</v>
      </c>
      <c r="O205" s="39">
        <f t="shared" si="45"/>
        <v>0.62223667518498771</v>
      </c>
      <c r="P205" s="34">
        <f>SUM(P173:P178,P180:P184,P186:P190,P192:P197,P199:P203)</f>
        <v>1172544</v>
      </c>
      <c r="Q205" s="34">
        <f>SUM(Q173:Q178,Q180:Q184,Q186:Q190,Q192:Q197,Q199:Q203)</f>
        <v>33239238</v>
      </c>
      <c r="R205" s="34">
        <f>SUM(R173:R178,R180:R184,R186:R190,R192:R197,R199:R203)</f>
        <v>27949594</v>
      </c>
      <c r="S205" s="34">
        <f>SUM(S173:S178,S180:S184,S186:S190,S192:S197,S199:S203)</f>
        <v>29325021</v>
      </c>
      <c r="T205" s="39">
        <f t="shared" si="46"/>
        <v>1.0492109831720633</v>
      </c>
      <c r="U205" s="39">
        <f t="shared" si="47"/>
        <v>-2.5178526349544237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104200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43977</v>
      </c>
      <c r="K209" s="38">
        <f t="shared" si="50"/>
        <v>0.42204414587332056</v>
      </c>
      <c r="L209" s="33">
        <v>40122</v>
      </c>
      <c r="M209" s="38">
        <f t="shared" si="51"/>
        <v>0.38504798464491363</v>
      </c>
      <c r="N209" s="33">
        <f t="shared" si="52"/>
        <v>162672</v>
      </c>
      <c r="O209" s="38">
        <f t="shared" si="53"/>
        <v>1.561151631477927</v>
      </c>
      <c r="P209" s="33">
        <v>39135</v>
      </c>
      <c r="Q209" s="33">
        <v>112553</v>
      </c>
      <c r="R209" s="33">
        <v>106794</v>
      </c>
      <c r="S209" s="33">
        <v>141388</v>
      </c>
      <c r="T209" s="38">
        <f t="shared" si="54"/>
        <v>1.323932056108021</v>
      </c>
      <c r="U209" s="38">
        <f t="shared" si="55"/>
        <v>2.5220390954388661E-2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4104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4519</v>
      </c>
      <c r="K210" s="38">
        <f t="shared" si="50"/>
        <v>1.1011208576998051</v>
      </c>
      <c r="L210" s="33">
        <v>5746</v>
      </c>
      <c r="M210" s="38">
        <f t="shared" si="51"/>
        <v>1.4000974658869396</v>
      </c>
      <c r="N210" s="33">
        <f t="shared" si="52"/>
        <v>11496</v>
      </c>
      <c r="O210" s="38">
        <f t="shared" si="53"/>
        <v>2.801169590643275</v>
      </c>
      <c r="P210" s="33">
        <v>407</v>
      </c>
      <c r="Q210" s="33">
        <v>3852</v>
      </c>
      <c r="R210" s="33">
        <v>522</v>
      </c>
      <c r="S210" s="33">
        <v>668</v>
      </c>
      <c r="T210" s="38">
        <f t="shared" si="54"/>
        <v>1.2796934865900382</v>
      </c>
      <c r="U210" s="38">
        <f t="shared" si="55"/>
        <v>13.117936117936118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3223</v>
      </c>
      <c r="K211" s="38">
        <f t="shared" si="50"/>
        <v>3.416619846713239E-2</v>
      </c>
      <c r="L211" s="33">
        <v>110</v>
      </c>
      <c r="M211" s="38">
        <f t="shared" si="51"/>
        <v>1.1660818589464981E-3</v>
      </c>
      <c r="N211" s="33">
        <f t="shared" si="52"/>
        <v>9211</v>
      </c>
      <c r="O211" s="38">
        <f t="shared" si="53"/>
        <v>9.7643454570510851E-2</v>
      </c>
      <c r="P211" s="33">
        <v>117</v>
      </c>
      <c r="Q211" s="33">
        <v>90792</v>
      </c>
      <c r="R211" s="33">
        <v>90792</v>
      </c>
      <c r="S211" s="33">
        <v>4596</v>
      </c>
      <c r="T211" s="38">
        <f t="shared" si="54"/>
        <v>5.0621200105736189E-2</v>
      </c>
      <c r="U211" s="38">
        <f t="shared" si="55"/>
        <v>-5.9829059829059839E-2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202637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51719</v>
      </c>
      <c r="K216" s="39">
        <f t="shared" si="50"/>
        <v>0.25522979515093491</v>
      </c>
      <c r="L216" s="34">
        <f>SUM(L208:L215)</f>
        <v>45978</v>
      </c>
      <c r="M216" s="39">
        <f t="shared" si="51"/>
        <v>0.2268983453169954</v>
      </c>
      <c r="N216" s="34">
        <f t="shared" si="52"/>
        <v>183379</v>
      </c>
      <c r="O216" s="39">
        <f t="shared" si="53"/>
        <v>0.90496306202717169</v>
      </c>
      <c r="P216" s="34">
        <f>SUM(P208:P215)</f>
        <v>39659</v>
      </c>
      <c r="Q216" s="34">
        <f>SUM(Q208:Q215)</f>
        <v>207197</v>
      </c>
      <c r="R216" s="34">
        <f>SUM(R208:R215)</f>
        <v>198108</v>
      </c>
      <c r="S216" s="34">
        <f>SUM(S208:S215)</f>
        <v>146652</v>
      </c>
      <c r="T216" s="39">
        <f t="shared" si="54"/>
        <v>0.74026288691017017</v>
      </c>
      <c r="U216" s="39">
        <f t="shared" si="55"/>
        <v>0.15933331652336169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4808782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1230201</v>
      </c>
      <c r="K218" s="38">
        <f t="shared" si="50"/>
        <v>0.25582382399534853</v>
      </c>
      <c r="L218" s="33">
        <v>-1018675</v>
      </c>
      <c r="M218" s="38">
        <f t="shared" si="51"/>
        <v>-0.21183638601209204</v>
      </c>
      <c r="N218" s="33">
        <f t="shared" si="52"/>
        <v>2120437</v>
      </c>
      <c r="O218" s="38">
        <f t="shared" si="53"/>
        <v>0.44095095182106403</v>
      </c>
      <c r="P218" s="33">
        <v>394905</v>
      </c>
      <c r="Q218" s="33">
        <v>1402350</v>
      </c>
      <c r="R218" s="33">
        <v>1402350</v>
      </c>
      <c r="S218" s="33">
        <v>1310031</v>
      </c>
      <c r="T218" s="38">
        <f t="shared" si="54"/>
        <v>0.93416836025243344</v>
      </c>
      <c r="U218" s="38">
        <f t="shared" si="55"/>
        <v>-3.5795444473987414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1946280</v>
      </c>
      <c r="K219" s="38">
        <f t="shared" si="50"/>
        <v>0.47294561907839899</v>
      </c>
      <c r="L219" s="33">
        <v>1305655</v>
      </c>
      <c r="M219" s="38">
        <f t="shared" si="51"/>
        <v>0.31727388262624445</v>
      </c>
      <c r="N219" s="33">
        <f t="shared" si="52"/>
        <v>3598834</v>
      </c>
      <c r="O219" s="38">
        <f t="shared" si="53"/>
        <v>0.87451588368086353</v>
      </c>
      <c r="P219" s="33">
        <v>1179853</v>
      </c>
      <c r="Q219" s="33">
        <v>3820520</v>
      </c>
      <c r="R219" s="33">
        <v>1464170</v>
      </c>
      <c r="S219" s="33">
        <v>3452758</v>
      </c>
      <c r="T219" s="38">
        <f t="shared" si="54"/>
        <v>2.3581674259136576</v>
      </c>
      <c r="U219" s="38">
        <f t="shared" si="55"/>
        <v>0.10662514737005369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3852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28799</v>
      </c>
      <c r="R220" s="33">
        <v>28799</v>
      </c>
      <c r="S220" s="33">
        <v>63466</v>
      </c>
      <c r="T220" s="38">
        <f t="shared" si="54"/>
        <v>2.2037570748984341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11642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562</v>
      </c>
      <c r="K221" s="38">
        <f t="shared" si="50"/>
        <v>4.8273492527057205E-2</v>
      </c>
      <c r="L221" s="33">
        <v>0</v>
      </c>
      <c r="M221" s="38">
        <f t="shared" si="51"/>
        <v>0</v>
      </c>
      <c r="N221" s="33">
        <f t="shared" si="52"/>
        <v>5975</v>
      </c>
      <c r="O221" s="38">
        <f t="shared" si="53"/>
        <v>0.51322796770314383</v>
      </c>
      <c r="P221" s="33">
        <v>0</v>
      </c>
      <c r="Q221" s="33">
        <v>9605</v>
      </c>
      <c r="R221" s="33">
        <v>2081</v>
      </c>
      <c r="S221" s="33">
        <v>1594</v>
      </c>
      <c r="T221" s="38">
        <f t="shared" si="54"/>
        <v>0.76597789524267179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8939506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3177043</v>
      </c>
      <c r="K224" s="39">
        <f t="shared" si="50"/>
        <v>0.35539357543917977</v>
      </c>
      <c r="L224" s="34">
        <f>SUM(L217:L223)</f>
        <v>286980</v>
      </c>
      <c r="M224" s="39">
        <f t="shared" si="51"/>
        <v>3.2102445034434789E-2</v>
      </c>
      <c r="N224" s="34">
        <f t="shared" si="52"/>
        <v>5725246</v>
      </c>
      <c r="O224" s="39">
        <f t="shared" si="53"/>
        <v>0.64044321912195146</v>
      </c>
      <c r="P224" s="34">
        <f>SUM(P217:P223)</f>
        <v>1574758</v>
      </c>
      <c r="Q224" s="34">
        <f>SUM(Q217:Q223)</f>
        <v>5261274</v>
      </c>
      <c r="R224" s="34">
        <f>SUM(R217:R223)</f>
        <v>2897400</v>
      </c>
      <c r="S224" s="34">
        <f>SUM(S217:S223)</f>
        <v>4827849</v>
      </c>
      <c r="T224" s="39">
        <f t="shared" si="54"/>
        <v>1.6662694139573411</v>
      </c>
      <c r="U224" s="39">
        <f t="shared" si="55"/>
        <v>-0.81776247525016543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20356</v>
      </c>
      <c r="K226" s="38">
        <f t="shared" si="50"/>
        <v>0.19749109854181018</v>
      </c>
      <c r="L226" s="33">
        <v>19139</v>
      </c>
      <c r="M226" s="38">
        <f t="shared" si="51"/>
        <v>0.18568393274669409</v>
      </c>
      <c r="N226" s="33">
        <f t="shared" si="52"/>
        <v>68199</v>
      </c>
      <c r="O226" s="38">
        <f t="shared" si="53"/>
        <v>0.66165727203050262</v>
      </c>
      <c r="P226" s="33">
        <v>31780</v>
      </c>
      <c r="Q226" s="33">
        <v>108292</v>
      </c>
      <c r="R226" s="33">
        <v>101572</v>
      </c>
      <c r="S226" s="33">
        <v>100131</v>
      </c>
      <c r="T226" s="38">
        <f t="shared" si="54"/>
        <v>0.98581301933603749</v>
      </c>
      <c r="U226" s="38">
        <f t="shared" si="55"/>
        <v>-0.39776589049716804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71032</v>
      </c>
      <c r="K228" s="38">
        <f t="shared" si="50"/>
        <v>0.29370513711091262</v>
      </c>
      <c r="L228" s="33">
        <v>41714</v>
      </c>
      <c r="M228" s="38">
        <f t="shared" si="51"/>
        <v>0.17248023551983063</v>
      </c>
      <c r="N228" s="33">
        <f t="shared" si="52"/>
        <v>195346</v>
      </c>
      <c r="O228" s="38">
        <f t="shared" si="53"/>
        <v>0.80772220568290831</v>
      </c>
      <c r="P228" s="33">
        <v>61410</v>
      </c>
      <c r="Q228" s="33">
        <v>1630332</v>
      </c>
      <c r="R228" s="33">
        <v>230332</v>
      </c>
      <c r="S228" s="33">
        <v>108038</v>
      </c>
      <c r="T228" s="38">
        <f t="shared" si="54"/>
        <v>0.46905336644495771</v>
      </c>
      <c r="U228" s="38">
        <f t="shared" si="55"/>
        <v>-0.32072952287900991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91388</v>
      </c>
      <c r="K230" s="39">
        <f t="shared" si="50"/>
        <v>0.26495342411740658</v>
      </c>
      <c r="L230" s="34">
        <f>SUM(L225:L229)</f>
        <v>60853</v>
      </c>
      <c r="M230" s="39">
        <f t="shared" si="51"/>
        <v>0.17642590622200446</v>
      </c>
      <c r="N230" s="34">
        <f t="shared" si="52"/>
        <v>263545</v>
      </c>
      <c r="O230" s="39">
        <f t="shared" si="53"/>
        <v>0.76407351248546773</v>
      </c>
      <c r="P230" s="34">
        <f>SUM(P225:P229)</f>
        <v>93190</v>
      </c>
      <c r="Q230" s="34">
        <f>SUM(Q225:Q229)</f>
        <v>1738624</v>
      </c>
      <c r="R230" s="34">
        <f>SUM(R225:R229)</f>
        <v>331904</v>
      </c>
      <c r="S230" s="34">
        <f>SUM(S225:S229)</f>
        <v>208169</v>
      </c>
      <c r="T230" s="39">
        <f t="shared" si="54"/>
        <v>0.62719641824141925</v>
      </c>
      <c r="U230" s="39">
        <f t="shared" si="55"/>
        <v>-0.34700075115355722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9487064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3320150</v>
      </c>
      <c r="K231" s="39">
        <f t="shared" si="50"/>
        <v>0.34996601688362172</v>
      </c>
      <c r="L231" s="34">
        <f>SUM(L208:L215,L217:L223,L225:L229)</f>
        <v>393811</v>
      </c>
      <c r="M231" s="39">
        <f t="shared" si="51"/>
        <v>4.1510313412031374E-2</v>
      </c>
      <c r="N231" s="34">
        <f t="shared" si="52"/>
        <v>6172170</v>
      </c>
      <c r="O231" s="39">
        <f t="shared" si="53"/>
        <v>0.65058800067122979</v>
      </c>
      <c r="P231" s="34">
        <f>SUM(P208:P215,P217:P223,P225:P229)</f>
        <v>1707607</v>
      </c>
      <c r="Q231" s="34">
        <f>SUM(Q208:Q215,Q217:Q223,Q225:Q229)</f>
        <v>7207095</v>
      </c>
      <c r="R231" s="34">
        <f>SUM(R208:R215,R217:R223,R225:R229)</f>
        <v>3427412</v>
      </c>
      <c r="S231" s="34">
        <f>SUM(S208:S215,S217:S223,S225:S229)</f>
        <v>5182670</v>
      </c>
      <c r="T231" s="39">
        <f t="shared" si="54"/>
        <v>1.5121234330742845</v>
      </c>
      <c r="U231" s="39">
        <f t="shared" si="55"/>
        <v>-0.76937843426502706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2021</v>
      </c>
      <c r="K234" s="38">
        <f t="shared" ref="K234:K260" si="58">IF(($E234     =0),0,($J234     /$E234     ))</f>
        <v>0</v>
      </c>
      <c r="L234" s="33">
        <v>270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4311</v>
      </c>
      <c r="O234" s="38">
        <f t="shared" ref="O234:O260" si="61">IF(($E234     =0),0,($N234     /$E234     ))</f>
        <v>0</v>
      </c>
      <c r="P234" s="33">
        <v>1039</v>
      </c>
      <c r="Q234" s="33">
        <v>0</v>
      </c>
      <c r="R234" s="33">
        <v>0</v>
      </c>
      <c r="S234" s="33">
        <v>6566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-0.74013474494706455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17597</v>
      </c>
      <c r="K235" s="38">
        <f t="shared" si="58"/>
        <v>0.68813546066009701</v>
      </c>
      <c r="L235" s="33">
        <v>17966</v>
      </c>
      <c r="M235" s="38">
        <f t="shared" si="59"/>
        <v>0.7025653058032223</v>
      </c>
      <c r="N235" s="33">
        <f t="shared" si="60"/>
        <v>62200</v>
      </c>
      <c r="O235" s="38">
        <f t="shared" si="61"/>
        <v>2.4323478804942908</v>
      </c>
      <c r="P235" s="33">
        <v>16444</v>
      </c>
      <c r="Q235" s="33">
        <v>56903</v>
      </c>
      <c r="R235" s="33">
        <v>52624</v>
      </c>
      <c r="S235" s="33">
        <v>40927</v>
      </c>
      <c r="T235" s="38">
        <f t="shared" si="62"/>
        <v>0.77772499239890547</v>
      </c>
      <c r="U235" s="38">
        <f t="shared" si="63"/>
        <v>9.2556555582583355E-2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630910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41533</v>
      </c>
      <c r="K236" s="38">
        <f t="shared" si="58"/>
        <v>6.5830308601860801E-2</v>
      </c>
      <c r="L236" s="33">
        <v>27391</v>
      </c>
      <c r="M236" s="38">
        <f t="shared" si="59"/>
        <v>4.341506712526351E-2</v>
      </c>
      <c r="N236" s="33">
        <f t="shared" si="60"/>
        <v>243046</v>
      </c>
      <c r="O236" s="38">
        <f t="shared" si="61"/>
        <v>0.38523085701605619</v>
      </c>
      <c r="P236" s="33">
        <v>387337</v>
      </c>
      <c r="Q236" s="33">
        <v>510000</v>
      </c>
      <c r="R236" s="33">
        <v>510000</v>
      </c>
      <c r="S236" s="33">
        <v>448420</v>
      </c>
      <c r="T236" s="38">
        <f t="shared" si="62"/>
        <v>0.87925490196078426</v>
      </c>
      <c r="U236" s="38">
        <f t="shared" si="63"/>
        <v>-0.92928380196056659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5000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665482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61151</v>
      </c>
      <c r="K240" s="39">
        <f t="shared" si="58"/>
        <v>9.1889788153548854E-2</v>
      </c>
      <c r="L240" s="34">
        <f>SUM(L234:L239)</f>
        <v>45627</v>
      </c>
      <c r="M240" s="39">
        <f t="shared" si="59"/>
        <v>6.8562335269774385E-2</v>
      </c>
      <c r="N240" s="34">
        <f t="shared" si="60"/>
        <v>309557</v>
      </c>
      <c r="O240" s="39">
        <f t="shared" si="61"/>
        <v>0.46516209303933087</v>
      </c>
      <c r="P240" s="34">
        <f>SUM(P234:P239)</f>
        <v>404820</v>
      </c>
      <c r="Q240" s="34">
        <f>SUM(Q234:Q239)</f>
        <v>2803988</v>
      </c>
      <c r="R240" s="34">
        <f>SUM(R234:R239)</f>
        <v>2770709</v>
      </c>
      <c r="S240" s="34">
        <f>SUM(S234:S239)</f>
        <v>495913</v>
      </c>
      <c r="T240" s="39">
        <f t="shared" si="62"/>
        <v>0.17898415170990531</v>
      </c>
      <c r="U240" s="39">
        <f t="shared" si="63"/>
        <v>-0.88729064769527199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2669</v>
      </c>
      <c r="M243" s="38">
        <f t="shared" si="59"/>
        <v>4.947540132725318E-3</v>
      </c>
      <c r="N243" s="33">
        <f t="shared" si="60"/>
        <v>6616</v>
      </c>
      <c r="O243" s="38">
        <f t="shared" si="61"/>
        <v>1.2264115967819671E-2</v>
      </c>
      <c r="P243" s="33">
        <v>560</v>
      </c>
      <c r="Q243" s="33">
        <v>191052</v>
      </c>
      <c r="R243" s="33">
        <v>191052</v>
      </c>
      <c r="S243" s="33">
        <v>6270</v>
      </c>
      <c r="T243" s="38">
        <f t="shared" si="62"/>
        <v>3.2818290308397717E-2</v>
      </c>
      <c r="U243" s="38">
        <f t="shared" si="63"/>
        <v>3.7660714285714283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2016090</v>
      </c>
      <c r="K245" s="38">
        <f t="shared" si="58"/>
        <v>0.25000120902925366</v>
      </c>
      <c r="L245" s="33">
        <v>0</v>
      </c>
      <c r="M245" s="38">
        <f t="shared" si="59"/>
        <v>0</v>
      </c>
      <c r="N245" s="33">
        <f t="shared" si="60"/>
        <v>8060367</v>
      </c>
      <c r="O245" s="38">
        <f t="shared" si="61"/>
        <v>0.99950969213651097</v>
      </c>
      <c r="P245" s="33">
        <v>0</v>
      </c>
      <c r="Q245" s="33">
        <v>7680610</v>
      </c>
      <c r="R245" s="33">
        <v>7680610</v>
      </c>
      <c r="S245" s="33">
        <v>3449600</v>
      </c>
      <c r="T245" s="38">
        <f t="shared" si="62"/>
        <v>0.44913099350181823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2016090</v>
      </c>
      <c r="K247" s="39">
        <f t="shared" si="58"/>
        <v>0.23432604804794543</v>
      </c>
      <c r="L247" s="34">
        <f>SUM(L241:L246)</f>
        <v>2669</v>
      </c>
      <c r="M247" s="39">
        <f t="shared" si="59"/>
        <v>3.1021245194409297E-4</v>
      </c>
      <c r="N247" s="34">
        <f t="shared" si="60"/>
        <v>8066983</v>
      </c>
      <c r="O247" s="39">
        <f t="shared" si="61"/>
        <v>0.9376090581571056</v>
      </c>
      <c r="P247" s="34">
        <f>SUM(P241:P246)</f>
        <v>560</v>
      </c>
      <c r="Q247" s="34">
        <f>SUM(Q241:Q246)</f>
        <v>7883338</v>
      </c>
      <c r="R247" s="34">
        <f>SUM(R241:R246)</f>
        <v>7883338</v>
      </c>
      <c r="S247" s="34">
        <f>SUM(S241:S246)</f>
        <v>3455870</v>
      </c>
      <c r="T247" s="39">
        <f t="shared" si="62"/>
        <v>0.43837648468199636</v>
      </c>
      <c r="U247" s="39">
        <f t="shared" si="63"/>
        <v>3.7660714285714283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18361</v>
      </c>
      <c r="K248" s="38">
        <f t="shared" si="58"/>
        <v>1.2230881961097788</v>
      </c>
      <c r="L248" s="33">
        <v>18868</v>
      </c>
      <c r="M248" s="38">
        <f t="shared" si="59"/>
        <v>1.2568611777244871</v>
      </c>
      <c r="N248" s="33">
        <f t="shared" si="60"/>
        <v>83662</v>
      </c>
      <c r="O248" s="38">
        <f t="shared" si="61"/>
        <v>5.5730082600586197</v>
      </c>
      <c r="P248" s="33">
        <v>9302</v>
      </c>
      <c r="Q248" s="33">
        <v>61879</v>
      </c>
      <c r="R248" s="33">
        <v>61879</v>
      </c>
      <c r="S248" s="33">
        <v>20423</v>
      </c>
      <c r="T248" s="38">
        <f t="shared" si="62"/>
        <v>0.33004735047431277</v>
      </c>
      <c r="U248" s="38">
        <f t="shared" si="63"/>
        <v>1.0283809933347667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31903</v>
      </c>
      <c r="K249" s="38">
        <f t="shared" si="58"/>
        <v>0.61338947530330123</v>
      </c>
      <c r="L249" s="33">
        <v>1227</v>
      </c>
      <c r="M249" s="38">
        <f t="shared" si="59"/>
        <v>2.3591163407740669E-2</v>
      </c>
      <c r="N249" s="33">
        <f t="shared" si="60"/>
        <v>133392</v>
      </c>
      <c r="O249" s="38">
        <f t="shared" si="61"/>
        <v>2.5646882390263599</v>
      </c>
      <c r="P249" s="33">
        <v>1977</v>
      </c>
      <c r="Q249" s="33">
        <v>184947</v>
      </c>
      <c r="R249" s="33">
        <v>184947</v>
      </c>
      <c r="S249" s="33">
        <v>1977</v>
      </c>
      <c r="T249" s="38">
        <f t="shared" si="62"/>
        <v>1.0689548897792341E-2</v>
      </c>
      <c r="U249" s="38">
        <f t="shared" si="63"/>
        <v>-0.37936267071320184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6479</v>
      </c>
      <c r="K250" s="38">
        <f t="shared" si="58"/>
        <v>8.6214467636640413E-3</v>
      </c>
      <c r="L250" s="33">
        <v>7131</v>
      </c>
      <c r="M250" s="38">
        <f t="shared" si="59"/>
        <v>9.4890472097064801E-3</v>
      </c>
      <c r="N250" s="33">
        <f t="shared" si="60"/>
        <v>34619</v>
      </c>
      <c r="O250" s="38">
        <f t="shared" si="61"/>
        <v>4.6066656198685822E-2</v>
      </c>
      <c r="P250" s="33">
        <v>76</v>
      </c>
      <c r="Q250" s="33">
        <v>712320</v>
      </c>
      <c r="R250" s="33">
        <v>712320</v>
      </c>
      <c r="S250" s="33">
        <v>24889</v>
      </c>
      <c r="T250" s="38">
        <f t="shared" si="62"/>
        <v>3.4940756963162622E-2</v>
      </c>
      <c r="U250" s="38">
        <f t="shared" si="63"/>
        <v>92.828947368421055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56743</v>
      </c>
      <c r="K254" s="39">
        <f t="shared" si="58"/>
        <v>6.9323816982093306E-2</v>
      </c>
      <c r="L254" s="34">
        <f>SUM(L248:L253)</f>
        <v>27226</v>
      </c>
      <c r="M254" s="39">
        <f t="shared" si="59"/>
        <v>3.326243309579107E-2</v>
      </c>
      <c r="N254" s="34">
        <f t="shared" si="60"/>
        <v>251673</v>
      </c>
      <c r="O254" s="39">
        <f t="shared" si="61"/>
        <v>0.30747286874741148</v>
      </c>
      <c r="P254" s="34">
        <f>SUM(P248:P253)</f>
        <v>11355</v>
      </c>
      <c r="Q254" s="34">
        <f>SUM(Q248:Q253)</f>
        <v>959146</v>
      </c>
      <c r="R254" s="34">
        <f>SUM(R248:R253)</f>
        <v>959146</v>
      </c>
      <c r="S254" s="34">
        <f>SUM(S248:S253)</f>
        <v>47289</v>
      </c>
      <c r="T254" s="39">
        <f t="shared" si="62"/>
        <v>4.930323433554433E-2</v>
      </c>
      <c r="U254" s="39">
        <f t="shared" si="63"/>
        <v>1.3977102597974462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644612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116886</v>
      </c>
      <c r="K255" s="38">
        <f t="shared" si="58"/>
        <v>0.1813276823887858</v>
      </c>
      <c r="L255" s="33">
        <v>66951</v>
      </c>
      <c r="M255" s="38">
        <f t="shared" si="59"/>
        <v>0.10386247851420699</v>
      </c>
      <c r="N255" s="33">
        <f t="shared" si="60"/>
        <v>517711</v>
      </c>
      <c r="O255" s="38">
        <f t="shared" si="61"/>
        <v>0.80313583985405179</v>
      </c>
      <c r="P255" s="33">
        <v>154116</v>
      </c>
      <c r="Q255" s="33">
        <v>1136150</v>
      </c>
      <c r="R255" s="33">
        <v>1136150</v>
      </c>
      <c r="S255" s="33">
        <v>257643</v>
      </c>
      <c r="T255" s="38">
        <f t="shared" si="62"/>
        <v>0.22676847247282489</v>
      </c>
      <c r="U255" s="38">
        <f t="shared" si="63"/>
        <v>-0.56558047185237093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16773</v>
      </c>
      <c r="K257" s="38">
        <f t="shared" si="58"/>
        <v>0.43352287412768159</v>
      </c>
      <c r="L257" s="33">
        <v>5596</v>
      </c>
      <c r="M257" s="38">
        <f t="shared" si="59"/>
        <v>0.14463685706901008</v>
      </c>
      <c r="N257" s="33">
        <f t="shared" si="60"/>
        <v>-9615</v>
      </c>
      <c r="O257" s="38">
        <f t="shared" si="61"/>
        <v>-0.24851382786249676</v>
      </c>
      <c r="P257" s="33">
        <v>46571</v>
      </c>
      <c r="Q257" s="33">
        <v>1410100</v>
      </c>
      <c r="R257" s="33">
        <v>-7400</v>
      </c>
      <c r="S257" s="33">
        <v>66438</v>
      </c>
      <c r="T257" s="38">
        <f t="shared" si="62"/>
        <v>-8.978108108108108</v>
      </c>
      <c r="U257" s="38">
        <f t="shared" si="63"/>
        <v>-0.87983938502501557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683302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133659</v>
      </c>
      <c r="K259" s="39">
        <f t="shared" si="58"/>
        <v>0.19560750590514883</v>
      </c>
      <c r="L259" s="34">
        <f>SUM(L255:L258)</f>
        <v>72547</v>
      </c>
      <c r="M259" s="39">
        <f t="shared" si="59"/>
        <v>0.1061712098018153</v>
      </c>
      <c r="N259" s="34">
        <f t="shared" si="60"/>
        <v>508096</v>
      </c>
      <c r="O259" s="39">
        <f t="shared" si="61"/>
        <v>0.74358921823732405</v>
      </c>
      <c r="P259" s="34">
        <f>SUM(P255:P258)</f>
        <v>200687</v>
      </c>
      <c r="Q259" s="34">
        <f>SUM(Q255:Q258)</f>
        <v>2546250</v>
      </c>
      <c r="R259" s="34">
        <f>SUM(R255:R258)</f>
        <v>1128750</v>
      </c>
      <c r="S259" s="34">
        <f>SUM(S255:S258)</f>
        <v>324081</v>
      </c>
      <c r="T259" s="39">
        <f t="shared" si="62"/>
        <v>0.28711495016611294</v>
      </c>
      <c r="U259" s="39">
        <f t="shared" si="63"/>
        <v>-0.6385067293845641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10771086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2267643</v>
      </c>
      <c r="K260" s="39">
        <f t="shared" si="58"/>
        <v>0.21053058159595051</v>
      </c>
      <c r="L260" s="34">
        <f>SUM(L234:L239,L241:L246,L248:L253,L255:L258)</f>
        <v>148069</v>
      </c>
      <c r="M260" s="39">
        <f t="shared" si="59"/>
        <v>1.3746896088286734E-2</v>
      </c>
      <c r="N260" s="34">
        <f t="shared" si="60"/>
        <v>9136309</v>
      </c>
      <c r="O260" s="39">
        <f t="shared" si="61"/>
        <v>0.84822542499428566</v>
      </c>
      <c r="P260" s="34">
        <f>SUM(P234:P239,P241:P246,P248:P253,P255:P258)</f>
        <v>617422</v>
      </c>
      <c r="Q260" s="34">
        <f>SUM(Q234:Q239,Q241:Q246,Q248:Q253,Q255:Q258)</f>
        <v>14192722</v>
      </c>
      <c r="R260" s="34">
        <f>SUM(R234:R239,R241:R246,R248:R253,R255:R258)</f>
        <v>12741943</v>
      </c>
      <c r="S260" s="34">
        <f>SUM(S234:S239,S241:S246,S248:S253,S255:S258)</f>
        <v>4323153</v>
      </c>
      <c r="T260" s="39">
        <f t="shared" si="62"/>
        <v>0.33928522518112031</v>
      </c>
      <c r="U260" s="39">
        <f t="shared" si="63"/>
        <v>-0.76018185293041063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17</v>
      </c>
      <c r="O263" s="38">
        <f t="shared" ref="O263:O299" si="69">IF(($E263     =0),0,($N263     /$E263     ))</f>
        <v>0</v>
      </c>
      <c r="P263" s="33">
        <v>87</v>
      </c>
      <c r="Q263" s="33">
        <v>0</v>
      </c>
      <c r="R263" s="33">
        <v>25306000</v>
      </c>
      <c r="S263" s="33">
        <v>234</v>
      </c>
      <c r="T263" s="38">
        <f t="shared" ref="T263:T299" si="70">IF(($R263     =0),0,($S263     /$R263     ))</f>
        <v>9.2468189362206599E-6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2828600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520798</v>
      </c>
      <c r="K264" s="38">
        <f t="shared" si="66"/>
        <v>0.18411864526620944</v>
      </c>
      <c r="L264" s="33">
        <v>-35040</v>
      </c>
      <c r="M264" s="38">
        <f t="shared" si="67"/>
        <v>-1.2387753659053948E-2</v>
      </c>
      <c r="N264" s="33">
        <f t="shared" si="68"/>
        <v>1932558</v>
      </c>
      <c r="O264" s="38">
        <f t="shared" si="69"/>
        <v>0.68322067453864099</v>
      </c>
      <c r="P264" s="33">
        <v>662841</v>
      </c>
      <c r="Q264" s="33">
        <v>2643816</v>
      </c>
      <c r="R264" s="33">
        <v>2963816</v>
      </c>
      <c r="S264" s="33">
        <v>3284102</v>
      </c>
      <c r="T264" s="38">
        <f t="shared" si="70"/>
        <v>1.1080654129676066</v>
      </c>
      <c r="U264" s="38">
        <f t="shared" si="71"/>
        <v>-1.0528633563705323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1116612</v>
      </c>
      <c r="Q265" s="33">
        <v>1058135</v>
      </c>
      <c r="R265" s="33">
        <v>0</v>
      </c>
      <c r="S265" s="33">
        <v>1116612</v>
      </c>
      <c r="T265" s="38">
        <f t="shared" si="70"/>
        <v>0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2828600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520798</v>
      </c>
      <c r="K267" s="39">
        <f t="shared" si="66"/>
        <v>0.18411864526620944</v>
      </c>
      <c r="L267" s="34">
        <f>SUM(L263:L266)</f>
        <v>-35040</v>
      </c>
      <c r="M267" s="39">
        <f t="shared" si="67"/>
        <v>-1.2387753659053948E-2</v>
      </c>
      <c r="N267" s="34">
        <f t="shared" si="68"/>
        <v>1932575</v>
      </c>
      <c r="O267" s="39">
        <f t="shared" si="69"/>
        <v>0.68322668457894364</v>
      </c>
      <c r="P267" s="34">
        <f>SUM(P263:P266)</f>
        <v>1779540</v>
      </c>
      <c r="Q267" s="34">
        <f>SUM(Q263:Q266)</f>
        <v>3701951</v>
      </c>
      <c r="R267" s="34">
        <f>SUM(R263:R266)</f>
        <v>28269816</v>
      </c>
      <c r="S267" s="34">
        <f>SUM(S263:S266)</f>
        <v>4400948</v>
      </c>
      <c r="T267" s="39">
        <f t="shared" si="70"/>
        <v>0.15567657037456487</v>
      </c>
      <c r="U267" s="39">
        <f t="shared" si="71"/>
        <v>-1.019690481809906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255210</v>
      </c>
      <c r="K268" s="38">
        <f t="shared" si="66"/>
        <v>0.17828413829333159</v>
      </c>
      <c r="L268" s="33">
        <v>154117</v>
      </c>
      <c r="M268" s="38">
        <f t="shared" si="67"/>
        <v>0.10766277395616701</v>
      </c>
      <c r="N268" s="33">
        <f t="shared" si="68"/>
        <v>649976</v>
      </c>
      <c r="O268" s="38">
        <f t="shared" si="69"/>
        <v>0.45405905360819127</v>
      </c>
      <c r="P268" s="33">
        <v>-56008</v>
      </c>
      <c r="Q268" s="33">
        <v>1394961</v>
      </c>
      <c r="R268" s="33">
        <v>1394961</v>
      </c>
      <c r="S268" s="33">
        <v>274201</v>
      </c>
      <c r="T268" s="38">
        <f t="shared" si="70"/>
        <v>0.1965653520062568</v>
      </c>
      <c r="U268" s="38">
        <f t="shared" si="71"/>
        <v>-3.7516961862591058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-401</v>
      </c>
      <c r="K269" s="38">
        <f t="shared" si="66"/>
        <v>-5.4167229501553421E-2</v>
      </c>
      <c r="L269" s="33">
        <v>1326</v>
      </c>
      <c r="M269" s="38">
        <f t="shared" si="67"/>
        <v>0.17911657436174525</v>
      </c>
      <c r="N269" s="33">
        <f t="shared" si="68"/>
        <v>-551</v>
      </c>
      <c r="O269" s="38">
        <f t="shared" si="69"/>
        <v>-7.4429285424827768E-2</v>
      </c>
      <c r="P269" s="33">
        <v>-2372</v>
      </c>
      <c r="Q269" s="33">
        <v>39886</v>
      </c>
      <c r="R269" s="33">
        <v>57969</v>
      </c>
      <c r="S269" s="33">
        <v>7940</v>
      </c>
      <c r="T269" s="38">
        <f t="shared" si="70"/>
        <v>0.13696975969914954</v>
      </c>
      <c r="U269" s="38">
        <f t="shared" si="71"/>
        <v>-1.5590219224283306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3737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3668</v>
      </c>
      <c r="K270" s="38">
        <f t="shared" si="66"/>
        <v>0.98153599143698156</v>
      </c>
      <c r="L270" s="33">
        <v>0</v>
      </c>
      <c r="M270" s="38">
        <f t="shared" si="67"/>
        <v>0</v>
      </c>
      <c r="N270" s="33">
        <f t="shared" si="68"/>
        <v>5537</v>
      </c>
      <c r="O270" s="38">
        <f t="shared" si="69"/>
        <v>1.4816697886004817</v>
      </c>
      <c r="P270" s="33">
        <v>1426</v>
      </c>
      <c r="Q270" s="33">
        <v>7598</v>
      </c>
      <c r="R270" s="33">
        <v>7598</v>
      </c>
      <c r="S270" s="33">
        <v>2017</v>
      </c>
      <c r="T270" s="38">
        <f t="shared" si="70"/>
        <v>0.26546459594630167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45382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9793</v>
      </c>
      <c r="K271" s="38">
        <f t="shared" si="66"/>
        <v>0.21579040148076331</v>
      </c>
      <c r="L271" s="33">
        <v>8990</v>
      </c>
      <c r="M271" s="38">
        <f t="shared" si="67"/>
        <v>0.19809616147371203</v>
      </c>
      <c r="N271" s="33">
        <f t="shared" si="68"/>
        <v>21128</v>
      </c>
      <c r="O271" s="38">
        <f t="shared" si="69"/>
        <v>0.46555903221541578</v>
      </c>
      <c r="P271" s="33">
        <v>-16</v>
      </c>
      <c r="Q271" s="33">
        <v>105000</v>
      </c>
      <c r="R271" s="33">
        <v>80000</v>
      </c>
      <c r="S271" s="33">
        <v>1790</v>
      </c>
      <c r="T271" s="38">
        <f t="shared" si="70"/>
        <v>2.2374999999999999E-2</v>
      </c>
      <c r="U271" s="38">
        <f t="shared" si="71"/>
        <v>-562.875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870</v>
      </c>
      <c r="K272" s="38">
        <f t="shared" si="66"/>
        <v>0.48333333333333334</v>
      </c>
      <c r="L272" s="33">
        <v>1740</v>
      </c>
      <c r="M272" s="38">
        <f t="shared" si="67"/>
        <v>0.96666666666666667</v>
      </c>
      <c r="N272" s="33">
        <f t="shared" si="68"/>
        <v>2610</v>
      </c>
      <c r="O272" s="38">
        <f t="shared" si="69"/>
        <v>1.45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1489801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269140</v>
      </c>
      <c r="K275" s="39">
        <f t="shared" si="66"/>
        <v>0.18065500023157455</v>
      </c>
      <c r="L275" s="34">
        <f>SUM(L268:L274)</f>
        <v>166173</v>
      </c>
      <c r="M275" s="39">
        <f t="shared" si="67"/>
        <v>0.11154040036219602</v>
      </c>
      <c r="N275" s="34">
        <f t="shared" si="68"/>
        <v>678700</v>
      </c>
      <c r="O275" s="39">
        <f t="shared" si="69"/>
        <v>0.45556419951389482</v>
      </c>
      <c r="P275" s="34">
        <f>SUM(P268:P274)</f>
        <v>-56970</v>
      </c>
      <c r="Q275" s="34">
        <f>SUM(Q268:Q274)</f>
        <v>1549145</v>
      </c>
      <c r="R275" s="34">
        <f>SUM(R268:R274)</f>
        <v>1542228</v>
      </c>
      <c r="S275" s="34">
        <f>SUM(S268:S274)</f>
        <v>285948</v>
      </c>
      <c r="T275" s="39">
        <f t="shared" si="70"/>
        <v>0.18541227367159718</v>
      </c>
      <c r="U275" s="39">
        <f t="shared" si="71"/>
        <v>-3.9168509741969459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18514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0.58334233552986925</v>
      </c>
      <c r="P276" s="33">
        <v>3000</v>
      </c>
      <c r="Q276" s="33">
        <v>11565</v>
      </c>
      <c r="R276" s="33">
        <v>11565</v>
      </c>
      <c r="S276" s="33">
        <v>4200</v>
      </c>
      <c r="T276" s="38">
        <f t="shared" si="70"/>
        <v>0.36316472114137482</v>
      </c>
      <c r="U276" s="38">
        <f t="shared" si="71"/>
        <v>-1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71550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12326</v>
      </c>
      <c r="K277" s="38">
        <f t="shared" si="66"/>
        <v>0.1722711390635919</v>
      </c>
      <c r="L277" s="33">
        <v>24930</v>
      </c>
      <c r="M277" s="38">
        <f t="shared" si="67"/>
        <v>0.34842767295597482</v>
      </c>
      <c r="N277" s="33">
        <f t="shared" si="68"/>
        <v>73406</v>
      </c>
      <c r="O277" s="38">
        <f t="shared" si="69"/>
        <v>1.0259399021663174</v>
      </c>
      <c r="P277" s="33">
        <v>19200</v>
      </c>
      <c r="Q277" s="33">
        <v>0</v>
      </c>
      <c r="R277" s="33">
        <v>0</v>
      </c>
      <c r="S277" s="33">
        <v>77800</v>
      </c>
      <c r="T277" s="38">
        <f t="shared" si="70"/>
        <v>0</v>
      </c>
      <c r="U277" s="38">
        <f t="shared" si="71"/>
        <v>0.29843749999999991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-606</v>
      </c>
      <c r="K278" s="38">
        <f t="shared" si="66"/>
        <v>-1.974391555077705E-2</v>
      </c>
      <c r="L278" s="33">
        <v>14835</v>
      </c>
      <c r="M278" s="38">
        <f t="shared" si="67"/>
        <v>0.48333496236926987</v>
      </c>
      <c r="N278" s="33">
        <f t="shared" si="68"/>
        <v>22126</v>
      </c>
      <c r="O278" s="38">
        <f t="shared" si="69"/>
        <v>0.72088098263447686</v>
      </c>
      <c r="P278" s="33">
        <v>11887</v>
      </c>
      <c r="Q278" s="33">
        <v>45048</v>
      </c>
      <c r="R278" s="33">
        <v>45048</v>
      </c>
      <c r="S278" s="33">
        <v>17877</v>
      </c>
      <c r="T278" s="38">
        <f t="shared" si="70"/>
        <v>0.39684336707511986</v>
      </c>
      <c r="U278" s="38">
        <f t="shared" si="71"/>
        <v>0.2480020190123664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371434</v>
      </c>
      <c r="K279" s="38">
        <f t="shared" si="66"/>
        <v>87.685080264400383</v>
      </c>
      <c r="L279" s="33">
        <v>142769</v>
      </c>
      <c r="M279" s="38">
        <f t="shared" si="67"/>
        <v>33.703729933899908</v>
      </c>
      <c r="N279" s="33">
        <f t="shared" si="68"/>
        <v>1105059</v>
      </c>
      <c r="O279" s="38">
        <f t="shared" si="69"/>
        <v>260.87322946175635</v>
      </c>
      <c r="P279" s="33">
        <v>435</v>
      </c>
      <c r="Q279" s="33">
        <v>11000</v>
      </c>
      <c r="R279" s="33">
        <v>11000</v>
      </c>
      <c r="S279" s="33">
        <v>435</v>
      </c>
      <c r="T279" s="38">
        <f t="shared" si="70"/>
        <v>3.9545454545454543E-2</v>
      </c>
      <c r="U279" s="38">
        <f t="shared" si="71"/>
        <v>327.20459770114945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106683</v>
      </c>
      <c r="K280" s="38">
        <f t="shared" si="66"/>
        <v>0.11782031912637829</v>
      </c>
      <c r="L280" s="33">
        <v>106683</v>
      </c>
      <c r="M280" s="38">
        <f t="shared" si="67"/>
        <v>0.11782031912637829</v>
      </c>
      <c r="N280" s="33">
        <f t="shared" si="68"/>
        <v>482489</v>
      </c>
      <c r="O280" s="38">
        <f t="shared" si="69"/>
        <v>0.53285910552728299</v>
      </c>
      <c r="P280" s="33">
        <v>188487</v>
      </c>
      <c r="Q280" s="33">
        <v>1817933</v>
      </c>
      <c r="R280" s="33">
        <v>727501</v>
      </c>
      <c r="S280" s="33">
        <v>1049894</v>
      </c>
      <c r="T280" s="38">
        <f t="shared" si="70"/>
        <v>1.4431512808917102</v>
      </c>
      <c r="U280" s="38">
        <f t="shared" si="71"/>
        <v>-0.43400340607044519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10000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1040465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489837</v>
      </c>
      <c r="K285" s="39">
        <f t="shared" si="66"/>
        <v>0.47078661944419081</v>
      </c>
      <c r="L285" s="34">
        <f>SUM(L276:L284)</f>
        <v>289217</v>
      </c>
      <c r="M285" s="39">
        <f t="shared" si="67"/>
        <v>0.27796898502112038</v>
      </c>
      <c r="N285" s="34">
        <f t="shared" si="68"/>
        <v>1693880</v>
      </c>
      <c r="O285" s="39">
        <f t="shared" si="69"/>
        <v>1.6280028641040305</v>
      </c>
      <c r="P285" s="34">
        <f>SUM(P276:P284)</f>
        <v>223009</v>
      </c>
      <c r="Q285" s="34">
        <f>SUM(Q276:Q284)</f>
        <v>2016874</v>
      </c>
      <c r="R285" s="34">
        <f>SUM(R276:R284)</f>
        <v>926442</v>
      </c>
      <c r="S285" s="34">
        <f>SUM(S276:S284)</f>
        <v>1150206</v>
      </c>
      <c r="T285" s="39">
        <f t="shared" si="70"/>
        <v>1.2415305005602078</v>
      </c>
      <c r="U285" s="39">
        <f t="shared" si="71"/>
        <v>0.29688487908559735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50000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4303</v>
      </c>
      <c r="K289" s="38">
        <f t="shared" si="66"/>
        <v>8.6059999999999998E-2</v>
      </c>
      <c r="L289" s="33">
        <v>2171</v>
      </c>
      <c r="M289" s="38">
        <f t="shared" si="67"/>
        <v>4.342E-2</v>
      </c>
      <c r="N289" s="33">
        <f t="shared" si="68"/>
        <v>24460</v>
      </c>
      <c r="O289" s="38">
        <f t="shared" si="69"/>
        <v>0.48920000000000002</v>
      </c>
      <c r="P289" s="33">
        <v>14734</v>
      </c>
      <c r="Q289" s="33">
        <v>6527</v>
      </c>
      <c r="R289" s="33">
        <v>10396</v>
      </c>
      <c r="S289" s="33">
        <v>25659</v>
      </c>
      <c r="T289" s="38">
        <f t="shared" si="70"/>
        <v>2.4681608310888805</v>
      </c>
      <c r="U289" s="38">
        <f t="shared" si="71"/>
        <v>-0.85265372607574319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457320</v>
      </c>
      <c r="K290" s="38">
        <f t="shared" si="66"/>
        <v>0.22838308550882055</v>
      </c>
      <c r="L290" s="33">
        <v>44868</v>
      </c>
      <c r="M290" s="38">
        <f t="shared" si="67"/>
        <v>2.2406831716543691E-2</v>
      </c>
      <c r="N290" s="33">
        <f t="shared" si="68"/>
        <v>692384</v>
      </c>
      <c r="O290" s="38">
        <f t="shared" si="69"/>
        <v>0.34577275053997031</v>
      </c>
      <c r="P290" s="33">
        <v>31694</v>
      </c>
      <c r="Q290" s="33">
        <v>3533704</v>
      </c>
      <c r="R290" s="33">
        <v>144500</v>
      </c>
      <c r="S290" s="33">
        <v>455170</v>
      </c>
      <c r="T290" s="38">
        <f t="shared" si="70"/>
        <v>3.1499653979238755</v>
      </c>
      <c r="U290" s="38">
        <f t="shared" si="71"/>
        <v>0.41566227046128601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2052425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461623</v>
      </c>
      <c r="K292" s="39">
        <f t="shared" si="66"/>
        <v>0.22491589217632801</v>
      </c>
      <c r="L292" s="34">
        <f>SUM(L286:L291)</f>
        <v>47039</v>
      </c>
      <c r="M292" s="39">
        <f t="shared" si="67"/>
        <v>2.2918742463183796E-2</v>
      </c>
      <c r="N292" s="34">
        <f t="shared" si="68"/>
        <v>716844</v>
      </c>
      <c r="O292" s="39">
        <f t="shared" si="69"/>
        <v>0.34926684288098225</v>
      </c>
      <c r="P292" s="34">
        <f>SUM(P286:P291)</f>
        <v>46428</v>
      </c>
      <c r="Q292" s="34">
        <f>SUM(Q286:Q291)</f>
        <v>3540231</v>
      </c>
      <c r="R292" s="34">
        <f>SUM(R286:R291)</f>
        <v>154896</v>
      </c>
      <c r="S292" s="34">
        <f>SUM(S286:S291)</f>
        <v>480829</v>
      </c>
      <c r="T292" s="39">
        <f t="shared" si="70"/>
        <v>3.1042054023344696</v>
      </c>
      <c r="U292" s="39">
        <f t="shared" si="71"/>
        <v>1.3160161971224271E-2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749113</v>
      </c>
      <c r="K293" s="38">
        <f t="shared" si="66"/>
        <v>0.22595632371127802</v>
      </c>
      <c r="L293" s="33">
        <v>543485</v>
      </c>
      <c r="M293" s="38">
        <f t="shared" si="67"/>
        <v>0.16393237414411968</v>
      </c>
      <c r="N293" s="33">
        <f t="shared" si="68"/>
        <v>1904156</v>
      </c>
      <c r="O293" s="38">
        <f t="shared" si="69"/>
        <v>0.57435405543993001</v>
      </c>
      <c r="P293" s="33">
        <v>170094</v>
      </c>
      <c r="Q293" s="33">
        <v>3790400</v>
      </c>
      <c r="R293" s="33">
        <v>3790400</v>
      </c>
      <c r="S293" s="33">
        <v>1133688</v>
      </c>
      <c r="T293" s="38">
        <f t="shared" si="70"/>
        <v>0.29909455466441537</v>
      </c>
      <c r="U293" s="38">
        <f t="shared" si="71"/>
        <v>2.1952038284713158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749113</v>
      </c>
      <c r="K298" s="39">
        <f t="shared" si="66"/>
        <v>0.22215490372268337</v>
      </c>
      <c r="L298" s="34">
        <f>SUM(L293:L297)</f>
        <v>543485</v>
      </c>
      <c r="M298" s="39">
        <f t="shared" si="67"/>
        <v>0.16117442608754964</v>
      </c>
      <c r="N298" s="34">
        <f t="shared" si="68"/>
        <v>1904156</v>
      </c>
      <c r="O298" s="39">
        <f t="shared" si="69"/>
        <v>0.56469129871323798</v>
      </c>
      <c r="P298" s="34">
        <f>SUM(P293:P297)</f>
        <v>170094</v>
      </c>
      <c r="Q298" s="34">
        <f>SUM(Q293:Q297)</f>
        <v>3845001</v>
      </c>
      <c r="R298" s="34">
        <f>SUM(R293:R297)</f>
        <v>3845001</v>
      </c>
      <c r="S298" s="34">
        <f>SUM(S293:S297)</f>
        <v>1133688</v>
      </c>
      <c r="T298" s="39">
        <f t="shared" si="70"/>
        <v>0.29484725751696811</v>
      </c>
      <c r="U298" s="39">
        <f t="shared" si="71"/>
        <v>2.1952038284713158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10783321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2490511</v>
      </c>
      <c r="K299" s="39">
        <f t="shared" si="66"/>
        <v>0.230959553184033</v>
      </c>
      <c r="L299" s="34">
        <f>SUM(L263:L266,L268:L274,L276:L284,L286:L291,L293:L297)</f>
        <v>1010874</v>
      </c>
      <c r="M299" s="39">
        <f t="shared" si="67"/>
        <v>9.3744218501888243E-2</v>
      </c>
      <c r="N299" s="34">
        <f t="shared" si="68"/>
        <v>6926155</v>
      </c>
      <c r="O299" s="39">
        <f t="shared" si="69"/>
        <v>0.64230258934144691</v>
      </c>
      <c r="P299" s="34">
        <f>SUM(P263:P266,P268:P274,P276:P284,P286:P291,P293:P297)</f>
        <v>2162101</v>
      </c>
      <c r="Q299" s="34">
        <f>SUM(Q263:Q266,Q268:Q274,Q276:Q284,Q286:Q291,Q293:Q297)</f>
        <v>14653202</v>
      </c>
      <c r="R299" s="34">
        <f>SUM(R263:R266,R268:R274,R276:R284,R286:R291,R293:R297)</f>
        <v>34738383</v>
      </c>
      <c r="S299" s="34">
        <f>SUM(S263:S266,S268:S274,S276:S284,S286:S291,S293:S297)</f>
        <v>7451619</v>
      </c>
      <c r="T299" s="39">
        <f t="shared" si="70"/>
        <v>0.21450678921929095</v>
      </c>
      <c r="U299" s="39">
        <f t="shared" si="71"/>
        <v>-0.53245754939292844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47519403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9863214</v>
      </c>
      <c r="K302" s="38">
        <f t="shared" ref="K302:K339" si="74">IF(($E302     =0),0,($J302     /$E302     ))</f>
        <v>0.2075618247981777</v>
      </c>
      <c r="L302" s="33">
        <v>15132664</v>
      </c>
      <c r="M302" s="38">
        <f t="shared" ref="M302:M339" si="75">IF(($E302     =0),0,($L302     /$E302     ))</f>
        <v>0.31845231725659517</v>
      </c>
      <c r="N302" s="33">
        <f t="shared" ref="N302:N339" si="76">$F302     +$H302     +$J302     +$L302</f>
        <v>56336491</v>
      </c>
      <c r="O302" s="38">
        <f t="shared" ref="O302:O339" si="77">IF(($E302     =0),0,($N302     /$E302     ))</f>
        <v>1.1855471121975165</v>
      </c>
      <c r="P302" s="33">
        <v>10125549</v>
      </c>
      <c r="Q302" s="33">
        <v>45512113</v>
      </c>
      <c r="R302" s="33">
        <v>26070630</v>
      </c>
      <c r="S302" s="33">
        <v>20693419</v>
      </c>
      <c r="T302" s="38">
        <f t="shared" ref="T302:T339" si="78">IF(($R302     =0),0,($S302     /$R302     ))</f>
        <v>0.79374449332448049</v>
      </c>
      <c r="U302" s="38">
        <f t="shared" ref="U302:U339" si="79">IF(($P302     =0),0,(($L302     /$P302     )-1))</f>
        <v>0.49450306348821194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47519403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9863214</v>
      </c>
      <c r="K303" s="39">
        <f t="shared" si="74"/>
        <v>0.2075618247981777</v>
      </c>
      <c r="L303" s="34">
        <f>L302</f>
        <v>15132664</v>
      </c>
      <c r="M303" s="39">
        <f t="shared" si="75"/>
        <v>0.31845231725659517</v>
      </c>
      <c r="N303" s="34">
        <f t="shared" si="76"/>
        <v>56336491</v>
      </c>
      <c r="O303" s="39">
        <f t="shared" si="77"/>
        <v>1.1855471121975165</v>
      </c>
      <c r="P303" s="34">
        <f>P302</f>
        <v>10125549</v>
      </c>
      <c r="Q303" s="34">
        <f>Q302</f>
        <v>45512113</v>
      </c>
      <c r="R303" s="34">
        <f>R302</f>
        <v>26070630</v>
      </c>
      <c r="S303" s="34">
        <f>S302</f>
        <v>20693419</v>
      </c>
      <c r="T303" s="39">
        <f t="shared" si="78"/>
        <v>0.79374449332448049</v>
      </c>
      <c r="U303" s="39">
        <f t="shared" si="79"/>
        <v>0.49450306348821194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3611409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743653</v>
      </c>
      <c r="K304" s="38">
        <f t="shared" si="74"/>
        <v>0.20591769029760959</v>
      </c>
      <c r="L304" s="33">
        <v>216123</v>
      </c>
      <c r="M304" s="38">
        <f t="shared" si="75"/>
        <v>5.9844509442159556E-2</v>
      </c>
      <c r="N304" s="33">
        <f t="shared" si="76"/>
        <v>2932886</v>
      </c>
      <c r="O304" s="38">
        <f t="shared" si="77"/>
        <v>0.81211682199385338</v>
      </c>
      <c r="P304" s="33">
        <v>322639</v>
      </c>
      <c r="Q304" s="33">
        <v>3541177</v>
      </c>
      <c r="R304" s="33">
        <v>3475852</v>
      </c>
      <c r="S304" s="33">
        <v>2213679</v>
      </c>
      <c r="T304" s="38">
        <f t="shared" si="78"/>
        <v>0.63687377943594836</v>
      </c>
      <c r="U304" s="38">
        <f t="shared" si="79"/>
        <v>-0.33013987769612474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2615329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638379</v>
      </c>
      <c r="K305" s="38">
        <f t="shared" si="74"/>
        <v>0.24409127876454551</v>
      </c>
      <c r="L305" s="33">
        <v>362756</v>
      </c>
      <c r="M305" s="38">
        <f t="shared" si="75"/>
        <v>0.13870377302434991</v>
      </c>
      <c r="N305" s="33">
        <f t="shared" si="76"/>
        <v>2770671</v>
      </c>
      <c r="O305" s="38">
        <f t="shared" si="77"/>
        <v>1.0593967336423065</v>
      </c>
      <c r="P305" s="33">
        <v>473100</v>
      </c>
      <c r="Q305" s="33">
        <v>4487946</v>
      </c>
      <c r="R305" s="33">
        <v>3114407</v>
      </c>
      <c r="S305" s="33">
        <v>3031752</v>
      </c>
      <c r="T305" s="38">
        <f t="shared" si="78"/>
        <v>0.97346043725177855</v>
      </c>
      <c r="U305" s="38">
        <f t="shared" si="79"/>
        <v>-0.23323610230395264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5511916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1314212</v>
      </c>
      <c r="K306" s="38">
        <f t="shared" si="74"/>
        <v>0.23843106462435204</v>
      </c>
      <c r="L306" s="33">
        <v>997812</v>
      </c>
      <c r="M306" s="38">
        <f t="shared" si="75"/>
        <v>0.1810281579037126</v>
      </c>
      <c r="N306" s="33">
        <f t="shared" si="76"/>
        <v>5214538</v>
      </c>
      <c r="O306" s="38">
        <f t="shared" si="77"/>
        <v>0.94604816183700913</v>
      </c>
      <c r="P306" s="33">
        <v>654661</v>
      </c>
      <c r="Q306" s="33">
        <v>2224000</v>
      </c>
      <c r="R306" s="33">
        <v>2204500</v>
      </c>
      <c r="S306" s="33">
        <v>3187940</v>
      </c>
      <c r="T306" s="38">
        <f t="shared" si="78"/>
        <v>1.4461056929008846</v>
      </c>
      <c r="U306" s="38">
        <f t="shared" si="79"/>
        <v>0.52416594237322833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6358441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2808120</v>
      </c>
      <c r="K307" s="38">
        <f t="shared" si="74"/>
        <v>0.4416365583953677</v>
      </c>
      <c r="L307" s="33">
        <v>1478539</v>
      </c>
      <c r="M307" s="38">
        <f t="shared" si="75"/>
        <v>0.23253168504669619</v>
      </c>
      <c r="N307" s="33">
        <f t="shared" si="76"/>
        <v>8890875</v>
      </c>
      <c r="O307" s="38">
        <f t="shared" si="77"/>
        <v>1.3982790750122553</v>
      </c>
      <c r="P307" s="33">
        <v>1477129</v>
      </c>
      <c r="Q307" s="33">
        <v>11184264</v>
      </c>
      <c r="R307" s="33">
        <v>5531454</v>
      </c>
      <c r="S307" s="33">
        <v>6441052</v>
      </c>
      <c r="T307" s="38">
        <f t="shared" si="78"/>
        <v>1.1644410312369948</v>
      </c>
      <c r="U307" s="38">
        <f t="shared" si="79"/>
        <v>9.5455440926284219E-4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1688045</v>
      </c>
      <c r="K308" s="38">
        <f t="shared" si="74"/>
        <v>0.45798195414713583</v>
      </c>
      <c r="L308" s="33">
        <v>450083</v>
      </c>
      <c r="M308" s="38">
        <f t="shared" si="75"/>
        <v>0.12211160950591088</v>
      </c>
      <c r="N308" s="33">
        <f t="shared" si="76"/>
        <v>5233104</v>
      </c>
      <c r="O308" s="38">
        <f t="shared" si="77"/>
        <v>1.4197886882015545</v>
      </c>
      <c r="P308" s="33">
        <v>1060528</v>
      </c>
      <c r="Q308" s="33">
        <v>3001952</v>
      </c>
      <c r="R308" s="33">
        <v>3227841</v>
      </c>
      <c r="S308" s="33">
        <v>3131566</v>
      </c>
      <c r="T308" s="38">
        <f t="shared" si="78"/>
        <v>0.97017356183281644</v>
      </c>
      <c r="U308" s="38">
        <f t="shared" si="79"/>
        <v>-0.57560479308419965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1652568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1440694</v>
      </c>
      <c r="K309" s="38">
        <f t="shared" si="74"/>
        <v>0.87179105489153852</v>
      </c>
      <c r="L309" s="33">
        <v>1096009</v>
      </c>
      <c r="M309" s="38">
        <f t="shared" si="75"/>
        <v>0.66321567402975246</v>
      </c>
      <c r="N309" s="33">
        <f t="shared" si="76"/>
        <v>5524494</v>
      </c>
      <c r="O309" s="38">
        <f t="shared" si="77"/>
        <v>3.3429752966292461</v>
      </c>
      <c r="P309" s="33">
        <v>1029926</v>
      </c>
      <c r="Q309" s="33">
        <v>4485822</v>
      </c>
      <c r="R309" s="33">
        <v>1324864</v>
      </c>
      <c r="S309" s="33">
        <v>3267929</v>
      </c>
      <c r="T309" s="38">
        <f t="shared" si="78"/>
        <v>2.4666146864885756</v>
      </c>
      <c r="U309" s="38">
        <f t="shared" si="79"/>
        <v>6.4162862186215364E-2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23435496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8633103</v>
      </c>
      <c r="K310" s="39">
        <f t="shared" si="74"/>
        <v>0.36837722572630849</v>
      </c>
      <c r="L310" s="34">
        <f>SUM(L304:L309)</f>
        <v>4601322</v>
      </c>
      <c r="M310" s="39">
        <f t="shared" si="75"/>
        <v>0.19633985984337604</v>
      </c>
      <c r="N310" s="34">
        <f t="shared" si="76"/>
        <v>30566568</v>
      </c>
      <c r="O310" s="39">
        <f t="shared" si="77"/>
        <v>1.3042850895923006</v>
      </c>
      <c r="P310" s="34">
        <f>SUM(P304:P309)</f>
        <v>5017983</v>
      </c>
      <c r="Q310" s="34">
        <f>SUM(Q304:Q309)</f>
        <v>28925161</v>
      </c>
      <c r="R310" s="34">
        <f>SUM(R304:R309)</f>
        <v>18878918</v>
      </c>
      <c r="S310" s="34">
        <f>SUM(S304:S309)</f>
        <v>21273918</v>
      </c>
      <c r="T310" s="39">
        <f t="shared" si="78"/>
        <v>1.1268610838820319</v>
      </c>
      <c r="U310" s="39">
        <f t="shared" si="79"/>
        <v>-8.3033561492735219E-2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2733872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2707531</v>
      </c>
      <c r="K311" s="38">
        <f t="shared" si="74"/>
        <v>0.99036494759081628</v>
      </c>
      <c r="L311" s="33">
        <v>1103327</v>
      </c>
      <c r="M311" s="38">
        <f t="shared" si="75"/>
        <v>0.40357668537517483</v>
      </c>
      <c r="N311" s="33">
        <f t="shared" si="76"/>
        <v>6625654</v>
      </c>
      <c r="O311" s="38">
        <f t="shared" si="77"/>
        <v>2.4235421409634395</v>
      </c>
      <c r="P311" s="33">
        <v>689048</v>
      </c>
      <c r="Q311" s="33">
        <v>934947</v>
      </c>
      <c r="R311" s="33">
        <v>714947</v>
      </c>
      <c r="S311" s="33">
        <v>2189076</v>
      </c>
      <c r="T311" s="38">
        <f t="shared" si="78"/>
        <v>3.0618717191623994</v>
      </c>
      <c r="U311" s="38">
        <f t="shared" si="79"/>
        <v>0.60123387630469871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3797426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1153700</v>
      </c>
      <c r="K312" s="38">
        <f t="shared" si="74"/>
        <v>0.30381105517263535</v>
      </c>
      <c r="L312" s="33">
        <v>274679</v>
      </c>
      <c r="M312" s="38">
        <f t="shared" si="75"/>
        <v>7.2332943420095608E-2</v>
      </c>
      <c r="N312" s="33">
        <f t="shared" si="76"/>
        <v>2094550</v>
      </c>
      <c r="O312" s="38">
        <f t="shared" si="77"/>
        <v>0.5515709851883881</v>
      </c>
      <c r="P312" s="33">
        <v>1189020</v>
      </c>
      <c r="Q312" s="33">
        <v>5631802</v>
      </c>
      <c r="R312" s="33">
        <v>5631802</v>
      </c>
      <c r="S312" s="33">
        <v>2189145</v>
      </c>
      <c r="T312" s="38">
        <f t="shared" si="78"/>
        <v>0.38871128636979779</v>
      </c>
      <c r="U312" s="38">
        <f t="shared" si="79"/>
        <v>-0.76898706497788094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465210</v>
      </c>
      <c r="K313" s="38">
        <f t="shared" si="74"/>
        <v>0.43990241411591163</v>
      </c>
      <c r="L313" s="33">
        <v>114684</v>
      </c>
      <c r="M313" s="38">
        <f t="shared" si="75"/>
        <v>0.10844515049218462</v>
      </c>
      <c r="N313" s="33">
        <f t="shared" si="76"/>
        <v>714606</v>
      </c>
      <c r="O313" s="38">
        <f t="shared" si="77"/>
        <v>0.67573118493092399</v>
      </c>
      <c r="P313" s="33">
        <v>1638062</v>
      </c>
      <c r="Q313" s="33">
        <v>1915246</v>
      </c>
      <c r="R313" s="33">
        <v>2444690</v>
      </c>
      <c r="S313" s="33">
        <v>2259912</v>
      </c>
      <c r="T313" s="38">
        <f t="shared" si="78"/>
        <v>0.92441659269682452</v>
      </c>
      <c r="U313" s="38">
        <f t="shared" si="79"/>
        <v>-0.92998799801228527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3172921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1761329</v>
      </c>
      <c r="K314" s="38">
        <f t="shared" si="74"/>
        <v>0.5551127809359262</v>
      </c>
      <c r="L314" s="33">
        <v>1057225</v>
      </c>
      <c r="M314" s="38">
        <f t="shared" si="75"/>
        <v>0.33320243397172511</v>
      </c>
      <c r="N314" s="33">
        <f t="shared" si="76"/>
        <v>3853130</v>
      </c>
      <c r="O314" s="38">
        <f t="shared" si="77"/>
        <v>1.2143794314450314</v>
      </c>
      <c r="P314" s="33">
        <v>395300</v>
      </c>
      <c r="Q314" s="33">
        <v>1811200</v>
      </c>
      <c r="R314" s="33">
        <v>2125593</v>
      </c>
      <c r="S314" s="33">
        <v>1281651</v>
      </c>
      <c r="T314" s="38">
        <f t="shared" si="78"/>
        <v>0.60296162059246527</v>
      </c>
      <c r="U314" s="38">
        <f t="shared" si="79"/>
        <v>1.6744877308373387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291549</v>
      </c>
      <c r="K315" s="38">
        <f t="shared" si="74"/>
        <v>0.21926071545945636</v>
      </c>
      <c r="L315" s="33">
        <v>371363</v>
      </c>
      <c r="M315" s="38">
        <f t="shared" si="75"/>
        <v>0.27928518731043528</v>
      </c>
      <c r="N315" s="33">
        <f t="shared" si="76"/>
        <v>870030</v>
      </c>
      <c r="O315" s="38">
        <f t="shared" si="77"/>
        <v>0.65430991109964642</v>
      </c>
      <c r="P315" s="33">
        <v>873192</v>
      </c>
      <c r="Q315" s="33">
        <v>1140691</v>
      </c>
      <c r="R315" s="33">
        <v>819143</v>
      </c>
      <c r="S315" s="33">
        <v>954940</v>
      </c>
      <c r="T315" s="38">
        <f t="shared" si="78"/>
        <v>1.1657793572062509</v>
      </c>
      <c r="U315" s="38">
        <f t="shared" si="79"/>
        <v>-0.57470636469413372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12091440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6379319</v>
      </c>
      <c r="K317" s="39">
        <f t="shared" si="74"/>
        <v>0.5275896832800725</v>
      </c>
      <c r="L317" s="34">
        <f>SUM(L311:L316)</f>
        <v>2921278</v>
      </c>
      <c r="M317" s="39">
        <f t="shared" si="75"/>
        <v>0.24159885009560483</v>
      </c>
      <c r="N317" s="34">
        <f t="shared" si="76"/>
        <v>14157970</v>
      </c>
      <c r="O317" s="39">
        <f t="shared" si="77"/>
        <v>1.1709085104834493</v>
      </c>
      <c r="P317" s="34">
        <f>SUM(P311:P316)</f>
        <v>4784622</v>
      </c>
      <c r="Q317" s="34">
        <f>SUM(Q311:Q316)</f>
        <v>11433886</v>
      </c>
      <c r="R317" s="34">
        <f>SUM(R311:R316)</f>
        <v>11736175</v>
      </c>
      <c r="S317" s="34">
        <f>SUM(S311:S316)</f>
        <v>8874724</v>
      </c>
      <c r="T317" s="39">
        <f t="shared" si="78"/>
        <v>0.75618538407956593</v>
      </c>
      <c r="U317" s="39">
        <f t="shared" si="79"/>
        <v>-0.38944434899977465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17635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5997</v>
      </c>
      <c r="K318" s="38">
        <f t="shared" si="74"/>
        <v>0.34006237595690386</v>
      </c>
      <c r="L318" s="33">
        <v>8262</v>
      </c>
      <c r="M318" s="38">
        <f t="shared" si="75"/>
        <v>0.46850014176353844</v>
      </c>
      <c r="N318" s="33">
        <f t="shared" si="76"/>
        <v>16892</v>
      </c>
      <c r="O318" s="38">
        <f t="shared" si="77"/>
        <v>0.95786787638219451</v>
      </c>
      <c r="P318" s="33">
        <v>188126</v>
      </c>
      <c r="Q318" s="33">
        <v>48600</v>
      </c>
      <c r="R318" s="33">
        <v>293302</v>
      </c>
      <c r="S318" s="33">
        <v>234504</v>
      </c>
      <c r="T318" s="38">
        <f t="shared" si="78"/>
        <v>0.79953085897811815</v>
      </c>
      <c r="U318" s="38">
        <f t="shared" si="79"/>
        <v>-0.95608262547441614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7912260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3633649</v>
      </c>
      <c r="K319" s="38">
        <f t="shared" si="74"/>
        <v>0.45924287118977386</v>
      </c>
      <c r="L319" s="33">
        <v>2549144</v>
      </c>
      <c r="M319" s="38">
        <f t="shared" si="75"/>
        <v>0.32217647043954573</v>
      </c>
      <c r="N319" s="33">
        <f t="shared" si="76"/>
        <v>13020211</v>
      </c>
      <c r="O319" s="38">
        <f t="shared" si="77"/>
        <v>1.6455742101498181</v>
      </c>
      <c r="P319" s="33">
        <v>1444946</v>
      </c>
      <c r="Q319" s="33">
        <v>8241280</v>
      </c>
      <c r="R319" s="33">
        <v>8366836</v>
      </c>
      <c r="S319" s="33">
        <v>8954094</v>
      </c>
      <c r="T319" s="38">
        <f t="shared" si="78"/>
        <v>1.0701887786494202</v>
      </c>
      <c r="U319" s="38">
        <f t="shared" si="79"/>
        <v>0.76417942262202176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1555875</v>
      </c>
      <c r="K320" s="38">
        <f t="shared" si="74"/>
        <v>0.18721347178937994</v>
      </c>
      <c r="L320" s="33">
        <v>580970</v>
      </c>
      <c r="M320" s="38">
        <f t="shared" si="75"/>
        <v>6.9906265416872226E-2</v>
      </c>
      <c r="N320" s="33">
        <f t="shared" si="76"/>
        <v>6726070</v>
      </c>
      <c r="O320" s="38">
        <f t="shared" si="77"/>
        <v>0.80932653085780981</v>
      </c>
      <c r="P320" s="33">
        <v>684990</v>
      </c>
      <c r="Q320" s="33">
        <v>8040300</v>
      </c>
      <c r="R320" s="33">
        <v>7940300</v>
      </c>
      <c r="S320" s="33">
        <v>4924795</v>
      </c>
      <c r="T320" s="38">
        <f t="shared" si="78"/>
        <v>0.62022782514514563</v>
      </c>
      <c r="U320" s="38">
        <f t="shared" si="79"/>
        <v>-0.15185623147783178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1094088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241359</v>
      </c>
      <c r="K321" s="38">
        <f t="shared" si="74"/>
        <v>0.22060291311119398</v>
      </c>
      <c r="L321" s="33">
        <v>367837</v>
      </c>
      <c r="M321" s="38">
        <f t="shared" si="75"/>
        <v>0.33620421757664831</v>
      </c>
      <c r="N321" s="33">
        <f t="shared" si="76"/>
        <v>1139835</v>
      </c>
      <c r="O321" s="38">
        <f t="shared" si="77"/>
        <v>1.0418129071884528</v>
      </c>
      <c r="P321" s="33">
        <v>129434</v>
      </c>
      <c r="Q321" s="33">
        <v>1024826</v>
      </c>
      <c r="R321" s="33">
        <v>996700</v>
      </c>
      <c r="S321" s="33">
        <v>907385</v>
      </c>
      <c r="T321" s="38">
        <f t="shared" si="78"/>
        <v>0.91038928463930968</v>
      </c>
      <c r="U321" s="38">
        <f t="shared" si="79"/>
        <v>1.8418885300616532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16686502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3983843</v>
      </c>
      <c r="K322" s="38">
        <f t="shared" si="74"/>
        <v>0.23874644308315787</v>
      </c>
      <c r="L322" s="33">
        <v>3454645</v>
      </c>
      <c r="M322" s="38">
        <f t="shared" si="75"/>
        <v>0.20703230671113695</v>
      </c>
      <c r="N322" s="33">
        <f t="shared" si="76"/>
        <v>16601432</v>
      </c>
      <c r="O322" s="38">
        <f t="shared" si="77"/>
        <v>0.99490186738958231</v>
      </c>
      <c r="P322" s="33">
        <v>3597153</v>
      </c>
      <c r="Q322" s="33">
        <v>16791094</v>
      </c>
      <c r="R322" s="33">
        <v>14484700</v>
      </c>
      <c r="S322" s="33">
        <v>15651794</v>
      </c>
      <c r="T322" s="38">
        <f t="shared" si="78"/>
        <v>1.0805742611169027</v>
      </c>
      <c r="U322" s="38">
        <f t="shared" si="79"/>
        <v>-3.9616885909495636E-2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34021185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9420723</v>
      </c>
      <c r="K323" s="39">
        <f t="shared" si="74"/>
        <v>0.27690755039837678</v>
      </c>
      <c r="L323" s="34">
        <f>SUM(L318:L322)</f>
        <v>6960858</v>
      </c>
      <c r="M323" s="39">
        <f t="shared" si="75"/>
        <v>0.20460363153135319</v>
      </c>
      <c r="N323" s="34">
        <f t="shared" si="76"/>
        <v>37504440</v>
      </c>
      <c r="O323" s="39">
        <f t="shared" si="77"/>
        <v>1.1023848816553568</v>
      </c>
      <c r="P323" s="34">
        <f>SUM(P318:P322)</f>
        <v>6044649</v>
      </c>
      <c r="Q323" s="34">
        <f>SUM(Q318:Q322)</f>
        <v>34146100</v>
      </c>
      <c r="R323" s="34">
        <f>SUM(R318:R322)</f>
        <v>32081838</v>
      </c>
      <c r="S323" s="34">
        <f>SUM(S318:S322)</f>
        <v>30672572</v>
      </c>
      <c r="T323" s="39">
        <f t="shared" si="78"/>
        <v>0.95607277862321982</v>
      </c>
      <c r="U323" s="39">
        <f t="shared" si="79"/>
        <v>0.15157356531371802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14824819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2916287</v>
      </c>
      <c r="K325" s="38">
        <f t="shared" si="74"/>
        <v>0.1967165332676237</v>
      </c>
      <c r="L325" s="33">
        <v>1556536</v>
      </c>
      <c r="M325" s="38">
        <f t="shared" si="75"/>
        <v>0.10499527852582888</v>
      </c>
      <c r="N325" s="33">
        <f t="shared" si="76"/>
        <v>14188721</v>
      </c>
      <c r="O325" s="38">
        <f t="shared" si="77"/>
        <v>0.95709235977855789</v>
      </c>
      <c r="P325" s="33">
        <v>1297017</v>
      </c>
      <c r="Q325" s="33">
        <v>14081253</v>
      </c>
      <c r="R325" s="33">
        <v>11431602</v>
      </c>
      <c r="S325" s="33">
        <v>9609212</v>
      </c>
      <c r="T325" s="38">
        <f t="shared" si="78"/>
        <v>0.84058314836363268</v>
      </c>
      <c r="U325" s="38">
        <f t="shared" si="79"/>
        <v>0.20008912759046327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2599382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223967</v>
      </c>
      <c r="K326" s="38">
        <f t="shared" si="74"/>
        <v>8.6161633803727197E-2</v>
      </c>
      <c r="L326" s="33">
        <v>1373500</v>
      </c>
      <c r="M326" s="38">
        <f t="shared" si="75"/>
        <v>0.52839482615483224</v>
      </c>
      <c r="N326" s="33">
        <f t="shared" si="76"/>
        <v>2629636</v>
      </c>
      <c r="O326" s="38">
        <f t="shared" si="77"/>
        <v>1.0116389203279856</v>
      </c>
      <c r="P326" s="33">
        <v>396835</v>
      </c>
      <c r="Q326" s="33">
        <v>2180951</v>
      </c>
      <c r="R326" s="33">
        <v>2138337</v>
      </c>
      <c r="S326" s="33">
        <v>1946445</v>
      </c>
      <c r="T326" s="38">
        <f t="shared" si="78"/>
        <v>0.91026110477441113</v>
      </c>
      <c r="U326" s="38">
        <f t="shared" si="79"/>
        <v>2.46113624050298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1035860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226766</v>
      </c>
      <c r="K327" s="38">
        <f t="shared" si="74"/>
        <v>0.21891568358658506</v>
      </c>
      <c r="L327" s="33">
        <v>372962</v>
      </c>
      <c r="M327" s="38">
        <f t="shared" si="75"/>
        <v>0.36005058598652329</v>
      </c>
      <c r="N327" s="33">
        <f t="shared" si="76"/>
        <v>990175</v>
      </c>
      <c r="O327" s="38">
        <f t="shared" si="77"/>
        <v>0.95589654972679705</v>
      </c>
      <c r="P327" s="33">
        <v>652959</v>
      </c>
      <c r="Q327" s="33">
        <v>2138000</v>
      </c>
      <c r="R327" s="33">
        <v>1182450</v>
      </c>
      <c r="S327" s="33">
        <v>1190928</v>
      </c>
      <c r="T327" s="38">
        <f t="shared" si="78"/>
        <v>1.0071698591906635</v>
      </c>
      <c r="U327" s="38">
        <f t="shared" si="79"/>
        <v>-0.42881252881115051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1963700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1395670</v>
      </c>
      <c r="K328" s="38">
        <f t="shared" si="74"/>
        <v>0.71073483729693943</v>
      </c>
      <c r="L328" s="33">
        <v>-181575</v>
      </c>
      <c r="M328" s="38">
        <f t="shared" si="75"/>
        <v>-9.2465753424657529E-2</v>
      </c>
      <c r="N328" s="33">
        <f t="shared" si="76"/>
        <v>1556417</v>
      </c>
      <c r="O328" s="38">
        <f t="shared" si="77"/>
        <v>0.79259408259917508</v>
      </c>
      <c r="P328" s="33">
        <v>63519</v>
      </c>
      <c r="Q328" s="33">
        <v>1329836</v>
      </c>
      <c r="R328" s="33">
        <v>199880</v>
      </c>
      <c r="S328" s="33">
        <v>109831</v>
      </c>
      <c r="T328" s="38">
        <f t="shared" si="78"/>
        <v>0.5494846908144887</v>
      </c>
      <c r="U328" s="38">
        <f t="shared" si="79"/>
        <v>-3.8585934917111415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168190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58323</v>
      </c>
      <c r="K329" s="38">
        <f t="shared" si="74"/>
        <v>0.34676853558475534</v>
      </c>
      <c r="L329" s="33">
        <v>187214</v>
      </c>
      <c r="M329" s="38">
        <f t="shared" si="75"/>
        <v>1.1131101730186099</v>
      </c>
      <c r="N329" s="33">
        <f t="shared" si="76"/>
        <v>292022</v>
      </c>
      <c r="O329" s="38">
        <f t="shared" si="77"/>
        <v>1.7362625601997741</v>
      </c>
      <c r="P329" s="33">
        <v>25411</v>
      </c>
      <c r="Q329" s="33">
        <v>136858</v>
      </c>
      <c r="R329" s="33">
        <v>162978</v>
      </c>
      <c r="S329" s="33">
        <v>75014</v>
      </c>
      <c r="T329" s="38">
        <f t="shared" si="78"/>
        <v>0.4602707113843586</v>
      </c>
      <c r="U329" s="38">
        <f t="shared" si="79"/>
        <v>6.3674392979418366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1353627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255199</v>
      </c>
      <c r="K330" s="38">
        <f t="shared" si="74"/>
        <v>0.18852977962171263</v>
      </c>
      <c r="L330" s="33">
        <v>322110</v>
      </c>
      <c r="M330" s="38">
        <f t="shared" si="75"/>
        <v>0.2379606789758183</v>
      </c>
      <c r="N330" s="33">
        <f t="shared" si="76"/>
        <v>1276430</v>
      </c>
      <c r="O330" s="38">
        <f t="shared" si="77"/>
        <v>0.94297025694670689</v>
      </c>
      <c r="P330" s="33">
        <v>431862</v>
      </c>
      <c r="Q330" s="33">
        <v>1709295</v>
      </c>
      <c r="R330" s="33">
        <v>1584248</v>
      </c>
      <c r="S330" s="33">
        <v>1654218</v>
      </c>
      <c r="T330" s="38">
        <f t="shared" si="78"/>
        <v>1.0441660649090294</v>
      </c>
      <c r="U330" s="38">
        <f t="shared" si="79"/>
        <v>-0.25413673812467874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7322064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3717550</v>
      </c>
      <c r="K331" s="38">
        <f t="shared" si="74"/>
        <v>0.50771886178542003</v>
      </c>
      <c r="L331" s="33">
        <v>1322570</v>
      </c>
      <c r="M331" s="38">
        <f t="shared" si="75"/>
        <v>0.18062803056624471</v>
      </c>
      <c r="N331" s="33">
        <f t="shared" si="76"/>
        <v>7513180</v>
      </c>
      <c r="O331" s="38">
        <f t="shared" si="77"/>
        <v>1.0261013834350532</v>
      </c>
      <c r="P331" s="33">
        <v>1510548</v>
      </c>
      <c r="Q331" s="33">
        <v>8656467</v>
      </c>
      <c r="R331" s="33">
        <v>6256467</v>
      </c>
      <c r="S331" s="33">
        <v>5319014</v>
      </c>
      <c r="T331" s="38">
        <f t="shared" si="78"/>
        <v>0.85016255979612776</v>
      </c>
      <c r="U331" s="38">
        <f t="shared" si="79"/>
        <v>-0.12444357941621187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29267642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8793762</v>
      </c>
      <c r="K332" s="39">
        <f t="shared" si="74"/>
        <v>0.30046021473134049</v>
      </c>
      <c r="L332" s="34">
        <f>SUM(L324:L331)</f>
        <v>4953317</v>
      </c>
      <c r="M332" s="39">
        <f t="shared" si="75"/>
        <v>0.16924209336713905</v>
      </c>
      <c r="N332" s="34">
        <f t="shared" si="76"/>
        <v>28446581</v>
      </c>
      <c r="O332" s="39">
        <f t="shared" si="77"/>
        <v>0.97194645882302377</v>
      </c>
      <c r="P332" s="34">
        <f>SUM(P324:P331)</f>
        <v>4378151</v>
      </c>
      <c r="Q332" s="34">
        <f>SUM(Q324:Q331)</f>
        <v>30232660</v>
      </c>
      <c r="R332" s="34">
        <f>SUM(R324:R331)</f>
        <v>22955962</v>
      </c>
      <c r="S332" s="34">
        <f>SUM(S324:S331)</f>
        <v>19904662</v>
      </c>
      <c r="T332" s="39">
        <f t="shared" si="78"/>
        <v>0.86708028180217411</v>
      </c>
      <c r="U332" s="39">
        <f t="shared" si="79"/>
        <v>0.13137189649237779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0</v>
      </c>
      <c r="Q333" s="33">
        <v>4032</v>
      </c>
      <c r="R333" s="33">
        <v>500</v>
      </c>
      <c r="S333" s="33">
        <v>309</v>
      </c>
      <c r="T333" s="38">
        <f t="shared" si="78"/>
        <v>0.61799999999999999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5777</v>
      </c>
      <c r="K334" s="38">
        <f t="shared" si="74"/>
        <v>1.6505714285714286</v>
      </c>
      <c r="L334" s="33">
        <v>0</v>
      </c>
      <c r="M334" s="38">
        <f t="shared" si="75"/>
        <v>0</v>
      </c>
      <c r="N334" s="33">
        <f t="shared" si="76"/>
        <v>11675</v>
      </c>
      <c r="O334" s="38">
        <f t="shared" si="77"/>
        <v>3.3357142857142859</v>
      </c>
      <c r="P334" s="33">
        <v>0</v>
      </c>
      <c r="Q334" s="33">
        <v>22000</v>
      </c>
      <c r="R334" s="33">
        <v>2000</v>
      </c>
      <c r="S334" s="33">
        <v>139</v>
      </c>
      <c r="T334" s="38">
        <f t="shared" si="78"/>
        <v>6.9500000000000006E-2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1218</v>
      </c>
      <c r="K335" s="38">
        <f t="shared" si="74"/>
        <v>3.9934426229508201E-3</v>
      </c>
      <c r="L335" s="33">
        <v>0</v>
      </c>
      <c r="M335" s="38">
        <f t="shared" si="75"/>
        <v>0</v>
      </c>
      <c r="N335" s="33">
        <f t="shared" si="76"/>
        <v>1218</v>
      </c>
      <c r="O335" s="38">
        <f t="shared" si="77"/>
        <v>3.9934426229508201E-3</v>
      </c>
      <c r="P335" s="33">
        <v>4365</v>
      </c>
      <c r="Q335" s="33">
        <v>470290</v>
      </c>
      <c r="R335" s="33">
        <v>472290</v>
      </c>
      <c r="S335" s="33">
        <v>12209</v>
      </c>
      <c r="T335" s="38">
        <f t="shared" si="78"/>
        <v>2.5850642613648393E-2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6995</v>
      </c>
      <c r="K337" s="39">
        <f t="shared" si="74"/>
        <v>2.2381708113089219E-2</v>
      </c>
      <c r="L337" s="34">
        <f>SUM(L333:L336)</f>
        <v>0</v>
      </c>
      <c r="M337" s="39">
        <f t="shared" si="75"/>
        <v>0</v>
      </c>
      <c r="N337" s="34">
        <f t="shared" si="76"/>
        <v>15180</v>
      </c>
      <c r="O337" s="39">
        <f t="shared" si="77"/>
        <v>4.8571026326904125E-2</v>
      </c>
      <c r="P337" s="34">
        <f>SUM(P333:P336)</f>
        <v>4365</v>
      </c>
      <c r="Q337" s="34">
        <f>SUM(Q333:Q336)</f>
        <v>496322</v>
      </c>
      <c r="R337" s="34">
        <f>SUM(R333:R336)</f>
        <v>474790</v>
      </c>
      <c r="S337" s="34">
        <f>SUM(S333:S336)</f>
        <v>12657</v>
      </c>
      <c r="T337" s="39">
        <f t="shared" si="78"/>
        <v>2.6658101476442216E-2</v>
      </c>
      <c r="U337" s="39">
        <f t="shared" si="79"/>
        <v>-1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146647698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43097116</v>
      </c>
      <c r="K338" s="39">
        <f t="shared" si="74"/>
        <v>0.29388198101820867</v>
      </c>
      <c r="L338" s="34">
        <f>SUM(L302,L304:L309,L311:L316,L318:L322,L324:L331,L333:L336)</f>
        <v>34569439</v>
      </c>
      <c r="M338" s="39">
        <f t="shared" si="75"/>
        <v>0.23573120800027833</v>
      </c>
      <c r="N338" s="34">
        <f t="shared" si="76"/>
        <v>167027230</v>
      </c>
      <c r="O338" s="39">
        <f t="shared" si="77"/>
        <v>1.1389693277012776</v>
      </c>
      <c r="P338" s="34">
        <f>SUM(P302,P304:P309,P311:P316,P318:P322,P324:P331,P333:P336)</f>
        <v>30355319</v>
      </c>
      <c r="Q338" s="34">
        <f>SUM(Q302,Q304:Q309,Q311:Q316,Q318:Q322,Q324:Q331,Q333:Q336)</f>
        <v>150746242</v>
      </c>
      <c r="R338" s="34">
        <f>SUM(R302,R304:R309,R311:R316,R318:R322,R324:R331,R333:R336)</f>
        <v>112198313</v>
      </c>
      <c r="S338" s="34">
        <f>SUM(S302,S304:S309,S311:S316,S318:S322,S324:S331,S333:S336)</f>
        <v>101431952</v>
      </c>
      <c r="T338" s="39">
        <f t="shared" si="78"/>
        <v>0.9040416855465554</v>
      </c>
      <c r="U338" s="39">
        <f t="shared" si="79"/>
        <v>0.13882641127902495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696944198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137807166</v>
      </c>
      <c r="K339" s="41">
        <f t="shared" si="74"/>
        <v>0.19773055919750981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64723066</v>
      </c>
      <c r="M339" s="41">
        <f t="shared" si="75"/>
        <v>9.2866927059201951E-2</v>
      </c>
      <c r="N339" s="36">
        <f t="shared" si="76"/>
        <v>487379551</v>
      </c>
      <c r="O339" s="41">
        <f t="shared" si="77"/>
        <v>0.69930928817345572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88734624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655152638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340961382</v>
      </c>
      <c r="T339" s="41">
        <f t="shared" si="78"/>
        <v>0.52043044967484353</v>
      </c>
      <c r="U339" s="41">
        <f t="shared" si="79"/>
        <v>-0.27059964777672352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46397935</v>
      </c>
      <c r="K8" s="38">
        <f>IF(($E8       =0),0,($J8       /$E8       ))</f>
        <v>0.22452994596252801</v>
      </c>
      <c r="L8" s="33">
        <v>42684510</v>
      </c>
      <c r="M8" s="38">
        <f>IF(($E8       =0),0,($L8       /$E8       ))</f>
        <v>0.20655985495339363</v>
      </c>
      <c r="N8" s="33">
        <f>$F8       +$H8       +$J8       +$L8</f>
        <v>180891017</v>
      </c>
      <c r="O8" s="38">
        <f>IF(($E8       =0),0,($N8       /$E8       ))</f>
        <v>0.87537193782690403</v>
      </c>
      <c r="P8" s="33">
        <v>38201430</v>
      </c>
      <c r="Q8" s="33">
        <v>190903755</v>
      </c>
      <c r="R8" s="33">
        <v>190903755</v>
      </c>
      <c r="S8" s="33">
        <v>171202451</v>
      </c>
      <c r="T8" s="38">
        <f>IF(($R8       =0),0,($S8       /$R8       ))</f>
        <v>0.89679980888799171</v>
      </c>
      <c r="U8" s="38">
        <f>IF(($P8       =0),0,(($L8       /$P8       )-1))</f>
        <v>0.11735372209888473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700738190</v>
      </c>
      <c r="E9" s="33">
        <v>539271910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265375069</v>
      </c>
      <c r="K9" s="38">
        <f>IF(($E9       =0),0,($J9       /$E9       ))</f>
        <v>0.49209881708839609</v>
      </c>
      <c r="L9" s="33">
        <v>81902652</v>
      </c>
      <c r="M9" s="38">
        <f>IF(($E9       =0),0,($L9       /$E9       ))</f>
        <v>0.15187635491713261</v>
      </c>
      <c r="N9" s="33">
        <f>$F9       +$H9       +$J9       +$L9</f>
        <v>561866568</v>
      </c>
      <c r="O9" s="38">
        <f>IF(($E9       =0),0,($N9       /$E9       ))</f>
        <v>1.0418984515622185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745916662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311773004</v>
      </c>
      <c r="K10" s="39">
        <f t="shared" ref="K10:K54" si="2">IF(($E10      =0),0,($J10      /$E10      ))</f>
        <v>0.41797297189213345</v>
      </c>
      <c r="L10" s="34">
        <f>SUM(L8:L9)</f>
        <v>124587162</v>
      </c>
      <c r="M10" s="39">
        <f t="shared" ref="M10:M54" si="3">IF(($E10      =0),0,($L10      /$E10      ))</f>
        <v>0.16702557852233632</v>
      </c>
      <c r="N10" s="34">
        <f t="shared" ref="N10:N54" si="4">$F10      +$H10      +$J10      +$L10</f>
        <v>742757585</v>
      </c>
      <c r="O10" s="39">
        <f t="shared" ref="O10:O54" si="5">IF(($E10      =0),0,($N10      /$E10      ))</f>
        <v>0.99576483920934322</v>
      </c>
      <c r="P10" s="34">
        <f>SUM(P8:P9)</f>
        <v>38201430</v>
      </c>
      <c r="Q10" s="34">
        <f>SUM(Q8:Q9)</f>
        <v>190903755</v>
      </c>
      <c r="R10" s="34">
        <f>SUM(R8:R9)</f>
        <v>190903755</v>
      </c>
      <c r="S10" s="34">
        <f>SUM(S8:S9)</f>
        <v>171202451</v>
      </c>
      <c r="T10" s="39">
        <f t="shared" ref="T10:T54" si="6">IF(($R10      =0),0,($S10      /$R10      ))</f>
        <v>0.89679980888799171</v>
      </c>
      <c r="U10" s="39">
        <f t="shared" ref="U10:U54" si="7">IF(($P10      =0),0,(($L10      /$P10      )-1))</f>
        <v>2.2613219452779649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2147744</v>
      </c>
      <c r="E11" s="33">
        <v>2484474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102701</v>
      </c>
      <c r="K11" s="38">
        <f t="shared" si="2"/>
        <v>4.1337120050360762E-2</v>
      </c>
      <c r="L11" s="33">
        <v>378541</v>
      </c>
      <c r="M11" s="38">
        <f t="shared" si="3"/>
        <v>0.15236263289533317</v>
      </c>
      <c r="N11" s="33">
        <f t="shared" si="4"/>
        <v>936019</v>
      </c>
      <c r="O11" s="38">
        <f t="shared" si="5"/>
        <v>0.37674735175332885</v>
      </c>
      <c r="P11" s="33">
        <v>1653746</v>
      </c>
      <c r="Q11" s="33">
        <v>2265527</v>
      </c>
      <c r="R11" s="33">
        <v>2137103</v>
      </c>
      <c r="S11" s="33">
        <v>1907605</v>
      </c>
      <c r="T11" s="38">
        <f t="shared" si="6"/>
        <v>0.89261256944564671</v>
      </c>
      <c r="U11" s="38">
        <f t="shared" si="7"/>
        <v>-0.77110088248134834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52500</v>
      </c>
      <c r="E12" s="33">
        <v>40000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9135</v>
      </c>
      <c r="K12" s="38">
        <f t="shared" si="2"/>
        <v>0.22837499999999999</v>
      </c>
      <c r="L12" s="33">
        <v>0</v>
      </c>
      <c r="M12" s="38">
        <f t="shared" si="3"/>
        <v>0</v>
      </c>
      <c r="N12" s="33">
        <f t="shared" si="4"/>
        <v>16176</v>
      </c>
      <c r="O12" s="38">
        <f t="shared" si="5"/>
        <v>0.40439999999999998</v>
      </c>
      <c r="P12" s="33">
        <v>18572</v>
      </c>
      <c r="Q12" s="33">
        <v>52500</v>
      </c>
      <c r="R12" s="33">
        <v>497565</v>
      </c>
      <c r="S12" s="33">
        <v>1052286</v>
      </c>
      <c r="T12" s="38">
        <f t="shared" si="6"/>
        <v>2.1148714238340718</v>
      </c>
      <c r="U12" s="38">
        <f t="shared" si="7"/>
        <v>-1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1812</v>
      </c>
      <c r="K13" s="38">
        <f t="shared" si="2"/>
        <v>1.3657001248123294E-3</v>
      </c>
      <c r="L13" s="33">
        <v>4479</v>
      </c>
      <c r="M13" s="38">
        <f t="shared" si="3"/>
        <v>3.3758117323589528E-3</v>
      </c>
      <c r="N13" s="33">
        <f t="shared" si="4"/>
        <v>9226</v>
      </c>
      <c r="O13" s="38">
        <f t="shared" si="5"/>
        <v>6.9536144324053809E-3</v>
      </c>
      <c r="P13" s="33">
        <v>5299</v>
      </c>
      <c r="Q13" s="33">
        <v>2095580</v>
      </c>
      <c r="R13" s="33">
        <v>1795580</v>
      </c>
      <c r="S13" s="33">
        <v>23105</v>
      </c>
      <c r="T13" s="38">
        <f t="shared" si="6"/>
        <v>1.2867708484166676E-2</v>
      </c>
      <c r="U13" s="38">
        <f t="shared" si="7"/>
        <v>-0.15474617852424988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41222</v>
      </c>
      <c r="E14" s="33">
        <v>28071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-718175</v>
      </c>
      <c r="K14" s="38">
        <f t="shared" si="2"/>
        <v>-25.584232838160379</v>
      </c>
      <c r="L14" s="33">
        <v>29880</v>
      </c>
      <c r="M14" s="38">
        <f t="shared" si="3"/>
        <v>1.0644437319653735</v>
      </c>
      <c r="N14" s="33">
        <f t="shared" si="4"/>
        <v>62314</v>
      </c>
      <c r="O14" s="38">
        <f t="shared" si="5"/>
        <v>2.2198710412881622</v>
      </c>
      <c r="P14" s="33">
        <v>13465</v>
      </c>
      <c r="Q14" s="33">
        <v>39073</v>
      </c>
      <c r="R14" s="33">
        <v>522204</v>
      </c>
      <c r="S14" s="33">
        <v>80172</v>
      </c>
      <c r="T14" s="38">
        <f t="shared" si="6"/>
        <v>0.15352620814853965</v>
      </c>
      <c r="U14" s="38">
        <f t="shared" si="7"/>
        <v>1.2190865206089865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3720420</v>
      </c>
      <c r="K15" s="38">
        <f t="shared" si="2"/>
        <v>0.5187131844097439</v>
      </c>
      <c r="L15" s="33">
        <v>659203</v>
      </c>
      <c r="M15" s="38">
        <f t="shared" si="3"/>
        <v>9.1908248881162974E-2</v>
      </c>
      <c r="N15" s="33">
        <f t="shared" si="4"/>
        <v>4387974</v>
      </c>
      <c r="O15" s="38">
        <f t="shared" si="5"/>
        <v>0.61178575715837491</v>
      </c>
      <c r="P15" s="33">
        <v>933373</v>
      </c>
      <c r="Q15" s="33">
        <v>12697805</v>
      </c>
      <c r="R15" s="33">
        <v>6877939</v>
      </c>
      <c r="S15" s="33">
        <v>6598288</v>
      </c>
      <c r="T15" s="38">
        <f t="shared" si="6"/>
        <v>0.95934087231654719</v>
      </c>
      <c r="U15" s="38">
        <f t="shared" si="7"/>
        <v>-0.29374108743235561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21008</v>
      </c>
      <c r="E16" s="33">
        <v>13106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7003</v>
      </c>
      <c r="K16" s="38">
        <f t="shared" si="2"/>
        <v>0.53433541889211045</v>
      </c>
      <c r="L16" s="33">
        <v>3654</v>
      </c>
      <c r="M16" s="38">
        <f t="shared" si="3"/>
        <v>0.27880360140393712</v>
      </c>
      <c r="N16" s="33">
        <f t="shared" si="4"/>
        <v>16183</v>
      </c>
      <c r="O16" s="38">
        <f t="shared" si="5"/>
        <v>1.2347779642911643</v>
      </c>
      <c r="P16" s="33">
        <v>2338</v>
      </c>
      <c r="Q16" s="33">
        <v>20181</v>
      </c>
      <c r="R16" s="33">
        <v>20181</v>
      </c>
      <c r="S16" s="33">
        <v>12823</v>
      </c>
      <c r="T16" s="38">
        <f t="shared" si="6"/>
        <v>0.63539963331846783</v>
      </c>
      <c r="U16" s="38">
        <f t="shared" si="7"/>
        <v>0.56287425149700598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963381</v>
      </c>
      <c r="K17" s="38">
        <f t="shared" si="2"/>
        <v>0.51497569666616949</v>
      </c>
      <c r="L17" s="33">
        <v>1098299</v>
      </c>
      <c r="M17" s="38">
        <f t="shared" si="3"/>
        <v>0.58709616722019364</v>
      </c>
      <c r="N17" s="33">
        <f t="shared" si="4"/>
        <v>2738072</v>
      </c>
      <c r="O17" s="38">
        <f t="shared" si="5"/>
        <v>1.4636374764731006</v>
      </c>
      <c r="P17" s="33">
        <v>705044</v>
      </c>
      <c r="Q17" s="33">
        <v>20969841</v>
      </c>
      <c r="R17" s="33">
        <v>1757976</v>
      </c>
      <c r="S17" s="33">
        <v>2070086</v>
      </c>
      <c r="T17" s="38">
        <f t="shared" si="6"/>
        <v>1.1775393975799442</v>
      </c>
      <c r="U17" s="38">
        <f t="shared" si="7"/>
        <v>0.55777369923011899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12935577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4086277</v>
      </c>
      <c r="K19" s="39">
        <f t="shared" si="2"/>
        <v>0.31589445140328876</v>
      </c>
      <c r="L19" s="34">
        <f>SUM(L11:L18)</f>
        <v>2174056</v>
      </c>
      <c r="M19" s="39">
        <f t="shared" si="3"/>
        <v>0.16806795707682773</v>
      </c>
      <c r="N19" s="34">
        <f t="shared" si="4"/>
        <v>8165964</v>
      </c>
      <c r="O19" s="39">
        <f t="shared" si="5"/>
        <v>0.63127945510277583</v>
      </c>
      <c r="P19" s="34">
        <f>SUM(P11:P18)</f>
        <v>3331837</v>
      </c>
      <c r="Q19" s="34">
        <f>SUM(Q11:Q18)</f>
        <v>38140507</v>
      </c>
      <c r="R19" s="34">
        <f>SUM(R11:R18)</f>
        <v>13608548</v>
      </c>
      <c r="S19" s="34">
        <f>SUM(S11:S18)</f>
        <v>11744365</v>
      </c>
      <c r="T19" s="39">
        <f t="shared" si="6"/>
        <v>0.86301382043109964</v>
      </c>
      <c r="U19" s="39">
        <f t="shared" si="7"/>
        <v>-0.34749028839045848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650000</v>
      </c>
      <c r="E20" s="33">
        <v>1270000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158070</v>
      </c>
      <c r="K20" s="38">
        <f t="shared" si="2"/>
        <v>0.12446456692913385</v>
      </c>
      <c r="L20" s="33">
        <v>146417</v>
      </c>
      <c r="M20" s="38">
        <f t="shared" si="3"/>
        <v>0.11528897637795275</v>
      </c>
      <c r="N20" s="33">
        <f t="shared" si="4"/>
        <v>304487</v>
      </c>
      <c r="O20" s="38">
        <f t="shared" si="5"/>
        <v>0.23975354330708662</v>
      </c>
      <c r="P20" s="33">
        <v>0</v>
      </c>
      <c r="Q20" s="33">
        <v>1650000</v>
      </c>
      <c r="R20" s="33">
        <v>650000</v>
      </c>
      <c r="S20" s="33">
        <v>1538927</v>
      </c>
      <c r="T20" s="38">
        <f t="shared" si="6"/>
        <v>2.3675799999999998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271091</v>
      </c>
      <c r="K21" s="38">
        <f t="shared" si="2"/>
        <v>3765.1527777777778</v>
      </c>
      <c r="L21" s="33">
        <v>302204</v>
      </c>
      <c r="M21" s="38">
        <f t="shared" si="3"/>
        <v>4197.2777777777774</v>
      </c>
      <c r="N21" s="33">
        <f t="shared" si="4"/>
        <v>1020230</v>
      </c>
      <c r="O21" s="38">
        <f t="shared" si="5"/>
        <v>14169.861111111111</v>
      </c>
      <c r="P21" s="33">
        <v>177826</v>
      </c>
      <c r="Q21" s="33">
        <v>0</v>
      </c>
      <c r="R21" s="33">
        <v>0</v>
      </c>
      <c r="S21" s="33">
        <v>862350</v>
      </c>
      <c r="T21" s="38">
        <f t="shared" si="6"/>
        <v>0</v>
      </c>
      <c r="U21" s="38">
        <f t="shared" si="7"/>
        <v>0.69943652784182286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150840</v>
      </c>
      <c r="K22" s="38">
        <f t="shared" si="2"/>
        <v>0.10261224489795918</v>
      </c>
      <c r="L22" s="33">
        <v>825402</v>
      </c>
      <c r="M22" s="38">
        <f t="shared" si="3"/>
        <v>0.56149795918367351</v>
      </c>
      <c r="N22" s="33">
        <f t="shared" si="4"/>
        <v>1138889</v>
      </c>
      <c r="O22" s="38">
        <f t="shared" si="5"/>
        <v>0.77475442176870746</v>
      </c>
      <c r="P22" s="33">
        <v>145983</v>
      </c>
      <c r="Q22" s="33">
        <v>2300000</v>
      </c>
      <c r="R22" s="33">
        <v>2300000</v>
      </c>
      <c r="S22" s="33">
        <v>294610</v>
      </c>
      <c r="T22" s="38">
        <f t="shared" si="6"/>
        <v>0.12809130434782609</v>
      </c>
      <c r="U22" s="38">
        <f t="shared" si="7"/>
        <v>4.6540967098908776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1444033</v>
      </c>
      <c r="K23" s="38">
        <f t="shared" si="2"/>
        <v>0.3100620346089174</v>
      </c>
      <c r="L23" s="33">
        <v>1212318</v>
      </c>
      <c r="M23" s="38">
        <f t="shared" si="3"/>
        <v>0.26030830713218711</v>
      </c>
      <c r="N23" s="33">
        <f t="shared" si="4"/>
        <v>7243870</v>
      </c>
      <c r="O23" s="38">
        <f t="shared" si="5"/>
        <v>1.5554000986421355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2284866</v>
      </c>
      <c r="K25" s="38">
        <f t="shared" si="2"/>
        <v>9.863156966866396E-2</v>
      </c>
      <c r="L25" s="33">
        <v>4602134</v>
      </c>
      <c r="M25" s="38">
        <f t="shared" si="3"/>
        <v>0.19866184723547339</v>
      </c>
      <c r="N25" s="33">
        <f t="shared" si="4"/>
        <v>6942004</v>
      </c>
      <c r="O25" s="38">
        <f t="shared" si="5"/>
        <v>0.29966779284480749</v>
      </c>
      <c r="P25" s="33">
        <v>11567011</v>
      </c>
      <c r="Q25" s="33">
        <v>21885585</v>
      </c>
      <c r="R25" s="33">
        <v>21885585</v>
      </c>
      <c r="S25" s="33">
        <v>21319260</v>
      </c>
      <c r="T25" s="38">
        <f t="shared" si="6"/>
        <v>0.97412337847034935</v>
      </c>
      <c r="U25" s="38">
        <f t="shared" si="7"/>
        <v>-0.60213282411506308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8905641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1596875</v>
      </c>
      <c r="K26" s="38">
        <f t="shared" si="2"/>
        <v>0.17931050667773382</v>
      </c>
      <c r="L26" s="33">
        <v>1616427</v>
      </c>
      <c r="M26" s="38">
        <f t="shared" si="3"/>
        <v>0.18150596908184374</v>
      </c>
      <c r="N26" s="33">
        <f t="shared" si="4"/>
        <v>6217548</v>
      </c>
      <c r="O26" s="38">
        <f t="shared" si="5"/>
        <v>0.69815839196751817</v>
      </c>
      <c r="P26" s="33">
        <v>1538220</v>
      </c>
      <c r="Q26" s="33">
        <v>7737996</v>
      </c>
      <c r="R26" s="33">
        <v>0</v>
      </c>
      <c r="S26" s="33">
        <v>2657738</v>
      </c>
      <c r="T26" s="38">
        <f t="shared" si="6"/>
        <v>0</v>
      </c>
      <c r="U26" s="38">
        <f t="shared" si="7"/>
        <v>5.0842532277567631E-2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39478618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5905775</v>
      </c>
      <c r="K27" s="39">
        <f t="shared" si="2"/>
        <v>0.14959426897871653</v>
      </c>
      <c r="L27" s="34">
        <f>SUM(L20:L26)</f>
        <v>8704902</v>
      </c>
      <c r="M27" s="39">
        <f t="shared" si="3"/>
        <v>0.22049662427392974</v>
      </c>
      <c r="N27" s="34">
        <f t="shared" si="4"/>
        <v>22867028</v>
      </c>
      <c r="O27" s="39">
        <f t="shared" si="5"/>
        <v>0.57922564563936862</v>
      </c>
      <c r="P27" s="34">
        <f>SUM(P20:P26)</f>
        <v>13429040</v>
      </c>
      <c r="Q27" s="34">
        <f>SUM(Q20:Q26)</f>
        <v>33588581</v>
      </c>
      <c r="R27" s="34">
        <f>SUM(R20:R26)</f>
        <v>24850585</v>
      </c>
      <c r="S27" s="34">
        <f>SUM(S20:S26)</f>
        <v>26672885</v>
      </c>
      <c r="T27" s="39">
        <f t="shared" si="6"/>
        <v>1.0733302656657782</v>
      </c>
      <c r="U27" s="39">
        <f t="shared" si="7"/>
        <v>-0.35178523557901387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484353</v>
      </c>
      <c r="K28" s="38">
        <f t="shared" si="2"/>
        <v>0.10013893454570265</v>
      </c>
      <c r="L28" s="33">
        <v>-895149</v>
      </c>
      <c r="M28" s="38">
        <f t="shared" si="3"/>
        <v>-0.18507011852853431</v>
      </c>
      <c r="N28" s="33">
        <f t="shared" si="4"/>
        <v>652805</v>
      </c>
      <c r="O28" s="38">
        <f t="shared" si="5"/>
        <v>0.13496602099317526</v>
      </c>
      <c r="P28" s="33">
        <v>617539</v>
      </c>
      <c r="Q28" s="33">
        <v>7455266</v>
      </c>
      <c r="R28" s="33">
        <v>4655256</v>
      </c>
      <c r="S28" s="33">
        <v>2926938</v>
      </c>
      <c r="T28" s="38">
        <f t="shared" si="6"/>
        <v>0.6287383550979796</v>
      </c>
      <c r="U28" s="38">
        <f t="shared" si="7"/>
        <v>-2.4495424580471843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343530</v>
      </c>
      <c r="E29" s="33">
        <v>50000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8600</v>
      </c>
      <c r="K29" s="38">
        <f t="shared" si="2"/>
        <v>0.17199999999999999</v>
      </c>
      <c r="L29" s="33">
        <v>2270</v>
      </c>
      <c r="M29" s="38">
        <f t="shared" si="3"/>
        <v>4.5400000000000003E-2</v>
      </c>
      <c r="N29" s="33">
        <f t="shared" si="4"/>
        <v>11348</v>
      </c>
      <c r="O29" s="38">
        <f t="shared" si="5"/>
        <v>0.22696</v>
      </c>
      <c r="P29" s="33">
        <v>3450</v>
      </c>
      <c r="Q29" s="33">
        <v>530000</v>
      </c>
      <c r="R29" s="33">
        <v>343530</v>
      </c>
      <c r="S29" s="33">
        <v>31900</v>
      </c>
      <c r="T29" s="38">
        <f t="shared" si="6"/>
        <v>9.285943003522254E-2</v>
      </c>
      <c r="U29" s="38">
        <f t="shared" si="7"/>
        <v>-0.34202898550724636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169548</v>
      </c>
      <c r="K30" s="38">
        <f t="shared" si="2"/>
        <v>0.27604374421001387</v>
      </c>
      <c r="L30" s="33">
        <v>423188</v>
      </c>
      <c r="M30" s="38">
        <f t="shared" si="3"/>
        <v>0.68899898568397955</v>
      </c>
      <c r="N30" s="33">
        <f t="shared" si="4"/>
        <v>990058</v>
      </c>
      <c r="O30" s="38">
        <f t="shared" si="5"/>
        <v>1.6119288773980107</v>
      </c>
      <c r="P30" s="33">
        <v>120016</v>
      </c>
      <c r="Q30" s="33">
        <v>1090648</v>
      </c>
      <c r="R30" s="33">
        <v>1090648</v>
      </c>
      <c r="S30" s="33">
        <v>369521</v>
      </c>
      <c r="T30" s="38">
        <f t="shared" si="6"/>
        <v>0.33880867154205574</v>
      </c>
      <c r="U30" s="38">
        <f t="shared" si="7"/>
        <v>2.5260965204639381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10700000</v>
      </c>
      <c r="E31" s="33">
        <v>8900000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58381</v>
      </c>
      <c r="K31" s="38">
        <f t="shared" si="2"/>
        <v>6.5596629213483144E-3</v>
      </c>
      <c r="L31" s="33">
        <v>570056</v>
      </c>
      <c r="M31" s="38">
        <f t="shared" si="3"/>
        <v>6.4051235955056185E-2</v>
      </c>
      <c r="N31" s="33">
        <f t="shared" si="4"/>
        <v>1843144</v>
      </c>
      <c r="O31" s="38">
        <f t="shared" si="5"/>
        <v>0.20709483146067414</v>
      </c>
      <c r="P31" s="33">
        <v>490989</v>
      </c>
      <c r="Q31" s="33">
        <v>4500000</v>
      </c>
      <c r="R31" s="33">
        <v>4273000</v>
      </c>
      <c r="S31" s="33">
        <v>3809702</v>
      </c>
      <c r="T31" s="38">
        <f t="shared" si="6"/>
        <v>0.89157547390592085</v>
      </c>
      <c r="U31" s="38">
        <f t="shared" si="7"/>
        <v>0.16103619429355853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2645132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354352</v>
      </c>
      <c r="K32" s="38">
        <f t="shared" si="2"/>
        <v>0.13396382486771927</v>
      </c>
      <c r="L32" s="33">
        <v>165342</v>
      </c>
      <c r="M32" s="38">
        <f t="shared" si="3"/>
        <v>6.2508033625543066E-2</v>
      </c>
      <c r="N32" s="33">
        <f t="shared" si="4"/>
        <v>1399629</v>
      </c>
      <c r="O32" s="38">
        <f t="shared" si="5"/>
        <v>0.52913389577533376</v>
      </c>
      <c r="P32" s="33">
        <v>344285</v>
      </c>
      <c r="Q32" s="33">
        <v>2543331</v>
      </c>
      <c r="R32" s="33">
        <v>2543331</v>
      </c>
      <c r="S32" s="33">
        <v>1223058</v>
      </c>
      <c r="T32" s="38">
        <f t="shared" si="6"/>
        <v>0.48088825245318051</v>
      </c>
      <c r="U32" s="38">
        <f t="shared" si="7"/>
        <v>-0.51975253060690996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9956298</v>
      </c>
      <c r="E33" s="33">
        <v>8261636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799422</v>
      </c>
      <c r="K33" s="38">
        <f t="shared" si="2"/>
        <v>9.6763159258045253E-2</v>
      </c>
      <c r="L33" s="33">
        <v>862983</v>
      </c>
      <c r="M33" s="38">
        <f t="shared" si="3"/>
        <v>0.10445667177784158</v>
      </c>
      <c r="N33" s="33">
        <f t="shared" si="4"/>
        <v>5441420</v>
      </c>
      <c r="O33" s="38">
        <f t="shared" si="5"/>
        <v>0.65863710286921384</v>
      </c>
      <c r="P33" s="33">
        <v>1785851</v>
      </c>
      <c r="Q33" s="33">
        <v>17075231</v>
      </c>
      <c r="R33" s="33">
        <v>10501036</v>
      </c>
      <c r="S33" s="33">
        <v>8962042</v>
      </c>
      <c r="T33" s="38">
        <f t="shared" si="6"/>
        <v>0.8534436030883048</v>
      </c>
      <c r="U33" s="38">
        <f t="shared" si="7"/>
        <v>-0.51676651635550774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25307785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1874656</v>
      </c>
      <c r="K35" s="39">
        <f t="shared" si="2"/>
        <v>7.4074281885988844E-2</v>
      </c>
      <c r="L35" s="34">
        <f>SUM(L28:L34)</f>
        <v>1128690</v>
      </c>
      <c r="M35" s="39">
        <f t="shared" si="3"/>
        <v>4.4598529661920232E-2</v>
      </c>
      <c r="N35" s="34">
        <f t="shared" si="4"/>
        <v>10338404</v>
      </c>
      <c r="O35" s="39">
        <f t="shared" si="5"/>
        <v>0.40850686853867296</v>
      </c>
      <c r="P35" s="34">
        <f>SUM(P28:P34)</f>
        <v>3362130</v>
      </c>
      <c r="Q35" s="34">
        <f>SUM(Q28:Q34)</f>
        <v>33194476</v>
      </c>
      <c r="R35" s="34">
        <f>SUM(R28:R34)</f>
        <v>23406801</v>
      </c>
      <c r="S35" s="34">
        <f>SUM(S28:S34)</f>
        <v>17323161</v>
      </c>
      <c r="T35" s="39">
        <f t="shared" si="6"/>
        <v>0.74009092485555805</v>
      </c>
      <c r="U35" s="39">
        <f t="shared" si="7"/>
        <v>-0.66429317129319809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1156573</v>
      </c>
      <c r="K36" s="38">
        <f t="shared" si="2"/>
        <v>0.38692772017440591</v>
      </c>
      <c r="L36" s="33">
        <v>659552</v>
      </c>
      <c r="M36" s="38">
        <f t="shared" si="3"/>
        <v>0.22065096772661108</v>
      </c>
      <c r="N36" s="33">
        <f t="shared" si="4"/>
        <v>3531590</v>
      </c>
      <c r="O36" s="38">
        <f t="shared" si="5"/>
        <v>1.1814819015234923</v>
      </c>
      <c r="P36" s="33">
        <v>1835021</v>
      </c>
      <c r="Q36" s="33">
        <v>2876919</v>
      </c>
      <c r="R36" s="33">
        <v>2876919</v>
      </c>
      <c r="S36" s="33">
        <v>14282386</v>
      </c>
      <c r="T36" s="38">
        <f t="shared" si="6"/>
        <v>4.9644727571405385</v>
      </c>
      <c r="U36" s="38">
        <f t="shared" si="7"/>
        <v>-0.64057523047420162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2775354</v>
      </c>
      <c r="E37" s="33">
        <v>4274298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940563</v>
      </c>
      <c r="K37" s="38">
        <f t="shared" si="2"/>
        <v>0.22005087151153241</v>
      </c>
      <c r="L37" s="33">
        <v>661835</v>
      </c>
      <c r="M37" s="38">
        <f t="shared" si="3"/>
        <v>0.15484063113989713</v>
      </c>
      <c r="N37" s="33">
        <f t="shared" si="4"/>
        <v>5196093</v>
      </c>
      <c r="O37" s="38">
        <f t="shared" si="5"/>
        <v>1.2156599750415156</v>
      </c>
      <c r="P37" s="33">
        <v>963116</v>
      </c>
      <c r="Q37" s="33">
        <v>2798582</v>
      </c>
      <c r="R37" s="33">
        <v>2630667</v>
      </c>
      <c r="S37" s="33">
        <v>2245452</v>
      </c>
      <c r="T37" s="38">
        <f t="shared" si="6"/>
        <v>0.8535675553006139</v>
      </c>
      <c r="U37" s="38">
        <f t="shared" si="7"/>
        <v>-0.31281901660859124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7107222</v>
      </c>
      <c r="E38" s="33">
        <v>17408817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2935408</v>
      </c>
      <c r="K38" s="38">
        <f t="shared" si="2"/>
        <v>0.16861616731337919</v>
      </c>
      <c r="L38" s="33">
        <v>3013247</v>
      </c>
      <c r="M38" s="38">
        <f t="shared" si="3"/>
        <v>0.17308740737523981</v>
      </c>
      <c r="N38" s="33">
        <f t="shared" si="4"/>
        <v>12759808</v>
      </c>
      <c r="O38" s="38">
        <f t="shared" si="5"/>
        <v>0.73295089494019039</v>
      </c>
      <c r="P38" s="33">
        <v>2529158</v>
      </c>
      <c r="Q38" s="33">
        <v>4845386</v>
      </c>
      <c r="R38" s="33">
        <v>6946092</v>
      </c>
      <c r="S38" s="33">
        <v>4818400</v>
      </c>
      <c r="T38" s="38">
        <f t="shared" si="6"/>
        <v>0.69368502461528003</v>
      </c>
      <c r="U38" s="38">
        <f t="shared" si="7"/>
        <v>0.191403225895733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24672234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5032544</v>
      </c>
      <c r="K40" s="39">
        <f t="shared" si="2"/>
        <v>0.20397601611593016</v>
      </c>
      <c r="L40" s="34">
        <f>SUM(L36:L39)</f>
        <v>4334634</v>
      </c>
      <c r="M40" s="39">
        <f t="shared" si="3"/>
        <v>0.17568875197924921</v>
      </c>
      <c r="N40" s="34">
        <f t="shared" si="4"/>
        <v>21487491</v>
      </c>
      <c r="O40" s="39">
        <f t="shared" si="5"/>
        <v>0.87091793146903518</v>
      </c>
      <c r="P40" s="34">
        <f>SUM(P36:P39)</f>
        <v>5327295</v>
      </c>
      <c r="Q40" s="34">
        <f>SUM(Q36:Q39)</f>
        <v>14520887</v>
      </c>
      <c r="R40" s="34">
        <f>SUM(R36:R39)</f>
        <v>12453678</v>
      </c>
      <c r="S40" s="34">
        <f>SUM(S36:S39)</f>
        <v>21346238</v>
      </c>
      <c r="T40" s="39">
        <f t="shared" si="6"/>
        <v>1.7140509012678824</v>
      </c>
      <c r="U40" s="39">
        <f t="shared" si="7"/>
        <v>-0.18633490354861149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1333734</v>
      </c>
      <c r="K43" s="38">
        <f t="shared" si="2"/>
        <v>0.2080627769783634</v>
      </c>
      <c r="L43" s="33">
        <v>505319</v>
      </c>
      <c r="M43" s="38">
        <f t="shared" si="3"/>
        <v>7.8829867424786065E-2</v>
      </c>
      <c r="N43" s="33">
        <f t="shared" si="4"/>
        <v>5091326</v>
      </c>
      <c r="O43" s="38">
        <f t="shared" si="5"/>
        <v>0.79424789805324225</v>
      </c>
      <c r="P43" s="33">
        <v>1176888</v>
      </c>
      <c r="Q43" s="33">
        <v>461456</v>
      </c>
      <c r="R43" s="33">
        <v>461456</v>
      </c>
      <c r="S43" s="33">
        <v>7645399</v>
      </c>
      <c r="T43" s="38">
        <f t="shared" si="6"/>
        <v>16.567991314448182</v>
      </c>
      <c r="U43" s="38">
        <f t="shared" si="7"/>
        <v>-0.57063119005376894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7357533</v>
      </c>
      <c r="K44" s="38">
        <f t="shared" si="2"/>
        <v>2.0261106175706169</v>
      </c>
      <c r="L44" s="33">
        <v>1056911</v>
      </c>
      <c r="M44" s="38">
        <f t="shared" si="3"/>
        <v>0.29105117149011472</v>
      </c>
      <c r="N44" s="33">
        <f t="shared" si="4"/>
        <v>29731741</v>
      </c>
      <c r="O44" s="38">
        <f t="shared" si="5"/>
        <v>8.187499277129934</v>
      </c>
      <c r="P44" s="33">
        <v>838819</v>
      </c>
      <c r="Q44" s="33">
        <v>3220962</v>
      </c>
      <c r="R44" s="33">
        <v>31486858</v>
      </c>
      <c r="S44" s="33">
        <v>36751902</v>
      </c>
      <c r="T44" s="38">
        <f t="shared" si="6"/>
        <v>1.167214016717705</v>
      </c>
      <c r="U44" s="38">
        <f t="shared" si="7"/>
        <v>0.25999887937683819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12898632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402762</v>
      </c>
      <c r="K45" s="38">
        <f t="shared" si="2"/>
        <v>3.1225171785659131E-2</v>
      </c>
      <c r="L45" s="33">
        <v>352858</v>
      </c>
      <c r="M45" s="38">
        <f t="shared" si="3"/>
        <v>2.7356234366559182E-2</v>
      </c>
      <c r="N45" s="33">
        <f t="shared" si="4"/>
        <v>9609066</v>
      </c>
      <c r="O45" s="38">
        <f t="shared" si="5"/>
        <v>0.74496783844984493</v>
      </c>
      <c r="P45" s="33">
        <v>6477562</v>
      </c>
      <c r="Q45" s="33">
        <v>16156316</v>
      </c>
      <c r="R45" s="33">
        <v>15618546</v>
      </c>
      <c r="S45" s="33">
        <v>9526749</v>
      </c>
      <c r="T45" s="38">
        <f t="shared" si="6"/>
        <v>0.60996388524258272</v>
      </c>
      <c r="U45" s="38">
        <f t="shared" si="7"/>
        <v>-0.94552610997779718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30797240</v>
      </c>
      <c r="E46" s="33">
        <v>28474156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39889035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51414394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9094029</v>
      </c>
      <c r="K47" s="39">
        <f t="shared" si="2"/>
        <v>0.17687710177037194</v>
      </c>
      <c r="L47" s="34">
        <f>SUM(L41:L46)</f>
        <v>1915088</v>
      </c>
      <c r="M47" s="39">
        <f t="shared" si="3"/>
        <v>3.7248090486100061E-2</v>
      </c>
      <c r="N47" s="34">
        <f t="shared" si="4"/>
        <v>44432133</v>
      </c>
      <c r="O47" s="39">
        <f t="shared" si="5"/>
        <v>0.86419637660224102</v>
      </c>
      <c r="P47" s="34">
        <f>SUM(P41:P46)</f>
        <v>8493269</v>
      </c>
      <c r="Q47" s="34">
        <f>SUM(Q41:Q46)</f>
        <v>54781345</v>
      </c>
      <c r="R47" s="34">
        <f>SUM(R41:R46)</f>
        <v>87455895</v>
      </c>
      <c r="S47" s="34">
        <f>SUM(S41:S46)</f>
        <v>53924050</v>
      </c>
      <c r="T47" s="39">
        <f t="shared" si="6"/>
        <v>0.61658565154470146</v>
      </c>
      <c r="U47" s="39">
        <f t="shared" si="7"/>
        <v>-0.77451697338209824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1822384</v>
      </c>
      <c r="K48" s="38">
        <f t="shared" si="2"/>
        <v>0.29208241976638333</v>
      </c>
      <c r="L48" s="33">
        <v>1326191</v>
      </c>
      <c r="M48" s="38">
        <f t="shared" si="3"/>
        <v>0.212555134566809</v>
      </c>
      <c r="N48" s="33">
        <f t="shared" si="4"/>
        <v>5708514</v>
      </c>
      <c r="O48" s="38">
        <f t="shared" si="5"/>
        <v>0.91493153056121856</v>
      </c>
      <c r="P48" s="33">
        <v>1289233</v>
      </c>
      <c r="Q48" s="33">
        <v>6239280</v>
      </c>
      <c r="R48" s="33">
        <v>6239280</v>
      </c>
      <c r="S48" s="33">
        <v>4514317</v>
      </c>
      <c r="T48" s="38">
        <f t="shared" si="6"/>
        <v>0.72353172160890356</v>
      </c>
      <c r="U48" s="38">
        <f t="shared" si="7"/>
        <v>2.8666656841703553E-2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3216788</v>
      </c>
      <c r="K49" s="38">
        <f t="shared" si="2"/>
        <v>0.29893373892620051</v>
      </c>
      <c r="L49" s="33">
        <v>969854</v>
      </c>
      <c r="M49" s="38">
        <f t="shared" si="3"/>
        <v>9.0127817696575366E-2</v>
      </c>
      <c r="N49" s="33">
        <f t="shared" si="4"/>
        <v>6706706</v>
      </c>
      <c r="O49" s="38">
        <f t="shared" si="5"/>
        <v>0.62324924752852306</v>
      </c>
      <c r="P49" s="33">
        <v>841861</v>
      </c>
      <c r="Q49" s="33">
        <v>10830700</v>
      </c>
      <c r="R49" s="33">
        <v>10830700</v>
      </c>
      <c r="S49" s="33">
        <v>4562654</v>
      </c>
      <c r="T49" s="38">
        <f t="shared" si="6"/>
        <v>0.42127046266630963</v>
      </c>
      <c r="U49" s="38">
        <f t="shared" si="7"/>
        <v>0.1520357873805771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3992234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975185</v>
      </c>
      <c r="K50" s="38">
        <f t="shared" si="2"/>
        <v>0.24427050117803717</v>
      </c>
      <c r="L50" s="33">
        <v>730407</v>
      </c>
      <c r="M50" s="38">
        <f t="shared" si="3"/>
        <v>0.18295696093966435</v>
      </c>
      <c r="N50" s="33">
        <f t="shared" si="4"/>
        <v>3702067</v>
      </c>
      <c r="O50" s="38">
        <f t="shared" si="5"/>
        <v>0.92731713621997103</v>
      </c>
      <c r="P50" s="33">
        <v>539600</v>
      </c>
      <c r="Q50" s="33">
        <v>4760688</v>
      </c>
      <c r="R50" s="33">
        <v>4662920</v>
      </c>
      <c r="S50" s="33">
        <v>3939048</v>
      </c>
      <c r="T50" s="38">
        <f t="shared" si="6"/>
        <v>0.84475993583419828</v>
      </c>
      <c r="U50" s="38">
        <f t="shared" si="7"/>
        <v>0.35360822831727212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190468</v>
      </c>
      <c r="K51" s="38">
        <f t="shared" si="2"/>
        <v>0.13567063181138259</v>
      </c>
      <c r="L51" s="33">
        <v>413297</v>
      </c>
      <c r="M51" s="38">
        <f t="shared" si="3"/>
        <v>0.29439205071586294</v>
      </c>
      <c r="N51" s="33">
        <f t="shared" si="4"/>
        <v>958406</v>
      </c>
      <c r="O51" s="38">
        <f t="shared" si="5"/>
        <v>0.68267397962817866</v>
      </c>
      <c r="P51" s="33">
        <v>175187</v>
      </c>
      <c r="Q51" s="33">
        <v>2700000</v>
      </c>
      <c r="R51" s="33">
        <v>800000</v>
      </c>
      <c r="S51" s="33">
        <v>733175</v>
      </c>
      <c r="T51" s="38">
        <f t="shared" si="6"/>
        <v>0.91646875000000005</v>
      </c>
      <c r="U51" s="38">
        <f t="shared" si="7"/>
        <v>1.3591761945806482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23000</v>
      </c>
      <c r="R52" s="33">
        <v>0</v>
      </c>
      <c r="S52" s="33">
        <v>-4845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22396287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6204825</v>
      </c>
      <c r="K53" s="39">
        <f t="shared" si="2"/>
        <v>0.27704703909179229</v>
      </c>
      <c r="L53" s="34">
        <f>SUM(L48:L52)</f>
        <v>3439749</v>
      </c>
      <c r="M53" s="39">
        <f t="shared" si="3"/>
        <v>0.15358568141228052</v>
      </c>
      <c r="N53" s="34">
        <f t="shared" si="4"/>
        <v>17075693</v>
      </c>
      <c r="O53" s="39">
        <f t="shared" si="5"/>
        <v>0.7624341034743839</v>
      </c>
      <c r="P53" s="34">
        <f>SUM(P48:P52)</f>
        <v>2845881</v>
      </c>
      <c r="Q53" s="34">
        <f>SUM(Q48:Q52)</f>
        <v>24553668</v>
      </c>
      <c r="R53" s="34">
        <f>SUM(R48:R52)</f>
        <v>22532900</v>
      </c>
      <c r="S53" s="34">
        <f>SUM(S48:S52)</f>
        <v>13744349</v>
      </c>
      <c r="T53" s="39">
        <f t="shared" si="6"/>
        <v>0.60996804672279203</v>
      </c>
      <c r="U53" s="39">
        <f t="shared" si="7"/>
        <v>0.2086763290524094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922121557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343971110</v>
      </c>
      <c r="K54" s="39">
        <f t="shared" si="2"/>
        <v>0.37302143886437739</v>
      </c>
      <c r="L54" s="34">
        <f>SUM(L8:L9,L11:L18,L20:L26,L28:L34,L36:L39,L41:L46,L48:L52)</f>
        <v>146284281</v>
      </c>
      <c r="M54" s="39">
        <f t="shared" si="3"/>
        <v>0.15863882574865343</v>
      </c>
      <c r="N54" s="34">
        <f t="shared" si="4"/>
        <v>867124298</v>
      </c>
      <c r="O54" s="39">
        <f t="shared" si="5"/>
        <v>0.94035790771563099</v>
      </c>
      <c r="P54" s="34">
        <f>SUM(P8:P9,P11:P18,P20:P26,P28:P34,P36:P39,P41:P46,P48:P52)</f>
        <v>74990882</v>
      </c>
      <c r="Q54" s="34">
        <f>SUM(Q8:Q9,Q11:Q18,Q20:Q26,Q28:Q34,Q36:Q39,Q41:Q46,Q48:Q52)</f>
        <v>389683219</v>
      </c>
      <c r="R54" s="34">
        <f>SUM(R8:R9,R11:R18,R20:R26,R28:R34,R36:R39,R41:R46,R48:R52)</f>
        <v>375212162</v>
      </c>
      <c r="S54" s="34">
        <f>SUM(S8:S9,S11:S18,S20:S26,S28:S34,S36:S39,S41:S46,S48:S52)</f>
        <v>315957499</v>
      </c>
      <c r="T54" s="39">
        <f t="shared" si="6"/>
        <v>0.84207691274143726</v>
      </c>
      <c r="U54" s="39">
        <f t="shared" si="7"/>
        <v>0.95069423240014705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875872</v>
      </c>
      <c r="K57" s="38">
        <f t="shared" ref="K57:K85" si="10">IF(($E57      =0),0,($J57      /$E57      ))</f>
        <v>3.477047556804741E-2</v>
      </c>
      <c r="L57" s="33">
        <v>1201252</v>
      </c>
      <c r="M57" s="38">
        <f t="shared" ref="M57:M85" si="11">IF(($E57      =0),0,($L57      /$E57      ))</f>
        <v>4.7687451268071231E-2</v>
      </c>
      <c r="N57" s="33">
        <f t="shared" ref="N57:N85" si="12">$F57      +$H57      +$J57      +$L57</f>
        <v>3501429</v>
      </c>
      <c r="O57" s="38">
        <f t="shared" ref="O57:O85" si="13">IF(($E57      =0),0,($N57      /$E57      ))</f>
        <v>0.13900016383415917</v>
      </c>
      <c r="P57" s="33">
        <v>905332</v>
      </c>
      <c r="Q57" s="33">
        <v>24183161</v>
      </c>
      <c r="R57" s="33">
        <v>6983161</v>
      </c>
      <c r="S57" s="33">
        <v>3061391</v>
      </c>
      <c r="T57" s="38">
        <f t="shared" ref="T57:T85" si="14">IF(($R57      =0),0,($S57      /$R57      ))</f>
        <v>0.43839616471680948</v>
      </c>
      <c r="U57" s="38">
        <f t="shared" ref="U57:U85" si="15">IF(($P57      =0),0,(($L57      /$P57      )-1))</f>
        <v>0.32686351526290913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875872</v>
      </c>
      <c r="K58" s="39">
        <f t="shared" si="10"/>
        <v>3.477047556804741E-2</v>
      </c>
      <c r="L58" s="34">
        <f>L57</f>
        <v>1201252</v>
      </c>
      <c r="M58" s="39">
        <f t="shared" si="11"/>
        <v>4.7687451268071231E-2</v>
      </c>
      <c r="N58" s="34">
        <f t="shared" si="12"/>
        <v>3501429</v>
      </c>
      <c r="O58" s="39">
        <f t="shared" si="13"/>
        <v>0.13900016383415917</v>
      </c>
      <c r="P58" s="34">
        <f>P57</f>
        <v>905332</v>
      </c>
      <c r="Q58" s="34">
        <f>Q57</f>
        <v>24183161</v>
      </c>
      <c r="R58" s="34">
        <f>R57</f>
        <v>6983161</v>
      </c>
      <c r="S58" s="34">
        <f>S57</f>
        <v>3061391</v>
      </c>
      <c r="T58" s="39">
        <f t="shared" si="14"/>
        <v>0.43839616471680948</v>
      </c>
      <c r="U58" s="39">
        <f t="shared" si="15"/>
        <v>0.32686351526290913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12500000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2700</v>
      </c>
      <c r="K61" s="38">
        <f t="shared" si="10"/>
        <v>2.1599999999999999E-4</v>
      </c>
      <c r="L61" s="33">
        <v>285515</v>
      </c>
      <c r="M61" s="38">
        <f t="shared" si="11"/>
        <v>2.2841199999999999E-2</v>
      </c>
      <c r="N61" s="33">
        <f t="shared" si="12"/>
        <v>407762</v>
      </c>
      <c r="O61" s="38">
        <f t="shared" si="13"/>
        <v>3.2620959999999997E-2</v>
      </c>
      <c r="P61" s="33">
        <v>94707</v>
      </c>
      <c r="Q61" s="33">
        <v>35000004</v>
      </c>
      <c r="R61" s="33">
        <v>35000004</v>
      </c>
      <c r="S61" s="33">
        <v>778257</v>
      </c>
      <c r="T61" s="38">
        <f t="shared" si="14"/>
        <v>2.2235911744467228E-2</v>
      </c>
      <c r="U61" s="38">
        <f t="shared" si="15"/>
        <v>2.0147190809549453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12500000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2700</v>
      </c>
      <c r="K63" s="39">
        <f t="shared" si="10"/>
        <v>2.1599999999999999E-4</v>
      </c>
      <c r="L63" s="34">
        <f>SUM(L59:L62)</f>
        <v>285515</v>
      </c>
      <c r="M63" s="39">
        <f t="shared" si="11"/>
        <v>2.2841199999999999E-2</v>
      </c>
      <c r="N63" s="34">
        <f t="shared" si="12"/>
        <v>407762</v>
      </c>
      <c r="O63" s="39">
        <f t="shared" si="13"/>
        <v>3.2620959999999997E-2</v>
      </c>
      <c r="P63" s="34">
        <f>SUM(P59:P62)</f>
        <v>94707</v>
      </c>
      <c r="Q63" s="34">
        <f>SUM(Q59:Q62)</f>
        <v>35000004</v>
      </c>
      <c r="R63" s="34">
        <f>SUM(R59:R62)</f>
        <v>35000004</v>
      </c>
      <c r="S63" s="34">
        <f>SUM(S59:S62)</f>
        <v>778257</v>
      </c>
      <c r="T63" s="39">
        <f t="shared" si="14"/>
        <v>2.2235911744467228E-2</v>
      </c>
      <c r="U63" s="39">
        <f t="shared" si="15"/>
        <v>2.0147190809549453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1083617</v>
      </c>
      <c r="R65" s="33">
        <v>1254704</v>
      </c>
      <c r="S65" s="33">
        <v>966262</v>
      </c>
      <c r="T65" s="38">
        <f t="shared" si="14"/>
        <v>0.77011151634170294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2144952</v>
      </c>
      <c r="K67" s="38">
        <f t="shared" si="10"/>
        <v>7.1085945129171518E-2</v>
      </c>
      <c r="L67" s="33">
        <v>3754900</v>
      </c>
      <c r="M67" s="38">
        <f t="shared" si="11"/>
        <v>0.12444130002234369</v>
      </c>
      <c r="N67" s="33">
        <f t="shared" si="12"/>
        <v>7035299</v>
      </c>
      <c r="O67" s="38">
        <f t="shared" si="13"/>
        <v>0.23315714229563891</v>
      </c>
      <c r="P67" s="33">
        <v>-89212115</v>
      </c>
      <c r="Q67" s="33">
        <v>28466100</v>
      </c>
      <c r="R67" s="33">
        <v>28466100</v>
      </c>
      <c r="S67" s="33">
        <v>8574316</v>
      </c>
      <c r="T67" s="38">
        <f t="shared" si="14"/>
        <v>0.30121147610666721</v>
      </c>
      <c r="U67" s="38">
        <f t="shared" si="15"/>
        <v>-1.0420895749416994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700</v>
      </c>
      <c r="K68" s="38">
        <f t="shared" si="10"/>
        <v>0.33349213911386372</v>
      </c>
      <c r="L68" s="33">
        <v>200</v>
      </c>
      <c r="M68" s="38">
        <f t="shared" si="11"/>
        <v>9.5283468318246786E-2</v>
      </c>
      <c r="N68" s="33">
        <f t="shared" si="12"/>
        <v>900</v>
      </c>
      <c r="O68" s="38">
        <f t="shared" si="13"/>
        <v>0.42877560743211052</v>
      </c>
      <c r="P68" s="33">
        <v>0</v>
      </c>
      <c r="Q68" s="33">
        <v>1000</v>
      </c>
      <c r="R68" s="33">
        <v>1000</v>
      </c>
      <c r="S68" s="33">
        <v>1774</v>
      </c>
      <c r="T68" s="38">
        <f t="shared" si="14"/>
        <v>1.774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2145652</v>
      </c>
      <c r="K70" s="39">
        <f t="shared" si="10"/>
        <v>6.8659499598423976E-2</v>
      </c>
      <c r="L70" s="34">
        <f>SUM(L64:L69)</f>
        <v>3755100</v>
      </c>
      <c r="M70" s="39">
        <f t="shared" si="11"/>
        <v>0.12016081216434067</v>
      </c>
      <c r="N70" s="34">
        <f t="shared" si="12"/>
        <v>7036199</v>
      </c>
      <c r="O70" s="39">
        <f t="shared" si="13"/>
        <v>0.22515389374182357</v>
      </c>
      <c r="P70" s="34">
        <f>SUM(P64:P69)</f>
        <v>-89212115</v>
      </c>
      <c r="Q70" s="34">
        <f>SUM(Q64:Q69)</f>
        <v>29550717</v>
      </c>
      <c r="R70" s="34">
        <f>SUM(R64:R69)</f>
        <v>29721804</v>
      </c>
      <c r="S70" s="34">
        <f>SUM(S64:S69)</f>
        <v>9542352</v>
      </c>
      <c r="T70" s="39">
        <f t="shared" si="14"/>
        <v>0.32105561290963364</v>
      </c>
      <c r="U70" s="39">
        <f t="shared" si="15"/>
        <v>-1.0420918167896815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374701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82067</v>
      </c>
      <c r="K71" s="38">
        <f t="shared" si="10"/>
        <v>0.2190199652522945</v>
      </c>
      <c r="L71" s="33">
        <v>280767</v>
      </c>
      <c r="M71" s="38">
        <f t="shared" si="11"/>
        <v>0.74930944940098909</v>
      </c>
      <c r="N71" s="33">
        <f t="shared" si="12"/>
        <v>608133</v>
      </c>
      <c r="O71" s="38">
        <f t="shared" si="13"/>
        <v>1.6229820576940013</v>
      </c>
      <c r="P71" s="33">
        <v>274100</v>
      </c>
      <c r="Q71" s="33">
        <v>969972</v>
      </c>
      <c r="R71" s="33">
        <v>340768</v>
      </c>
      <c r="S71" s="33">
        <v>520690</v>
      </c>
      <c r="T71" s="38">
        <f t="shared" si="14"/>
        <v>1.5279897173443515</v>
      </c>
      <c r="U71" s="38">
        <f t="shared" si="15"/>
        <v>2.4323239693542442E-2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2991540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269319</v>
      </c>
      <c r="K72" s="38">
        <f t="shared" si="10"/>
        <v>9.0026875789727026E-2</v>
      </c>
      <c r="L72" s="33">
        <v>149791</v>
      </c>
      <c r="M72" s="38">
        <f t="shared" si="11"/>
        <v>5.0071535062208759E-2</v>
      </c>
      <c r="N72" s="33">
        <f t="shared" si="12"/>
        <v>526059</v>
      </c>
      <c r="O72" s="38">
        <f t="shared" si="13"/>
        <v>0.17584889388074371</v>
      </c>
      <c r="P72" s="33">
        <v>176828</v>
      </c>
      <c r="Q72" s="33">
        <v>2801942</v>
      </c>
      <c r="R72" s="33">
        <v>2801942</v>
      </c>
      <c r="S72" s="33">
        <v>362280</v>
      </c>
      <c r="T72" s="38">
        <f t="shared" si="14"/>
        <v>0.12929603824775815</v>
      </c>
      <c r="U72" s="38">
        <f t="shared" si="15"/>
        <v>-0.15289999321374448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368968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14000</v>
      </c>
      <c r="K73" s="38">
        <f t="shared" si="10"/>
        <v>3.7943669911753866E-2</v>
      </c>
      <c r="L73" s="33">
        <v>11200</v>
      </c>
      <c r="M73" s="38">
        <f t="shared" si="11"/>
        <v>3.0354935929403092E-2</v>
      </c>
      <c r="N73" s="33">
        <f t="shared" si="12"/>
        <v>31430</v>
      </c>
      <c r="O73" s="38">
        <f t="shared" si="13"/>
        <v>8.5183538951887433E-2</v>
      </c>
      <c r="P73" s="33">
        <v>2850</v>
      </c>
      <c r="Q73" s="33">
        <v>385536</v>
      </c>
      <c r="R73" s="33">
        <v>385536</v>
      </c>
      <c r="S73" s="33">
        <v>37020</v>
      </c>
      <c r="T73" s="38">
        <f t="shared" si="14"/>
        <v>9.6022161354581678E-2</v>
      </c>
      <c r="U73" s="38">
        <f t="shared" si="15"/>
        <v>2.9298245614035086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726333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55125</v>
      </c>
      <c r="K74" s="38">
        <f t="shared" si="10"/>
        <v>7.5894940750316997E-2</v>
      </c>
      <c r="L74" s="33">
        <v>261870</v>
      </c>
      <c r="M74" s="38">
        <f t="shared" si="11"/>
        <v>0.3605371090119821</v>
      </c>
      <c r="N74" s="33">
        <f t="shared" si="12"/>
        <v>513604</v>
      </c>
      <c r="O74" s="38">
        <f t="shared" si="13"/>
        <v>0.70711918637869953</v>
      </c>
      <c r="P74" s="33">
        <v>63142</v>
      </c>
      <c r="Q74" s="33">
        <v>4205469</v>
      </c>
      <c r="R74" s="33">
        <v>1910396</v>
      </c>
      <c r="S74" s="33">
        <v>325430</v>
      </c>
      <c r="T74" s="38">
        <f t="shared" si="14"/>
        <v>0.17034688096080602</v>
      </c>
      <c r="U74" s="38">
        <f t="shared" si="15"/>
        <v>3.1473187418833737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5820000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4461542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420511</v>
      </c>
      <c r="K78" s="39">
        <f t="shared" si="10"/>
        <v>9.4252390765345251E-2</v>
      </c>
      <c r="L78" s="34">
        <f>SUM(L71:L77)</f>
        <v>703628</v>
      </c>
      <c r="M78" s="39">
        <f t="shared" si="11"/>
        <v>0.15770959905790419</v>
      </c>
      <c r="N78" s="34">
        <f t="shared" si="12"/>
        <v>1679226</v>
      </c>
      <c r="O78" s="39">
        <f t="shared" si="13"/>
        <v>0.37637794287266602</v>
      </c>
      <c r="P78" s="34">
        <f>SUM(P71:P77)</f>
        <v>516920</v>
      </c>
      <c r="Q78" s="34">
        <f>SUM(Q71:Q77)</f>
        <v>8362919</v>
      </c>
      <c r="R78" s="34">
        <f>SUM(R71:R77)</f>
        <v>11258642</v>
      </c>
      <c r="S78" s="34">
        <f>SUM(S71:S77)</f>
        <v>1245420</v>
      </c>
      <c r="T78" s="39">
        <f t="shared" si="14"/>
        <v>0.11061902492325451</v>
      </c>
      <c r="U78" s="39">
        <f t="shared" si="15"/>
        <v>0.36119322138822252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133067</v>
      </c>
      <c r="K79" s="38">
        <f t="shared" si="10"/>
        <v>3.1393670212050653E-2</v>
      </c>
      <c r="L79" s="33">
        <v>288293</v>
      </c>
      <c r="M79" s="38">
        <f t="shared" si="11"/>
        <v>6.8015175561504507E-2</v>
      </c>
      <c r="N79" s="33">
        <f t="shared" si="12"/>
        <v>804909</v>
      </c>
      <c r="O79" s="38">
        <f t="shared" si="13"/>
        <v>0.1898971773370669</v>
      </c>
      <c r="P79" s="33">
        <v>346595</v>
      </c>
      <c r="Q79" s="33">
        <v>3167489</v>
      </c>
      <c r="R79" s="33">
        <v>1426263</v>
      </c>
      <c r="S79" s="33">
        <v>1235351</v>
      </c>
      <c r="T79" s="38">
        <f t="shared" si="14"/>
        <v>0.86614530419705205</v>
      </c>
      <c r="U79" s="38">
        <f t="shared" si="15"/>
        <v>-0.16821362108512816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10688340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402437</v>
      </c>
      <c r="K81" s="38">
        <f t="shared" si="10"/>
        <v>3.7651964664297731E-2</v>
      </c>
      <c r="L81" s="33">
        <v>335992</v>
      </c>
      <c r="M81" s="38">
        <f t="shared" si="11"/>
        <v>3.1435377242864652E-2</v>
      </c>
      <c r="N81" s="33">
        <f t="shared" si="12"/>
        <v>1409826</v>
      </c>
      <c r="O81" s="38">
        <f t="shared" si="13"/>
        <v>0.1319031767327761</v>
      </c>
      <c r="P81" s="33">
        <v>313767</v>
      </c>
      <c r="Q81" s="33">
        <v>10784370</v>
      </c>
      <c r="R81" s="33">
        <v>11094370</v>
      </c>
      <c r="S81" s="33">
        <v>1571782</v>
      </c>
      <c r="T81" s="38">
        <f t="shared" si="14"/>
        <v>0.14167383997468985</v>
      </c>
      <c r="U81" s="38">
        <f t="shared" si="15"/>
        <v>7.0832815433107932E-2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14926997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535504</v>
      </c>
      <c r="K84" s="39">
        <f t="shared" si="10"/>
        <v>3.587486485057912E-2</v>
      </c>
      <c r="L84" s="34">
        <f>SUM(L79:L83)</f>
        <v>624285</v>
      </c>
      <c r="M84" s="39">
        <f t="shared" si="11"/>
        <v>4.182254474895386E-2</v>
      </c>
      <c r="N84" s="34">
        <f t="shared" si="12"/>
        <v>2214735</v>
      </c>
      <c r="O84" s="39">
        <f t="shared" si="13"/>
        <v>0.14837110237243298</v>
      </c>
      <c r="P84" s="34">
        <f>SUM(P79:P83)</f>
        <v>660362</v>
      </c>
      <c r="Q84" s="34">
        <f>SUM(Q79:Q83)</f>
        <v>13951859</v>
      </c>
      <c r="R84" s="34">
        <f>SUM(R79:R83)</f>
        <v>12520633</v>
      </c>
      <c r="S84" s="34">
        <f>SUM(S79:S83)</f>
        <v>2807133</v>
      </c>
      <c r="T84" s="39">
        <f t="shared" si="14"/>
        <v>0.22420056557843362</v>
      </c>
      <c r="U84" s="39">
        <f t="shared" si="15"/>
        <v>-5.4632156302149459E-2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88329267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3980239</v>
      </c>
      <c r="K85" s="39">
        <f t="shared" si="10"/>
        <v>4.5061383788003131E-2</v>
      </c>
      <c r="L85" s="34">
        <f>SUM(L57,L59:L62,L64:L69,L71:L77,L79:L83)</f>
        <v>6569780</v>
      </c>
      <c r="M85" s="39">
        <f t="shared" si="11"/>
        <v>7.4378291852008685E-2</v>
      </c>
      <c r="N85" s="34">
        <f t="shared" si="12"/>
        <v>14839351</v>
      </c>
      <c r="O85" s="39">
        <f t="shared" si="13"/>
        <v>0.16800038655364366</v>
      </c>
      <c r="P85" s="34">
        <f>SUM(P57,P59:P62,P64:P69,P71:P77,P79:P83)</f>
        <v>-87034794</v>
      </c>
      <c r="Q85" s="34">
        <f>SUM(Q57,Q59:Q62,Q64:Q69,Q71:Q77,Q79:Q83)</f>
        <v>111048660</v>
      </c>
      <c r="R85" s="34">
        <f>SUM(R57,R59:R62,R64:R69,R71:R77,R79:R83)</f>
        <v>95484244</v>
      </c>
      <c r="S85" s="34">
        <f>SUM(S57,S59:S62,S64:S69,S71:S77,S79:S83)</f>
        <v>17434553</v>
      </c>
      <c r="T85" s="39">
        <f t="shared" si="14"/>
        <v>0.18259088902667545</v>
      </c>
      <c r="U85" s="39">
        <f t="shared" si="15"/>
        <v>-1.0754845240398914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777049788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12670432</v>
      </c>
      <c r="K88" s="38">
        <f t="shared" ref="K88:K99" si="18">IF(($E88      =0),0,($J88      /$E88      ))</f>
        <v>1.6305817459408404E-2</v>
      </c>
      <c r="L88" s="33">
        <v>530443029</v>
      </c>
      <c r="M88" s="38">
        <f t="shared" ref="M88:M99" si="19">IF(($E88      =0),0,($L88      /$E88      ))</f>
        <v>0.68263711951492101</v>
      </c>
      <c r="N88" s="33">
        <f t="shared" ref="N88:N99" si="20">$F88      +$H88      +$J88      +$L88</f>
        <v>604106193</v>
      </c>
      <c r="O88" s="38">
        <f t="shared" ref="O88:O99" si="21">IF(($E88      =0),0,($N88      /$E88      ))</f>
        <v>0.77743563196236276</v>
      </c>
      <c r="P88" s="33">
        <v>26979442</v>
      </c>
      <c r="Q88" s="33">
        <v>577990053</v>
      </c>
      <c r="R88" s="33">
        <v>577990053</v>
      </c>
      <c r="S88" s="33">
        <v>115237554</v>
      </c>
      <c r="T88" s="38">
        <f t="shared" ref="T88:T99" si="22">IF(($R88      =0),0,($S88      /$R88      ))</f>
        <v>0.19937636193195871</v>
      </c>
      <c r="U88" s="38">
        <f t="shared" ref="U88:U99" si="23">IF(($P88      =0),0,(($L88      /$P88      )-1))</f>
        <v>18.661008148352366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870082000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27917812</v>
      </c>
      <c r="K89" s="38">
        <f t="shared" si="18"/>
        <v>3.2086414843658415E-2</v>
      </c>
      <c r="L89" s="33">
        <v>18290092</v>
      </c>
      <c r="M89" s="38">
        <f t="shared" si="19"/>
        <v>2.1021112952572286E-2</v>
      </c>
      <c r="N89" s="33">
        <f t="shared" si="20"/>
        <v>81334226</v>
      </c>
      <c r="O89" s="38">
        <f t="shared" si="21"/>
        <v>9.3478805445923491E-2</v>
      </c>
      <c r="P89" s="33">
        <v>299308957</v>
      </c>
      <c r="Q89" s="33">
        <v>1165150000</v>
      </c>
      <c r="R89" s="33">
        <v>1121045000</v>
      </c>
      <c r="S89" s="33">
        <v>1415203344</v>
      </c>
      <c r="T89" s="38">
        <f t="shared" si="22"/>
        <v>1.2623965532159727</v>
      </c>
      <c r="U89" s="38">
        <f t="shared" si="23"/>
        <v>-0.9388922664282312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255655076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8998950</v>
      </c>
      <c r="K90" s="38">
        <f t="shared" si="18"/>
        <v>3.5199574914757413E-2</v>
      </c>
      <c r="L90" s="33">
        <v>-1017060</v>
      </c>
      <c r="M90" s="38">
        <f t="shared" si="19"/>
        <v>-3.9782507584555059E-3</v>
      </c>
      <c r="N90" s="33">
        <f t="shared" si="20"/>
        <v>68988186</v>
      </c>
      <c r="O90" s="38">
        <f t="shared" si="21"/>
        <v>0.26984868471768581</v>
      </c>
      <c r="P90" s="33">
        <v>18690088</v>
      </c>
      <c r="Q90" s="33">
        <v>320741260</v>
      </c>
      <c r="R90" s="33">
        <v>320887440</v>
      </c>
      <c r="S90" s="33">
        <v>57090387</v>
      </c>
      <c r="T90" s="38">
        <f t="shared" si="22"/>
        <v>0.17791405921029504</v>
      </c>
      <c r="U90" s="38">
        <f t="shared" si="23"/>
        <v>-1.0544170792561276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1902786864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49587194</v>
      </c>
      <c r="K91" s="39">
        <f t="shared" si="18"/>
        <v>2.6060298679884096E-2</v>
      </c>
      <c r="L91" s="34">
        <f>SUM(L88:L90)</f>
        <v>547716061</v>
      </c>
      <c r="M91" s="39">
        <f t="shared" si="19"/>
        <v>0.2878494020337109</v>
      </c>
      <c r="N91" s="34">
        <f t="shared" si="20"/>
        <v>754428605</v>
      </c>
      <c r="O91" s="39">
        <f t="shared" si="21"/>
        <v>0.39648613266861399</v>
      </c>
      <c r="P91" s="34">
        <f>SUM(P88:P90)</f>
        <v>344978487</v>
      </c>
      <c r="Q91" s="34">
        <f>SUM(Q88:Q90)</f>
        <v>2063881313</v>
      </c>
      <c r="R91" s="34">
        <f>SUM(R88:R90)</f>
        <v>2019922493</v>
      </c>
      <c r="S91" s="34">
        <f>SUM(S88:S90)</f>
        <v>1587531285</v>
      </c>
      <c r="T91" s="39">
        <f t="shared" si="22"/>
        <v>0.7859367329694863</v>
      </c>
      <c r="U91" s="39">
        <f t="shared" si="23"/>
        <v>0.58768178782116354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757670</v>
      </c>
      <c r="E92" s="33">
        <v>602439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91336</v>
      </c>
      <c r="K92" s="38">
        <f t="shared" si="18"/>
        <v>0.15161037051054133</v>
      </c>
      <c r="L92" s="33">
        <v>77969</v>
      </c>
      <c r="M92" s="38">
        <f t="shared" si="19"/>
        <v>0.12942223196041425</v>
      </c>
      <c r="N92" s="33">
        <f t="shared" si="20"/>
        <v>569908</v>
      </c>
      <c r="O92" s="38">
        <f t="shared" si="21"/>
        <v>0.94600117190288147</v>
      </c>
      <c r="P92" s="33">
        <v>20683</v>
      </c>
      <c r="Q92" s="33">
        <v>384486</v>
      </c>
      <c r="R92" s="33">
        <v>384486</v>
      </c>
      <c r="S92" s="33">
        <v>490319</v>
      </c>
      <c r="T92" s="38">
        <f t="shared" si="22"/>
        <v>1.2752583969247255</v>
      </c>
      <c r="U92" s="38">
        <f t="shared" si="23"/>
        <v>2.769714258086351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73320512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20393696</v>
      </c>
      <c r="K93" s="38">
        <f t="shared" si="18"/>
        <v>0.2781444843156578</v>
      </c>
      <c r="L93" s="33">
        <v>19371852</v>
      </c>
      <c r="M93" s="38">
        <f t="shared" si="19"/>
        <v>0.26420781131479276</v>
      </c>
      <c r="N93" s="33">
        <f t="shared" si="20"/>
        <v>68747518</v>
      </c>
      <c r="O93" s="38">
        <f t="shared" si="21"/>
        <v>0.93763008638019329</v>
      </c>
      <c r="P93" s="33">
        <v>30354597</v>
      </c>
      <c r="Q93" s="33">
        <v>47590128</v>
      </c>
      <c r="R93" s="33">
        <v>37883034</v>
      </c>
      <c r="S93" s="33">
        <v>63359654</v>
      </c>
      <c r="T93" s="38">
        <f t="shared" si="22"/>
        <v>1.6725073815365474</v>
      </c>
      <c r="U93" s="38">
        <f t="shared" si="23"/>
        <v>-0.36181488424965746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1196492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99052</v>
      </c>
      <c r="K94" s="38">
        <f t="shared" si="18"/>
        <v>8.2785342484529775E-2</v>
      </c>
      <c r="L94" s="33">
        <v>55781</v>
      </c>
      <c r="M94" s="38">
        <f t="shared" si="19"/>
        <v>4.662045379325562E-2</v>
      </c>
      <c r="N94" s="33">
        <f t="shared" si="20"/>
        <v>252828</v>
      </c>
      <c r="O94" s="38">
        <f t="shared" si="21"/>
        <v>0.21130772290997349</v>
      </c>
      <c r="P94" s="33">
        <v>83764</v>
      </c>
      <c r="Q94" s="33">
        <v>35130133</v>
      </c>
      <c r="R94" s="33">
        <v>6196372</v>
      </c>
      <c r="S94" s="33">
        <v>204469</v>
      </c>
      <c r="T94" s="38">
        <f t="shared" si="22"/>
        <v>3.2998180225460964E-2</v>
      </c>
      <c r="U94" s="38">
        <f t="shared" si="23"/>
        <v>-0.33406952867580342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75119443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20584084</v>
      </c>
      <c r="K96" s="39">
        <f t="shared" si="18"/>
        <v>0.27401805947895541</v>
      </c>
      <c r="L96" s="34">
        <f>SUM(L92:L95)</f>
        <v>19505602</v>
      </c>
      <c r="M96" s="39">
        <f t="shared" si="19"/>
        <v>0.25966116388802296</v>
      </c>
      <c r="N96" s="34">
        <f t="shared" si="20"/>
        <v>69570254</v>
      </c>
      <c r="O96" s="39">
        <f t="shared" si="21"/>
        <v>0.92612845917933662</v>
      </c>
      <c r="P96" s="34">
        <f>SUM(P92:P95)</f>
        <v>30459044</v>
      </c>
      <c r="Q96" s="34">
        <f>SUM(Q92:Q95)</f>
        <v>83104747</v>
      </c>
      <c r="R96" s="34">
        <f>SUM(R92:R95)</f>
        <v>44463892</v>
      </c>
      <c r="S96" s="34">
        <f>SUM(S92:S95)</f>
        <v>64054442</v>
      </c>
      <c r="T96" s="39">
        <f t="shared" si="22"/>
        <v>1.4405945840278669</v>
      </c>
      <c r="U96" s="39">
        <f t="shared" si="23"/>
        <v>-0.35961214015778042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61192482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-990015</v>
      </c>
      <c r="K97" s="38">
        <f t="shared" si="18"/>
        <v>-1.6178703128923583E-2</v>
      </c>
      <c r="L97" s="33">
        <v>-3193877</v>
      </c>
      <c r="M97" s="38">
        <f t="shared" si="19"/>
        <v>-5.2193944347607928E-2</v>
      </c>
      <c r="N97" s="33">
        <f t="shared" si="20"/>
        <v>23519970</v>
      </c>
      <c r="O97" s="38">
        <f t="shared" si="21"/>
        <v>0.38436045133779667</v>
      </c>
      <c r="P97" s="33">
        <v>225063347</v>
      </c>
      <c r="Q97" s="33">
        <v>32740976</v>
      </c>
      <c r="R97" s="33">
        <v>28586261</v>
      </c>
      <c r="S97" s="33">
        <v>354548684</v>
      </c>
      <c r="T97" s="38">
        <f t="shared" si="22"/>
        <v>12.402765230472079</v>
      </c>
      <c r="U97" s="38">
        <f t="shared" si="23"/>
        <v>-1.014191013519407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7184350</v>
      </c>
      <c r="K99" s="38">
        <f t="shared" si="18"/>
        <v>25.236581424757624</v>
      </c>
      <c r="L99" s="33">
        <v>1763955</v>
      </c>
      <c r="M99" s="38">
        <f t="shared" si="19"/>
        <v>6.1962730082900102</v>
      </c>
      <c r="N99" s="33">
        <f t="shared" si="20"/>
        <v>9007554</v>
      </c>
      <c r="O99" s="38">
        <f t="shared" si="21"/>
        <v>31.640979345229731</v>
      </c>
      <c r="P99" s="33">
        <v>-37144692</v>
      </c>
      <c r="Q99" s="33">
        <v>71499</v>
      </c>
      <c r="R99" s="33">
        <v>342395</v>
      </c>
      <c r="S99" s="33">
        <v>-32418071</v>
      </c>
      <c r="T99" s="38">
        <f t="shared" si="22"/>
        <v>-94.680328275821779</v>
      </c>
      <c r="U99" s="38">
        <f t="shared" si="23"/>
        <v>-1.0474887502095858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105213712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60479836</v>
      </c>
      <c r="K100" s="38">
        <f>IF(($E100     =0),0,($J100     /$E100     ))</f>
        <v>0.57482845962130869</v>
      </c>
      <c r="L100" s="33">
        <v>-2149474</v>
      </c>
      <c r="M100" s="38">
        <f>IF(($E100     =0),0,($L100     /$E100     ))</f>
        <v>-2.0429599518359355E-2</v>
      </c>
      <c r="N100" s="33">
        <f>$F100     +$H100     +$J100     +$L100</f>
        <v>103358349</v>
      </c>
      <c r="O100" s="38">
        <f>IF(($E100     =0),0,($N100     /$E100     ))</f>
        <v>0.9823657680664285</v>
      </c>
      <c r="P100" s="33">
        <v>309014</v>
      </c>
      <c r="Q100" s="33">
        <v>104873160</v>
      </c>
      <c r="R100" s="33">
        <v>104873160</v>
      </c>
      <c r="S100" s="33">
        <v>103868265</v>
      </c>
      <c r="T100" s="38">
        <f>IF(($R100     =0),0,($S100     /$R100     ))</f>
        <v>0.99041799636818417</v>
      </c>
      <c r="U100" s="38">
        <f>IF(($P100     =0),0,(($L100     /$P100     )-1))</f>
        <v>-7.9559113826558017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166690874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66674171</v>
      </c>
      <c r="K101" s="39">
        <f>IF(($E101     =0),0,($J101     /$E101     ))</f>
        <v>0.39998693029829574</v>
      </c>
      <c r="L101" s="34">
        <f>SUM(L97:L100)</f>
        <v>-3579396</v>
      </c>
      <c r="M101" s="39">
        <f>IF(($E101     =0),0,($L101     /$E101     ))</f>
        <v>-2.1473257138240213E-2</v>
      </c>
      <c r="N101" s="34">
        <f>$F101     +$H101     +$J101     +$L101</f>
        <v>135885873</v>
      </c>
      <c r="O101" s="39">
        <f>IF(($E101     =0),0,($N101     /$E101     ))</f>
        <v>0.81519683555081723</v>
      </c>
      <c r="P101" s="34">
        <f>SUM(P97:P100)</f>
        <v>188227669</v>
      </c>
      <c r="Q101" s="34">
        <f>SUM(Q97:Q100)</f>
        <v>137685635</v>
      </c>
      <c r="R101" s="34">
        <f>SUM(R97:R100)</f>
        <v>133801816</v>
      </c>
      <c r="S101" s="34">
        <f>SUM(S97:S100)</f>
        <v>425998878</v>
      </c>
      <c r="T101" s="39">
        <f>IF(($R101     =0),0,($S101     /$R101     ))</f>
        <v>3.1838049044117609</v>
      </c>
      <c r="U101" s="39">
        <f>IF(($P101     =0),0,(($L101     /$P101     )-1))</f>
        <v>-1.0190163115710686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2144597181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136845449</v>
      </c>
      <c r="K102" s="39">
        <f>IF(($E102     =0),0,($J102     /$E102     ))</f>
        <v>6.3809395168649155E-2</v>
      </c>
      <c r="L102" s="34">
        <f>SUM(L88:L90,L92:L95,L97:L100)</f>
        <v>563642267</v>
      </c>
      <c r="M102" s="39">
        <f>IF(($E102     =0),0,($L102     /$E102     ))</f>
        <v>0.26281964370445565</v>
      </c>
      <c r="N102" s="34">
        <f>$F102     +$H102     +$J102     +$L102</f>
        <v>959884732</v>
      </c>
      <c r="O102" s="39">
        <f>IF(($E102     =0),0,($N102     /$E102     ))</f>
        <v>0.44758276309605949</v>
      </c>
      <c r="P102" s="34">
        <f>SUM(P88:P90,P92:P95,P97:P100)</f>
        <v>563665200</v>
      </c>
      <c r="Q102" s="34">
        <f>SUM(Q88:Q90,Q92:Q95,Q97:Q100)</f>
        <v>2284671695</v>
      </c>
      <c r="R102" s="34">
        <f>SUM(R88:R90,R92:R95,R97:R100)</f>
        <v>2198188201</v>
      </c>
      <c r="S102" s="34">
        <f>SUM(S88:S90,S92:S95,S97:S100)</f>
        <v>2077584605</v>
      </c>
      <c r="T102" s="39">
        <f>IF(($R102     =0),0,($S102     /$R102     ))</f>
        <v>0.94513499983980676</v>
      </c>
      <c r="U102" s="39">
        <f>IF(($P102     =0),0,(($L102     /$P102     )-1))</f>
        <v>-4.0685499122505853E-5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15058774</v>
      </c>
      <c r="K105" s="38">
        <f t="shared" ref="K105:K136" si="26">IF(($E105     =0),0,($J105     /$E105     ))</f>
        <v>0.19604817501523208</v>
      </c>
      <c r="L105" s="33">
        <v>-74632582</v>
      </c>
      <c r="M105" s="38">
        <f t="shared" ref="M105:M136" si="27">IF(($E105     =0),0,($L105     /$E105     ))</f>
        <v>-0.97163165459383738</v>
      </c>
      <c r="N105" s="33">
        <f t="shared" ref="N105:N136" si="28">$F105     +$H105     +$J105     +$L105</f>
        <v>-47063113</v>
      </c>
      <c r="O105" s="38">
        <f t="shared" ref="O105:O136" si="29">IF(($E105     =0),0,($N105     /$E105     ))</f>
        <v>-0.61270840602200705</v>
      </c>
      <c r="P105" s="33">
        <v>5468780</v>
      </c>
      <c r="Q105" s="33">
        <v>81069860</v>
      </c>
      <c r="R105" s="33">
        <v>81069860</v>
      </c>
      <c r="S105" s="33">
        <v>30659261</v>
      </c>
      <c r="T105" s="38">
        <f t="shared" ref="T105:T136" si="30">IF(($R105     =0),0,($S105     /$R105     ))</f>
        <v>0.37818322370360574</v>
      </c>
      <c r="U105" s="38">
        <f t="shared" ref="U105:U136" si="31">IF(($P105     =0),0,(($L105     /$P105     )-1))</f>
        <v>-14.647025844886794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15058774</v>
      </c>
      <c r="K106" s="39">
        <f t="shared" si="26"/>
        <v>0.19604817501523208</v>
      </c>
      <c r="L106" s="34">
        <f>L105</f>
        <v>-74632582</v>
      </c>
      <c r="M106" s="39">
        <f t="shared" si="27"/>
        <v>-0.97163165459383738</v>
      </c>
      <c r="N106" s="34">
        <f t="shared" si="28"/>
        <v>-47063113</v>
      </c>
      <c r="O106" s="39">
        <f t="shared" si="29"/>
        <v>-0.61270840602200705</v>
      </c>
      <c r="P106" s="34">
        <f>P105</f>
        <v>5468780</v>
      </c>
      <c r="Q106" s="34">
        <f>Q105</f>
        <v>81069860</v>
      </c>
      <c r="R106" s="34">
        <f>R105</f>
        <v>81069860</v>
      </c>
      <c r="S106" s="34">
        <f>S105</f>
        <v>30659261</v>
      </c>
      <c r="T106" s="39">
        <f t="shared" si="30"/>
        <v>0.37818322370360574</v>
      </c>
      <c r="U106" s="39">
        <f t="shared" si="31"/>
        <v>-14.647025844886794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11541</v>
      </c>
      <c r="K107" s="38">
        <f t="shared" si="26"/>
        <v>0.46739834764296129</v>
      </c>
      <c r="L107" s="33">
        <v>7998</v>
      </c>
      <c r="M107" s="38">
        <f t="shared" si="27"/>
        <v>0.32391057832496356</v>
      </c>
      <c r="N107" s="33">
        <f t="shared" si="28"/>
        <v>41705</v>
      </c>
      <c r="O107" s="38">
        <f t="shared" si="29"/>
        <v>1.6890085857767698</v>
      </c>
      <c r="P107" s="33">
        <v>10968</v>
      </c>
      <c r="Q107" s="33">
        <v>295174</v>
      </c>
      <c r="R107" s="33">
        <v>23766</v>
      </c>
      <c r="S107" s="33">
        <v>74395</v>
      </c>
      <c r="T107" s="38">
        <f t="shared" si="30"/>
        <v>3.1303122107211983</v>
      </c>
      <c r="U107" s="38">
        <f t="shared" si="31"/>
        <v>-0.27078774617067836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168000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9320</v>
      </c>
      <c r="K110" s="38">
        <f t="shared" si="26"/>
        <v>5.5476190476190478E-2</v>
      </c>
      <c r="L110" s="33">
        <v>40926</v>
      </c>
      <c r="M110" s="38">
        <f t="shared" si="27"/>
        <v>0.24360714285714286</v>
      </c>
      <c r="N110" s="33">
        <f t="shared" si="28"/>
        <v>85761</v>
      </c>
      <c r="O110" s="38">
        <f t="shared" si="29"/>
        <v>0.51048214285714288</v>
      </c>
      <c r="P110" s="33">
        <v>413810</v>
      </c>
      <c r="Q110" s="33">
        <v>426842</v>
      </c>
      <c r="R110" s="33">
        <v>426842</v>
      </c>
      <c r="S110" s="33">
        <v>417612</v>
      </c>
      <c r="T110" s="38">
        <f t="shared" si="30"/>
        <v>0.97837607358226231</v>
      </c>
      <c r="U110" s="38">
        <f t="shared" si="31"/>
        <v>-0.90109953843551382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192692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20861</v>
      </c>
      <c r="K112" s="39">
        <f t="shared" si="26"/>
        <v>0.10826085151433376</v>
      </c>
      <c r="L112" s="34">
        <f>SUM(L107:L111)</f>
        <v>48924</v>
      </c>
      <c r="M112" s="39">
        <f t="shared" si="27"/>
        <v>0.25389741141303218</v>
      </c>
      <c r="N112" s="34">
        <f t="shared" si="28"/>
        <v>127466</v>
      </c>
      <c r="O112" s="39">
        <f t="shared" si="29"/>
        <v>0.66150125589022901</v>
      </c>
      <c r="P112" s="34">
        <f>SUM(P107:P111)</f>
        <v>424778</v>
      </c>
      <c r="Q112" s="34">
        <f>SUM(Q107:Q111)</f>
        <v>732016</v>
      </c>
      <c r="R112" s="34">
        <f>SUM(R107:R111)</f>
        <v>460608</v>
      </c>
      <c r="S112" s="34">
        <f>SUM(S107:S111)</f>
        <v>492007</v>
      </c>
      <c r="T112" s="39">
        <f t="shared" si="30"/>
        <v>1.0681685945532862</v>
      </c>
      <c r="U112" s="39">
        <f t="shared" si="31"/>
        <v>-0.884824543643974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919902</v>
      </c>
      <c r="K113" s="38">
        <f t="shared" si="26"/>
        <v>45.995100000000001</v>
      </c>
      <c r="L113" s="33">
        <v>660094</v>
      </c>
      <c r="M113" s="38">
        <f t="shared" si="27"/>
        <v>33.0047</v>
      </c>
      <c r="N113" s="33">
        <f t="shared" si="28"/>
        <v>2039530</v>
      </c>
      <c r="O113" s="38">
        <f t="shared" si="29"/>
        <v>101.9765</v>
      </c>
      <c r="P113" s="33">
        <v>767641</v>
      </c>
      <c r="Q113" s="33">
        <v>30000</v>
      </c>
      <c r="R113" s="33">
        <v>30000</v>
      </c>
      <c r="S113" s="33">
        <v>4142615</v>
      </c>
      <c r="T113" s="38">
        <f t="shared" si="30"/>
        <v>138.08716666666666</v>
      </c>
      <c r="U113" s="38">
        <f t="shared" si="31"/>
        <v>-0.14010064600509875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1443450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17267</v>
      </c>
      <c r="K114" s="38">
        <f t="shared" si="26"/>
        <v>1.1962312515154665E-2</v>
      </c>
      <c r="L114" s="33">
        <v>2501933</v>
      </c>
      <c r="M114" s="38">
        <f t="shared" si="27"/>
        <v>1.7333007724548823</v>
      </c>
      <c r="N114" s="33">
        <f t="shared" si="28"/>
        <v>2556850</v>
      </c>
      <c r="O114" s="38">
        <f t="shared" si="29"/>
        <v>1.7713464269631785</v>
      </c>
      <c r="P114" s="33">
        <v>28275</v>
      </c>
      <c r="Q114" s="33">
        <v>116720</v>
      </c>
      <c r="R114" s="33">
        <v>116720</v>
      </c>
      <c r="S114" s="33">
        <v>94633</v>
      </c>
      <c r="T114" s="38">
        <f t="shared" si="30"/>
        <v>0.81076936257710763</v>
      </c>
      <c r="U114" s="38">
        <f t="shared" si="31"/>
        <v>87.485694076038897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3258465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9515381</v>
      </c>
      <c r="K117" s="38">
        <f t="shared" si="26"/>
        <v>2.9202035314174006</v>
      </c>
      <c r="L117" s="33">
        <v>2592198</v>
      </c>
      <c r="M117" s="38">
        <f t="shared" si="27"/>
        <v>0.795527341861889</v>
      </c>
      <c r="N117" s="33">
        <f t="shared" si="28"/>
        <v>15239595</v>
      </c>
      <c r="O117" s="38">
        <f t="shared" si="29"/>
        <v>4.6769245641736212</v>
      </c>
      <c r="P117" s="33">
        <v>16619587</v>
      </c>
      <c r="Q117" s="33">
        <v>3315839</v>
      </c>
      <c r="R117" s="33">
        <v>5163577</v>
      </c>
      <c r="S117" s="33">
        <v>34160613</v>
      </c>
      <c r="T117" s="38">
        <f t="shared" si="30"/>
        <v>6.6156877296494274</v>
      </c>
      <c r="U117" s="38">
        <f t="shared" si="31"/>
        <v>-0.84402753209210313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4721915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10452550</v>
      </c>
      <c r="K121" s="39">
        <f t="shared" si="26"/>
        <v>2.2136251923213357</v>
      </c>
      <c r="L121" s="34">
        <f>SUM(L113:L120)</f>
        <v>5754225</v>
      </c>
      <c r="M121" s="39">
        <f t="shared" si="27"/>
        <v>1.2186210467575125</v>
      </c>
      <c r="N121" s="34">
        <f t="shared" si="28"/>
        <v>19835975</v>
      </c>
      <c r="O121" s="39">
        <f t="shared" si="29"/>
        <v>4.2008327129988574</v>
      </c>
      <c r="P121" s="34">
        <f>SUM(P113:P120)</f>
        <v>17415503</v>
      </c>
      <c r="Q121" s="34">
        <f>SUM(Q113:Q120)</f>
        <v>3462559</v>
      </c>
      <c r="R121" s="34">
        <f>SUM(R113:R120)</f>
        <v>5310297</v>
      </c>
      <c r="S121" s="34">
        <f>SUM(S113:S120)</f>
        <v>38397861</v>
      </c>
      <c r="T121" s="39">
        <f t="shared" si="30"/>
        <v>7.2308311569013934</v>
      </c>
      <c r="U121" s="39">
        <f t="shared" si="31"/>
        <v>-0.66959179990379836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577362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109130</v>
      </c>
      <c r="K122" s="38">
        <f t="shared" si="26"/>
        <v>0.18901486415801524</v>
      </c>
      <c r="L122" s="33">
        <v>90770</v>
      </c>
      <c r="M122" s="38">
        <f t="shared" si="27"/>
        <v>0.15721505745095798</v>
      </c>
      <c r="N122" s="33">
        <f t="shared" si="28"/>
        <v>266886</v>
      </c>
      <c r="O122" s="38">
        <f t="shared" si="29"/>
        <v>0.46225071965248837</v>
      </c>
      <c r="P122" s="33">
        <v>236529</v>
      </c>
      <c r="Q122" s="33">
        <v>873187</v>
      </c>
      <c r="R122" s="33">
        <v>563187</v>
      </c>
      <c r="S122" s="33">
        <v>396548</v>
      </c>
      <c r="T122" s="38">
        <f t="shared" si="30"/>
        <v>0.7041142640011222</v>
      </c>
      <c r="U122" s="38">
        <f t="shared" si="31"/>
        <v>-0.616241560231515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45560</v>
      </c>
      <c r="K123" s="38">
        <f t="shared" si="26"/>
        <v>2.9650609607682607E-2</v>
      </c>
      <c r="L123" s="33">
        <v>30728</v>
      </c>
      <c r="M123" s="38">
        <f t="shared" si="27"/>
        <v>1.9997891396507268E-2</v>
      </c>
      <c r="N123" s="33">
        <f t="shared" si="28"/>
        <v>149902</v>
      </c>
      <c r="O123" s="38">
        <f t="shared" si="29"/>
        <v>9.7556753323328319E-2</v>
      </c>
      <c r="P123" s="33">
        <v>57071</v>
      </c>
      <c r="Q123" s="33">
        <v>0</v>
      </c>
      <c r="R123" s="33">
        <v>1462000</v>
      </c>
      <c r="S123" s="33">
        <v>185773</v>
      </c>
      <c r="T123" s="38">
        <f t="shared" si="30"/>
        <v>0.12706771545827633</v>
      </c>
      <c r="U123" s="38">
        <f t="shared" si="31"/>
        <v>-0.46158294054773874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7616980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1696898</v>
      </c>
      <c r="K124" s="38">
        <f t="shared" si="26"/>
        <v>0.22277831896630948</v>
      </c>
      <c r="L124" s="33">
        <v>1865346</v>
      </c>
      <c r="M124" s="38">
        <f t="shared" si="27"/>
        <v>0.24489312037054056</v>
      </c>
      <c r="N124" s="33">
        <f t="shared" si="28"/>
        <v>7091686</v>
      </c>
      <c r="O124" s="38">
        <f t="shared" si="29"/>
        <v>0.93103644751594461</v>
      </c>
      <c r="P124" s="33">
        <v>2231023</v>
      </c>
      <c r="Q124" s="33">
        <v>14371068</v>
      </c>
      <c r="R124" s="33">
        <v>10768507</v>
      </c>
      <c r="S124" s="33">
        <v>9034112</v>
      </c>
      <c r="T124" s="38">
        <f t="shared" si="30"/>
        <v>0.83893821121163781</v>
      </c>
      <c r="U124" s="38">
        <f t="shared" si="31"/>
        <v>-0.16390552674714698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9730904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1851588</v>
      </c>
      <c r="K126" s="39">
        <f t="shared" si="26"/>
        <v>0.19027913542256711</v>
      </c>
      <c r="L126" s="34">
        <f>SUM(L122:L125)</f>
        <v>1986844</v>
      </c>
      <c r="M126" s="39">
        <f t="shared" si="27"/>
        <v>0.20417876900234552</v>
      </c>
      <c r="N126" s="34">
        <f t="shared" si="28"/>
        <v>7508474</v>
      </c>
      <c r="O126" s="39">
        <f t="shared" si="29"/>
        <v>0.77161114733019665</v>
      </c>
      <c r="P126" s="34">
        <f>SUM(P122:P125)</f>
        <v>2524623</v>
      </c>
      <c r="Q126" s="34">
        <f>SUM(Q122:Q125)</f>
        <v>15244255</v>
      </c>
      <c r="R126" s="34">
        <f>SUM(R122:R125)</f>
        <v>12793694</v>
      </c>
      <c r="S126" s="34">
        <f>SUM(S122:S125)</f>
        <v>9616433</v>
      </c>
      <c r="T126" s="39">
        <f t="shared" si="30"/>
        <v>0.75165413523256064</v>
      </c>
      <c r="U126" s="39">
        <f t="shared" si="31"/>
        <v>-0.21301358658302649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236602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75474</v>
      </c>
      <c r="K127" s="38">
        <f t="shared" si="26"/>
        <v>0.31899138637881336</v>
      </c>
      <c r="L127" s="33">
        <v>44680</v>
      </c>
      <c r="M127" s="38">
        <f t="shared" si="27"/>
        <v>0.18884033102002518</v>
      </c>
      <c r="N127" s="33">
        <f t="shared" si="28"/>
        <v>120154</v>
      </c>
      <c r="O127" s="38">
        <f t="shared" si="29"/>
        <v>0.50783171739883859</v>
      </c>
      <c r="P127" s="33">
        <v>104542</v>
      </c>
      <c r="Q127" s="33">
        <v>0</v>
      </c>
      <c r="R127" s="33">
        <v>44856</v>
      </c>
      <c r="S127" s="33">
        <v>174097</v>
      </c>
      <c r="T127" s="38">
        <f t="shared" si="30"/>
        <v>3.881242197253433</v>
      </c>
      <c r="U127" s="38">
        <f t="shared" si="31"/>
        <v>-0.572611964569264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491759</v>
      </c>
      <c r="K128" s="38">
        <f t="shared" si="26"/>
        <v>0.28940602082979</v>
      </c>
      <c r="L128" s="33">
        <v>462440</v>
      </c>
      <c r="M128" s="38">
        <f t="shared" si="27"/>
        <v>0.27215144058884144</v>
      </c>
      <c r="N128" s="33">
        <f t="shared" si="28"/>
        <v>1554123</v>
      </c>
      <c r="O128" s="38">
        <f t="shared" si="29"/>
        <v>0.9146198713395296</v>
      </c>
      <c r="P128" s="33">
        <v>503663</v>
      </c>
      <c r="Q128" s="33">
        <v>1603018</v>
      </c>
      <c r="R128" s="33">
        <v>1603019</v>
      </c>
      <c r="S128" s="33">
        <v>1201843</v>
      </c>
      <c r="T128" s="38">
        <f t="shared" si="30"/>
        <v>0.74973721459321441</v>
      </c>
      <c r="U128" s="38">
        <f t="shared" si="31"/>
        <v>-8.1846393322519195E-2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500</v>
      </c>
      <c r="K129" s="38">
        <f t="shared" si="26"/>
        <v>0</v>
      </c>
      <c r="L129" s="33">
        <v>2000</v>
      </c>
      <c r="M129" s="38">
        <f t="shared" si="27"/>
        <v>0</v>
      </c>
      <c r="N129" s="33">
        <f t="shared" si="28"/>
        <v>2500</v>
      </c>
      <c r="O129" s="38">
        <f t="shared" si="29"/>
        <v>0</v>
      </c>
      <c r="P129" s="33">
        <v>550</v>
      </c>
      <c r="Q129" s="33">
        <v>0</v>
      </c>
      <c r="R129" s="33">
        <v>0</v>
      </c>
      <c r="S129" s="33">
        <v>550</v>
      </c>
      <c r="T129" s="38">
        <f t="shared" si="30"/>
        <v>0</v>
      </c>
      <c r="U129" s="38">
        <f t="shared" si="31"/>
        <v>2.6363636363636362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4024558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1253052</v>
      </c>
      <c r="K130" s="38">
        <f t="shared" si="26"/>
        <v>0.31135145772529554</v>
      </c>
      <c r="L130" s="33">
        <v>1690718</v>
      </c>
      <c r="M130" s="38">
        <f t="shared" si="27"/>
        <v>0.4201002942434921</v>
      </c>
      <c r="N130" s="33">
        <f t="shared" si="28"/>
        <v>4621185</v>
      </c>
      <c r="O130" s="38">
        <f t="shared" si="29"/>
        <v>1.1482465900603247</v>
      </c>
      <c r="P130" s="33">
        <v>1993369</v>
      </c>
      <c r="Q130" s="33">
        <v>4016495</v>
      </c>
      <c r="R130" s="33">
        <v>2570394</v>
      </c>
      <c r="S130" s="33">
        <v>3780602</v>
      </c>
      <c r="T130" s="38">
        <f t="shared" si="30"/>
        <v>1.4708258733875039</v>
      </c>
      <c r="U130" s="38">
        <f t="shared" si="31"/>
        <v>-0.15182888868041988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5960361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1820785</v>
      </c>
      <c r="K132" s="39">
        <f t="shared" si="26"/>
        <v>0.30548233571758487</v>
      </c>
      <c r="L132" s="34">
        <f>SUM(L127:L131)</f>
        <v>2199838</v>
      </c>
      <c r="M132" s="39">
        <f t="shared" si="27"/>
        <v>0.36907798034380801</v>
      </c>
      <c r="N132" s="34">
        <f t="shared" si="28"/>
        <v>6297962</v>
      </c>
      <c r="O132" s="39">
        <f t="shared" si="29"/>
        <v>1.0566410323133113</v>
      </c>
      <c r="P132" s="34">
        <f>SUM(P127:P131)</f>
        <v>2602124</v>
      </c>
      <c r="Q132" s="34">
        <f>SUM(Q127:Q131)</f>
        <v>5619513</v>
      </c>
      <c r="R132" s="34">
        <f>SUM(R127:R131)</f>
        <v>4218269</v>
      </c>
      <c r="S132" s="34">
        <f>SUM(S127:S131)</f>
        <v>5157092</v>
      </c>
      <c r="T132" s="39">
        <f t="shared" si="30"/>
        <v>1.2225611974959396</v>
      </c>
      <c r="U132" s="39">
        <f t="shared" si="31"/>
        <v>-0.15459908905186681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3903431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1402466</v>
      </c>
      <c r="K133" s="38">
        <f t="shared" si="26"/>
        <v>0.35929058307934736</v>
      </c>
      <c r="L133" s="33">
        <v>2259519</v>
      </c>
      <c r="M133" s="38">
        <f t="shared" si="27"/>
        <v>0.57885460252787868</v>
      </c>
      <c r="N133" s="33">
        <f t="shared" si="28"/>
        <v>5557176</v>
      </c>
      <c r="O133" s="38">
        <f t="shared" si="29"/>
        <v>1.4236644633913089</v>
      </c>
      <c r="P133" s="33">
        <v>853087</v>
      </c>
      <c r="Q133" s="33">
        <v>14176443</v>
      </c>
      <c r="R133" s="33">
        <v>9676443</v>
      </c>
      <c r="S133" s="33">
        <v>4793825</v>
      </c>
      <c r="T133" s="38">
        <f t="shared" si="30"/>
        <v>0.49541189877313391</v>
      </c>
      <c r="U133" s="38">
        <f t="shared" si="31"/>
        <v>1.6486384155426119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1178338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359262</v>
      </c>
      <c r="K134" s="38">
        <f t="shared" si="26"/>
        <v>0.3048887500869869</v>
      </c>
      <c r="L134" s="33">
        <v>322993</v>
      </c>
      <c r="M134" s="38">
        <f t="shared" si="27"/>
        <v>0.27410895685278758</v>
      </c>
      <c r="N134" s="33">
        <f t="shared" si="28"/>
        <v>1138373</v>
      </c>
      <c r="O134" s="38">
        <f t="shared" si="29"/>
        <v>0.96608358552469664</v>
      </c>
      <c r="P134" s="33">
        <v>444793</v>
      </c>
      <c r="Q134" s="33">
        <v>1244396</v>
      </c>
      <c r="R134" s="33">
        <v>1215378</v>
      </c>
      <c r="S134" s="33">
        <v>1284838</v>
      </c>
      <c r="T134" s="38">
        <f t="shared" si="30"/>
        <v>1.0571509439861508</v>
      </c>
      <c r="U134" s="38">
        <f t="shared" si="31"/>
        <v>-0.27383524470933673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5081769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1761728</v>
      </c>
      <c r="K137" s="39">
        <f t="shared" ref="K137:K170" si="34">IF(($E137     =0),0,($J137     /$E137     ))</f>
        <v>0.34667612793891261</v>
      </c>
      <c r="L137" s="34">
        <f>SUM(L133:L136)</f>
        <v>2582512</v>
      </c>
      <c r="M137" s="39">
        <f t="shared" ref="M137:M170" si="35">IF(($E137     =0),0,($L137     /$E137     ))</f>
        <v>0.50819153723831212</v>
      </c>
      <c r="N137" s="34">
        <f t="shared" ref="N137:N170" si="36">$F137     +$H137     +$J137     +$L137</f>
        <v>6695549</v>
      </c>
      <c r="O137" s="39">
        <f t="shared" ref="O137:O170" si="37">IF(($E137     =0),0,($N137     /$E137     ))</f>
        <v>1.3175626440320289</v>
      </c>
      <c r="P137" s="34">
        <f>SUM(P133:P136)</f>
        <v>1297880</v>
      </c>
      <c r="Q137" s="34">
        <f>SUM(Q133:Q136)</f>
        <v>15420839</v>
      </c>
      <c r="R137" s="34">
        <f>SUM(R133:R136)</f>
        <v>10891821</v>
      </c>
      <c r="S137" s="34">
        <f>SUM(S133:S136)</f>
        <v>6078663</v>
      </c>
      <c r="T137" s="39">
        <f t="shared" ref="T137:T170" si="38">IF(($R137     =0),0,($S137     /$R137     ))</f>
        <v>0.55809428010247319</v>
      </c>
      <c r="U137" s="39">
        <f t="shared" ref="U137:U170" si="39">IF(($P137     =0),0,(($L137     /$P137     )-1))</f>
        <v>0.9897925848306468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34465226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11657232</v>
      </c>
      <c r="K139" s="38">
        <f t="shared" si="34"/>
        <v>0.3382317005552205</v>
      </c>
      <c r="L139" s="33">
        <v>6836022</v>
      </c>
      <c r="M139" s="38">
        <f t="shared" si="35"/>
        <v>0.19834548596895898</v>
      </c>
      <c r="N139" s="33">
        <f t="shared" si="36"/>
        <v>34381296</v>
      </c>
      <c r="O139" s="38">
        <f t="shared" si="37"/>
        <v>0.99756479182814584</v>
      </c>
      <c r="P139" s="33">
        <v>1285400</v>
      </c>
      <c r="Q139" s="33">
        <v>25751156</v>
      </c>
      <c r="R139" s="33">
        <v>27042553</v>
      </c>
      <c r="S139" s="33">
        <v>26246489</v>
      </c>
      <c r="T139" s="38">
        <f t="shared" si="38"/>
        <v>0.97056254267117459</v>
      </c>
      <c r="U139" s="38">
        <f t="shared" si="39"/>
        <v>4.3182060059125567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11181474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84725</v>
      </c>
      <c r="K140" s="38">
        <f t="shared" si="34"/>
        <v>7.5772657522612851E-3</v>
      </c>
      <c r="L140" s="33">
        <v>62950</v>
      </c>
      <c r="M140" s="38">
        <f t="shared" si="35"/>
        <v>5.6298480862183283E-3</v>
      </c>
      <c r="N140" s="33">
        <f t="shared" si="36"/>
        <v>325960</v>
      </c>
      <c r="O140" s="38">
        <f t="shared" si="37"/>
        <v>2.9151791615309394E-2</v>
      </c>
      <c r="P140" s="33">
        <v>137427</v>
      </c>
      <c r="Q140" s="33">
        <v>13967124</v>
      </c>
      <c r="R140" s="33">
        <v>13967124</v>
      </c>
      <c r="S140" s="33">
        <v>267177</v>
      </c>
      <c r="T140" s="38">
        <f t="shared" si="38"/>
        <v>1.9128991766665777E-2</v>
      </c>
      <c r="U140" s="38">
        <f t="shared" si="39"/>
        <v>-0.54193862923588521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441794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122500</v>
      </c>
      <c r="K141" s="38">
        <f t="shared" si="34"/>
        <v>0.27727855063672208</v>
      </c>
      <c r="L141" s="33">
        <v>71100</v>
      </c>
      <c r="M141" s="38">
        <f t="shared" si="35"/>
        <v>0.16093473428792604</v>
      </c>
      <c r="N141" s="33">
        <f t="shared" si="36"/>
        <v>581100</v>
      </c>
      <c r="O141" s="38">
        <f t="shared" si="37"/>
        <v>1.3153189042857079</v>
      </c>
      <c r="P141" s="33">
        <v>99950</v>
      </c>
      <c r="Q141" s="33">
        <v>363088</v>
      </c>
      <c r="R141" s="33">
        <v>363088</v>
      </c>
      <c r="S141" s="33">
        <v>362050</v>
      </c>
      <c r="T141" s="38">
        <f t="shared" si="38"/>
        <v>0.99714118891288062</v>
      </c>
      <c r="U141" s="38">
        <f t="shared" si="39"/>
        <v>-0.28864432216108049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0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545890</v>
      </c>
      <c r="K142" s="38">
        <f t="shared" si="34"/>
        <v>0</v>
      </c>
      <c r="L142" s="33">
        <v>520710</v>
      </c>
      <c r="M142" s="38">
        <f t="shared" si="35"/>
        <v>0</v>
      </c>
      <c r="N142" s="33">
        <f t="shared" si="36"/>
        <v>2056860</v>
      </c>
      <c r="O142" s="38">
        <f t="shared" si="37"/>
        <v>0</v>
      </c>
      <c r="P142" s="33">
        <v>639320</v>
      </c>
      <c r="Q142" s="33">
        <v>750000</v>
      </c>
      <c r="R142" s="33">
        <v>750000</v>
      </c>
      <c r="S142" s="33">
        <v>2579750</v>
      </c>
      <c r="T142" s="38">
        <f t="shared" si="38"/>
        <v>3.4396666666666667</v>
      </c>
      <c r="U142" s="38">
        <f t="shared" si="39"/>
        <v>-0.18552524557342176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46088494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12410347</v>
      </c>
      <c r="K144" s="39">
        <f t="shared" si="34"/>
        <v>0.26927213113103676</v>
      </c>
      <c r="L144" s="34">
        <f>SUM(L138:L143)</f>
        <v>7490782</v>
      </c>
      <c r="M144" s="39">
        <f t="shared" si="35"/>
        <v>0.16253041377312091</v>
      </c>
      <c r="N144" s="34">
        <f t="shared" si="36"/>
        <v>37345216</v>
      </c>
      <c r="O144" s="39">
        <f t="shared" si="37"/>
        <v>0.81029369282493802</v>
      </c>
      <c r="P144" s="34">
        <f>SUM(P138:P143)</f>
        <v>2162097</v>
      </c>
      <c r="Q144" s="34">
        <f>SUM(Q138:Q143)</f>
        <v>40831368</v>
      </c>
      <c r="R144" s="34">
        <f>SUM(R138:R143)</f>
        <v>42122765</v>
      </c>
      <c r="S144" s="34">
        <f>SUM(S138:S143)</f>
        <v>29455466</v>
      </c>
      <c r="T144" s="39">
        <f t="shared" si="38"/>
        <v>0.69927665004896999</v>
      </c>
      <c r="U144" s="39">
        <f t="shared" si="39"/>
        <v>2.4645910891139482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5000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6982</v>
      </c>
      <c r="K146" s="38">
        <f t="shared" si="34"/>
        <v>1.3964000000000001</v>
      </c>
      <c r="L146" s="33">
        <v>0</v>
      </c>
      <c r="M146" s="38">
        <f t="shared" si="35"/>
        <v>0</v>
      </c>
      <c r="N146" s="33">
        <f t="shared" si="36"/>
        <v>11981</v>
      </c>
      <c r="O146" s="38">
        <f t="shared" si="37"/>
        <v>2.3961999999999999</v>
      </c>
      <c r="P146" s="33">
        <v>4217</v>
      </c>
      <c r="Q146" s="33">
        <v>0</v>
      </c>
      <c r="R146" s="33">
        <v>0</v>
      </c>
      <c r="S146" s="33">
        <v>17916</v>
      </c>
      <c r="T146" s="38">
        <f t="shared" si="38"/>
        <v>0</v>
      </c>
      <c r="U146" s="38">
        <f t="shared" si="39"/>
        <v>-1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14717732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11381058</v>
      </c>
      <c r="K147" s="38">
        <f t="shared" si="34"/>
        <v>0.77328884640649798</v>
      </c>
      <c r="L147" s="33">
        <v>1490443</v>
      </c>
      <c r="M147" s="38">
        <f t="shared" si="35"/>
        <v>0.10126852425360103</v>
      </c>
      <c r="N147" s="33">
        <f t="shared" si="36"/>
        <v>14650100</v>
      </c>
      <c r="O147" s="38">
        <f t="shared" si="37"/>
        <v>0.99540472676088954</v>
      </c>
      <c r="P147" s="33">
        <v>1199447</v>
      </c>
      <c r="Q147" s="33">
        <v>16222732</v>
      </c>
      <c r="R147" s="33">
        <v>20034001</v>
      </c>
      <c r="S147" s="33">
        <v>21769926</v>
      </c>
      <c r="T147" s="38">
        <f t="shared" si="38"/>
        <v>1.0866489424653618</v>
      </c>
      <c r="U147" s="38">
        <f t="shared" si="39"/>
        <v>0.24260846873600928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14934419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11388040</v>
      </c>
      <c r="K150" s="39">
        <f t="shared" si="34"/>
        <v>0.76253652719935072</v>
      </c>
      <c r="L150" s="34">
        <f>SUM(L145:L149)</f>
        <v>1490443</v>
      </c>
      <c r="M150" s="39">
        <f t="shared" si="35"/>
        <v>9.9799195402244981E-2</v>
      </c>
      <c r="N150" s="34">
        <f t="shared" si="36"/>
        <v>14662681</v>
      </c>
      <c r="O150" s="39">
        <f t="shared" si="37"/>
        <v>0.98180458175172403</v>
      </c>
      <c r="P150" s="34">
        <f>SUM(P145:P149)</f>
        <v>1203664</v>
      </c>
      <c r="Q150" s="34">
        <f>SUM(Q145:Q149)</f>
        <v>16465889</v>
      </c>
      <c r="R150" s="34">
        <f>SUM(R145:R149)</f>
        <v>20245688</v>
      </c>
      <c r="S150" s="34">
        <f>SUM(S145:S149)</f>
        <v>21787842</v>
      </c>
      <c r="T150" s="39">
        <f t="shared" si="38"/>
        <v>1.0761719730146981</v>
      </c>
      <c r="U150" s="39">
        <f t="shared" si="39"/>
        <v>0.23825502798123055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54849806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1500578</v>
      </c>
      <c r="K152" s="38">
        <f t="shared" si="34"/>
        <v>2.7357945441046774E-2</v>
      </c>
      <c r="L152" s="33">
        <v>3937821</v>
      </c>
      <c r="M152" s="38">
        <f t="shared" si="35"/>
        <v>7.1792797225208052E-2</v>
      </c>
      <c r="N152" s="33">
        <f t="shared" si="36"/>
        <v>8142305</v>
      </c>
      <c r="O152" s="38">
        <f t="shared" si="37"/>
        <v>0.14844728894756712</v>
      </c>
      <c r="P152" s="33">
        <v>1831717</v>
      </c>
      <c r="Q152" s="33">
        <v>8437200</v>
      </c>
      <c r="R152" s="33">
        <v>2842699</v>
      </c>
      <c r="S152" s="33">
        <v>3362821</v>
      </c>
      <c r="T152" s="38">
        <f t="shared" si="38"/>
        <v>1.1829676655882315</v>
      </c>
      <c r="U152" s="38">
        <f t="shared" si="39"/>
        <v>1.1497977034662012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9483660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1838</v>
      </c>
      <c r="K153" s="38">
        <f t="shared" si="34"/>
        <v>1.938070323060928E-4</v>
      </c>
      <c r="L153" s="33">
        <v>1196</v>
      </c>
      <c r="M153" s="38">
        <f t="shared" si="35"/>
        <v>1.2611164887817573E-4</v>
      </c>
      <c r="N153" s="33">
        <f t="shared" si="36"/>
        <v>15817</v>
      </c>
      <c r="O153" s="38">
        <f t="shared" si="37"/>
        <v>1.6678160119616267E-3</v>
      </c>
      <c r="P153" s="33">
        <v>1788</v>
      </c>
      <c r="Q153" s="33">
        <v>42372640</v>
      </c>
      <c r="R153" s="33">
        <v>7219640</v>
      </c>
      <c r="S153" s="33">
        <v>1881891</v>
      </c>
      <c r="T153" s="38">
        <f t="shared" si="38"/>
        <v>0.26066272002482116</v>
      </c>
      <c r="U153" s="38">
        <f t="shared" si="39"/>
        <v>-0.33109619686800895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6133070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414736</v>
      </c>
      <c r="K154" s="38">
        <f t="shared" si="34"/>
        <v>6.7622903374655763E-2</v>
      </c>
      <c r="L154" s="33">
        <v>394123</v>
      </c>
      <c r="M154" s="38">
        <f t="shared" si="35"/>
        <v>6.4261943855198136E-2</v>
      </c>
      <c r="N154" s="33">
        <f t="shared" si="36"/>
        <v>1034840</v>
      </c>
      <c r="O154" s="38">
        <f t="shared" si="37"/>
        <v>0.16873115747904394</v>
      </c>
      <c r="P154" s="33">
        <v>378864</v>
      </c>
      <c r="Q154" s="33">
        <v>5523980</v>
      </c>
      <c r="R154" s="33">
        <v>3523980</v>
      </c>
      <c r="S154" s="33">
        <v>983352</v>
      </c>
      <c r="T154" s="38">
        <f t="shared" si="38"/>
        <v>0.27904585156555939</v>
      </c>
      <c r="U154" s="38">
        <f t="shared" si="39"/>
        <v>4.0275666202119975E-2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70466536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1917152</v>
      </c>
      <c r="K157" s="39">
        <f t="shared" si="34"/>
        <v>2.7206559436950328E-2</v>
      </c>
      <c r="L157" s="34">
        <f>SUM(L151:L156)</f>
        <v>4333140</v>
      </c>
      <c r="M157" s="39">
        <f t="shared" si="35"/>
        <v>6.1492167005342789E-2</v>
      </c>
      <c r="N157" s="34">
        <f t="shared" si="36"/>
        <v>9192962</v>
      </c>
      <c r="O157" s="39">
        <f t="shared" si="37"/>
        <v>0.13045854843780033</v>
      </c>
      <c r="P157" s="34">
        <f>SUM(P151:P156)</f>
        <v>2212369</v>
      </c>
      <c r="Q157" s="34">
        <f>SUM(Q151:Q156)</f>
        <v>56333820</v>
      </c>
      <c r="R157" s="34">
        <f>SUM(R151:R156)</f>
        <v>13586319</v>
      </c>
      <c r="S157" s="34">
        <f>SUM(S151:S156)</f>
        <v>6228064</v>
      </c>
      <c r="T157" s="39">
        <f t="shared" si="38"/>
        <v>0.45840701959081043</v>
      </c>
      <c r="U157" s="39">
        <f t="shared" si="39"/>
        <v>0.95859732259853581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725</v>
      </c>
      <c r="Q158" s="33">
        <v>0</v>
      </c>
      <c r="R158" s="33">
        <v>0</v>
      </c>
      <c r="S158" s="33">
        <v>732392</v>
      </c>
      <c r="T158" s="38">
        <f t="shared" si="38"/>
        <v>0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2100080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901686</v>
      </c>
      <c r="K159" s="38">
        <f t="shared" si="34"/>
        <v>0.42935792922174393</v>
      </c>
      <c r="L159" s="33">
        <v>366049</v>
      </c>
      <c r="M159" s="38">
        <f t="shared" si="35"/>
        <v>0.17430240752733228</v>
      </c>
      <c r="N159" s="33">
        <f t="shared" si="36"/>
        <v>1665436</v>
      </c>
      <c r="O159" s="38">
        <f t="shared" si="37"/>
        <v>0.79303455106472132</v>
      </c>
      <c r="P159" s="33">
        <v>129100</v>
      </c>
      <c r="Q159" s="33">
        <v>26131356</v>
      </c>
      <c r="R159" s="33">
        <v>16251356</v>
      </c>
      <c r="S159" s="33">
        <v>1065601</v>
      </c>
      <c r="T159" s="38">
        <f t="shared" si="38"/>
        <v>6.5569974591658683E-2</v>
      </c>
      <c r="U159" s="38">
        <f t="shared" si="39"/>
        <v>1.8353911696359413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2100080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901686</v>
      </c>
      <c r="K163" s="39">
        <f t="shared" si="34"/>
        <v>0.42935792922174393</v>
      </c>
      <c r="L163" s="34">
        <f>SUM(L158:L162)</f>
        <v>366049</v>
      </c>
      <c r="M163" s="39">
        <f t="shared" si="35"/>
        <v>0.17430240752733228</v>
      </c>
      <c r="N163" s="34">
        <f t="shared" si="36"/>
        <v>1665436</v>
      </c>
      <c r="O163" s="39">
        <f t="shared" si="37"/>
        <v>0.79303455106472132</v>
      </c>
      <c r="P163" s="34">
        <f>SUM(P158:P162)</f>
        <v>129825</v>
      </c>
      <c r="Q163" s="34">
        <f>SUM(Q158:Q162)</f>
        <v>26131356</v>
      </c>
      <c r="R163" s="34">
        <f>SUM(R158:R162)</f>
        <v>16251356</v>
      </c>
      <c r="S163" s="34">
        <f>SUM(S158:S162)</f>
        <v>1797993</v>
      </c>
      <c r="T163" s="39">
        <f t="shared" si="38"/>
        <v>0.1106364908872835</v>
      </c>
      <c r="U163" s="39">
        <f t="shared" si="39"/>
        <v>1.8195570960908918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5476164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763082</v>
      </c>
      <c r="K164" s="38">
        <f t="shared" si="34"/>
        <v>0.13934608240366797</v>
      </c>
      <c r="L164" s="33">
        <v>3487179</v>
      </c>
      <c r="M164" s="38">
        <f t="shared" si="35"/>
        <v>0.63679228744792893</v>
      </c>
      <c r="N164" s="33">
        <f t="shared" si="36"/>
        <v>7050180</v>
      </c>
      <c r="O164" s="38">
        <f t="shared" si="37"/>
        <v>1.2874303983591433</v>
      </c>
      <c r="P164" s="33">
        <v>1034890</v>
      </c>
      <c r="Q164" s="33">
        <v>7761821</v>
      </c>
      <c r="R164" s="33">
        <v>3961821</v>
      </c>
      <c r="S164" s="33">
        <v>5580281</v>
      </c>
      <c r="T164" s="38">
        <f t="shared" si="38"/>
        <v>1.4085141655819382</v>
      </c>
      <c r="U164" s="38">
        <f t="shared" si="39"/>
        <v>2.3696131956053299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5659880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777538</v>
      </c>
      <c r="K165" s="38">
        <f t="shared" si="34"/>
        <v>0.13737711753606083</v>
      </c>
      <c r="L165" s="33">
        <v>1887769</v>
      </c>
      <c r="M165" s="38">
        <f t="shared" si="35"/>
        <v>0.33353516328968108</v>
      </c>
      <c r="N165" s="33">
        <f t="shared" si="36"/>
        <v>4522719</v>
      </c>
      <c r="O165" s="38">
        <f t="shared" si="37"/>
        <v>0.79908390283892949</v>
      </c>
      <c r="P165" s="33">
        <v>882406</v>
      </c>
      <c r="Q165" s="33">
        <v>4962700</v>
      </c>
      <c r="R165" s="33">
        <v>5558900</v>
      </c>
      <c r="S165" s="33">
        <v>3861467</v>
      </c>
      <c r="T165" s="38">
        <f t="shared" si="38"/>
        <v>0.69464588317832665</v>
      </c>
      <c r="U165" s="38">
        <f t="shared" si="39"/>
        <v>1.1393428875143643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1454681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551310</v>
      </c>
      <c r="K167" s="38">
        <f t="shared" si="34"/>
        <v>0.3789903078406881</v>
      </c>
      <c r="L167" s="33">
        <v>259820</v>
      </c>
      <c r="M167" s="38">
        <f t="shared" si="35"/>
        <v>0.17860960581735791</v>
      </c>
      <c r="N167" s="33">
        <f t="shared" si="36"/>
        <v>1531845</v>
      </c>
      <c r="O167" s="38">
        <f t="shared" si="37"/>
        <v>1.0530453068404688</v>
      </c>
      <c r="P167" s="33">
        <v>126066</v>
      </c>
      <c r="Q167" s="33">
        <v>2154160</v>
      </c>
      <c r="R167" s="33">
        <v>1536298</v>
      </c>
      <c r="S167" s="33">
        <v>680258</v>
      </c>
      <c r="T167" s="38">
        <f t="shared" si="38"/>
        <v>0.44279039613408339</v>
      </c>
      <c r="U167" s="38">
        <f t="shared" si="39"/>
        <v>1.0609839290530356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12590725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2091930</v>
      </c>
      <c r="K169" s="39">
        <f t="shared" si="34"/>
        <v>0.16614849422888675</v>
      </c>
      <c r="L169" s="34">
        <f>SUM(L164:L168)</f>
        <v>5634768</v>
      </c>
      <c r="M169" s="39">
        <f t="shared" si="35"/>
        <v>0.44753324371710129</v>
      </c>
      <c r="N169" s="34">
        <f t="shared" si="36"/>
        <v>13104744</v>
      </c>
      <c r="O169" s="39">
        <f t="shared" si="37"/>
        <v>1.0408252106213105</v>
      </c>
      <c r="P169" s="34">
        <f>SUM(P164:P168)</f>
        <v>2043362</v>
      </c>
      <c r="Q169" s="34">
        <f>SUM(Q164:Q168)</f>
        <v>14878681</v>
      </c>
      <c r="R169" s="34">
        <f>SUM(R164:R168)</f>
        <v>11057019</v>
      </c>
      <c r="S169" s="34">
        <f>SUM(S164:S168)</f>
        <v>10122006</v>
      </c>
      <c r="T169" s="39">
        <f t="shared" si="38"/>
        <v>0.91543715354020827</v>
      </c>
      <c r="U169" s="39">
        <f t="shared" si="39"/>
        <v>1.7575965492164385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248679495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59675441</v>
      </c>
      <c r="K170" s="39">
        <f t="shared" si="34"/>
        <v>0.23996928657105404</v>
      </c>
      <c r="L170" s="34">
        <f>SUM(L105,L107:L111,L113:L120,L122:L125,L127:L131,L133:L136,L138:L143,L145:L149,L151:L156,L158:L162,L164:L168)</f>
        <v>-42745057</v>
      </c>
      <c r="M170" s="39">
        <f t="shared" si="35"/>
        <v>-0.17188814461763324</v>
      </c>
      <c r="N170" s="34">
        <f t="shared" si="36"/>
        <v>69373352</v>
      </c>
      <c r="O170" s="39">
        <f t="shared" si="37"/>
        <v>0.27896691683405583</v>
      </c>
      <c r="P170" s="34">
        <f>SUM(P105,P107:P111,P113:P120,P122:P125,P127:P131,P133:P136,P138:P143,P145:P149,P151:P156,P158:P162,P164:P168)</f>
        <v>37485005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218007696</v>
      </c>
      <c r="S170" s="34">
        <f>SUM(S105,S107:S111,S113:S120,S122:S125,S127:S131,S133:S136,S138:S143,S145:S149,S151:S156,S158:S162,S164:S168)</f>
        <v>159792688</v>
      </c>
      <c r="T170" s="39">
        <f t="shared" si="38"/>
        <v>0.73296810585989591</v>
      </c>
      <c r="U170" s="39">
        <f t="shared" si="39"/>
        <v>-2.1403241642891606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79160</v>
      </c>
      <c r="K175" s="38">
        <f t="shared" si="42"/>
        <v>2.0831030762348359E-3</v>
      </c>
      <c r="L175" s="33">
        <v>0</v>
      </c>
      <c r="M175" s="38">
        <f t="shared" si="43"/>
        <v>0</v>
      </c>
      <c r="N175" s="33">
        <f t="shared" si="44"/>
        <v>83260</v>
      </c>
      <c r="O175" s="38">
        <f t="shared" si="45"/>
        <v>2.1909949738164783E-3</v>
      </c>
      <c r="P175" s="33">
        <v>89753</v>
      </c>
      <c r="Q175" s="33">
        <v>38001000</v>
      </c>
      <c r="R175" s="33">
        <v>38001000</v>
      </c>
      <c r="S175" s="33">
        <v>364652</v>
      </c>
      <c r="T175" s="38">
        <f t="shared" si="46"/>
        <v>9.5958527407173488E-3</v>
      </c>
      <c r="U175" s="38">
        <f t="shared" si="47"/>
        <v>-1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18070250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5431188</v>
      </c>
      <c r="K176" s="38">
        <f t="shared" si="42"/>
        <v>0.30055964914707878</v>
      </c>
      <c r="L176" s="33">
        <v>3391275</v>
      </c>
      <c r="M176" s="38">
        <f t="shared" si="43"/>
        <v>0.18767172562637485</v>
      </c>
      <c r="N176" s="33">
        <f t="shared" si="44"/>
        <v>12145459</v>
      </c>
      <c r="O176" s="38">
        <f t="shared" si="45"/>
        <v>0.67212456938891274</v>
      </c>
      <c r="P176" s="33">
        <v>158107</v>
      </c>
      <c r="Q176" s="33">
        <v>18673767</v>
      </c>
      <c r="R176" s="33">
        <v>17673767</v>
      </c>
      <c r="S176" s="33">
        <v>4140009</v>
      </c>
      <c r="T176" s="38">
        <f t="shared" si="46"/>
        <v>0.23424598728726026</v>
      </c>
      <c r="U176" s="38">
        <f t="shared" si="47"/>
        <v>20.449240071597082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113670</v>
      </c>
      <c r="K177" s="38">
        <f t="shared" si="42"/>
        <v>0</v>
      </c>
      <c r="L177" s="33">
        <v>488948</v>
      </c>
      <c r="M177" s="38">
        <f t="shared" si="43"/>
        <v>0</v>
      </c>
      <c r="N177" s="33">
        <f t="shared" si="44"/>
        <v>638268</v>
      </c>
      <c r="O177" s="38">
        <f t="shared" si="45"/>
        <v>0</v>
      </c>
      <c r="P177" s="33">
        <v>486000</v>
      </c>
      <c r="Q177" s="33">
        <v>408289</v>
      </c>
      <c r="R177" s="33">
        <v>408289</v>
      </c>
      <c r="S177" s="33">
        <v>732600</v>
      </c>
      <c r="T177" s="38">
        <f t="shared" si="46"/>
        <v>1.7943172605678821</v>
      </c>
      <c r="U177" s="38">
        <f t="shared" si="47"/>
        <v>6.0658436213991695E-3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24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56071250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5624042</v>
      </c>
      <c r="K179" s="39">
        <f t="shared" si="42"/>
        <v>0.10030170541944401</v>
      </c>
      <c r="L179" s="34">
        <f>SUM(L173:L178)</f>
        <v>3880223</v>
      </c>
      <c r="M179" s="39">
        <f t="shared" si="43"/>
        <v>6.920164968678244E-2</v>
      </c>
      <c r="N179" s="34">
        <f t="shared" si="44"/>
        <v>12867011</v>
      </c>
      <c r="O179" s="39">
        <f t="shared" si="45"/>
        <v>0.22947608622957397</v>
      </c>
      <c r="P179" s="34">
        <f>SUM(P173:P178)</f>
        <v>733860</v>
      </c>
      <c r="Q179" s="34">
        <f>SUM(Q173:Q178)</f>
        <v>57083056</v>
      </c>
      <c r="R179" s="34">
        <f>SUM(R173:R178)</f>
        <v>56083056</v>
      </c>
      <c r="S179" s="34">
        <f>SUM(S173:S178)</f>
        <v>5237261</v>
      </c>
      <c r="T179" s="39">
        <f t="shared" si="46"/>
        <v>9.3384016020810284E-2</v>
      </c>
      <c r="U179" s="39">
        <f t="shared" si="47"/>
        <v>4.2874158558853184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0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673390</v>
      </c>
      <c r="K180" s="38">
        <f t="shared" si="42"/>
        <v>0</v>
      </c>
      <c r="L180" s="33">
        <v>338427</v>
      </c>
      <c r="M180" s="38">
        <f t="shared" si="43"/>
        <v>0</v>
      </c>
      <c r="N180" s="33">
        <f t="shared" si="44"/>
        <v>1828734</v>
      </c>
      <c r="O180" s="38">
        <f t="shared" si="45"/>
        <v>0</v>
      </c>
      <c r="P180" s="33">
        <v>518511</v>
      </c>
      <c r="Q180" s="33">
        <v>3091000</v>
      </c>
      <c r="R180" s="33">
        <v>0</v>
      </c>
      <c r="S180" s="33">
        <v>1766095</v>
      </c>
      <c r="T180" s="38">
        <f t="shared" si="46"/>
        <v>0</v>
      </c>
      <c r="U180" s="38">
        <f t="shared" si="47"/>
        <v>-0.34730989313630767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591186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47173</v>
      </c>
      <c r="K181" s="38">
        <f t="shared" si="42"/>
        <v>7.9793838149076604E-2</v>
      </c>
      <c r="L181" s="33">
        <v>104240</v>
      </c>
      <c r="M181" s="38">
        <f t="shared" si="43"/>
        <v>0.17632352592923378</v>
      </c>
      <c r="N181" s="33">
        <f t="shared" si="44"/>
        <v>375916</v>
      </c>
      <c r="O181" s="38">
        <f t="shared" si="45"/>
        <v>0.63586756113981047</v>
      </c>
      <c r="P181" s="33">
        <v>136237</v>
      </c>
      <c r="Q181" s="33">
        <v>565488</v>
      </c>
      <c r="R181" s="33">
        <v>642100</v>
      </c>
      <c r="S181" s="33">
        <v>572361</v>
      </c>
      <c r="T181" s="38">
        <f t="shared" si="46"/>
        <v>0.89138919171468622</v>
      </c>
      <c r="U181" s="38">
        <f t="shared" si="47"/>
        <v>-0.23486277589788385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1320</v>
      </c>
      <c r="K182" s="38">
        <f t="shared" si="42"/>
        <v>2.386634844868735E-2</v>
      </c>
      <c r="L182" s="33">
        <v>2107</v>
      </c>
      <c r="M182" s="38">
        <f t="shared" si="43"/>
        <v>3.8095754682866856E-2</v>
      </c>
      <c r="N182" s="33">
        <f t="shared" si="44"/>
        <v>41431</v>
      </c>
      <c r="O182" s="38">
        <f t="shared" si="45"/>
        <v>0.7490959716496709</v>
      </c>
      <c r="P182" s="33">
        <v>7770</v>
      </c>
      <c r="Q182" s="33">
        <v>52872</v>
      </c>
      <c r="R182" s="33">
        <v>102872</v>
      </c>
      <c r="S182" s="33">
        <v>84882</v>
      </c>
      <c r="T182" s="38">
        <f t="shared" si="46"/>
        <v>0.82512248230811103</v>
      </c>
      <c r="U182" s="38">
        <f t="shared" si="47"/>
        <v>-0.72882882882882882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74160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17113</v>
      </c>
      <c r="K184" s="38">
        <f t="shared" si="42"/>
        <v>0.23075782092772384</v>
      </c>
      <c r="L184" s="33">
        <v>199119</v>
      </c>
      <c r="M184" s="38">
        <f t="shared" si="43"/>
        <v>2.6849919093851131</v>
      </c>
      <c r="N184" s="33">
        <f t="shared" si="44"/>
        <v>247345</v>
      </c>
      <c r="O184" s="38">
        <f t="shared" si="45"/>
        <v>3.3352885652642934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720654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738996</v>
      </c>
      <c r="K185" s="39">
        <f t="shared" si="42"/>
        <v>1.0254518812079028</v>
      </c>
      <c r="L185" s="34">
        <f>SUM(L180:L184)</f>
        <v>643893</v>
      </c>
      <c r="M185" s="39">
        <f t="shared" si="43"/>
        <v>0.89348425180461077</v>
      </c>
      <c r="N185" s="34">
        <f t="shared" si="44"/>
        <v>2493426</v>
      </c>
      <c r="O185" s="39">
        <f t="shared" si="45"/>
        <v>3.4599488797675444</v>
      </c>
      <c r="P185" s="34">
        <f>SUM(P180:P184)</f>
        <v>662518</v>
      </c>
      <c r="Q185" s="34">
        <f>SUM(Q180:Q184)</f>
        <v>3709360</v>
      </c>
      <c r="R185" s="34">
        <f>SUM(R180:R184)</f>
        <v>744972</v>
      </c>
      <c r="S185" s="34">
        <f>SUM(S180:S184)</f>
        <v>2423338</v>
      </c>
      <c r="T185" s="39">
        <f t="shared" si="46"/>
        <v>3.2529249421454765</v>
      </c>
      <c r="U185" s="39">
        <f t="shared" si="47"/>
        <v>-2.8112443737377646E-2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5089917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501716</v>
      </c>
      <c r="K186" s="38">
        <f t="shared" si="42"/>
        <v>9.8570566081922356E-2</v>
      </c>
      <c r="L186" s="33">
        <v>1853968</v>
      </c>
      <c r="M186" s="38">
        <f t="shared" si="43"/>
        <v>0.36424326762106335</v>
      </c>
      <c r="N186" s="33">
        <f t="shared" si="44"/>
        <v>3398870</v>
      </c>
      <c r="O186" s="38">
        <f t="shared" si="45"/>
        <v>0.66776530933608547</v>
      </c>
      <c r="P186" s="33">
        <v>1088728</v>
      </c>
      <c r="Q186" s="33">
        <v>6688600</v>
      </c>
      <c r="R186" s="33">
        <v>6688600</v>
      </c>
      <c r="S186" s="33">
        <v>3304613</v>
      </c>
      <c r="T186" s="38">
        <f t="shared" si="46"/>
        <v>0.49406647130939207</v>
      </c>
      <c r="U186" s="38">
        <f t="shared" si="47"/>
        <v>0.70287528198043958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2649870</v>
      </c>
      <c r="K187" s="38">
        <f t="shared" si="42"/>
        <v>0.29470515638100775</v>
      </c>
      <c r="L187" s="33">
        <v>3194601</v>
      </c>
      <c r="M187" s="38">
        <f t="shared" si="43"/>
        <v>0.35528738665667514</v>
      </c>
      <c r="N187" s="33">
        <f t="shared" si="44"/>
        <v>11513429</v>
      </c>
      <c r="O187" s="38">
        <f t="shared" si="45"/>
        <v>1.280465416766343</v>
      </c>
      <c r="P187" s="33">
        <v>3353469</v>
      </c>
      <c r="Q187" s="33">
        <v>8637460</v>
      </c>
      <c r="R187" s="33">
        <v>8637460</v>
      </c>
      <c r="S187" s="33">
        <v>11660168</v>
      </c>
      <c r="T187" s="38">
        <f t="shared" si="46"/>
        <v>1.3499533427651185</v>
      </c>
      <c r="U187" s="38">
        <f t="shared" si="47"/>
        <v>-4.7374226509921513E-2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468347</v>
      </c>
      <c r="K188" s="38">
        <f t="shared" si="42"/>
        <v>1.3218938752469658</v>
      </c>
      <c r="L188" s="33">
        <v>300965</v>
      </c>
      <c r="M188" s="38">
        <f t="shared" si="43"/>
        <v>0.84946373130115727</v>
      </c>
      <c r="N188" s="33">
        <f t="shared" si="44"/>
        <v>1445291</v>
      </c>
      <c r="O188" s="38">
        <f t="shared" si="45"/>
        <v>4.0792859158904884</v>
      </c>
      <c r="P188" s="33">
        <v>289305</v>
      </c>
      <c r="Q188" s="33">
        <v>340511</v>
      </c>
      <c r="R188" s="33">
        <v>340511</v>
      </c>
      <c r="S188" s="33">
        <v>1123694</v>
      </c>
      <c r="T188" s="38">
        <f t="shared" si="46"/>
        <v>3.3000226130727053</v>
      </c>
      <c r="U188" s="38">
        <f t="shared" si="47"/>
        <v>4.0303485940443418E-2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11502348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15930</v>
      </c>
      <c r="K189" s="38">
        <f t="shared" si="42"/>
        <v>1.3849346237829008E-3</v>
      </c>
      <c r="L189" s="33">
        <v>5300</v>
      </c>
      <c r="M189" s="38">
        <f t="shared" si="43"/>
        <v>4.6077548688319985E-4</v>
      </c>
      <c r="N189" s="33">
        <f t="shared" si="44"/>
        <v>208310</v>
      </c>
      <c r="O189" s="38">
        <f t="shared" si="45"/>
        <v>1.8110215409931955E-2</v>
      </c>
      <c r="P189" s="33">
        <v>146441</v>
      </c>
      <c r="Q189" s="33">
        <v>2633096</v>
      </c>
      <c r="R189" s="33">
        <v>4093600</v>
      </c>
      <c r="S189" s="33">
        <v>846082</v>
      </c>
      <c r="T189" s="38">
        <f t="shared" si="46"/>
        <v>0.2066840922415478</v>
      </c>
      <c r="U189" s="38">
        <f t="shared" si="47"/>
        <v>-0.96380794995936925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46559000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11218483</v>
      </c>
      <c r="K190" s="38">
        <f t="shared" si="42"/>
        <v>0.24095197491355055</v>
      </c>
      <c r="L190" s="33">
        <v>0</v>
      </c>
      <c r="M190" s="38">
        <f t="shared" si="43"/>
        <v>0</v>
      </c>
      <c r="N190" s="33">
        <f t="shared" si="44"/>
        <v>44734986</v>
      </c>
      <c r="O190" s="38">
        <f t="shared" si="45"/>
        <v>0.96082360016323376</v>
      </c>
      <c r="P190" s="33">
        <v>0</v>
      </c>
      <c r="Q190" s="33">
        <v>44158000</v>
      </c>
      <c r="R190" s="33">
        <v>42950000</v>
      </c>
      <c r="S190" s="33">
        <v>58675736</v>
      </c>
      <c r="T190" s="38">
        <f t="shared" si="46"/>
        <v>1.3661405355064027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72497162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14854346</v>
      </c>
      <c r="K191" s="39">
        <f t="shared" si="42"/>
        <v>0.20489555163552473</v>
      </c>
      <c r="L191" s="34">
        <f>SUM(L186:L190)</f>
        <v>5354834</v>
      </c>
      <c r="M191" s="39">
        <f t="shared" si="43"/>
        <v>7.3862670651852549E-2</v>
      </c>
      <c r="N191" s="34">
        <f t="shared" si="44"/>
        <v>61300886</v>
      </c>
      <c r="O191" s="39">
        <f t="shared" si="45"/>
        <v>0.84556256146964759</v>
      </c>
      <c r="P191" s="34">
        <f>SUM(P186:P190)</f>
        <v>4877943</v>
      </c>
      <c r="Q191" s="34">
        <f>SUM(Q186:Q190)</f>
        <v>62457667</v>
      </c>
      <c r="R191" s="34">
        <f>SUM(R186:R190)</f>
        <v>62710171</v>
      </c>
      <c r="S191" s="34">
        <f>SUM(S186:S190)</f>
        <v>75610293</v>
      </c>
      <c r="T191" s="39">
        <f t="shared" si="46"/>
        <v>1.2057102028951572</v>
      </c>
      <c r="U191" s="39">
        <f t="shared" si="47"/>
        <v>9.77647750291466E-2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1787688</v>
      </c>
      <c r="S192" s="33">
        <v>-1606</v>
      </c>
      <c r="T192" s="38">
        <f t="shared" si="46"/>
        <v>-8.9836705286381073E-4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14108224</v>
      </c>
      <c r="K193" s="38">
        <f t="shared" si="42"/>
        <v>1.6056537050997701</v>
      </c>
      <c r="L193" s="33">
        <v>8834501</v>
      </c>
      <c r="M193" s="38">
        <f t="shared" si="43"/>
        <v>1.0054525121913025</v>
      </c>
      <c r="N193" s="33">
        <f t="shared" si="44"/>
        <v>32698226</v>
      </c>
      <c r="O193" s="38">
        <f t="shared" si="45"/>
        <v>3.7213775261216182</v>
      </c>
      <c r="P193" s="33">
        <v>1982938</v>
      </c>
      <c r="Q193" s="33">
        <v>10762128</v>
      </c>
      <c r="R193" s="33">
        <v>10323128</v>
      </c>
      <c r="S193" s="33">
        <v>9168804</v>
      </c>
      <c r="T193" s="38">
        <f t="shared" si="46"/>
        <v>0.88818079171351938</v>
      </c>
      <c r="U193" s="38">
        <f t="shared" si="47"/>
        <v>3.4552583086309303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5904014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8900534</v>
      </c>
      <c r="K194" s="38">
        <f t="shared" si="42"/>
        <v>1.5075394468915555</v>
      </c>
      <c r="L194" s="33">
        <v>-4537273</v>
      </c>
      <c r="M194" s="38">
        <f t="shared" si="43"/>
        <v>-0.76850647711878728</v>
      </c>
      <c r="N194" s="33">
        <f t="shared" si="44"/>
        <v>8427285</v>
      </c>
      <c r="O194" s="38">
        <f t="shared" si="45"/>
        <v>1.4273822860176144</v>
      </c>
      <c r="P194" s="33">
        <v>-278478</v>
      </c>
      <c r="Q194" s="33">
        <v>5288544</v>
      </c>
      <c r="R194" s="33">
        <v>5288544</v>
      </c>
      <c r="S194" s="33">
        <v>6150951</v>
      </c>
      <c r="T194" s="38">
        <f t="shared" si="46"/>
        <v>1.1630707809181506</v>
      </c>
      <c r="U194" s="38">
        <f t="shared" si="47"/>
        <v>15.293111125474901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1030338</v>
      </c>
      <c r="K195" s="38">
        <f t="shared" si="42"/>
        <v>0.23175572951777107</v>
      </c>
      <c r="L195" s="33">
        <v>-4447578</v>
      </c>
      <c r="M195" s="38">
        <f t="shared" si="43"/>
        <v>-1.0004015031738995</v>
      </c>
      <c r="N195" s="33">
        <f t="shared" si="44"/>
        <v>-887660</v>
      </c>
      <c r="O195" s="38">
        <f t="shared" si="45"/>
        <v>-0.19966291727932453</v>
      </c>
      <c r="P195" s="33">
        <v>13486668</v>
      </c>
      <c r="Q195" s="33">
        <v>4413080</v>
      </c>
      <c r="R195" s="33">
        <v>4278916</v>
      </c>
      <c r="S195" s="33">
        <v>13487532</v>
      </c>
      <c r="T195" s="38">
        <f t="shared" si="46"/>
        <v>3.1520908566562187</v>
      </c>
      <c r="U195" s="38">
        <f t="shared" si="47"/>
        <v>-1.3297758942386659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2561310</v>
      </c>
      <c r="K196" s="38">
        <f t="shared" si="42"/>
        <v>0.22521362809270751</v>
      </c>
      <c r="L196" s="33">
        <v>2526052</v>
      </c>
      <c r="M196" s="38">
        <f t="shared" si="43"/>
        <v>0.22211342464240563</v>
      </c>
      <c r="N196" s="33">
        <f t="shared" si="44"/>
        <v>8772044</v>
      </c>
      <c r="O196" s="38">
        <f t="shared" si="45"/>
        <v>0.77131774561801036</v>
      </c>
      <c r="P196" s="33">
        <v>384600</v>
      </c>
      <c r="Q196" s="33">
        <v>4411776</v>
      </c>
      <c r="R196" s="33">
        <v>4411776</v>
      </c>
      <c r="S196" s="33">
        <v>384600</v>
      </c>
      <c r="T196" s="38">
        <f t="shared" si="46"/>
        <v>8.717577683001132E-2</v>
      </c>
      <c r="U196" s="38">
        <f t="shared" si="47"/>
        <v>5.567997919916797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11214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16557</v>
      </c>
      <c r="Q197" s="33">
        <v>0</v>
      </c>
      <c r="R197" s="33">
        <v>0</v>
      </c>
      <c r="S197" s="33">
        <v>16557</v>
      </c>
      <c r="T197" s="38">
        <f t="shared" si="46"/>
        <v>0</v>
      </c>
      <c r="U197" s="38">
        <f t="shared" si="47"/>
        <v>-1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32347511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26600406</v>
      </c>
      <c r="K198" s="39">
        <f t="shared" si="42"/>
        <v>0.82233238903605288</v>
      </c>
      <c r="L198" s="34">
        <f>SUM(L192:L197)</f>
        <v>2375702</v>
      </c>
      <c r="M198" s="39">
        <f t="shared" si="43"/>
        <v>7.3443115917017535E-2</v>
      </c>
      <c r="N198" s="34">
        <f t="shared" si="44"/>
        <v>49009895</v>
      </c>
      <c r="O198" s="39">
        <f t="shared" si="45"/>
        <v>1.515105598078319</v>
      </c>
      <c r="P198" s="34">
        <f>SUM(P192:P197)</f>
        <v>15592285</v>
      </c>
      <c r="Q198" s="34">
        <f>SUM(Q192:Q197)</f>
        <v>24875528</v>
      </c>
      <c r="R198" s="34">
        <f>SUM(R192:R197)</f>
        <v>26090052</v>
      </c>
      <c r="S198" s="34">
        <f>SUM(S192:S197)</f>
        <v>29206838</v>
      </c>
      <c r="T198" s="39">
        <f t="shared" si="46"/>
        <v>1.1194626212320313</v>
      </c>
      <c r="U198" s="39">
        <f t="shared" si="47"/>
        <v>-0.84763605847379009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30924259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188075</v>
      </c>
      <c r="K200" s="38">
        <f t="shared" si="42"/>
        <v>6.0817948782539944E-3</v>
      </c>
      <c r="L200" s="33">
        <v>110275</v>
      </c>
      <c r="M200" s="38">
        <f t="shared" si="43"/>
        <v>3.5659706510671766E-3</v>
      </c>
      <c r="N200" s="33">
        <f t="shared" si="44"/>
        <v>389025</v>
      </c>
      <c r="O200" s="38">
        <f t="shared" si="45"/>
        <v>1.2579929562742311E-2</v>
      </c>
      <c r="P200" s="33">
        <v>92342</v>
      </c>
      <c r="Q200" s="33">
        <v>70173668</v>
      </c>
      <c r="R200" s="33">
        <v>10173668</v>
      </c>
      <c r="S200" s="33">
        <v>465815</v>
      </c>
      <c r="T200" s="38">
        <f t="shared" si="46"/>
        <v>4.5786337828205126E-2</v>
      </c>
      <c r="U200" s="38">
        <f t="shared" si="47"/>
        <v>0.19420198826102975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24917737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5572078</v>
      </c>
      <c r="K202" s="38">
        <f t="shared" si="42"/>
        <v>0.22361894260301407</v>
      </c>
      <c r="L202" s="33">
        <v>4930350</v>
      </c>
      <c r="M202" s="38">
        <f t="shared" si="43"/>
        <v>0.19786507899975025</v>
      </c>
      <c r="N202" s="33">
        <f t="shared" si="44"/>
        <v>10502428</v>
      </c>
      <c r="O202" s="38">
        <f t="shared" si="45"/>
        <v>0.42148402160276432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55841996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5760153</v>
      </c>
      <c r="K204" s="39">
        <f t="shared" si="42"/>
        <v>0.10315091530754023</v>
      </c>
      <c r="L204" s="34">
        <f>SUM(L199:L203)</f>
        <v>5040625</v>
      </c>
      <c r="M204" s="39">
        <f t="shared" si="43"/>
        <v>9.0265845798205346E-2</v>
      </c>
      <c r="N204" s="34">
        <f t="shared" si="44"/>
        <v>10891453</v>
      </c>
      <c r="O204" s="39">
        <f t="shared" si="45"/>
        <v>0.19504053902371254</v>
      </c>
      <c r="P204" s="34">
        <f>SUM(P199:P203)</f>
        <v>92342</v>
      </c>
      <c r="Q204" s="34">
        <f>SUM(Q199:Q203)</f>
        <v>70173668</v>
      </c>
      <c r="R204" s="34">
        <f>SUM(R199:R203)</f>
        <v>10173668</v>
      </c>
      <c r="S204" s="34">
        <f>SUM(S199:S203)</f>
        <v>465815</v>
      </c>
      <c r="T204" s="39">
        <f t="shared" si="46"/>
        <v>4.5786337828205126E-2</v>
      </c>
      <c r="U204" s="39">
        <f t="shared" si="47"/>
        <v>53.586482857204736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217478573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53577943</v>
      </c>
      <c r="K205" s="39">
        <f t="shared" si="42"/>
        <v>0.24635964022074028</v>
      </c>
      <c r="L205" s="34">
        <f>SUM(L173:L178,L180:L184,L186:L190,L192:L197,L199:L203)</f>
        <v>17295277</v>
      </c>
      <c r="M205" s="39">
        <f t="shared" si="43"/>
        <v>7.9526349476276917E-2</v>
      </c>
      <c r="N205" s="34">
        <f t="shared" si="44"/>
        <v>136562671</v>
      </c>
      <c r="O205" s="39">
        <f t="shared" si="45"/>
        <v>0.62793621052497894</v>
      </c>
      <c r="P205" s="34">
        <f>SUM(P173:P178,P180:P184,P186:P190,P192:P197,P199:P203)</f>
        <v>21958948</v>
      </c>
      <c r="Q205" s="34">
        <f>SUM(Q173:Q178,Q180:Q184,Q186:Q190,Q192:Q197,Q199:Q203)</f>
        <v>218299279</v>
      </c>
      <c r="R205" s="34">
        <f>SUM(R173:R178,R180:R184,R186:R190,R192:R197,R199:R203)</f>
        <v>155801919</v>
      </c>
      <c r="S205" s="34">
        <f>SUM(S173:S178,S180:S184,S186:S190,S192:S197,S199:S203)</f>
        <v>112943545</v>
      </c>
      <c r="T205" s="39">
        <f t="shared" si="46"/>
        <v>0.72491754738913072</v>
      </c>
      <c r="U205" s="39">
        <f t="shared" si="47"/>
        <v>-0.21238134905187622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57405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132730</v>
      </c>
      <c r="K208" s="38">
        <f t="shared" ref="K208:K231" si="50">IF(($E208     =0),0,($J208     /$E208     ))</f>
        <v>2.3121679296228552</v>
      </c>
      <c r="L208" s="33">
        <v>80886</v>
      </c>
      <c r="M208" s="38">
        <f t="shared" ref="M208:M231" si="51">IF(($E208     =0),0,($L208     /$E208     ))</f>
        <v>1.4090410243010192</v>
      </c>
      <c r="N208" s="33">
        <f t="shared" ref="N208:N231" si="52">$F208     +$H208     +$J208     +$L208</f>
        <v>422477</v>
      </c>
      <c r="O208" s="38">
        <f t="shared" ref="O208:O231" si="53">IF(($E208     =0),0,($N208     /$E208     ))</f>
        <v>7.3595854019684692</v>
      </c>
      <c r="P208" s="33">
        <v>161452</v>
      </c>
      <c r="Q208" s="33">
        <v>57506</v>
      </c>
      <c r="R208" s="33">
        <v>57506</v>
      </c>
      <c r="S208" s="33">
        <v>425458</v>
      </c>
      <c r="T208" s="38">
        <f t="shared" ref="T208:T231" si="54">IF(($R208     =0),0,($S208     /$R208     ))</f>
        <v>7.3984975480819397</v>
      </c>
      <c r="U208" s="38">
        <f t="shared" ref="U208:U231" si="55">IF(($P208     =0),0,(($L208     /$P208     )-1))</f>
        <v>-0.4990089933850308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6458760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327124</v>
      </c>
      <c r="K209" s="38">
        <f t="shared" si="50"/>
        <v>5.064811202150258E-2</v>
      </c>
      <c r="L209" s="33">
        <v>353360</v>
      </c>
      <c r="M209" s="38">
        <f t="shared" si="51"/>
        <v>5.4710192049247847E-2</v>
      </c>
      <c r="N209" s="33">
        <f t="shared" si="52"/>
        <v>1840457</v>
      </c>
      <c r="O209" s="38">
        <f t="shared" si="53"/>
        <v>0.28495516167189988</v>
      </c>
      <c r="P209" s="33">
        <v>218098</v>
      </c>
      <c r="Q209" s="33">
        <v>4526091</v>
      </c>
      <c r="R209" s="33">
        <v>7779279</v>
      </c>
      <c r="S209" s="33">
        <v>955822</v>
      </c>
      <c r="T209" s="38">
        <f t="shared" si="54"/>
        <v>0.12286768478158451</v>
      </c>
      <c r="U209" s="38">
        <f t="shared" si="55"/>
        <v>0.62018908930847605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10771388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194278</v>
      </c>
      <c r="K210" s="38">
        <f t="shared" si="50"/>
        <v>1.8036487033982994E-2</v>
      </c>
      <c r="L210" s="33">
        <v>204281</v>
      </c>
      <c r="M210" s="38">
        <f t="shared" si="51"/>
        <v>1.8965151009322105E-2</v>
      </c>
      <c r="N210" s="33">
        <f t="shared" si="52"/>
        <v>1117570</v>
      </c>
      <c r="O210" s="38">
        <f t="shared" si="53"/>
        <v>0.10375357381982712</v>
      </c>
      <c r="P210" s="33">
        <v>532952</v>
      </c>
      <c r="Q210" s="33">
        <v>3350868</v>
      </c>
      <c r="R210" s="33">
        <v>1593067</v>
      </c>
      <c r="S210" s="33">
        <v>1653858</v>
      </c>
      <c r="T210" s="38">
        <f t="shared" si="54"/>
        <v>1.0381597258621262</v>
      </c>
      <c r="U210" s="38">
        <f t="shared" si="55"/>
        <v>-0.61669906483135439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139022</v>
      </c>
      <c r="K212" s="38">
        <f t="shared" si="50"/>
        <v>0.21654517133956386</v>
      </c>
      <c r="L212" s="33">
        <v>34135</v>
      </c>
      <c r="M212" s="38">
        <f t="shared" si="51"/>
        <v>5.3169781931464176E-2</v>
      </c>
      <c r="N212" s="33">
        <f t="shared" si="52"/>
        <v>370211</v>
      </c>
      <c r="O212" s="38">
        <f t="shared" si="53"/>
        <v>0.57665264797507787</v>
      </c>
      <c r="P212" s="33">
        <v>127477</v>
      </c>
      <c r="Q212" s="33">
        <v>642000</v>
      </c>
      <c r="R212" s="33">
        <v>642000</v>
      </c>
      <c r="S212" s="33">
        <v>235201</v>
      </c>
      <c r="T212" s="38">
        <f t="shared" si="54"/>
        <v>0.36635669781931463</v>
      </c>
      <c r="U212" s="38">
        <f t="shared" si="55"/>
        <v>-0.73222620551158246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8363224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1213459</v>
      </c>
      <c r="K213" s="38">
        <f t="shared" si="50"/>
        <v>0.14509464292717736</v>
      </c>
      <c r="L213" s="33">
        <v>971081</v>
      </c>
      <c r="M213" s="38">
        <f t="shared" si="51"/>
        <v>0.1161132357569282</v>
      </c>
      <c r="N213" s="33">
        <f t="shared" si="52"/>
        <v>5108874</v>
      </c>
      <c r="O213" s="38">
        <f t="shared" si="53"/>
        <v>0.61087374916658932</v>
      </c>
      <c r="P213" s="33">
        <v>767685</v>
      </c>
      <c r="Q213" s="33">
        <v>8598085</v>
      </c>
      <c r="R213" s="33">
        <v>9006582</v>
      </c>
      <c r="S213" s="33">
        <v>8746352</v>
      </c>
      <c r="T213" s="38">
        <f t="shared" si="54"/>
        <v>0.97110668619904861</v>
      </c>
      <c r="U213" s="38">
        <f t="shared" si="55"/>
        <v>0.26494721142135114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537033</v>
      </c>
      <c r="K214" s="38">
        <f t="shared" si="50"/>
        <v>1.4838041128688336E-2</v>
      </c>
      <c r="L214" s="33">
        <v>705210</v>
      </c>
      <c r="M214" s="38">
        <f t="shared" si="51"/>
        <v>1.9484715062877515E-2</v>
      </c>
      <c r="N214" s="33">
        <f t="shared" si="52"/>
        <v>1836114</v>
      </c>
      <c r="O214" s="38">
        <f t="shared" si="53"/>
        <v>5.0731212139590032E-2</v>
      </c>
      <c r="P214" s="33">
        <v>262860</v>
      </c>
      <c r="Q214" s="33">
        <v>34767516</v>
      </c>
      <c r="R214" s="33">
        <v>34767516</v>
      </c>
      <c r="S214" s="33">
        <v>1098881</v>
      </c>
      <c r="T214" s="38">
        <f t="shared" si="54"/>
        <v>3.1606543303237422E-2</v>
      </c>
      <c r="U214" s="38">
        <f t="shared" si="55"/>
        <v>1.6828349691851177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62485762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2543646</v>
      </c>
      <c r="K216" s="39">
        <f t="shared" si="50"/>
        <v>4.0707609519109331E-2</v>
      </c>
      <c r="L216" s="34">
        <f>SUM(L208:L215)</f>
        <v>2348953</v>
      </c>
      <c r="M216" s="39">
        <f t="shared" si="51"/>
        <v>3.759181171544327E-2</v>
      </c>
      <c r="N216" s="34">
        <f t="shared" si="52"/>
        <v>10695703</v>
      </c>
      <c r="O216" s="39">
        <f t="shared" si="53"/>
        <v>0.17117024195047825</v>
      </c>
      <c r="P216" s="34">
        <f>SUM(P208:P215)</f>
        <v>2070524</v>
      </c>
      <c r="Q216" s="34">
        <f>SUM(Q208:Q215)</f>
        <v>51942066</v>
      </c>
      <c r="R216" s="34">
        <f>SUM(R208:R215)</f>
        <v>53845950</v>
      </c>
      <c r="S216" s="34">
        <f>SUM(S208:S215)</f>
        <v>13115572</v>
      </c>
      <c r="T216" s="39">
        <f t="shared" si="54"/>
        <v>0.24357583067993044</v>
      </c>
      <c r="U216" s="39">
        <f t="shared" si="55"/>
        <v>0.13447272284697021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923888</v>
      </c>
      <c r="K217" s="38">
        <f t="shared" si="50"/>
        <v>0.39979159851211032</v>
      </c>
      <c r="L217" s="33">
        <v>1367928</v>
      </c>
      <c r="M217" s="38">
        <f t="shared" si="51"/>
        <v>0.59193984743764827</v>
      </c>
      <c r="N217" s="33">
        <f t="shared" si="52"/>
        <v>2840292</v>
      </c>
      <c r="O217" s="38">
        <f t="shared" si="53"/>
        <v>1.2290720075606121</v>
      </c>
      <c r="P217" s="33">
        <v>296027</v>
      </c>
      <c r="Q217" s="33">
        <v>1312500</v>
      </c>
      <c r="R217" s="33">
        <v>1312500</v>
      </c>
      <c r="S217" s="33">
        <v>1048204</v>
      </c>
      <c r="T217" s="38">
        <f t="shared" si="54"/>
        <v>0.79863161904761903</v>
      </c>
      <c r="U217" s="38">
        <f t="shared" si="55"/>
        <v>3.6209568721772003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35070646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4373763</v>
      </c>
      <c r="K218" s="38">
        <f t="shared" si="50"/>
        <v>0.1247129294396231</v>
      </c>
      <c r="L218" s="33">
        <v>5891473</v>
      </c>
      <c r="M218" s="38">
        <f t="shared" si="51"/>
        <v>0.16798872196423184</v>
      </c>
      <c r="N218" s="33">
        <f t="shared" si="52"/>
        <v>19757354</v>
      </c>
      <c r="O218" s="38">
        <f t="shared" si="53"/>
        <v>0.56335871315287434</v>
      </c>
      <c r="P218" s="33">
        <v>3723325</v>
      </c>
      <c r="Q218" s="33">
        <v>34203391</v>
      </c>
      <c r="R218" s="33">
        <v>34203391</v>
      </c>
      <c r="S218" s="33">
        <v>13759842</v>
      </c>
      <c r="T218" s="38">
        <f t="shared" si="54"/>
        <v>0.40229467306326439</v>
      </c>
      <c r="U218" s="38">
        <f t="shared" si="55"/>
        <v>0.58231500070501507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458681</v>
      </c>
      <c r="K219" s="38">
        <f t="shared" si="50"/>
        <v>2.5206479679999085E-2</v>
      </c>
      <c r="L219" s="33">
        <v>802618</v>
      </c>
      <c r="M219" s="38">
        <f t="shared" si="51"/>
        <v>4.4107286562559835E-2</v>
      </c>
      <c r="N219" s="33">
        <f t="shared" si="52"/>
        <v>1739041</v>
      </c>
      <c r="O219" s="38">
        <f t="shared" si="53"/>
        <v>9.5567729269765464E-2</v>
      </c>
      <c r="P219" s="33">
        <v>847437</v>
      </c>
      <c r="Q219" s="33">
        <v>19087623</v>
      </c>
      <c r="R219" s="33">
        <v>19127623</v>
      </c>
      <c r="S219" s="33">
        <v>14291130</v>
      </c>
      <c r="T219" s="38">
        <f t="shared" si="54"/>
        <v>0.74714615611150426</v>
      </c>
      <c r="U219" s="38">
        <f t="shared" si="55"/>
        <v>-5.2887707286795371E-2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6290940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6314</v>
      </c>
      <c r="K220" s="38">
        <f t="shared" si="50"/>
        <v>1.0036655889262972E-3</v>
      </c>
      <c r="L220" s="33">
        <v>535362</v>
      </c>
      <c r="M220" s="38">
        <f t="shared" si="51"/>
        <v>8.5100477830022225E-2</v>
      </c>
      <c r="N220" s="33">
        <f t="shared" si="52"/>
        <v>581567</v>
      </c>
      <c r="O220" s="38">
        <f t="shared" si="53"/>
        <v>9.2445167176924276E-2</v>
      </c>
      <c r="P220" s="33">
        <v>5220</v>
      </c>
      <c r="Q220" s="33">
        <v>19352776</v>
      </c>
      <c r="R220" s="33">
        <v>15164620</v>
      </c>
      <c r="S220" s="33">
        <v>432834</v>
      </c>
      <c r="T220" s="38">
        <f t="shared" si="54"/>
        <v>2.8542357144458616E-2</v>
      </c>
      <c r="U220" s="38">
        <f t="shared" si="55"/>
        <v>101.55977011494252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9995</v>
      </c>
      <c r="K222" s="38">
        <f t="shared" si="50"/>
        <v>2.9571005917159764E-3</v>
      </c>
      <c r="L222" s="33">
        <v>8900</v>
      </c>
      <c r="M222" s="38">
        <f t="shared" si="51"/>
        <v>2.6331360946745563E-3</v>
      </c>
      <c r="N222" s="33">
        <f t="shared" si="52"/>
        <v>23545</v>
      </c>
      <c r="O222" s="38">
        <f t="shared" si="53"/>
        <v>6.965976331360947E-3</v>
      </c>
      <c r="P222" s="33">
        <v>2800</v>
      </c>
      <c r="Q222" s="33">
        <v>10505003</v>
      </c>
      <c r="R222" s="33">
        <v>6180000</v>
      </c>
      <c r="S222" s="33">
        <v>10900</v>
      </c>
      <c r="T222" s="38">
        <f t="shared" si="54"/>
        <v>1.7637540453074433E-3</v>
      </c>
      <c r="U222" s="38">
        <f t="shared" si="55"/>
        <v>2.1785714285714284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16395</v>
      </c>
      <c r="K223" s="38">
        <f t="shared" si="50"/>
        <v>0.10246875</v>
      </c>
      <c r="L223" s="33">
        <v>7802</v>
      </c>
      <c r="M223" s="38">
        <f t="shared" si="51"/>
        <v>4.87625E-2</v>
      </c>
      <c r="N223" s="33">
        <f t="shared" si="52"/>
        <v>46099</v>
      </c>
      <c r="O223" s="38">
        <f t="shared" si="53"/>
        <v>0.28811874999999998</v>
      </c>
      <c r="P223" s="33">
        <v>18753</v>
      </c>
      <c r="Q223" s="33">
        <v>180000</v>
      </c>
      <c r="R223" s="33">
        <v>180000</v>
      </c>
      <c r="S223" s="33">
        <v>74650</v>
      </c>
      <c r="T223" s="38">
        <f t="shared" si="54"/>
        <v>0.41472222222222221</v>
      </c>
      <c r="U223" s="38">
        <f t="shared" si="55"/>
        <v>-0.58395989974937346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65409458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5789036</v>
      </c>
      <c r="K224" s="39">
        <f t="shared" si="50"/>
        <v>8.8504570699852E-2</v>
      </c>
      <c r="L224" s="34">
        <f>SUM(L217:L223)</f>
        <v>8614083</v>
      </c>
      <c r="M224" s="39">
        <f t="shared" si="51"/>
        <v>0.13169476194100246</v>
      </c>
      <c r="N224" s="34">
        <f t="shared" si="52"/>
        <v>24987898</v>
      </c>
      <c r="O224" s="39">
        <f t="shared" si="53"/>
        <v>0.38202270381142739</v>
      </c>
      <c r="P224" s="34">
        <f>SUM(P217:P223)</f>
        <v>4893562</v>
      </c>
      <c r="Q224" s="34">
        <f>SUM(Q217:Q223)</f>
        <v>84641293</v>
      </c>
      <c r="R224" s="34">
        <f>SUM(R217:R223)</f>
        <v>76168134</v>
      </c>
      <c r="S224" s="34">
        <f>SUM(S217:S223)</f>
        <v>29617560</v>
      </c>
      <c r="T224" s="39">
        <f t="shared" si="54"/>
        <v>0.38884450024730816</v>
      </c>
      <c r="U224" s="39">
        <f t="shared" si="55"/>
        <v>0.76028892655288716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32905</v>
      </c>
      <c r="K226" s="38">
        <f t="shared" si="50"/>
        <v>3.5907255939238002E-3</v>
      </c>
      <c r="L226" s="33">
        <v>25157</v>
      </c>
      <c r="M226" s="38">
        <f t="shared" si="51"/>
        <v>2.7452327538775583E-3</v>
      </c>
      <c r="N226" s="33">
        <f t="shared" si="52"/>
        <v>283119</v>
      </c>
      <c r="O226" s="38">
        <f t="shared" si="53"/>
        <v>3.0895080973290152E-2</v>
      </c>
      <c r="P226" s="33">
        <v>81130</v>
      </c>
      <c r="Q226" s="33">
        <v>16728184</v>
      </c>
      <c r="R226" s="33">
        <v>16725102</v>
      </c>
      <c r="S226" s="33">
        <v>174265</v>
      </c>
      <c r="T226" s="38">
        <f t="shared" si="54"/>
        <v>1.0419368443911434E-2</v>
      </c>
      <c r="U226" s="38">
        <f t="shared" si="55"/>
        <v>-0.68991741649204985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1502196</v>
      </c>
      <c r="K228" s="38">
        <f t="shared" si="50"/>
        <v>0.17902780563549378</v>
      </c>
      <c r="L228" s="33">
        <v>1584158</v>
      </c>
      <c r="M228" s="38">
        <f t="shared" si="51"/>
        <v>0.18879582326135377</v>
      </c>
      <c r="N228" s="33">
        <f t="shared" si="52"/>
        <v>3777551</v>
      </c>
      <c r="O228" s="38">
        <f t="shared" si="53"/>
        <v>0.45019868659360379</v>
      </c>
      <c r="P228" s="33">
        <v>311123</v>
      </c>
      <c r="Q228" s="33">
        <v>7991288</v>
      </c>
      <c r="R228" s="33">
        <v>7991288</v>
      </c>
      <c r="S228" s="33">
        <v>2443971</v>
      </c>
      <c r="T228" s="38">
        <f t="shared" si="54"/>
        <v>0.30582942324191043</v>
      </c>
      <c r="U228" s="38">
        <f t="shared" si="55"/>
        <v>4.0917418512935395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17554739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1535101</v>
      </c>
      <c r="K230" s="39">
        <f t="shared" si="50"/>
        <v>8.7446529395851458E-2</v>
      </c>
      <c r="L230" s="34">
        <f>SUM(L225:L229)</f>
        <v>1609315</v>
      </c>
      <c r="M230" s="39">
        <f t="shared" si="51"/>
        <v>9.1674105778502324E-2</v>
      </c>
      <c r="N230" s="34">
        <f t="shared" si="52"/>
        <v>4060670</v>
      </c>
      <c r="O230" s="39">
        <f t="shared" si="53"/>
        <v>0.23131474640551478</v>
      </c>
      <c r="P230" s="34">
        <f>SUM(P225:P229)</f>
        <v>392253</v>
      </c>
      <c r="Q230" s="34">
        <f>SUM(Q225:Q229)</f>
        <v>24719472</v>
      </c>
      <c r="R230" s="34">
        <f>SUM(R225:R229)</f>
        <v>24716390</v>
      </c>
      <c r="S230" s="34">
        <f>SUM(S225:S229)</f>
        <v>2618236</v>
      </c>
      <c r="T230" s="39">
        <f t="shared" si="54"/>
        <v>0.10593116551405768</v>
      </c>
      <c r="U230" s="39">
        <f t="shared" si="55"/>
        <v>3.1027474614598232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145449959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9867783</v>
      </c>
      <c r="K231" s="39">
        <f t="shared" si="50"/>
        <v>6.7843147346641736E-2</v>
      </c>
      <c r="L231" s="34">
        <f>SUM(L208:L215,L217:L223,L225:L229)</f>
        <v>12572351</v>
      </c>
      <c r="M231" s="39">
        <f t="shared" si="51"/>
        <v>8.6437638665817704E-2</v>
      </c>
      <c r="N231" s="34">
        <f t="shared" si="52"/>
        <v>39744271</v>
      </c>
      <c r="O231" s="39">
        <f t="shared" si="53"/>
        <v>0.2732504792249546</v>
      </c>
      <c r="P231" s="34">
        <f>SUM(P208:P215,P217:P223,P225:P229)</f>
        <v>7356339</v>
      </c>
      <c r="Q231" s="34">
        <f>SUM(Q208:Q215,Q217:Q223,Q225:Q229)</f>
        <v>161302831</v>
      </c>
      <c r="R231" s="34">
        <f>SUM(R208:R215,R217:R223,R225:R229)</f>
        <v>154730474</v>
      </c>
      <c r="S231" s="34">
        <f>SUM(S208:S215,S217:S223,S225:S229)</f>
        <v>45351368</v>
      </c>
      <c r="T231" s="39">
        <f t="shared" si="54"/>
        <v>0.29309913443424207</v>
      </c>
      <c r="U231" s="39">
        <f t="shared" si="55"/>
        <v>0.70904997716935014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886</v>
      </c>
      <c r="M235" s="38">
        <f t="shared" si="59"/>
        <v>0.10423529411764706</v>
      </c>
      <c r="N235" s="33">
        <f t="shared" si="60"/>
        <v>886</v>
      </c>
      <c r="O235" s="38">
        <f t="shared" si="61"/>
        <v>0.10423529411764706</v>
      </c>
      <c r="P235" s="33">
        <v>0</v>
      </c>
      <c r="Q235" s="33">
        <v>507100</v>
      </c>
      <c r="R235" s="33">
        <v>507000</v>
      </c>
      <c r="S235" s="33">
        <v>963</v>
      </c>
      <c r="T235" s="38">
        <f t="shared" si="62"/>
        <v>1.8994082840236687E-3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563664</v>
      </c>
      <c r="K236" s="38">
        <f t="shared" si="58"/>
        <v>2.6868897148425889E-2</v>
      </c>
      <c r="L236" s="33">
        <v>19598692</v>
      </c>
      <c r="M236" s="38">
        <f t="shared" si="59"/>
        <v>0.93423606899088329</v>
      </c>
      <c r="N236" s="33">
        <f t="shared" si="60"/>
        <v>21102414</v>
      </c>
      <c r="O236" s="38">
        <f t="shared" si="61"/>
        <v>1.0059159203878596</v>
      </c>
      <c r="P236" s="33">
        <v>486462</v>
      </c>
      <c r="Q236" s="33">
        <v>20152071</v>
      </c>
      <c r="R236" s="33">
        <v>20152071</v>
      </c>
      <c r="S236" s="33">
        <v>3692394</v>
      </c>
      <c r="T236" s="38">
        <f t="shared" si="62"/>
        <v>0.183226527933531</v>
      </c>
      <c r="U236" s="38">
        <f t="shared" si="63"/>
        <v>39.28822806303473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260450</v>
      </c>
      <c r="Q238" s="33">
        <v>3050000</v>
      </c>
      <c r="R238" s="33">
        <v>3050000</v>
      </c>
      <c r="S238" s="33">
        <v>1209250</v>
      </c>
      <c r="T238" s="38">
        <f t="shared" si="62"/>
        <v>0.39647540983606555</v>
      </c>
      <c r="U238" s="38">
        <f t="shared" si="63"/>
        <v>-1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23036808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563664</v>
      </c>
      <c r="K240" s="39">
        <f t="shared" si="58"/>
        <v>2.446797316711586E-2</v>
      </c>
      <c r="L240" s="34">
        <f>SUM(L234:L239)</f>
        <v>19599578</v>
      </c>
      <c r="M240" s="39">
        <f t="shared" si="59"/>
        <v>0.85079399889081853</v>
      </c>
      <c r="N240" s="34">
        <f t="shared" si="60"/>
        <v>21103300</v>
      </c>
      <c r="O240" s="39">
        <f t="shared" si="61"/>
        <v>0.91606875396973397</v>
      </c>
      <c r="P240" s="34">
        <f>SUM(P234:P239)</f>
        <v>746912</v>
      </c>
      <c r="Q240" s="34">
        <f>SUM(Q234:Q239)</f>
        <v>23709171</v>
      </c>
      <c r="R240" s="34">
        <f>SUM(R234:R239)</f>
        <v>23709071</v>
      </c>
      <c r="S240" s="34">
        <f>SUM(S234:S239)</f>
        <v>4902607</v>
      </c>
      <c r="T240" s="39">
        <f t="shared" si="62"/>
        <v>0.20678191060290807</v>
      </c>
      <c r="U240" s="39">
        <f t="shared" si="63"/>
        <v>25.240812840066834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18035963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4201179</v>
      </c>
      <c r="K241" s="38">
        <f t="shared" si="58"/>
        <v>0.23293344525046986</v>
      </c>
      <c r="L241" s="33">
        <v>13950155</v>
      </c>
      <c r="M241" s="38">
        <f t="shared" si="59"/>
        <v>0.77346327445892404</v>
      </c>
      <c r="N241" s="33">
        <f t="shared" si="60"/>
        <v>30710978</v>
      </c>
      <c r="O241" s="38">
        <f t="shared" si="61"/>
        <v>1.70276341773378</v>
      </c>
      <c r="P241" s="33">
        <v>-461</v>
      </c>
      <c r="Q241" s="33">
        <v>16797473</v>
      </c>
      <c r="R241" s="33">
        <v>18645974</v>
      </c>
      <c r="S241" s="33">
        <v>18377930</v>
      </c>
      <c r="T241" s="38">
        <f t="shared" si="62"/>
        <v>0.98562456431613599</v>
      </c>
      <c r="U241" s="38">
        <f t="shared" si="63"/>
        <v>-30261.639913232106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499264</v>
      </c>
      <c r="K243" s="38">
        <f t="shared" si="58"/>
        <v>0.44188598820372299</v>
      </c>
      <c r="L243" s="33">
        <v>270604</v>
      </c>
      <c r="M243" s="38">
        <f t="shared" si="59"/>
        <v>0.23950478294425445</v>
      </c>
      <c r="N243" s="33">
        <f t="shared" si="60"/>
        <v>824100</v>
      </c>
      <c r="O243" s="38">
        <f t="shared" si="61"/>
        <v>0.72939014805531366</v>
      </c>
      <c r="P243" s="33">
        <v>197704</v>
      </c>
      <c r="Q243" s="33">
        <v>315312</v>
      </c>
      <c r="R243" s="33">
        <v>315312</v>
      </c>
      <c r="S243" s="33">
        <v>505734</v>
      </c>
      <c r="T243" s="38">
        <f t="shared" si="62"/>
        <v>1.6039161211752169</v>
      </c>
      <c r="U243" s="38">
        <f t="shared" si="63"/>
        <v>0.36873305547687463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19165811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4700443</v>
      </c>
      <c r="K247" s="39">
        <f t="shared" si="58"/>
        <v>0.24525145322574662</v>
      </c>
      <c r="L247" s="34">
        <f>SUM(L241:L246)</f>
        <v>14220759</v>
      </c>
      <c r="M247" s="39">
        <f t="shared" si="59"/>
        <v>0.74198576830377805</v>
      </c>
      <c r="N247" s="34">
        <f t="shared" si="60"/>
        <v>31535078</v>
      </c>
      <c r="O247" s="39">
        <f t="shared" si="61"/>
        <v>1.6453818729611807</v>
      </c>
      <c r="P247" s="34">
        <f>SUM(P241:P246)</f>
        <v>197243</v>
      </c>
      <c r="Q247" s="34">
        <f>SUM(Q241:Q246)</f>
        <v>17112785</v>
      </c>
      <c r="R247" s="34">
        <f>SUM(R241:R246)</f>
        <v>18961286</v>
      </c>
      <c r="S247" s="34">
        <f>SUM(S241:S246)</f>
        <v>18883664</v>
      </c>
      <c r="T247" s="39">
        <f t="shared" si="62"/>
        <v>0.99590629032229139</v>
      </c>
      <c r="U247" s="39">
        <f t="shared" si="63"/>
        <v>71.097661260475661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68501</v>
      </c>
      <c r="K249" s="38">
        <f t="shared" si="58"/>
        <v>5.903050065751262E-2</v>
      </c>
      <c r="L249" s="33">
        <v>217893</v>
      </c>
      <c r="M249" s="38">
        <f t="shared" si="59"/>
        <v>0.18776854176971719</v>
      </c>
      <c r="N249" s="33">
        <f t="shared" si="60"/>
        <v>813861</v>
      </c>
      <c r="O249" s="38">
        <f t="shared" si="61"/>
        <v>0.70134191173302407</v>
      </c>
      <c r="P249" s="33">
        <v>202383</v>
      </c>
      <c r="Q249" s="33">
        <v>925145</v>
      </c>
      <c r="R249" s="33">
        <v>925145</v>
      </c>
      <c r="S249" s="33">
        <v>202383</v>
      </c>
      <c r="T249" s="38">
        <f t="shared" si="62"/>
        <v>0.21875814061579535</v>
      </c>
      <c r="U249" s="38">
        <f t="shared" si="63"/>
        <v>7.6636871674004237E-2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185920</v>
      </c>
      <c r="K251" s="38">
        <f t="shared" si="58"/>
        <v>0.17294883720930232</v>
      </c>
      <c r="L251" s="33">
        <v>0</v>
      </c>
      <c r="M251" s="38">
        <f t="shared" si="59"/>
        <v>0</v>
      </c>
      <c r="N251" s="33">
        <f t="shared" si="60"/>
        <v>745273</v>
      </c>
      <c r="O251" s="38">
        <f t="shared" si="61"/>
        <v>0.69327720930232561</v>
      </c>
      <c r="P251" s="33">
        <v>0</v>
      </c>
      <c r="Q251" s="33">
        <v>1013000</v>
      </c>
      <c r="R251" s="33">
        <v>1013000</v>
      </c>
      <c r="S251" s="33">
        <v>303000</v>
      </c>
      <c r="T251" s="38">
        <f t="shared" si="62"/>
        <v>0.29911154985192495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0</v>
      </c>
      <c r="Q253" s="33">
        <v>32623409</v>
      </c>
      <c r="R253" s="33">
        <v>42185395</v>
      </c>
      <c r="S253" s="33">
        <v>27979690</v>
      </c>
      <c r="T253" s="38">
        <f t="shared" si="62"/>
        <v>0.663255375468216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254421</v>
      </c>
      <c r="K254" s="39">
        <f t="shared" si="58"/>
        <v>6.8103111485147642E-3</v>
      </c>
      <c r="L254" s="34">
        <f>SUM(L248:L253)</f>
        <v>217893</v>
      </c>
      <c r="M254" s="39">
        <f t="shared" si="59"/>
        <v>5.8325339774756308E-3</v>
      </c>
      <c r="N254" s="34">
        <f t="shared" si="60"/>
        <v>31625993</v>
      </c>
      <c r="O254" s="39">
        <f t="shared" si="61"/>
        <v>0.84656082914047937</v>
      </c>
      <c r="P254" s="34">
        <f>SUM(P248:P253)</f>
        <v>202383</v>
      </c>
      <c r="Q254" s="34">
        <f>SUM(Q248:Q253)</f>
        <v>34561554</v>
      </c>
      <c r="R254" s="34">
        <f>SUM(R248:R253)</f>
        <v>44123540</v>
      </c>
      <c r="S254" s="34">
        <f>SUM(S248:S253)</f>
        <v>28485073</v>
      </c>
      <c r="T254" s="39">
        <f t="shared" si="62"/>
        <v>0.64557542300549775</v>
      </c>
      <c r="U254" s="39">
        <f t="shared" si="63"/>
        <v>7.6636871674004237E-2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30991074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7493173</v>
      </c>
      <c r="K255" s="38">
        <f t="shared" si="58"/>
        <v>0.24178487650992669</v>
      </c>
      <c r="L255" s="33">
        <v>7100244</v>
      </c>
      <c r="M255" s="38">
        <f t="shared" si="59"/>
        <v>0.22910609680710001</v>
      </c>
      <c r="N255" s="33">
        <f t="shared" si="60"/>
        <v>29426875</v>
      </c>
      <c r="O255" s="38">
        <f t="shared" si="61"/>
        <v>0.9495274348994811</v>
      </c>
      <c r="P255" s="33">
        <v>7841316</v>
      </c>
      <c r="Q255" s="33">
        <v>28603538</v>
      </c>
      <c r="R255" s="33">
        <v>28287684</v>
      </c>
      <c r="S255" s="33">
        <v>25560403</v>
      </c>
      <c r="T255" s="38">
        <f t="shared" si="62"/>
        <v>0.90358768855025384</v>
      </c>
      <c r="U255" s="38">
        <f t="shared" si="63"/>
        <v>-9.4508625848008121E-2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439281</v>
      </c>
      <c r="K257" s="38">
        <f t="shared" si="58"/>
        <v>4.7547146284749042E-3</v>
      </c>
      <c r="L257" s="33">
        <v>1204243</v>
      </c>
      <c r="M257" s="38">
        <f t="shared" si="59"/>
        <v>1.3034553755656412E-2</v>
      </c>
      <c r="N257" s="33">
        <f t="shared" si="60"/>
        <v>1684964</v>
      </c>
      <c r="O257" s="38">
        <f t="shared" si="61"/>
        <v>1.8237809008934118E-2</v>
      </c>
      <c r="P257" s="33">
        <v>96135</v>
      </c>
      <c r="Q257" s="33">
        <v>90919920</v>
      </c>
      <c r="R257" s="33">
        <v>45593960</v>
      </c>
      <c r="S257" s="33">
        <v>279159</v>
      </c>
      <c r="T257" s="38">
        <f t="shared" si="62"/>
        <v>6.1227188864489942E-3</v>
      </c>
      <c r="U257" s="38">
        <f t="shared" si="63"/>
        <v>11.52658241015239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123379584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7932454</v>
      </c>
      <c r="K259" s="39">
        <f t="shared" si="58"/>
        <v>6.4293084340436749E-2</v>
      </c>
      <c r="L259" s="34">
        <f>SUM(L255:L258)</f>
        <v>8304487</v>
      </c>
      <c r="M259" s="39">
        <f t="shared" si="59"/>
        <v>6.7308437350542538E-2</v>
      </c>
      <c r="N259" s="34">
        <f t="shared" si="60"/>
        <v>31111839</v>
      </c>
      <c r="O259" s="39">
        <f t="shared" si="61"/>
        <v>0.25216359134425353</v>
      </c>
      <c r="P259" s="34">
        <f>SUM(P255:P258)</f>
        <v>7937451</v>
      </c>
      <c r="Q259" s="34">
        <f>SUM(Q255:Q258)</f>
        <v>119523458</v>
      </c>
      <c r="R259" s="34">
        <f>SUM(R255:R258)</f>
        <v>73881644</v>
      </c>
      <c r="S259" s="34">
        <f>SUM(S255:S258)</f>
        <v>25839562</v>
      </c>
      <c r="T259" s="39">
        <f t="shared" si="62"/>
        <v>0.34974265055607046</v>
      </c>
      <c r="U259" s="39">
        <f t="shared" si="63"/>
        <v>4.624104136201912E-2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202940408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13450982</v>
      </c>
      <c r="K260" s="39">
        <f t="shared" si="58"/>
        <v>6.6280452141399063E-2</v>
      </c>
      <c r="L260" s="34">
        <f>SUM(L234:L239,L241:L246,L248:L253,L255:L258)</f>
        <v>42342717</v>
      </c>
      <c r="M260" s="39">
        <f t="shared" si="59"/>
        <v>0.20864606224700208</v>
      </c>
      <c r="N260" s="34">
        <f t="shared" si="60"/>
        <v>115376210</v>
      </c>
      <c r="O260" s="39">
        <f t="shared" si="61"/>
        <v>0.56852260787807229</v>
      </c>
      <c r="P260" s="34">
        <f>SUM(P234:P239,P241:P246,P248:P253,P255:P258)</f>
        <v>9083989</v>
      </c>
      <c r="Q260" s="34">
        <f>SUM(Q234:Q239,Q241:Q246,Q248:Q253,Q255:Q258)</f>
        <v>194906968</v>
      </c>
      <c r="R260" s="34">
        <f>SUM(R234:R239,R241:R246,R248:R253,R255:R258)</f>
        <v>160675541</v>
      </c>
      <c r="S260" s="34">
        <f>SUM(S234:S239,S241:S246,S248:S253,S255:S258)</f>
        <v>78110906</v>
      </c>
      <c r="T260" s="39">
        <f t="shared" si="62"/>
        <v>0.48614061302584938</v>
      </c>
      <c r="U260" s="39">
        <f t="shared" si="63"/>
        <v>3.6612470578729237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6933025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1303296</v>
      </c>
      <c r="K264" s="38">
        <f t="shared" si="66"/>
        <v>0.18798374446940549</v>
      </c>
      <c r="L264" s="33">
        <v>1315709</v>
      </c>
      <c r="M264" s="38">
        <f t="shared" si="67"/>
        <v>0.18977416062973954</v>
      </c>
      <c r="N264" s="33">
        <f t="shared" si="68"/>
        <v>5927784</v>
      </c>
      <c r="O264" s="38">
        <f t="shared" si="69"/>
        <v>0.85500686929587011</v>
      </c>
      <c r="P264" s="33">
        <v>912891</v>
      </c>
      <c r="Q264" s="33">
        <v>8434764</v>
      </c>
      <c r="R264" s="33">
        <v>8436264</v>
      </c>
      <c r="S264" s="33">
        <v>5268753</v>
      </c>
      <c r="T264" s="38">
        <f t="shared" si="70"/>
        <v>0.62453628762684521</v>
      </c>
      <c r="U264" s="38">
        <f t="shared" si="71"/>
        <v>0.44125530868416929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5</v>
      </c>
      <c r="M266" s="38">
        <f t="shared" si="67"/>
        <v>0</v>
      </c>
      <c r="N266" s="33">
        <f t="shared" si="68"/>
        <v>5</v>
      </c>
      <c r="O266" s="38">
        <f t="shared" si="69"/>
        <v>0</v>
      </c>
      <c r="P266" s="33">
        <v>5000</v>
      </c>
      <c r="Q266" s="33">
        <v>0</v>
      </c>
      <c r="R266" s="33">
        <v>5006</v>
      </c>
      <c r="S266" s="33">
        <v>5000</v>
      </c>
      <c r="T266" s="38">
        <f t="shared" si="70"/>
        <v>0.99880143827407109</v>
      </c>
      <c r="U266" s="38">
        <f t="shared" si="71"/>
        <v>-0.999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6933025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1303296</v>
      </c>
      <c r="K267" s="39">
        <f t="shared" si="66"/>
        <v>0.18798374446940549</v>
      </c>
      <c r="L267" s="34">
        <f>SUM(L263:L266)</f>
        <v>1315714</v>
      </c>
      <c r="M267" s="39">
        <f t="shared" si="67"/>
        <v>0.18977488181565766</v>
      </c>
      <c r="N267" s="34">
        <f t="shared" si="68"/>
        <v>5927789</v>
      </c>
      <c r="O267" s="39">
        <f t="shared" si="69"/>
        <v>0.8550075904817882</v>
      </c>
      <c r="P267" s="34">
        <f>SUM(P263:P266)</f>
        <v>917891</v>
      </c>
      <c r="Q267" s="34">
        <f>SUM(Q263:Q266)</f>
        <v>43536722</v>
      </c>
      <c r="R267" s="34">
        <f>SUM(R263:R266)</f>
        <v>8441270</v>
      </c>
      <c r="S267" s="34">
        <f>SUM(S263:S266)</f>
        <v>5273753</v>
      </c>
      <c r="T267" s="39">
        <f t="shared" si="70"/>
        <v>0.62475824135467772</v>
      </c>
      <c r="U267" s="39">
        <f t="shared" si="71"/>
        <v>0.43340984931762061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43365</v>
      </c>
      <c r="K274" s="38">
        <f t="shared" si="66"/>
        <v>0.42485549132947975</v>
      </c>
      <c r="L274" s="33">
        <v>124949</v>
      </c>
      <c r="M274" s="38">
        <f t="shared" si="67"/>
        <v>1.2241500930733811</v>
      </c>
      <c r="N274" s="33">
        <f t="shared" si="68"/>
        <v>231270</v>
      </c>
      <c r="O274" s="38">
        <f t="shared" si="69"/>
        <v>2.2657979817772116</v>
      </c>
      <c r="P274" s="33">
        <v>37548</v>
      </c>
      <c r="Q274" s="33">
        <v>374544</v>
      </c>
      <c r="R274" s="33">
        <v>394544</v>
      </c>
      <c r="S274" s="33">
        <v>136499</v>
      </c>
      <c r="T274" s="38">
        <f t="shared" si="70"/>
        <v>0.34596648282574316</v>
      </c>
      <c r="U274" s="38">
        <f t="shared" si="71"/>
        <v>2.3277138595930542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43365</v>
      </c>
      <c r="K275" s="39">
        <f t="shared" si="66"/>
        <v>0.42485549132947975</v>
      </c>
      <c r="L275" s="34">
        <f>SUM(L268:L274)</f>
        <v>124949</v>
      </c>
      <c r="M275" s="39">
        <f t="shared" si="67"/>
        <v>1.2241500930733811</v>
      </c>
      <c r="N275" s="34">
        <f t="shared" si="68"/>
        <v>231270</v>
      </c>
      <c r="O275" s="39">
        <f t="shared" si="69"/>
        <v>2.2657979817772116</v>
      </c>
      <c r="P275" s="34">
        <f>SUM(P268:P274)</f>
        <v>37548</v>
      </c>
      <c r="Q275" s="34">
        <f>SUM(Q268:Q274)</f>
        <v>374544</v>
      </c>
      <c r="R275" s="34">
        <f>SUM(R268:R274)</f>
        <v>394544</v>
      </c>
      <c r="S275" s="34">
        <f>SUM(S268:S274)</f>
        <v>136499</v>
      </c>
      <c r="T275" s="39">
        <f t="shared" si="70"/>
        <v>0.34596648282574316</v>
      </c>
      <c r="U275" s="39">
        <f t="shared" si="71"/>
        <v>2.3277138595930542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132879</v>
      </c>
      <c r="K278" s="38">
        <f t="shared" si="66"/>
        <v>4.8058460475705667E-2</v>
      </c>
      <c r="L278" s="33">
        <v>74026</v>
      </c>
      <c r="M278" s="38">
        <f t="shared" si="67"/>
        <v>2.6773046118458054E-2</v>
      </c>
      <c r="N278" s="33">
        <f t="shared" si="68"/>
        <v>629797</v>
      </c>
      <c r="O278" s="38">
        <f t="shared" si="69"/>
        <v>0.22777921441475327</v>
      </c>
      <c r="P278" s="33">
        <v>843646</v>
      </c>
      <c r="Q278" s="33">
        <v>5793399</v>
      </c>
      <c r="R278" s="33">
        <v>3173399</v>
      </c>
      <c r="S278" s="33">
        <v>1138614</v>
      </c>
      <c r="T278" s="38">
        <f t="shared" si="70"/>
        <v>0.35879950803539046</v>
      </c>
      <c r="U278" s="38">
        <f t="shared" si="71"/>
        <v>-0.9122546660566162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389583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91493</v>
      </c>
      <c r="K283" s="38">
        <f t="shared" si="66"/>
        <v>0.2348485431859193</v>
      </c>
      <c r="L283" s="33">
        <v>67817</v>
      </c>
      <c r="M283" s="38">
        <f t="shared" si="67"/>
        <v>0.17407587086705528</v>
      </c>
      <c r="N283" s="33">
        <f t="shared" si="68"/>
        <v>424262</v>
      </c>
      <c r="O283" s="38">
        <f t="shared" si="69"/>
        <v>1.0890156911364202</v>
      </c>
      <c r="P283" s="33">
        <v>86678</v>
      </c>
      <c r="Q283" s="33">
        <v>4574676</v>
      </c>
      <c r="R283" s="33">
        <v>1096627</v>
      </c>
      <c r="S283" s="33">
        <v>491657</v>
      </c>
      <c r="T283" s="38">
        <f t="shared" si="70"/>
        <v>0.44833566928408658</v>
      </c>
      <c r="U283" s="38">
        <f t="shared" si="71"/>
        <v>-0.21759846789266024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3154528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224372</v>
      </c>
      <c r="K285" s="39">
        <f t="shared" si="66"/>
        <v>7.112696416072388E-2</v>
      </c>
      <c r="L285" s="34">
        <f>SUM(L276:L284)</f>
        <v>141843</v>
      </c>
      <c r="M285" s="39">
        <f t="shared" si="67"/>
        <v>4.4964888566530394E-2</v>
      </c>
      <c r="N285" s="34">
        <f t="shared" si="68"/>
        <v>1054059</v>
      </c>
      <c r="O285" s="39">
        <f t="shared" si="69"/>
        <v>0.33414158948660466</v>
      </c>
      <c r="P285" s="34">
        <f>SUM(P276:P284)</f>
        <v>930324</v>
      </c>
      <c r="Q285" s="34">
        <f>SUM(Q276:Q284)</f>
        <v>10408275</v>
      </c>
      <c r="R285" s="34">
        <f>SUM(R276:R284)</f>
        <v>4310226</v>
      </c>
      <c r="S285" s="34">
        <f>SUM(S276:S284)</f>
        <v>1630271</v>
      </c>
      <c r="T285" s="39">
        <f t="shared" si="70"/>
        <v>0.37823329913559056</v>
      </c>
      <c r="U285" s="39">
        <f t="shared" si="71"/>
        <v>-0.84753376243115297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1867476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147944</v>
      </c>
      <c r="K288" s="38">
        <f t="shared" si="66"/>
        <v>7.9221366164812831E-2</v>
      </c>
      <c r="L288" s="33">
        <v>7000</v>
      </c>
      <c r="M288" s="38">
        <f t="shared" si="67"/>
        <v>3.7483748117780363E-3</v>
      </c>
      <c r="N288" s="33">
        <f t="shared" si="68"/>
        <v>158024</v>
      </c>
      <c r="O288" s="38">
        <f t="shared" si="69"/>
        <v>8.4619025893773195E-2</v>
      </c>
      <c r="P288" s="33">
        <v>5988</v>
      </c>
      <c r="Q288" s="33">
        <v>1229062</v>
      </c>
      <c r="R288" s="33">
        <v>1229062</v>
      </c>
      <c r="S288" s="33">
        <v>25930</v>
      </c>
      <c r="T288" s="38">
        <f t="shared" si="70"/>
        <v>2.1097389716710793E-2</v>
      </c>
      <c r="U288" s="38">
        <f t="shared" si="71"/>
        <v>0.16900467601870406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1300787</v>
      </c>
      <c r="K290" s="38">
        <f t="shared" si="66"/>
        <v>0.12797899974281945</v>
      </c>
      <c r="L290" s="33">
        <v>1564543</v>
      </c>
      <c r="M290" s="38">
        <f t="shared" si="67"/>
        <v>0.15392885091458477</v>
      </c>
      <c r="N290" s="33">
        <f t="shared" si="68"/>
        <v>7593306</v>
      </c>
      <c r="O290" s="38">
        <f t="shared" si="69"/>
        <v>0.74707366126902364</v>
      </c>
      <c r="P290" s="33">
        <v>1765783</v>
      </c>
      <c r="Q290" s="33">
        <v>77000</v>
      </c>
      <c r="R290" s="33">
        <v>9970229</v>
      </c>
      <c r="S290" s="33">
        <v>5347089</v>
      </c>
      <c r="T290" s="38">
        <f t="shared" si="70"/>
        <v>0.53630553520887037</v>
      </c>
      <c r="U290" s="38">
        <f t="shared" si="71"/>
        <v>-0.11396643868470813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259000</v>
      </c>
      <c r="R291" s="33">
        <v>259000</v>
      </c>
      <c r="S291" s="33">
        <v>6724</v>
      </c>
      <c r="T291" s="38">
        <f t="shared" si="70"/>
        <v>2.5961389961389962E-2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12031542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1448731</v>
      </c>
      <c r="K292" s="39">
        <f t="shared" si="66"/>
        <v>0.12041108280218778</v>
      </c>
      <c r="L292" s="34">
        <f>SUM(L286:L291)</f>
        <v>1571543</v>
      </c>
      <c r="M292" s="39">
        <f t="shared" si="67"/>
        <v>0.13061858571411711</v>
      </c>
      <c r="N292" s="34">
        <f t="shared" si="68"/>
        <v>7751330</v>
      </c>
      <c r="O292" s="39">
        <f t="shared" si="69"/>
        <v>0.64425075356093175</v>
      </c>
      <c r="P292" s="34">
        <f>SUM(P286:P291)</f>
        <v>1771771</v>
      </c>
      <c r="Q292" s="34">
        <f>SUM(Q286:Q291)</f>
        <v>1565062</v>
      </c>
      <c r="R292" s="34">
        <f>SUM(R286:R291)</f>
        <v>11458291</v>
      </c>
      <c r="S292" s="34">
        <f>SUM(S286:S291)</f>
        <v>5379743</v>
      </c>
      <c r="T292" s="39">
        <f t="shared" si="70"/>
        <v>0.46950657824975817</v>
      </c>
      <c r="U292" s="39">
        <f t="shared" si="71"/>
        <v>-0.11301008990439509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277948</v>
      </c>
      <c r="K293" s="38">
        <f t="shared" si="66"/>
        <v>0.36572105263157895</v>
      </c>
      <c r="L293" s="33">
        <v>73602</v>
      </c>
      <c r="M293" s="38">
        <f t="shared" si="67"/>
        <v>9.6844736842105261E-2</v>
      </c>
      <c r="N293" s="33">
        <f t="shared" si="68"/>
        <v>719630</v>
      </c>
      <c r="O293" s="38">
        <f t="shared" si="69"/>
        <v>0.94688157894736846</v>
      </c>
      <c r="P293" s="33">
        <v>-480177</v>
      </c>
      <c r="Q293" s="33">
        <v>660000</v>
      </c>
      <c r="R293" s="33">
        <v>660000</v>
      </c>
      <c r="S293" s="33">
        <v>-365111</v>
      </c>
      <c r="T293" s="38">
        <f t="shared" si="70"/>
        <v>-0.55319848484848488</v>
      </c>
      <c r="U293" s="38">
        <f t="shared" si="71"/>
        <v>-1.1532809776394954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9145</v>
      </c>
      <c r="Q294" s="33">
        <v>0</v>
      </c>
      <c r="R294" s="33">
        <v>0</v>
      </c>
      <c r="S294" s="33">
        <v>814478</v>
      </c>
      <c r="T294" s="38">
        <f t="shared" si="70"/>
        <v>0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52267</v>
      </c>
      <c r="K295" s="38">
        <f t="shared" si="66"/>
        <v>0.12522281212864644</v>
      </c>
      <c r="L295" s="33">
        <v>63585</v>
      </c>
      <c r="M295" s="38">
        <f t="shared" si="67"/>
        <v>0.15233880860198568</v>
      </c>
      <c r="N295" s="33">
        <f t="shared" si="68"/>
        <v>197720</v>
      </c>
      <c r="O295" s="38">
        <f t="shared" si="69"/>
        <v>0.47370337716103805</v>
      </c>
      <c r="P295" s="33">
        <v>226172</v>
      </c>
      <c r="Q295" s="33">
        <v>256625</v>
      </c>
      <c r="R295" s="33">
        <v>401724</v>
      </c>
      <c r="S295" s="33">
        <v>358229</v>
      </c>
      <c r="T295" s="38">
        <f t="shared" si="70"/>
        <v>0.89172914737481457</v>
      </c>
      <c r="U295" s="38">
        <f t="shared" si="71"/>
        <v>-0.71886440408184926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6590626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168</v>
      </c>
      <c r="K296" s="38">
        <f t="shared" si="66"/>
        <v>2.5490750044077755E-5</v>
      </c>
      <c r="L296" s="33">
        <v>0</v>
      </c>
      <c r="M296" s="38">
        <f t="shared" si="67"/>
        <v>0</v>
      </c>
      <c r="N296" s="33">
        <f t="shared" si="68"/>
        <v>367725</v>
      </c>
      <c r="O296" s="38">
        <f t="shared" si="69"/>
        <v>5.5795155118800552E-2</v>
      </c>
      <c r="P296" s="33">
        <v>415202</v>
      </c>
      <c r="Q296" s="33">
        <v>5620626</v>
      </c>
      <c r="R296" s="33">
        <v>5620626</v>
      </c>
      <c r="S296" s="33">
        <v>1419347</v>
      </c>
      <c r="T296" s="38">
        <f t="shared" si="70"/>
        <v>0.25252471877687643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7768018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330383</v>
      </c>
      <c r="K298" s="39">
        <f t="shared" si="66"/>
        <v>4.253118363011002E-2</v>
      </c>
      <c r="L298" s="34">
        <f>SUM(L293:L297)</f>
        <v>137187</v>
      </c>
      <c r="M298" s="39">
        <f t="shared" si="67"/>
        <v>1.7660489458186115E-2</v>
      </c>
      <c r="N298" s="34">
        <f t="shared" si="68"/>
        <v>1285075</v>
      </c>
      <c r="O298" s="39">
        <f t="shared" si="69"/>
        <v>0.16543151676528042</v>
      </c>
      <c r="P298" s="34">
        <f>SUM(P293:P297)</f>
        <v>170342</v>
      </c>
      <c r="Q298" s="34">
        <f>SUM(Q293:Q297)</f>
        <v>6537251</v>
      </c>
      <c r="R298" s="34">
        <f>SUM(R293:R297)</f>
        <v>6682350</v>
      </c>
      <c r="S298" s="34">
        <f>SUM(S293:S297)</f>
        <v>2226943</v>
      </c>
      <c r="T298" s="39">
        <f t="shared" si="70"/>
        <v>0.33325746182106597</v>
      </c>
      <c r="U298" s="39">
        <f t="shared" si="71"/>
        <v>-0.19463784621526103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29989183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3350147</v>
      </c>
      <c r="K299" s="39">
        <f t="shared" si="66"/>
        <v>0.11171184623469069</v>
      </c>
      <c r="L299" s="34">
        <f>SUM(L263:L266,L268:L274,L276:L284,L286:L291,L293:L297)</f>
        <v>3291236</v>
      </c>
      <c r="M299" s="39">
        <f t="shared" si="67"/>
        <v>0.10974743793453794</v>
      </c>
      <c r="N299" s="34">
        <f t="shared" si="68"/>
        <v>16249523</v>
      </c>
      <c r="O299" s="39">
        <f t="shared" si="69"/>
        <v>0.54184613832260786</v>
      </c>
      <c r="P299" s="34">
        <f>SUM(P263:P266,P268:P274,P276:P284,P286:P291,P293:P297)</f>
        <v>3827876</v>
      </c>
      <c r="Q299" s="34">
        <f>SUM(Q263:Q266,Q268:Q274,Q276:Q284,Q286:Q291,Q293:Q297)</f>
        <v>62421854</v>
      </c>
      <c r="R299" s="34">
        <f>SUM(R263:R266,R268:R274,R276:R284,R286:R291,R293:R297)</f>
        <v>31286681</v>
      </c>
      <c r="S299" s="34">
        <f>SUM(S263:S266,S268:S274,S276:S284,S286:S291,S293:S297)</f>
        <v>14647209</v>
      </c>
      <c r="T299" s="39">
        <f t="shared" si="70"/>
        <v>0.46816116417078563</v>
      </c>
      <c r="U299" s="39">
        <f t="shared" si="71"/>
        <v>-0.14019262901933083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1618405000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735230213</v>
      </c>
      <c r="K302" s="38">
        <f t="shared" ref="K302:K339" si="74">IF(($E302     =0),0,($J302     /$E302     ))</f>
        <v>0.45429309289084008</v>
      </c>
      <c r="L302" s="33">
        <v>437971630</v>
      </c>
      <c r="M302" s="38">
        <f t="shared" ref="M302:M339" si="75">IF(($E302     =0),0,($L302     /$E302     ))</f>
        <v>0.27061930110201093</v>
      </c>
      <c r="N302" s="33">
        <f t="shared" ref="N302:N339" si="76">$F302     +$H302     +$J302     +$L302</f>
        <v>2080277449</v>
      </c>
      <c r="O302" s="38">
        <f t="shared" ref="O302:O339" si="77">IF(($E302     =0),0,($N302     /$E302     ))</f>
        <v>1.2853874333062492</v>
      </c>
      <c r="P302" s="33">
        <v>511509107</v>
      </c>
      <c r="Q302" s="33">
        <v>1108243017</v>
      </c>
      <c r="R302" s="33">
        <v>1135338456</v>
      </c>
      <c r="S302" s="33">
        <v>1739345156</v>
      </c>
      <c r="T302" s="38">
        <f t="shared" ref="T302:T339" si="78">IF(($R302     =0),0,($S302     /$R302     ))</f>
        <v>1.5320058497164126</v>
      </c>
      <c r="U302" s="38">
        <f t="shared" ref="U302:U339" si="79">IF(($P302     =0),0,(($L302     /$P302     )-1))</f>
        <v>-0.14376572380362329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1618405000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735230213</v>
      </c>
      <c r="K303" s="39">
        <f t="shared" si="74"/>
        <v>0.45429309289084008</v>
      </c>
      <c r="L303" s="34">
        <f>L302</f>
        <v>437971630</v>
      </c>
      <c r="M303" s="39">
        <f t="shared" si="75"/>
        <v>0.27061930110201093</v>
      </c>
      <c r="N303" s="34">
        <f t="shared" si="76"/>
        <v>2080277449</v>
      </c>
      <c r="O303" s="39">
        <f t="shared" si="77"/>
        <v>1.2853874333062492</v>
      </c>
      <c r="P303" s="34">
        <f>P302</f>
        <v>511509107</v>
      </c>
      <c r="Q303" s="34">
        <f>Q302</f>
        <v>1108243017</v>
      </c>
      <c r="R303" s="34">
        <f>R302</f>
        <v>1135338456</v>
      </c>
      <c r="S303" s="34">
        <f>S302</f>
        <v>1739345156</v>
      </c>
      <c r="T303" s="39">
        <f t="shared" si="78"/>
        <v>1.5320058497164126</v>
      </c>
      <c r="U303" s="39">
        <f t="shared" si="79"/>
        <v>-0.14376572380362329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8519644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3749848</v>
      </c>
      <c r="K304" s="38">
        <f t="shared" si="74"/>
        <v>0.44014139557943971</v>
      </c>
      <c r="L304" s="33">
        <v>334307</v>
      </c>
      <c r="M304" s="38">
        <f t="shared" si="75"/>
        <v>3.9239550384969138E-2</v>
      </c>
      <c r="N304" s="33">
        <f t="shared" si="76"/>
        <v>4551724</v>
      </c>
      <c r="O304" s="38">
        <f t="shared" si="77"/>
        <v>0.53426222973635984</v>
      </c>
      <c r="P304" s="33">
        <v>295683</v>
      </c>
      <c r="Q304" s="33">
        <v>17318260</v>
      </c>
      <c r="R304" s="33">
        <v>9318260</v>
      </c>
      <c r="S304" s="33">
        <v>1641578</v>
      </c>
      <c r="T304" s="38">
        <f t="shared" si="78"/>
        <v>0.17616786825008102</v>
      </c>
      <c r="U304" s="38">
        <f t="shared" si="79"/>
        <v>0.13062638027887985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7466000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299442</v>
      </c>
      <c r="K305" s="38">
        <f t="shared" si="74"/>
        <v>4.010742030538441E-2</v>
      </c>
      <c r="L305" s="33">
        <v>221615</v>
      </c>
      <c r="M305" s="38">
        <f t="shared" si="75"/>
        <v>2.9683230645593358E-2</v>
      </c>
      <c r="N305" s="33">
        <f t="shared" si="76"/>
        <v>1094273</v>
      </c>
      <c r="O305" s="38">
        <f t="shared" si="77"/>
        <v>0.14656750602732388</v>
      </c>
      <c r="P305" s="33">
        <v>15423492</v>
      </c>
      <c r="Q305" s="33">
        <v>21960173</v>
      </c>
      <c r="R305" s="33">
        <v>19005070</v>
      </c>
      <c r="S305" s="33">
        <v>16810685</v>
      </c>
      <c r="T305" s="38">
        <f t="shared" si="78"/>
        <v>0.88453686305812085</v>
      </c>
      <c r="U305" s="38">
        <f t="shared" si="79"/>
        <v>-0.98563133433077277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21554434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743738</v>
      </c>
      <c r="K306" s="38">
        <f t="shared" si="74"/>
        <v>3.4505104610958466E-2</v>
      </c>
      <c r="L306" s="33">
        <v>18590510</v>
      </c>
      <c r="M306" s="38">
        <f t="shared" si="75"/>
        <v>0.86249121642442572</v>
      </c>
      <c r="N306" s="33">
        <f t="shared" si="76"/>
        <v>21600521</v>
      </c>
      <c r="O306" s="38">
        <f t="shared" si="77"/>
        <v>1.0021381679518933</v>
      </c>
      <c r="P306" s="33">
        <v>12630667</v>
      </c>
      <c r="Q306" s="33">
        <v>1956000</v>
      </c>
      <c r="R306" s="33">
        <v>22187000</v>
      </c>
      <c r="S306" s="33">
        <v>14373624</v>
      </c>
      <c r="T306" s="38">
        <f t="shared" si="78"/>
        <v>0.64783990625140853</v>
      </c>
      <c r="U306" s="38">
        <f t="shared" si="79"/>
        <v>0.47185497012944766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16784657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7593910</v>
      </c>
      <c r="K307" s="38">
        <f t="shared" si="74"/>
        <v>0.45243164635416738</v>
      </c>
      <c r="L307" s="33">
        <v>6485526</v>
      </c>
      <c r="M307" s="38">
        <f t="shared" si="75"/>
        <v>0.3863960997236941</v>
      </c>
      <c r="N307" s="33">
        <f t="shared" si="76"/>
        <v>24088466</v>
      </c>
      <c r="O307" s="38">
        <f t="shared" si="77"/>
        <v>1.4351479449356637</v>
      </c>
      <c r="P307" s="33">
        <v>5127925</v>
      </c>
      <c r="Q307" s="33">
        <v>20845561</v>
      </c>
      <c r="R307" s="33">
        <v>21190617</v>
      </c>
      <c r="S307" s="33">
        <v>16011260</v>
      </c>
      <c r="T307" s="38">
        <f t="shared" si="78"/>
        <v>0.75558252975833595</v>
      </c>
      <c r="U307" s="38">
        <f t="shared" si="79"/>
        <v>0.26474665678612697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40710893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1741022</v>
      </c>
      <c r="K308" s="38">
        <f t="shared" si="74"/>
        <v>4.2765507501886534E-2</v>
      </c>
      <c r="L308" s="33">
        <v>176978</v>
      </c>
      <c r="M308" s="38">
        <f t="shared" si="75"/>
        <v>4.3471903207822045E-3</v>
      </c>
      <c r="N308" s="33">
        <f t="shared" si="76"/>
        <v>4735530</v>
      </c>
      <c r="O308" s="38">
        <f t="shared" si="77"/>
        <v>0.1163209561627646</v>
      </c>
      <c r="P308" s="33">
        <v>74792</v>
      </c>
      <c r="Q308" s="33">
        <v>34857780</v>
      </c>
      <c r="R308" s="33">
        <v>26905420</v>
      </c>
      <c r="S308" s="33">
        <v>271597</v>
      </c>
      <c r="T308" s="38">
        <f t="shared" si="78"/>
        <v>1.0094508838739556E-2</v>
      </c>
      <c r="U308" s="38">
        <f t="shared" si="79"/>
        <v>1.3662691196919456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1739068</v>
      </c>
      <c r="K309" s="38">
        <f t="shared" si="74"/>
        <v>0.10473479104329117</v>
      </c>
      <c r="L309" s="33">
        <v>640168</v>
      </c>
      <c r="M309" s="38">
        <f t="shared" si="75"/>
        <v>3.8553904569919993E-2</v>
      </c>
      <c r="N309" s="33">
        <f t="shared" si="76"/>
        <v>13021145</v>
      </c>
      <c r="O309" s="38">
        <f t="shared" si="77"/>
        <v>0.78419412048257786</v>
      </c>
      <c r="P309" s="33">
        <v>159653</v>
      </c>
      <c r="Q309" s="33">
        <v>12025933</v>
      </c>
      <c r="R309" s="33">
        <v>17291829</v>
      </c>
      <c r="S309" s="33">
        <v>12244668</v>
      </c>
      <c r="T309" s="38">
        <f t="shared" si="78"/>
        <v>0.70811873052873697</v>
      </c>
      <c r="U309" s="38">
        <f t="shared" si="79"/>
        <v>3.0097461369344769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111640120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15867028</v>
      </c>
      <c r="K310" s="39">
        <f t="shared" si="74"/>
        <v>0.14212657600153064</v>
      </c>
      <c r="L310" s="34">
        <f>SUM(L304:L309)</f>
        <v>26449104</v>
      </c>
      <c r="M310" s="39">
        <f t="shared" si="75"/>
        <v>0.23691396963743858</v>
      </c>
      <c r="N310" s="34">
        <f t="shared" si="76"/>
        <v>69091659</v>
      </c>
      <c r="O310" s="39">
        <f t="shared" si="77"/>
        <v>0.61887840142056461</v>
      </c>
      <c r="P310" s="34">
        <f>SUM(P304:P309)</f>
        <v>33712212</v>
      </c>
      <c r="Q310" s="34">
        <f>SUM(Q304:Q309)</f>
        <v>108963707</v>
      </c>
      <c r="R310" s="34">
        <f>SUM(R304:R309)</f>
        <v>115898196</v>
      </c>
      <c r="S310" s="34">
        <f>SUM(S304:S309)</f>
        <v>61353412</v>
      </c>
      <c r="T310" s="39">
        <f t="shared" si="78"/>
        <v>0.52937331311006774</v>
      </c>
      <c r="U310" s="39">
        <f t="shared" si="79"/>
        <v>-0.21544442114922624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26398026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4029573</v>
      </c>
      <c r="K311" s="38">
        <f t="shared" si="74"/>
        <v>0.1526467547232509</v>
      </c>
      <c r="L311" s="33">
        <v>2483739</v>
      </c>
      <c r="M311" s="38">
        <f t="shared" si="75"/>
        <v>9.4088057947969289E-2</v>
      </c>
      <c r="N311" s="33">
        <f t="shared" si="76"/>
        <v>15110938</v>
      </c>
      <c r="O311" s="38">
        <f t="shared" si="77"/>
        <v>0.57242681706579124</v>
      </c>
      <c r="P311" s="33">
        <v>911533</v>
      </c>
      <c r="Q311" s="33">
        <v>24912413</v>
      </c>
      <c r="R311" s="33">
        <v>24912413</v>
      </c>
      <c r="S311" s="33">
        <v>5390615</v>
      </c>
      <c r="T311" s="38">
        <f t="shared" si="78"/>
        <v>0.21638269243529321</v>
      </c>
      <c r="U311" s="38">
        <f t="shared" si="79"/>
        <v>1.724793287791007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102921569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5975298</v>
      </c>
      <c r="K312" s="38">
        <f t="shared" si="74"/>
        <v>5.8056810229933434E-2</v>
      </c>
      <c r="L312" s="33">
        <v>4684889</v>
      </c>
      <c r="M312" s="38">
        <f t="shared" si="75"/>
        <v>4.5519020410580799E-2</v>
      </c>
      <c r="N312" s="33">
        <f t="shared" si="76"/>
        <v>56974431</v>
      </c>
      <c r="O312" s="38">
        <f t="shared" si="77"/>
        <v>0.55357134129970365</v>
      </c>
      <c r="P312" s="33">
        <v>6201602</v>
      </c>
      <c r="Q312" s="33">
        <v>99262115</v>
      </c>
      <c r="R312" s="33">
        <v>157090046</v>
      </c>
      <c r="S312" s="33">
        <v>77908363</v>
      </c>
      <c r="T312" s="38">
        <f t="shared" si="78"/>
        <v>0.4959471652328627</v>
      </c>
      <c r="U312" s="38">
        <f t="shared" si="79"/>
        <v>-0.24456793583335401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147703840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48791494</v>
      </c>
      <c r="K313" s="38">
        <f t="shared" si="74"/>
        <v>0.33033328043468607</v>
      </c>
      <c r="L313" s="33">
        <v>54776240</v>
      </c>
      <c r="M313" s="38">
        <f t="shared" si="75"/>
        <v>0.37085183431927021</v>
      </c>
      <c r="N313" s="33">
        <f t="shared" si="76"/>
        <v>161001820</v>
      </c>
      <c r="O313" s="38">
        <f t="shared" si="77"/>
        <v>1.090031376300034</v>
      </c>
      <c r="P313" s="33">
        <v>6196888</v>
      </c>
      <c r="Q313" s="33">
        <v>166187440</v>
      </c>
      <c r="R313" s="33">
        <v>150918126</v>
      </c>
      <c r="S313" s="33">
        <v>94394424</v>
      </c>
      <c r="T313" s="38">
        <f t="shared" si="78"/>
        <v>0.62546777184339009</v>
      </c>
      <c r="U313" s="38">
        <f t="shared" si="79"/>
        <v>7.8393141847972725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230843637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1638054</v>
      </c>
      <c r="K314" s="38">
        <f t="shared" si="74"/>
        <v>7.0959460753947483E-3</v>
      </c>
      <c r="L314" s="33">
        <v>1242695</v>
      </c>
      <c r="M314" s="38">
        <f t="shared" si="75"/>
        <v>5.38327595315092E-3</v>
      </c>
      <c r="N314" s="33">
        <f t="shared" si="76"/>
        <v>5220301</v>
      </c>
      <c r="O314" s="38">
        <f t="shared" si="77"/>
        <v>2.2614012964975075E-2</v>
      </c>
      <c r="P314" s="33">
        <v>1166496</v>
      </c>
      <c r="Q314" s="33">
        <v>118760600</v>
      </c>
      <c r="R314" s="33">
        <v>118996600</v>
      </c>
      <c r="S314" s="33">
        <v>26362995</v>
      </c>
      <c r="T314" s="38">
        <f t="shared" si="78"/>
        <v>0.2215441029407563</v>
      </c>
      <c r="U314" s="38">
        <f t="shared" si="79"/>
        <v>6.5322984390859373E-2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2237034</v>
      </c>
      <c r="K315" s="38">
        <f t="shared" si="74"/>
        <v>0.14911638386866546</v>
      </c>
      <c r="L315" s="33">
        <v>1966184</v>
      </c>
      <c r="M315" s="38">
        <f t="shared" si="75"/>
        <v>0.13106204380462172</v>
      </c>
      <c r="N315" s="33">
        <f t="shared" si="76"/>
        <v>8476108</v>
      </c>
      <c r="O315" s="38">
        <f t="shared" si="77"/>
        <v>0.56500105686380553</v>
      </c>
      <c r="P315" s="33">
        <v>2245181</v>
      </c>
      <c r="Q315" s="33">
        <v>9392768</v>
      </c>
      <c r="R315" s="33">
        <v>14392768</v>
      </c>
      <c r="S315" s="33">
        <v>8387422</v>
      </c>
      <c r="T315" s="38">
        <f t="shared" si="78"/>
        <v>0.58275253238293012</v>
      </c>
      <c r="U315" s="38">
        <f t="shared" si="79"/>
        <v>-0.12426481428446079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49139</v>
      </c>
      <c r="K316" s="38">
        <f t="shared" si="74"/>
        <v>0.40949166666666664</v>
      </c>
      <c r="L316" s="33">
        <v>61994</v>
      </c>
      <c r="M316" s="38">
        <f t="shared" si="75"/>
        <v>0.51661666666666661</v>
      </c>
      <c r="N316" s="33">
        <f t="shared" si="76"/>
        <v>183173</v>
      </c>
      <c r="O316" s="38">
        <f t="shared" si="77"/>
        <v>1.5264416666666667</v>
      </c>
      <c r="P316" s="33">
        <v>75528</v>
      </c>
      <c r="Q316" s="33">
        <v>200000</v>
      </c>
      <c r="R316" s="33">
        <v>120000</v>
      </c>
      <c r="S316" s="33">
        <v>194644</v>
      </c>
      <c r="T316" s="38">
        <f t="shared" si="78"/>
        <v>1.6220333333333334</v>
      </c>
      <c r="U316" s="38">
        <f t="shared" si="79"/>
        <v>-0.17919182290011648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522989005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62720592</v>
      </c>
      <c r="K317" s="39">
        <f t="shared" si="74"/>
        <v>0.11992717131787503</v>
      </c>
      <c r="L317" s="34">
        <f>SUM(L311:L316)</f>
        <v>65215741</v>
      </c>
      <c r="M317" s="39">
        <f t="shared" si="75"/>
        <v>0.12469811100522085</v>
      </c>
      <c r="N317" s="34">
        <f t="shared" si="76"/>
        <v>246966771</v>
      </c>
      <c r="O317" s="39">
        <f t="shared" si="77"/>
        <v>0.47222172672635826</v>
      </c>
      <c r="P317" s="34">
        <f>SUM(P311:P316)</f>
        <v>16797228</v>
      </c>
      <c r="Q317" s="34">
        <f>SUM(Q311:Q316)</f>
        <v>418715336</v>
      </c>
      <c r="R317" s="34">
        <f>SUM(R311:R316)</f>
        <v>466429953</v>
      </c>
      <c r="S317" s="34">
        <f>SUM(S311:S316)</f>
        <v>212638463</v>
      </c>
      <c r="T317" s="39">
        <f t="shared" si="78"/>
        <v>0.45588509406899091</v>
      </c>
      <c r="U317" s="39">
        <f t="shared" si="79"/>
        <v>2.8825299626819376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25252000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1100526</v>
      </c>
      <c r="K318" s="38">
        <f t="shared" si="74"/>
        <v>4.3581736100110881E-2</v>
      </c>
      <c r="L318" s="33">
        <v>1538096</v>
      </c>
      <c r="M318" s="38">
        <f t="shared" si="75"/>
        <v>6.0909868525265323E-2</v>
      </c>
      <c r="N318" s="33">
        <f t="shared" si="76"/>
        <v>3608477</v>
      </c>
      <c r="O318" s="38">
        <f t="shared" si="77"/>
        <v>0.14289866149215905</v>
      </c>
      <c r="P318" s="33">
        <v>1388978</v>
      </c>
      <c r="Q318" s="33">
        <v>36967240</v>
      </c>
      <c r="R318" s="33">
        <v>4330500</v>
      </c>
      <c r="S318" s="33">
        <v>1833179</v>
      </c>
      <c r="T318" s="38">
        <f t="shared" si="78"/>
        <v>0.42331809259900705</v>
      </c>
      <c r="U318" s="38">
        <f t="shared" si="79"/>
        <v>0.10735807190610647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39520233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8716221</v>
      </c>
      <c r="K319" s="38">
        <f t="shared" si="74"/>
        <v>0.220550850497263</v>
      </c>
      <c r="L319" s="33">
        <v>7729616</v>
      </c>
      <c r="M319" s="38">
        <f t="shared" si="75"/>
        <v>0.19558629626500432</v>
      </c>
      <c r="N319" s="33">
        <f t="shared" si="76"/>
        <v>33304127</v>
      </c>
      <c r="O319" s="38">
        <f t="shared" si="77"/>
        <v>0.84271079575871932</v>
      </c>
      <c r="P319" s="33">
        <v>6272125</v>
      </c>
      <c r="Q319" s="33">
        <v>39098200</v>
      </c>
      <c r="R319" s="33">
        <v>46884176</v>
      </c>
      <c r="S319" s="33">
        <v>41025199</v>
      </c>
      <c r="T319" s="38">
        <f t="shared" si="78"/>
        <v>0.87503295354918897</v>
      </c>
      <c r="U319" s="38">
        <f t="shared" si="79"/>
        <v>0.23237594914004434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51147538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11764622</v>
      </c>
      <c r="K321" s="38">
        <f t="shared" si="74"/>
        <v>0.23001345636616957</v>
      </c>
      <c r="L321" s="33">
        <v>3855477</v>
      </c>
      <c r="M321" s="38">
        <f t="shared" si="75"/>
        <v>7.5379522666369589E-2</v>
      </c>
      <c r="N321" s="33">
        <f t="shared" si="76"/>
        <v>41055505</v>
      </c>
      <c r="O321" s="38">
        <f t="shared" si="77"/>
        <v>0.80268780483627578</v>
      </c>
      <c r="P321" s="33">
        <v>21618625</v>
      </c>
      <c r="Q321" s="33">
        <v>50575296</v>
      </c>
      <c r="R321" s="33">
        <v>37242766</v>
      </c>
      <c r="S321" s="33">
        <v>39660276</v>
      </c>
      <c r="T321" s="38">
        <f t="shared" si="78"/>
        <v>1.0649122033524578</v>
      </c>
      <c r="U321" s="38">
        <f t="shared" si="79"/>
        <v>-0.82165947186742916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4060432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115442</v>
      </c>
      <c r="K322" s="38">
        <f t="shared" si="74"/>
        <v>2.8430964981066054E-2</v>
      </c>
      <c r="L322" s="33">
        <v>1901784</v>
      </c>
      <c r="M322" s="38">
        <f t="shared" si="75"/>
        <v>0.46836986803374614</v>
      </c>
      <c r="N322" s="33">
        <f t="shared" si="76"/>
        <v>4091507</v>
      </c>
      <c r="O322" s="38">
        <f t="shared" si="77"/>
        <v>1.0076531265638731</v>
      </c>
      <c r="P322" s="33">
        <v>1423425</v>
      </c>
      <c r="Q322" s="33">
        <v>4135000</v>
      </c>
      <c r="R322" s="33">
        <v>4135000</v>
      </c>
      <c r="S322" s="33">
        <v>4037647</v>
      </c>
      <c r="T322" s="38">
        <f t="shared" si="78"/>
        <v>0.97645634824667471</v>
      </c>
      <c r="U322" s="38">
        <f t="shared" si="79"/>
        <v>0.33606196322250903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119980203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21696811</v>
      </c>
      <c r="K323" s="39">
        <f t="shared" si="74"/>
        <v>0.18083659185007381</v>
      </c>
      <c r="L323" s="34">
        <f>SUM(L318:L322)</f>
        <v>15024973</v>
      </c>
      <c r="M323" s="39">
        <f t="shared" si="75"/>
        <v>0.12522876794932578</v>
      </c>
      <c r="N323" s="34">
        <f t="shared" si="76"/>
        <v>82059616</v>
      </c>
      <c r="O323" s="39">
        <f t="shared" si="77"/>
        <v>0.68394296682428513</v>
      </c>
      <c r="P323" s="34">
        <f>SUM(P318:P322)</f>
        <v>30703153</v>
      </c>
      <c r="Q323" s="34">
        <f>SUM(Q318:Q322)</f>
        <v>130775736</v>
      </c>
      <c r="R323" s="34">
        <f>SUM(R318:R322)</f>
        <v>92592442</v>
      </c>
      <c r="S323" s="34">
        <f>SUM(S318:S322)</f>
        <v>86556301</v>
      </c>
      <c r="T323" s="39">
        <f t="shared" si="78"/>
        <v>0.93480957117428654</v>
      </c>
      <c r="U323" s="39">
        <f t="shared" si="79"/>
        <v>-0.51063745798354976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6910</v>
      </c>
      <c r="K324" s="38">
        <f t="shared" si="74"/>
        <v>0</v>
      </c>
      <c r="L324" s="33">
        <v>4087</v>
      </c>
      <c r="M324" s="38">
        <f t="shared" si="75"/>
        <v>0</v>
      </c>
      <c r="N324" s="33">
        <f t="shared" si="76"/>
        <v>56909</v>
      </c>
      <c r="O324" s="38">
        <f t="shared" si="77"/>
        <v>0</v>
      </c>
      <c r="P324" s="33">
        <v>45991</v>
      </c>
      <c r="Q324" s="33">
        <v>0</v>
      </c>
      <c r="R324" s="33">
        <v>0</v>
      </c>
      <c r="S324" s="33">
        <v>209087</v>
      </c>
      <c r="T324" s="38">
        <f t="shared" si="78"/>
        <v>0</v>
      </c>
      <c r="U324" s="38">
        <f t="shared" si="79"/>
        <v>-0.91113478724098196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60942869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6260871</v>
      </c>
      <c r="K325" s="38">
        <f t="shared" si="74"/>
        <v>0.10273344695997164</v>
      </c>
      <c r="L325" s="33">
        <v>28395408</v>
      </c>
      <c r="M325" s="38">
        <f t="shared" si="75"/>
        <v>0.46593487418519797</v>
      </c>
      <c r="N325" s="33">
        <f t="shared" si="76"/>
        <v>43243129</v>
      </c>
      <c r="O325" s="38">
        <f t="shared" si="77"/>
        <v>0.7095683171725965</v>
      </c>
      <c r="P325" s="33">
        <v>19817444</v>
      </c>
      <c r="Q325" s="33">
        <v>64180998</v>
      </c>
      <c r="R325" s="33">
        <v>64180998</v>
      </c>
      <c r="S325" s="33">
        <v>60461667</v>
      </c>
      <c r="T325" s="38">
        <f t="shared" si="78"/>
        <v>0.94204934301582532</v>
      </c>
      <c r="U325" s="38">
        <f t="shared" si="79"/>
        <v>0.43284916056783107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11927525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2823536</v>
      </c>
      <c r="K326" s="38">
        <f t="shared" si="74"/>
        <v>0.2367243833066793</v>
      </c>
      <c r="L326" s="33">
        <v>4198129</v>
      </c>
      <c r="M326" s="38">
        <f t="shared" si="75"/>
        <v>0.35196983447949176</v>
      </c>
      <c r="N326" s="33">
        <f t="shared" si="76"/>
        <v>9470251</v>
      </c>
      <c r="O326" s="38">
        <f t="shared" si="77"/>
        <v>0.79398290927916726</v>
      </c>
      <c r="P326" s="33">
        <v>2347888</v>
      </c>
      <c r="Q326" s="33">
        <v>7579617</v>
      </c>
      <c r="R326" s="33">
        <v>15778015</v>
      </c>
      <c r="S326" s="33">
        <v>5977256</v>
      </c>
      <c r="T326" s="38">
        <f t="shared" si="78"/>
        <v>0.37883447315774516</v>
      </c>
      <c r="U326" s="38">
        <f t="shared" si="79"/>
        <v>0.78804483007707349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79492384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2726665</v>
      </c>
      <c r="K327" s="38">
        <f t="shared" si="74"/>
        <v>3.4300958944695883E-2</v>
      </c>
      <c r="L327" s="33">
        <v>3707350</v>
      </c>
      <c r="M327" s="38">
        <f t="shared" si="75"/>
        <v>4.6637801176022092E-2</v>
      </c>
      <c r="N327" s="33">
        <f t="shared" si="76"/>
        <v>8596265</v>
      </c>
      <c r="O327" s="38">
        <f t="shared" si="77"/>
        <v>0.10813947912293081</v>
      </c>
      <c r="P327" s="33">
        <v>1745640</v>
      </c>
      <c r="Q327" s="33">
        <v>77561091</v>
      </c>
      <c r="R327" s="33">
        <v>77820111</v>
      </c>
      <c r="S327" s="33">
        <v>4833323</v>
      </c>
      <c r="T327" s="38">
        <f t="shared" si="78"/>
        <v>6.2108919376894743E-2</v>
      </c>
      <c r="U327" s="38">
        <f t="shared" si="79"/>
        <v>1.1237769528654247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9401700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1516627</v>
      </c>
      <c r="K328" s="38">
        <f t="shared" si="74"/>
        <v>0.16131412404139678</v>
      </c>
      <c r="L328" s="33">
        <v>527997</v>
      </c>
      <c r="M328" s="38">
        <f t="shared" si="75"/>
        <v>5.6159737068827979E-2</v>
      </c>
      <c r="N328" s="33">
        <f t="shared" si="76"/>
        <v>7544597</v>
      </c>
      <c r="O328" s="38">
        <f t="shared" si="77"/>
        <v>0.80247157428975613</v>
      </c>
      <c r="P328" s="33">
        <v>1858352</v>
      </c>
      <c r="Q328" s="33">
        <v>10751101</v>
      </c>
      <c r="R328" s="33">
        <v>7207620</v>
      </c>
      <c r="S328" s="33">
        <v>8152169</v>
      </c>
      <c r="T328" s="38">
        <f t="shared" si="78"/>
        <v>1.1310486679375438</v>
      </c>
      <c r="U328" s="38">
        <f t="shared" si="79"/>
        <v>-0.71587890776343777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26556421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12326981</v>
      </c>
      <c r="K329" s="38">
        <f t="shared" si="74"/>
        <v>0.46418080960533048</v>
      </c>
      <c r="L329" s="33">
        <v>11336492</v>
      </c>
      <c r="M329" s="38">
        <f t="shared" si="75"/>
        <v>0.42688327617640948</v>
      </c>
      <c r="N329" s="33">
        <f t="shared" si="76"/>
        <v>36908206</v>
      </c>
      <c r="O329" s="38">
        <f t="shared" si="77"/>
        <v>1.3898034678694091</v>
      </c>
      <c r="P329" s="33">
        <v>8967427</v>
      </c>
      <c r="Q329" s="33">
        <v>40117666</v>
      </c>
      <c r="R329" s="33">
        <v>31264416</v>
      </c>
      <c r="S329" s="33">
        <v>21344698</v>
      </c>
      <c r="T329" s="38">
        <f t="shared" si="78"/>
        <v>0.68271539119745595</v>
      </c>
      <c r="U329" s="38">
        <f t="shared" si="79"/>
        <v>0.26418559080547843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104746260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50941</v>
      </c>
      <c r="K330" s="38">
        <f t="shared" si="74"/>
        <v>4.8632762639926237E-4</v>
      </c>
      <c r="L330" s="33">
        <v>39395</v>
      </c>
      <c r="M330" s="38">
        <f t="shared" si="75"/>
        <v>3.7609934712704777E-4</v>
      </c>
      <c r="N330" s="33">
        <f t="shared" si="76"/>
        <v>145695</v>
      </c>
      <c r="O330" s="38">
        <f t="shared" si="77"/>
        <v>1.3909327168339948E-3</v>
      </c>
      <c r="P330" s="33">
        <v>4699951</v>
      </c>
      <c r="Q330" s="33">
        <v>122623095</v>
      </c>
      <c r="R330" s="33">
        <v>97419189</v>
      </c>
      <c r="S330" s="33">
        <v>14989693</v>
      </c>
      <c r="T330" s="38">
        <f t="shared" si="78"/>
        <v>0.15386797153484824</v>
      </c>
      <c r="U330" s="38">
        <f t="shared" si="79"/>
        <v>-0.99161799771955073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293067159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25712531</v>
      </c>
      <c r="K332" s="39">
        <f t="shared" si="74"/>
        <v>8.7735968396240538E-2</v>
      </c>
      <c r="L332" s="34">
        <f>SUM(L324:L331)</f>
        <v>48208858</v>
      </c>
      <c r="M332" s="39">
        <f t="shared" si="75"/>
        <v>0.16449764676635092</v>
      </c>
      <c r="N332" s="34">
        <f t="shared" si="76"/>
        <v>105965052</v>
      </c>
      <c r="O332" s="39">
        <f t="shared" si="77"/>
        <v>0.36157259094322475</v>
      </c>
      <c r="P332" s="34">
        <f>SUM(P324:P331)</f>
        <v>39482693</v>
      </c>
      <c r="Q332" s="34">
        <f>SUM(Q324:Q331)</f>
        <v>322813568</v>
      </c>
      <c r="R332" s="34">
        <f>SUM(R324:R331)</f>
        <v>293670349</v>
      </c>
      <c r="S332" s="34">
        <f>SUM(S324:S331)</f>
        <v>115967893</v>
      </c>
      <c r="T332" s="39">
        <f t="shared" si="78"/>
        <v>0.39489139232098641</v>
      </c>
      <c r="U332" s="39">
        <f t="shared" si="79"/>
        <v>0.22101240662586008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32725176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10327150</v>
      </c>
      <c r="K333" s="38">
        <f t="shared" si="74"/>
        <v>0.31557202320317546</v>
      </c>
      <c r="L333" s="33">
        <v>9671064</v>
      </c>
      <c r="M333" s="38">
        <f t="shared" si="75"/>
        <v>0.2955236665495703</v>
      </c>
      <c r="N333" s="33">
        <f t="shared" si="76"/>
        <v>40724978</v>
      </c>
      <c r="O333" s="38">
        <f t="shared" si="77"/>
        <v>1.2444540558009527</v>
      </c>
      <c r="P333" s="33">
        <v>6925032</v>
      </c>
      <c r="Q333" s="33">
        <v>33334944</v>
      </c>
      <c r="R333" s="33">
        <v>27212700</v>
      </c>
      <c r="S333" s="33">
        <v>27454767</v>
      </c>
      <c r="T333" s="38">
        <f t="shared" si="78"/>
        <v>1.008895368706523</v>
      </c>
      <c r="U333" s="38">
        <f t="shared" si="79"/>
        <v>0.3965370845939773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164207</v>
      </c>
      <c r="K334" s="38">
        <f t="shared" si="74"/>
        <v>0.3893929333649514</v>
      </c>
      <c r="L334" s="33">
        <v>166364</v>
      </c>
      <c r="M334" s="38">
        <f t="shared" si="75"/>
        <v>0.39450794403604456</v>
      </c>
      <c r="N334" s="33">
        <f t="shared" si="76"/>
        <v>460602</v>
      </c>
      <c r="O334" s="38">
        <f t="shared" si="77"/>
        <v>1.0922504149869576</v>
      </c>
      <c r="P334" s="33">
        <v>53781</v>
      </c>
      <c r="Q334" s="33">
        <v>3526000</v>
      </c>
      <c r="R334" s="33">
        <v>2878996</v>
      </c>
      <c r="S334" s="33">
        <v>202255</v>
      </c>
      <c r="T334" s="38">
        <f t="shared" si="78"/>
        <v>7.0251921155847386E-2</v>
      </c>
      <c r="U334" s="38">
        <f t="shared" si="79"/>
        <v>2.0933601085885352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37041445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1886343</v>
      </c>
      <c r="K335" s="38">
        <f t="shared" si="74"/>
        <v>5.0925200137305657E-2</v>
      </c>
      <c r="L335" s="33">
        <v>2420360</v>
      </c>
      <c r="M335" s="38">
        <f t="shared" si="75"/>
        <v>6.5341943328614746E-2</v>
      </c>
      <c r="N335" s="33">
        <f t="shared" si="76"/>
        <v>8876480</v>
      </c>
      <c r="O335" s="38">
        <f t="shared" si="77"/>
        <v>0.23963643966913278</v>
      </c>
      <c r="P335" s="33">
        <v>2613408</v>
      </c>
      <c r="Q335" s="33">
        <v>58870500</v>
      </c>
      <c r="R335" s="33">
        <v>58870500</v>
      </c>
      <c r="S335" s="33">
        <v>7373696</v>
      </c>
      <c r="T335" s="38">
        <f t="shared" si="78"/>
        <v>0.12525281762512633</v>
      </c>
      <c r="U335" s="38">
        <f t="shared" si="79"/>
        <v>-7.3868297640475533E-2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70188321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12377700</v>
      </c>
      <c r="K337" s="39">
        <f t="shared" si="74"/>
        <v>0.17634985170823506</v>
      </c>
      <c r="L337" s="34">
        <f>SUM(L333:L336)</f>
        <v>12257788</v>
      </c>
      <c r="M337" s="39">
        <f t="shared" si="75"/>
        <v>0.17464141933242711</v>
      </c>
      <c r="N337" s="34">
        <f t="shared" si="76"/>
        <v>50062060</v>
      </c>
      <c r="O337" s="39">
        <f t="shared" si="77"/>
        <v>0.71325342003835657</v>
      </c>
      <c r="P337" s="34">
        <f>SUM(P333:P336)</f>
        <v>9592221</v>
      </c>
      <c r="Q337" s="34">
        <f>SUM(Q333:Q336)</f>
        <v>95731444</v>
      </c>
      <c r="R337" s="34">
        <f>SUM(R333:R336)</f>
        <v>88962196</v>
      </c>
      <c r="S337" s="34">
        <f>SUM(S333:S336)</f>
        <v>35030718</v>
      </c>
      <c r="T337" s="39">
        <f t="shared" si="78"/>
        <v>0.3937708327253972</v>
      </c>
      <c r="U337" s="39">
        <f t="shared" si="79"/>
        <v>0.27788840561534189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2736269808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873604875</v>
      </c>
      <c r="K338" s="39">
        <f t="shared" si="74"/>
        <v>0.3192685430529737</v>
      </c>
      <c r="L338" s="34">
        <f>SUM(L302,L304:L309,L311:L316,L318:L322,L324:L331,L333:L336)</f>
        <v>605128094</v>
      </c>
      <c r="M338" s="39">
        <f t="shared" si="75"/>
        <v>0.22115074040973376</v>
      </c>
      <c r="N338" s="34">
        <f t="shared" si="76"/>
        <v>2634422607</v>
      </c>
      <c r="O338" s="39">
        <f t="shared" si="77"/>
        <v>0.9627788163644424</v>
      </c>
      <c r="P338" s="34">
        <f>SUM(P302,P304:P309,P311:P316,P318:P322,P324:P331,P333:P336)</f>
        <v>641796614</v>
      </c>
      <c r="Q338" s="34">
        <f>SUM(Q302,Q304:Q309,Q311:Q316,Q318:Q322,Q324:Q331,Q333:Q336)</f>
        <v>2185242808</v>
      </c>
      <c r="R338" s="34">
        <f>SUM(R302,R304:R309,R311:R316,R318:R322,R324:R331,R333:R336)</f>
        <v>2192891592</v>
      </c>
      <c r="S338" s="34">
        <f>SUM(S302,S304:S309,S311:S316,S318:S322,S324:S331,S333:S336)</f>
        <v>2250891943</v>
      </c>
      <c r="T338" s="39">
        <f t="shared" si="78"/>
        <v>1.0264492559557408</v>
      </c>
      <c r="U338" s="39">
        <f t="shared" si="79"/>
        <v>-5.7134174908563762E-2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6735855431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1498323969</v>
      </c>
      <c r="K339" s="41">
        <f t="shared" si="74"/>
        <v>0.22244004259716721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1354380946</v>
      </c>
      <c r="M339" s="41">
        <f t="shared" si="75"/>
        <v>0.20107037032992403</v>
      </c>
      <c r="N339" s="36">
        <f t="shared" si="76"/>
        <v>4853577015</v>
      </c>
      <c r="O339" s="41">
        <f t="shared" si="77"/>
        <v>0.72055837075461726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1273130059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5582278510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5072714316</v>
      </c>
      <c r="T339" s="41">
        <f t="shared" si="78"/>
        <v>0.90871752581187493</v>
      </c>
      <c r="U339" s="41">
        <f t="shared" si="79"/>
        <v>6.3819785280868846E-2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100185069</v>
      </c>
      <c r="E8" s="33">
        <v>208168684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10109270</v>
      </c>
      <c r="K8" s="38">
        <f>IF(($E8       =0),0,($J8       /$E8       ))</f>
        <v>4.8562876056804011E-2</v>
      </c>
      <c r="L8" s="33">
        <v>8979696</v>
      </c>
      <c r="M8" s="38">
        <f>IF(($E8       =0),0,($L8       /$E8       ))</f>
        <v>4.313663240528532E-2</v>
      </c>
      <c r="N8" s="33">
        <f>$F8       +$H8       +$J8       +$L8</f>
        <v>38363606</v>
      </c>
      <c r="O8" s="38">
        <f>IF(($E8       =0),0,($N8       /$E8       ))</f>
        <v>0.18429095703943635</v>
      </c>
      <c r="P8" s="33">
        <v>17116614</v>
      </c>
      <c r="Q8" s="33">
        <v>81371258</v>
      </c>
      <c r="R8" s="33">
        <v>155183308</v>
      </c>
      <c r="S8" s="33">
        <v>62087835</v>
      </c>
      <c r="T8" s="38">
        <f>IF(($R8       =0),0,($S8       /$R8       ))</f>
        <v>0.40009351392354647</v>
      </c>
      <c r="U8" s="38">
        <f>IF(($P8       =0),0,(($L8       /$P8       )-1))</f>
        <v>-0.47538128744388342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133156520</v>
      </c>
      <c r="E9" s="33">
        <v>179825950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14329269</v>
      </c>
      <c r="K9" s="38">
        <f>IF(($E9       =0),0,($J9       /$E9       ))</f>
        <v>7.9684100097900223E-2</v>
      </c>
      <c r="L9" s="33">
        <v>-10900078</v>
      </c>
      <c r="M9" s="38">
        <f>IF(($E9       =0),0,($L9       /$E9       ))</f>
        <v>-6.0614599839455871E-2</v>
      </c>
      <c r="N9" s="33">
        <f>$F9       +$H9       +$J9       +$L9</f>
        <v>-40010084</v>
      </c>
      <c r="O9" s="38">
        <f>IF(($E9       =0),0,($N9       /$E9       ))</f>
        <v>-0.22249338318524106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387994634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24438539</v>
      </c>
      <c r="K10" s="39">
        <f t="shared" ref="K10:K54" si="2">IF(($E10      =0),0,($J10      /$E10      ))</f>
        <v>6.2986796358632108E-2</v>
      </c>
      <c r="L10" s="34">
        <f>SUM(L8:L9)</f>
        <v>-1920382</v>
      </c>
      <c r="M10" s="39">
        <f t="shared" ref="M10:M54" si="3">IF(($E10      =0),0,($L10      /$E10      ))</f>
        <v>-4.9495065954958542E-3</v>
      </c>
      <c r="N10" s="34">
        <f t="shared" ref="N10:N54" si="4">$F10      +$H10      +$J10      +$L10</f>
        <v>-1646478</v>
      </c>
      <c r="O10" s="39">
        <f t="shared" ref="O10:O54" si="5">IF(($E10      =0),0,($N10      /$E10      ))</f>
        <v>-4.2435586879791742E-3</v>
      </c>
      <c r="P10" s="34">
        <f>SUM(P8:P9)</f>
        <v>17116614</v>
      </c>
      <c r="Q10" s="34">
        <f>SUM(Q8:Q9)</f>
        <v>81371258</v>
      </c>
      <c r="R10" s="34">
        <f>SUM(R8:R9)</f>
        <v>155183308</v>
      </c>
      <c r="S10" s="34">
        <f>SUM(S8:S9)</f>
        <v>62087835</v>
      </c>
      <c r="T10" s="39">
        <f t="shared" ref="T10:T54" si="6">IF(($R10      =0),0,($S10      /$R10      ))</f>
        <v>0.40009351392354647</v>
      </c>
      <c r="U10" s="39">
        <f t="shared" ref="U10:U54" si="7">IF(($P10      =0),0,(($L10      /$P10      )-1))</f>
        <v>-1.1121940355726898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933</v>
      </c>
      <c r="Q11" s="33">
        <v>13281</v>
      </c>
      <c r="R11" s="33">
        <v>13281</v>
      </c>
      <c r="S11" s="33">
        <v>3732</v>
      </c>
      <c r="T11" s="38">
        <f t="shared" si="6"/>
        <v>0.281002936525864</v>
      </c>
      <c r="U11" s="38">
        <f t="shared" si="7"/>
        <v>-1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3415152</v>
      </c>
      <c r="E14" s="33">
        <v>2287569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842607</v>
      </c>
      <c r="K14" s="38">
        <f t="shared" si="2"/>
        <v>0.368341676251077</v>
      </c>
      <c r="L14" s="33">
        <v>386635</v>
      </c>
      <c r="M14" s="38">
        <f t="shared" si="3"/>
        <v>0.16901566684983055</v>
      </c>
      <c r="N14" s="33">
        <f t="shared" si="4"/>
        <v>4280522</v>
      </c>
      <c r="O14" s="38">
        <f t="shared" si="5"/>
        <v>1.8712100050315421</v>
      </c>
      <c r="P14" s="33">
        <v>489504</v>
      </c>
      <c r="Q14" s="33">
        <v>2590224</v>
      </c>
      <c r="R14" s="33">
        <v>2590224</v>
      </c>
      <c r="S14" s="33">
        <v>4182309</v>
      </c>
      <c r="T14" s="38">
        <f t="shared" si="6"/>
        <v>1.6146514741582194</v>
      </c>
      <c r="U14" s="38">
        <f t="shared" si="7"/>
        <v>-0.21014945740994961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2296948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842607</v>
      </c>
      <c r="K19" s="39">
        <f t="shared" si="2"/>
        <v>0.36683764717355377</v>
      </c>
      <c r="L19" s="34">
        <f>SUM(L11:L18)</f>
        <v>386635</v>
      </c>
      <c r="M19" s="39">
        <f t="shared" si="3"/>
        <v>0.16832553457892821</v>
      </c>
      <c r="N19" s="34">
        <f t="shared" si="4"/>
        <v>4281766</v>
      </c>
      <c r="O19" s="39">
        <f t="shared" si="5"/>
        <v>1.8641109855338476</v>
      </c>
      <c r="P19" s="34">
        <f>SUM(P11:P18)</f>
        <v>490437</v>
      </c>
      <c r="Q19" s="34">
        <f>SUM(Q11:Q18)</f>
        <v>2603505</v>
      </c>
      <c r="R19" s="34">
        <f>SUM(R11:R18)</f>
        <v>2603505</v>
      </c>
      <c r="S19" s="34">
        <f>SUM(S11:S18)</f>
        <v>4186041</v>
      </c>
      <c r="T19" s="39">
        <f t="shared" si="6"/>
        <v>1.6078482660874476</v>
      </c>
      <c r="U19" s="39">
        <f t="shared" si="7"/>
        <v>-0.21165205724690428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8529</v>
      </c>
      <c r="M22" s="38">
        <f t="shared" si="3"/>
        <v>0</v>
      </c>
      <c r="N22" s="33">
        <f t="shared" si="4"/>
        <v>8529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1359</v>
      </c>
      <c r="K23" s="38">
        <f t="shared" si="2"/>
        <v>1.359E-2</v>
      </c>
      <c r="L23" s="33">
        <v>2413</v>
      </c>
      <c r="M23" s="38">
        <f t="shared" si="3"/>
        <v>2.4129999999999999E-2</v>
      </c>
      <c r="N23" s="33">
        <f t="shared" si="4"/>
        <v>20933</v>
      </c>
      <c r="O23" s="38">
        <f t="shared" si="5"/>
        <v>0.20932999999999999</v>
      </c>
      <c r="P23" s="33">
        <v>174</v>
      </c>
      <c r="Q23" s="33">
        <v>200000</v>
      </c>
      <c r="R23" s="33">
        <v>100000</v>
      </c>
      <c r="S23" s="33">
        <v>13959</v>
      </c>
      <c r="T23" s="38">
        <f t="shared" si="6"/>
        <v>0.13958999999999999</v>
      </c>
      <c r="U23" s="38">
        <f t="shared" si="7"/>
        <v>12.867816091954023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22290120</v>
      </c>
      <c r="E26" s="33">
        <v>40789920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40889920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1359</v>
      </c>
      <c r="K27" s="39">
        <f t="shared" si="2"/>
        <v>3.3235574928980051E-5</v>
      </c>
      <c r="L27" s="34">
        <f>SUM(L20:L26)</f>
        <v>10942</v>
      </c>
      <c r="M27" s="39">
        <f t="shared" si="3"/>
        <v>2.675965127835907E-4</v>
      </c>
      <c r="N27" s="34">
        <f t="shared" si="4"/>
        <v>29462</v>
      </c>
      <c r="O27" s="39">
        <f t="shared" si="5"/>
        <v>7.2051987384665951E-4</v>
      </c>
      <c r="P27" s="34">
        <f>SUM(P20:P26)</f>
        <v>174</v>
      </c>
      <c r="Q27" s="34">
        <f>SUM(Q20:Q26)</f>
        <v>21420380</v>
      </c>
      <c r="R27" s="34">
        <f>SUM(R20:R26)</f>
        <v>100000</v>
      </c>
      <c r="S27" s="34">
        <f>SUM(S20:S26)</f>
        <v>13959</v>
      </c>
      <c r="T27" s="39">
        <f t="shared" si="6"/>
        <v>0.13958999999999999</v>
      </c>
      <c r="U27" s="39">
        <f t="shared" si="7"/>
        <v>61.885057471264368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6897</v>
      </c>
      <c r="K28" s="38">
        <f t="shared" si="2"/>
        <v>0.19154076871806267</v>
      </c>
      <c r="L28" s="33">
        <v>4598</v>
      </c>
      <c r="M28" s="38">
        <f t="shared" si="3"/>
        <v>0.12769384581204177</v>
      </c>
      <c r="N28" s="33">
        <f t="shared" si="4"/>
        <v>25289</v>
      </c>
      <c r="O28" s="38">
        <f t="shared" si="5"/>
        <v>0.70231615196622976</v>
      </c>
      <c r="P28" s="33">
        <v>6897</v>
      </c>
      <c r="Q28" s="33">
        <v>34656</v>
      </c>
      <c r="R28" s="33">
        <v>34656</v>
      </c>
      <c r="S28" s="33">
        <v>27885</v>
      </c>
      <c r="T28" s="38">
        <f t="shared" si="6"/>
        <v>0.80462257617728528</v>
      </c>
      <c r="U28" s="38">
        <f t="shared" si="7"/>
        <v>-0.33333333333333337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294965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334641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6897</v>
      </c>
      <c r="K35" s="39">
        <f t="shared" si="2"/>
        <v>2.0610146395689709E-2</v>
      </c>
      <c r="L35" s="34">
        <f>SUM(L28:L34)</f>
        <v>4598</v>
      </c>
      <c r="M35" s="39">
        <f t="shared" si="3"/>
        <v>1.3740097597126473E-2</v>
      </c>
      <c r="N35" s="34">
        <f t="shared" si="4"/>
        <v>25289</v>
      </c>
      <c r="O35" s="39">
        <f t="shared" si="5"/>
        <v>7.5570536784195605E-2</v>
      </c>
      <c r="P35" s="34">
        <f>SUM(P28:P34)</f>
        <v>6897</v>
      </c>
      <c r="Q35" s="34">
        <f>SUM(Q28:Q34)</f>
        <v>307500</v>
      </c>
      <c r="R35" s="34">
        <f>SUM(R28:R34)</f>
        <v>307500</v>
      </c>
      <c r="S35" s="34">
        <f>SUM(S28:S34)</f>
        <v>27885</v>
      </c>
      <c r="T35" s="39">
        <f t="shared" si="6"/>
        <v>9.068292682926829E-2</v>
      </c>
      <c r="U35" s="39">
        <f t="shared" si="7"/>
        <v>-0.33333333333333337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179000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13217939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18112939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13217939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18291939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444734082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25289402</v>
      </c>
      <c r="K54" s="39">
        <f t="shared" si="2"/>
        <v>5.6864097049346446E-2</v>
      </c>
      <c r="L54" s="34">
        <f>SUM(L8:L9,L11:L18,L20:L26,L28:L34,L36:L39,L41:L46,L48:L52)</f>
        <v>-1518207</v>
      </c>
      <c r="M54" s="39">
        <f t="shared" si="3"/>
        <v>-3.4137410678590626E-3</v>
      </c>
      <c r="N54" s="34">
        <f t="shared" si="4"/>
        <v>2690039</v>
      </c>
      <c r="O54" s="39">
        <f t="shared" si="5"/>
        <v>6.0486459411941357E-3</v>
      </c>
      <c r="P54" s="34">
        <f>SUM(P8:P9,P11:P18,P20:P26,P28:P34,P36:P39,P41:P46,P48:P52)</f>
        <v>17614122</v>
      </c>
      <c r="Q54" s="34">
        <f>SUM(Q8:Q9,Q11:Q18,Q20:Q26,Q28:Q34,Q36:Q39,Q41:Q46,Q48:Q52)</f>
        <v>121032644</v>
      </c>
      <c r="R54" s="34">
        <f>SUM(R8:R9,R11:R18,R20:R26,R28:R34,R36:R39,R41:R46,R48:R52)</f>
        <v>176486252</v>
      </c>
      <c r="S54" s="34">
        <f>SUM(S8:S9,S11:S18,S20:S26,S28:S34,S36:S39,S41:S46,S48:S52)</f>
        <v>66315720</v>
      </c>
      <c r="T54" s="39">
        <f t="shared" si="6"/>
        <v>0.37575572742062652</v>
      </c>
      <c r="U54" s="39">
        <f t="shared" si="7"/>
        <v>-1.0861926015954699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2987607</v>
      </c>
      <c r="K57" s="38">
        <f t="shared" ref="K57:K85" si="10">IF(($E57      =0),0,($J57      /$E57      ))</f>
        <v>0.15062659680531801</v>
      </c>
      <c r="L57" s="33">
        <v>2985918</v>
      </c>
      <c r="M57" s="38">
        <f t="shared" ref="M57:M85" si="11">IF(($E57      =0),0,($L57      /$E57      ))</f>
        <v>0.15054144225788113</v>
      </c>
      <c r="N57" s="33">
        <f t="shared" ref="N57:N85" si="12">$F57      +$H57      +$J57      +$L57</f>
        <v>12030489</v>
      </c>
      <c r="O57" s="38">
        <f t="shared" ref="O57:O85" si="13">IF(($E57      =0),0,($N57      /$E57      ))</f>
        <v>0.60654283377091212</v>
      </c>
      <c r="P57" s="33">
        <v>3458297</v>
      </c>
      <c r="Q57" s="33">
        <v>25191198</v>
      </c>
      <c r="R57" s="33">
        <v>24001537</v>
      </c>
      <c r="S57" s="33">
        <v>12963628</v>
      </c>
      <c r="T57" s="38">
        <f t="shared" ref="T57:T85" si="14">IF(($R57      =0),0,($S57      /$R57      ))</f>
        <v>0.54011657670090041</v>
      </c>
      <c r="U57" s="38">
        <f t="shared" ref="U57:U85" si="15">IF(($P57      =0),0,(($L57      /$P57      )-1))</f>
        <v>-0.13659295312114605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2987607</v>
      </c>
      <c r="K58" s="39">
        <f t="shared" si="10"/>
        <v>0.15062659680531801</v>
      </c>
      <c r="L58" s="34">
        <f>L57</f>
        <v>2985918</v>
      </c>
      <c r="M58" s="39">
        <f t="shared" si="11"/>
        <v>0.15054144225788113</v>
      </c>
      <c r="N58" s="34">
        <f t="shared" si="12"/>
        <v>12030489</v>
      </c>
      <c r="O58" s="39">
        <f t="shared" si="13"/>
        <v>0.60654283377091212</v>
      </c>
      <c r="P58" s="34">
        <f>P57</f>
        <v>3458297</v>
      </c>
      <c r="Q58" s="34">
        <f>Q57</f>
        <v>25191198</v>
      </c>
      <c r="R58" s="34">
        <f>R57</f>
        <v>24001537</v>
      </c>
      <c r="S58" s="34">
        <f>S57</f>
        <v>12963628</v>
      </c>
      <c r="T58" s="39">
        <f t="shared" si="14"/>
        <v>0.54011657670090041</v>
      </c>
      <c r="U58" s="39">
        <f t="shared" si="15"/>
        <v>-0.13659295312114605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16129</v>
      </c>
      <c r="K59" s="38">
        <f t="shared" si="10"/>
        <v>0</v>
      </c>
      <c r="L59" s="33">
        <v>71611</v>
      </c>
      <c r="M59" s="38">
        <f t="shared" si="11"/>
        <v>0</v>
      </c>
      <c r="N59" s="33">
        <f t="shared" si="12"/>
        <v>158806</v>
      </c>
      <c r="O59" s="38">
        <f t="shared" si="13"/>
        <v>0</v>
      </c>
      <c r="P59" s="33">
        <v>30706</v>
      </c>
      <c r="Q59" s="33">
        <v>0</v>
      </c>
      <c r="R59" s="33">
        <v>0</v>
      </c>
      <c r="S59" s="33">
        <v>173365</v>
      </c>
      <c r="T59" s="38">
        <f t="shared" si="14"/>
        <v>0</v>
      </c>
      <c r="U59" s="38">
        <f t="shared" si="15"/>
        <v>1.3321500683905425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</v>
      </c>
      <c r="Q60" s="33">
        <v>0</v>
      </c>
      <c r="R60" s="33">
        <v>0</v>
      </c>
      <c r="S60" s="33">
        <v>148456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550200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54947</v>
      </c>
      <c r="K61" s="38">
        <f t="shared" si="10"/>
        <v>9.9867320974191209E-2</v>
      </c>
      <c r="L61" s="33">
        <v>201649</v>
      </c>
      <c r="M61" s="38">
        <f t="shared" si="11"/>
        <v>0.36650127226463103</v>
      </c>
      <c r="N61" s="33">
        <f t="shared" si="12"/>
        <v>390255</v>
      </c>
      <c r="O61" s="38">
        <f t="shared" si="13"/>
        <v>0.70929661941112321</v>
      </c>
      <c r="P61" s="33">
        <v>85527</v>
      </c>
      <c r="Q61" s="33">
        <v>549996</v>
      </c>
      <c r="R61" s="33">
        <v>549996</v>
      </c>
      <c r="S61" s="33">
        <v>301192</v>
      </c>
      <c r="T61" s="38">
        <f t="shared" si="14"/>
        <v>0.54762580091491575</v>
      </c>
      <c r="U61" s="38">
        <f t="shared" si="15"/>
        <v>1.3577232920598172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550200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71076</v>
      </c>
      <c r="K63" s="39">
        <f t="shared" si="10"/>
        <v>0.12918211559432932</v>
      </c>
      <c r="L63" s="34">
        <f>SUM(L59:L62)</f>
        <v>273260</v>
      </c>
      <c r="M63" s="39">
        <f t="shared" si="11"/>
        <v>0.49665576154125773</v>
      </c>
      <c r="N63" s="34">
        <f t="shared" si="12"/>
        <v>549061</v>
      </c>
      <c r="O63" s="39">
        <f t="shared" si="13"/>
        <v>0.99792984369320248</v>
      </c>
      <c r="P63" s="34">
        <f>SUM(P59:P62)</f>
        <v>116232</v>
      </c>
      <c r="Q63" s="34">
        <f>SUM(Q59:Q62)</f>
        <v>549996</v>
      </c>
      <c r="R63" s="34">
        <f>SUM(R59:R62)</f>
        <v>549996</v>
      </c>
      <c r="S63" s="34">
        <f>SUM(S59:S62)</f>
        <v>623013</v>
      </c>
      <c r="T63" s="39">
        <f t="shared" si="14"/>
        <v>1.1327591473392533</v>
      </c>
      <c r="U63" s="39">
        <f t="shared" si="15"/>
        <v>1.3509876798127882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2104</v>
      </c>
      <c r="K68" s="38">
        <f t="shared" si="10"/>
        <v>0.34166937317310814</v>
      </c>
      <c r="L68" s="33">
        <v>4653</v>
      </c>
      <c r="M68" s="38">
        <f t="shared" si="11"/>
        <v>0.75560246833387468</v>
      </c>
      <c r="N68" s="33">
        <f t="shared" si="12"/>
        <v>10235</v>
      </c>
      <c r="O68" s="38">
        <f t="shared" si="13"/>
        <v>1.6620656057161416</v>
      </c>
      <c r="P68" s="33">
        <v>426</v>
      </c>
      <c r="Q68" s="33">
        <v>0</v>
      </c>
      <c r="R68" s="33">
        <v>0</v>
      </c>
      <c r="S68" s="33">
        <v>5260</v>
      </c>
      <c r="T68" s="38">
        <f t="shared" si="14"/>
        <v>0</v>
      </c>
      <c r="U68" s="38">
        <f t="shared" si="15"/>
        <v>9.922535211267606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2104</v>
      </c>
      <c r="K70" s="39">
        <f t="shared" si="10"/>
        <v>0.34166937317310814</v>
      </c>
      <c r="L70" s="34">
        <f>SUM(L64:L69)</f>
        <v>4653</v>
      </c>
      <c r="M70" s="39">
        <f t="shared" si="11"/>
        <v>0.75560246833387468</v>
      </c>
      <c r="N70" s="34">
        <f t="shared" si="12"/>
        <v>10235</v>
      </c>
      <c r="O70" s="39">
        <f t="shared" si="13"/>
        <v>1.6620656057161416</v>
      </c>
      <c r="P70" s="34">
        <f>SUM(P64:P69)</f>
        <v>426</v>
      </c>
      <c r="Q70" s="34">
        <f>SUM(Q64:Q69)</f>
        <v>0</v>
      </c>
      <c r="R70" s="34">
        <f>SUM(R64:R69)</f>
        <v>0</v>
      </c>
      <c r="S70" s="34">
        <f>SUM(S64:S69)</f>
        <v>5260</v>
      </c>
      <c r="T70" s="39">
        <f t="shared" si="14"/>
        <v>0</v>
      </c>
      <c r="U70" s="39">
        <f t="shared" si="15"/>
        <v>9.922535211267606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26496</v>
      </c>
      <c r="E71" s="33">
        <v>5145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84820</v>
      </c>
      <c r="K71" s="38">
        <f t="shared" si="10"/>
        <v>16.485908649173954</v>
      </c>
      <c r="L71" s="33">
        <v>214763</v>
      </c>
      <c r="M71" s="38">
        <f t="shared" si="11"/>
        <v>41.742079689018468</v>
      </c>
      <c r="N71" s="33">
        <f t="shared" si="12"/>
        <v>533124</v>
      </c>
      <c r="O71" s="38">
        <f t="shared" si="13"/>
        <v>103.6198250728863</v>
      </c>
      <c r="P71" s="33">
        <v>78771</v>
      </c>
      <c r="Q71" s="33">
        <v>388152</v>
      </c>
      <c r="R71" s="33">
        <v>25108</v>
      </c>
      <c r="S71" s="33">
        <v>578658</v>
      </c>
      <c r="T71" s="38">
        <f t="shared" si="14"/>
        <v>23.046758005416599</v>
      </c>
      <c r="U71" s="38">
        <f t="shared" si="15"/>
        <v>1.7264221604397556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1972363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9677</v>
      </c>
      <c r="K73" s="38">
        <f t="shared" si="10"/>
        <v>4.906297674413888E-3</v>
      </c>
      <c r="L73" s="33">
        <v>0</v>
      </c>
      <c r="M73" s="38">
        <f t="shared" si="11"/>
        <v>0</v>
      </c>
      <c r="N73" s="33">
        <f t="shared" si="12"/>
        <v>11677</v>
      </c>
      <c r="O73" s="38">
        <f t="shared" si="13"/>
        <v>5.9203098009849098E-3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302084</v>
      </c>
      <c r="K74" s="38">
        <f t="shared" si="10"/>
        <v>0.16782444444444444</v>
      </c>
      <c r="L74" s="33">
        <v>92458</v>
      </c>
      <c r="M74" s="38">
        <f t="shared" si="11"/>
        <v>5.1365555555555553E-2</v>
      </c>
      <c r="N74" s="33">
        <f t="shared" si="12"/>
        <v>718889</v>
      </c>
      <c r="O74" s="38">
        <f t="shared" si="13"/>
        <v>0.39938277777777775</v>
      </c>
      <c r="P74" s="33">
        <v>11304</v>
      </c>
      <c r="Q74" s="33">
        <v>2143828</v>
      </c>
      <c r="R74" s="33">
        <v>1667422</v>
      </c>
      <c r="S74" s="33">
        <v>161030</v>
      </c>
      <c r="T74" s="38">
        <f t="shared" si="14"/>
        <v>9.6574232557804798E-2</v>
      </c>
      <c r="U74" s="38">
        <f t="shared" si="15"/>
        <v>7.1792285916489735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7005674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396581</v>
      </c>
      <c r="K78" s="39">
        <f t="shared" si="10"/>
        <v>5.6608543303613611E-2</v>
      </c>
      <c r="L78" s="34">
        <f>SUM(L71:L77)</f>
        <v>307221</v>
      </c>
      <c r="M78" s="39">
        <f t="shared" si="11"/>
        <v>4.3853168160551008E-2</v>
      </c>
      <c r="N78" s="34">
        <f t="shared" si="12"/>
        <v>1263690</v>
      </c>
      <c r="O78" s="39">
        <f t="shared" si="13"/>
        <v>0.18038093122803031</v>
      </c>
      <c r="P78" s="34">
        <f>SUM(P71:P77)</f>
        <v>90075</v>
      </c>
      <c r="Q78" s="34">
        <f>SUM(Q71:Q77)</f>
        <v>9338431</v>
      </c>
      <c r="R78" s="34">
        <f>SUM(R71:R77)</f>
        <v>8498981</v>
      </c>
      <c r="S78" s="34">
        <f>SUM(S71:S77)</f>
        <v>739688</v>
      </c>
      <c r="T78" s="39">
        <f t="shared" si="14"/>
        <v>8.7032551314092835E-2</v>
      </c>
      <c r="U78" s="39">
        <f t="shared" si="15"/>
        <v>2.4107243963363865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11305598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721234</v>
      </c>
      <c r="K79" s="38">
        <f t="shared" si="10"/>
        <v>6.379441405930053E-2</v>
      </c>
      <c r="L79" s="33">
        <v>3653027</v>
      </c>
      <c r="M79" s="38">
        <f t="shared" si="11"/>
        <v>0.32311665424509167</v>
      </c>
      <c r="N79" s="33">
        <f t="shared" si="12"/>
        <v>10672866</v>
      </c>
      <c r="O79" s="38">
        <f t="shared" si="13"/>
        <v>0.94403374328363698</v>
      </c>
      <c r="P79" s="33">
        <v>557318</v>
      </c>
      <c r="Q79" s="33">
        <v>7151115</v>
      </c>
      <c r="R79" s="33">
        <v>2804000</v>
      </c>
      <c r="S79" s="33">
        <v>5832620</v>
      </c>
      <c r="T79" s="38">
        <f t="shared" si="14"/>
        <v>2.0801069900142655</v>
      </c>
      <c r="U79" s="38">
        <f t="shared" si="15"/>
        <v>5.5546546137034873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223810760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57554386</v>
      </c>
      <c r="K81" s="38">
        <f t="shared" si="10"/>
        <v>0.25715647451445139</v>
      </c>
      <c r="L81" s="33">
        <v>57066303</v>
      </c>
      <c r="M81" s="38">
        <f t="shared" si="11"/>
        <v>0.2549756901768262</v>
      </c>
      <c r="N81" s="33">
        <f t="shared" si="12"/>
        <v>232666809</v>
      </c>
      <c r="O81" s="38">
        <f t="shared" si="13"/>
        <v>1.0395693620807149</v>
      </c>
      <c r="P81" s="33">
        <v>57089973</v>
      </c>
      <c r="Q81" s="33">
        <v>232239060</v>
      </c>
      <c r="R81" s="33">
        <v>229950780</v>
      </c>
      <c r="S81" s="33">
        <v>232988481</v>
      </c>
      <c r="T81" s="38">
        <f t="shared" si="14"/>
        <v>1.0132102226398187</v>
      </c>
      <c r="U81" s="38">
        <f t="shared" si="15"/>
        <v>-4.1460870895837498E-4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235116358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58275620</v>
      </c>
      <c r="K84" s="39">
        <f t="shared" si="10"/>
        <v>0.2478586368711955</v>
      </c>
      <c r="L84" s="34">
        <f>SUM(L79:L83)</f>
        <v>60719330</v>
      </c>
      <c r="M84" s="39">
        <f t="shared" si="11"/>
        <v>0.25825225652738293</v>
      </c>
      <c r="N84" s="34">
        <f t="shared" si="12"/>
        <v>243339675</v>
      </c>
      <c r="O84" s="39">
        <f t="shared" si="13"/>
        <v>1.034975520503767</v>
      </c>
      <c r="P84" s="34">
        <f>SUM(P79:P83)</f>
        <v>57647291</v>
      </c>
      <c r="Q84" s="34">
        <f>SUM(Q79:Q83)</f>
        <v>239390175</v>
      </c>
      <c r="R84" s="34">
        <f>SUM(R79:R83)</f>
        <v>232754780</v>
      </c>
      <c r="S84" s="34">
        <f>SUM(S79:S83)</f>
        <v>238821101</v>
      </c>
      <c r="T84" s="39">
        <f t="shared" si="14"/>
        <v>1.0260631425056017</v>
      </c>
      <c r="U84" s="39">
        <f t="shared" si="15"/>
        <v>5.3290257819747389E-2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262512915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61732988</v>
      </c>
      <c r="K85" s="39">
        <f t="shared" si="10"/>
        <v>0.23516171766253863</v>
      </c>
      <c r="L85" s="34">
        <f>SUM(L57,L59:L62,L64:L69,L71:L77,L79:L83)</f>
        <v>64290382</v>
      </c>
      <c r="M85" s="39">
        <f t="shared" si="11"/>
        <v>0.24490369169074977</v>
      </c>
      <c r="N85" s="34">
        <f t="shared" si="12"/>
        <v>257193150</v>
      </c>
      <c r="O85" s="39">
        <f t="shared" si="13"/>
        <v>0.97973522559832915</v>
      </c>
      <c r="P85" s="34">
        <f>SUM(P57,P59:P62,P64:P69,P71:P77,P79:P83)</f>
        <v>61312321</v>
      </c>
      <c r="Q85" s="34">
        <f>SUM(Q57,Q59:Q62,Q64:Q69,Q71:Q77,Q79:Q83)</f>
        <v>274469800</v>
      </c>
      <c r="R85" s="34">
        <f>SUM(R57,R59:R62,R64:R69,R71:R77,R79:R83)</f>
        <v>265805294</v>
      </c>
      <c r="S85" s="34">
        <f>SUM(S57,S59:S62,S64:S69,S71:S77,S79:S83)</f>
        <v>253152690</v>
      </c>
      <c r="T85" s="39">
        <f t="shared" si="14"/>
        <v>0.95239897667350448</v>
      </c>
      <c r="U85" s="39">
        <f t="shared" si="15"/>
        <v>4.8571982783036427E-2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424004660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64594965</v>
      </c>
      <c r="K88" s="38">
        <f t="shared" ref="K88:K99" si="18">IF(($E88      =0),0,($J88      /$E88      ))</f>
        <v>0.15234494120890085</v>
      </c>
      <c r="L88" s="33">
        <v>116857913</v>
      </c>
      <c r="M88" s="38">
        <f t="shared" ref="M88:M99" si="19">IF(($E88      =0),0,($L88      /$E88      ))</f>
        <v>0.27560525631958854</v>
      </c>
      <c r="N88" s="33">
        <f t="shared" ref="N88:N99" si="20">$F88      +$H88      +$J88      +$L88</f>
        <v>257280025</v>
      </c>
      <c r="O88" s="38">
        <f t="shared" ref="O88:O99" si="21">IF(($E88      =0),0,($N88      /$E88      ))</f>
        <v>0.60678584287257598</v>
      </c>
      <c r="P88" s="33">
        <v>100843356</v>
      </c>
      <c r="Q88" s="33">
        <v>138903519</v>
      </c>
      <c r="R88" s="33">
        <v>570044132</v>
      </c>
      <c r="S88" s="33">
        <v>291597166</v>
      </c>
      <c r="T88" s="38">
        <f t="shared" ref="T88:T99" si="22">IF(($R88      =0),0,($S88      /$R88      ))</f>
        <v>0.51153437011434755</v>
      </c>
      <c r="U88" s="38">
        <f t="shared" ref="U88:U99" si="23">IF(($P88      =0),0,(($L88      /$P88      )-1))</f>
        <v>0.15880626781203122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578177673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88315003</v>
      </c>
      <c r="K89" s="38">
        <f t="shared" si="18"/>
        <v>0.15274716946740349</v>
      </c>
      <c r="L89" s="33">
        <v>90887453</v>
      </c>
      <c r="M89" s="38">
        <f t="shared" si="19"/>
        <v>0.15719640734034362</v>
      </c>
      <c r="N89" s="33">
        <f t="shared" si="20"/>
        <v>388114038</v>
      </c>
      <c r="O89" s="38">
        <f t="shared" si="21"/>
        <v>0.6712712304959586</v>
      </c>
      <c r="P89" s="33">
        <v>87813512</v>
      </c>
      <c r="Q89" s="33">
        <v>581428996</v>
      </c>
      <c r="R89" s="33">
        <v>512681000</v>
      </c>
      <c r="S89" s="33">
        <v>339902311</v>
      </c>
      <c r="T89" s="38">
        <f t="shared" si="22"/>
        <v>0.6629898728449074</v>
      </c>
      <c r="U89" s="38">
        <f t="shared" si="23"/>
        <v>3.5005330386968181E-2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157436107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-2091469</v>
      </c>
      <c r="K90" s="38">
        <f t="shared" si="18"/>
        <v>-1.3284557398259346E-2</v>
      </c>
      <c r="L90" s="33">
        <v>3760227</v>
      </c>
      <c r="M90" s="38">
        <f t="shared" si="19"/>
        <v>2.3884146220663344E-2</v>
      </c>
      <c r="N90" s="33">
        <f t="shared" si="20"/>
        <v>27132974</v>
      </c>
      <c r="O90" s="38">
        <f t="shared" si="21"/>
        <v>0.17234276505579499</v>
      </c>
      <c r="P90" s="33">
        <v>-10756147</v>
      </c>
      <c r="Q90" s="33">
        <v>109871989</v>
      </c>
      <c r="R90" s="33">
        <v>275908766</v>
      </c>
      <c r="S90" s="33">
        <v>29652208</v>
      </c>
      <c r="T90" s="38">
        <f t="shared" si="22"/>
        <v>0.10747106164796519</v>
      </c>
      <c r="U90" s="38">
        <f t="shared" si="23"/>
        <v>-1.3495886584666423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1159618440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150818499</v>
      </c>
      <c r="K91" s="39">
        <f t="shared" si="18"/>
        <v>0.13005872776566058</v>
      </c>
      <c r="L91" s="34">
        <f>SUM(L88:L90)</f>
        <v>211505593</v>
      </c>
      <c r="M91" s="39">
        <f t="shared" si="19"/>
        <v>0.1823924022801845</v>
      </c>
      <c r="N91" s="34">
        <f t="shared" si="20"/>
        <v>672527037</v>
      </c>
      <c r="O91" s="39">
        <f t="shared" si="21"/>
        <v>0.57995545241588264</v>
      </c>
      <c r="P91" s="34">
        <f>SUM(P88:P90)</f>
        <v>177900721</v>
      </c>
      <c r="Q91" s="34">
        <f>SUM(Q88:Q90)</f>
        <v>830204504</v>
      </c>
      <c r="R91" s="34">
        <f>SUM(R88:R90)</f>
        <v>1358633898</v>
      </c>
      <c r="S91" s="34">
        <f>SUM(S88:S90)</f>
        <v>661151685</v>
      </c>
      <c r="T91" s="39">
        <f t="shared" si="22"/>
        <v>0.48662975800416841</v>
      </c>
      <c r="U91" s="39">
        <f t="shared" si="23"/>
        <v>0.18889677237452007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569291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8540372</v>
      </c>
      <c r="K92" s="38">
        <f t="shared" si="18"/>
        <v>15.001768866888815</v>
      </c>
      <c r="L92" s="33">
        <v>2947052</v>
      </c>
      <c r="M92" s="38">
        <f t="shared" si="19"/>
        <v>5.1767057620794992</v>
      </c>
      <c r="N92" s="33">
        <f t="shared" si="20"/>
        <v>10948493</v>
      </c>
      <c r="O92" s="38">
        <f t="shared" si="21"/>
        <v>19.231804121266627</v>
      </c>
      <c r="P92" s="33">
        <v>3569137</v>
      </c>
      <c r="Q92" s="33">
        <v>8433700</v>
      </c>
      <c r="R92" s="33">
        <v>8433700</v>
      </c>
      <c r="S92" s="33">
        <v>13810336</v>
      </c>
      <c r="T92" s="38">
        <f t="shared" si="22"/>
        <v>1.6375180525747892</v>
      </c>
      <c r="U92" s="38">
        <f t="shared" si="23"/>
        <v>-0.17429563505127432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2788617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765966</v>
      </c>
      <c r="K94" s="38">
        <f t="shared" si="18"/>
        <v>0.27467594151509511</v>
      </c>
      <c r="L94" s="33">
        <v>645763</v>
      </c>
      <c r="M94" s="38">
        <f t="shared" si="19"/>
        <v>0.23157106192783017</v>
      </c>
      <c r="N94" s="33">
        <f t="shared" si="20"/>
        <v>2788833</v>
      </c>
      <c r="O94" s="38">
        <f t="shared" si="21"/>
        <v>1.0000774577505624</v>
      </c>
      <c r="P94" s="33">
        <v>776651</v>
      </c>
      <c r="Q94" s="33">
        <v>3349096</v>
      </c>
      <c r="R94" s="33">
        <v>5493340</v>
      </c>
      <c r="S94" s="33">
        <v>5995310</v>
      </c>
      <c r="T94" s="38">
        <f t="shared" si="22"/>
        <v>1.0913779230850449</v>
      </c>
      <c r="U94" s="38">
        <f t="shared" si="23"/>
        <v>-0.16852872139480923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3357908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9306338</v>
      </c>
      <c r="K96" s="39">
        <f t="shared" si="18"/>
        <v>2.7714690217838012</v>
      </c>
      <c r="L96" s="34">
        <f>SUM(L92:L95)</f>
        <v>3592815</v>
      </c>
      <c r="M96" s="39">
        <f t="shared" si="19"/>
        <v>1.0699563537774115</v>
      </c>
      <c r="N96" s="34">
        <f t="shared" si="20"/>
        <v>13737326</v>
      </c>
      <c r="O96" s="39">
        <f t="shared" si="21"/>
        <v>4.0910370385370891</v>
      </c>
      <c r="P96" s="34">
        <f>SUM(P92:P95)</f>
        <v>4345788</v>
      </c>
      <c r="Q96" s="34">
        <f>SUM(Q92:Q95)</f>
        <v>11782796</v>
      </c>
      <c r="R96" s="34">
        <f>SUM(R92:R95)</f>
        <v>13927040</v>
      </c>
      <c r="S96" s="34">
        <f>SUM(S92:S95)</f>
        <v>19805646</v>
      </c>
      <c r="T96" s="39">
        <f t="shared" si="22"/>
        <v>1.4221001734754837</v>
      </c>
      <c r="U96" s="39">
        <f t="shared" si="23"/>
        <v>-0.17326500970594971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12010610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429983</v>
      </c>
      <c r="K98" s="38">
        <f t="shared" si="18"/>
        <v>3.5800263267227891E-2</v>
      </c>
      <c r="L98" s="33">
        <v>285734</v>
      </c>
      <c r="M98" s="38">
        <f t="shared" si="19"/>
        <v>2.3790132224757943E-2</v>
      </c>
      <c r="N98" s="33">
        <f t="shared" si="20"/>
        <v>1577417</v>
      </c>
      <c r="O98" s="38">
        <f t="shared" si="21"/>
        <v>0.13133529437722147</v>
      </c>
      <c r="P98" s="33">
        <v>298601</v>
      </c>
      <c r="Q98" s="33">
        <v>1585652</v>
      </c>
      <c r="R98" s="33">
        <v>1506966</v>
      </c>
      <c r="S98" s="33">
        <v>105241982</v>
      </c>
      <c r="T98" s="38">
        <f t="shared" si="22"/>
        <v>69.836998313166987</v>
      </c>
      <c r="U98" s="38">
        <f t="shared" si="23"/>
        <v>-4.3090947451616013E-2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3780937</v>
      </c>
      <c r="K99" s="38">
        <f t="shared" si="18"/>
        <v>3.2513449320826497</v>
      </c>
      <c r="L99" s="33">
        <v>5608581</v>
      </c>
      <c r="M99" s="38">
        <f t="shared" si="19"/>
        <v>4.8229926630687157</v>
      </c>
      <c r="N99" s="33">
        <f t="shared" si="20"/>
        <v>9600691</v>
      </c>
      <c r="O99" s="38">
        <f t="shared" si="21"/>
        <v>8.2559318040320449</v>
      </c>
      <c r="P99" s="33">
        <v>-1188690</v>
      </c>
      <c r="Q99" s="33">
        <v>0</v>
      </c>
      <c r="R99" s="33">
        <v>148076</v>
      </c>
      <c r="S99" s="33">
        <v>-609974</v>
      </c>
      <c r="T99" s="38">
        <f t="shared" si="22"/>
        <v>-4.119330614009022</v>
      </c>
      <c r="U99" s="38">
        <f t="shared" si="23"/>
        <v>-5.7182873583524723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13122491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4210920</v>
      </c>
      <c r="K101" s="39">
        <f>IF(($E101     =0),0,($J101     /$E101     ))</f>
        <v>0.3208933425825935</v>
      </c>
      <c r="L101" s="34">
        <f>SUM(L97:L100)</f>
        <v>5894315</v>
      </c>
      <c r="M101" s="39">
        <f>IF(($E101     =0),0,($L101     /$E101     ))</f>
        <v>0.44917653210811881</v>
      </c>
      <c r="N101" s="34">
        <f>$F101     +$H101     +$J101     +$L101</f>
        <v>11178108</v>
      </c>
      <c r="O101" s="39">
        <f>IF(($E101     =0),0,($N101     /$E101     ))</f>
        <v>0.85182820853144425</v>
      </c>
      <c r="P101" s="34">
        <f>SUM(P97:P100)</f>
        <v>-890089</v>
      </c>
      <c r="Q101" s="34">
        <f>SUM(Q97:Q100)</f>
        <v>1585652</v>
      </c>
      <c r="R101" s="34">
        <f>SUM(R97:R100)</f>
        <v>1655042</v>
      </c>
      <c r="S101" s="34">
        <f>SUM(S97:S100)</f>
        <v>104632008</v>
      </c>
      <c r="T101" s="39">
        <f>IF(($R101     =0),0,($S101     /$R101     ))</f>
        <v>63.220152721199824</v>
      </c>
      <c r="U101" s="39">
        <f>IF(($P101     =0),0,(($L101     /$P101     )-1))</f>
        <v>-7.6221636263339958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1176098839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164335757</v>
      </c>
      <c r="K102" s="39">
        <f>IF(($E102     =0),0,($J102     /$E102     ))</f>
        <v>0.1397295461491396</v>
      </c>
      <c r="L102" s="34">
        <f>SUM(L88:L90,L92:L95,L97:L100)</f>
        <v>220992723</v>
      </c>
      <c r="M102" s="39">
        <f>IF(($E102     =0),0,($L102     /$E102     ))</f>
        <v>0.18790318948695092</v>
      </c>
      <c r="N102" s="34">
        <f>$F102     +$H102     +$J102     +$L102</f>
        <v>697442471</v>
      </c>
      <c r="O102" s="39">
        <f>IF(($E102     =0),0,($N102     /$E102     ))</f>
        <v>0.59301348481307359</v>
      </c>
      <c r="P102" s="34">
        <f>SUM(P88:P90,P92:P95,P97:P100)</f>
        <v>181356420</v>
      </c>
      <c r="Q102" s="34">
        <f>SUM(Q88:Q90,Q92:Q95,Q97:Q100)</f>
        <v>843572952</v>
      </c>
      <c r="R102" s="34">
        <f>SUM(R88:R90,R92:R95,R97:R100)</f>
        <v>1374215980</v>
      </c>
      <c r="S102" s="34">
        <f>SUM(S88:S90,S92:S95,S97:S100)</f>
        <v>785589339</v>
      </c>
      <c r="T102" s="39">
        <f>IF(($R102     =0),0,($S102     /$R102     ))</f>
        <v>0.57166366163199467</v>
      </c>
      <c r="U102" s="39">
        <f>IF(($P102     =0),0,(($L102     /$P102     )-1))</f>
        <v>0.21855472775653606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235483980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67965519</v>
      </c>
      <c r="K105" s="38">
        <f t="shared" ref="K105:K136" si="26">IF(($E105     =0),0,($J105     /$E105     ))</f>
        <v>0.28862056348801307</v>
      </c>
      <c r="L105" s="33">
        <v>54517112</v>
      </c>
      <c r="M105" s="38">
        <f t="shared" ref="M105:M136" si="27">IF(($E105     =0),0,($L105     /$E105     ))</f>
        <v>0.23151091636891818</v>
      </c>
      <c r="N105" s="33">
        <f t="shared" ref="N105:N136" si="28">$F105     +$H105     +$J105     +$L105</f>
        <v>213353244</v>
      </c>
      <c r="O105" s="38">
        <f t="shared" ref="O105:O136" si="29">IF(($E105     =0),0,($N105     /$E105     ))</f>
        <v>0.90602020570571296</v>
      </c>
      <c r="P105" s="33">
        <v>67854322</v>
      </c>
      <c r="Q105" s="33">
        <v>221164960</v>
      </c>
      <c r="R105" s="33">
        <v>375878263</v>
      </c>
      <c r="S105" s="33">
        <v>204708906</v>
      </c>
      <c r="T105" s="38">
        <f t="shared" ref="T105:T136" si="30">IF(($R105     =0),0,($S105     /$R105     ))</f>
        <v>0.54461490900313114</v>
      </c>
      <c r="U105" s="38">
        <f t="shared" ref="U105:U136" si="31">IF(($P105     =0),0,(($L105     /$P105     )-1))</f>
        <v>-0.19655652885309205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235483980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67965519</v>
      </c>
      <c r="K106" s="39">
        <f t="shared" si="26"/>
        <v>0.28862056348801307</v>
      </c>
      <c r="L106" s="34">
        <f>L105</f>
        <v>54517112</v>
      </c>
      <c r="M106" s="39">
        <f t="shared" si="27"/>
        <v>0.23151091636891818</v>
      </c>
      <c r="N106" s="34">
        <f t="shared" si="28"/>
        <v>213353244</v>
      </c>
      <c r="O106" s="39">
        <f t="shared" si="29"/>
        <v>0.90602020570571296</v>
      </c>
      <c r="P106" s="34">
        <f>P105</f>
        <v>67854322</v>
      </c>
      <c r="Q106" s="34">
        <f>Q105</f>
        <v>221164960</v>
      </c>
      <c r="R106" s="34">
        <f>R105</f>
        <v>375878263</v>
      </c>
      <c r="S106" s="34">
        <f>S105</f>
        <v>204708906</v>
      </c>
      <c r="T106" s="39">
        <f t="shared" si="30"/>
        <v>0.54461490900313114</v>
      </c>
      <c r="U106" s="39">
        <f t="shared" si="31"/>
        <v>-0.19655652885309205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20344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8696</v>
      </c>
      <c r="K107" s="38">
        <f t="shared" si="26"/>
        <v>0.42744789618560752</v>
      </c>
      <c r="L107" s="33">
        <v>5962</v>
      </c>
      <c r="M107" s="38">
        <f t="shared" si="27"/>
        <v>0.29305937868659065</v>
      </c>
      <c r="N107" s="33">
        <f t="shared" si="28"/>
        <v>32544</v>
      </c>
      <c r="O107" s="38">
        <f t="shared" si="29"/>
        <v>1.59968541093197</v>
      </c>
      <c r="P107" s="33">
        <v>38077</v>
      </c>
      <c r="Q107" s="33">
        <v>1927585</v>
      </c>
      <c r="R107" s="33">
        <v>837113</v>
      </c>
      <c r="S107" s="33">
        <v>65185</v>
      </c>
      <c r="T107" s="38">
        <f t="shared" si="30"/>
        <v>7.7868818188225483E-2</v>
      </c>
      <c r="U107" s="38">
        <f t="shared" si="31"/>
        <v>-0.84342253854032623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6274380</v>
      </c>
      <c r="M109" s="38">
        <f t="shared" si="27"/>
        <v>1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81238028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130074</v>
      </c>
      <c r="K110" s="38">
        <f t="shared" si="26"/>
        <v>1.60114669450125E-3</v>
      </c>
      <c r="L110" s="33">
        <v>20151305</v>
      </c>
      <c r="M110" s="38">
        <f t="shared" si="27"/>
        <v>0.24805261151833966</v>
      </c>
      <c r="N110" s="33">
        <f t="shared" si="28"/>
        <v>42086023</v>
      </c>
      <c r="O110" s="38">
        <f t="shared" si="29"/>
        <v>0.51805815621226059</v>
      </c>
      <c r="P110" s="33">
        <v>55704</v>
      </c>
      <c r="Q110" s="33">
        <v>89003005</v>
      </c>
      <c r="R110" s="33">
        <v>83401153</v>
      </c>
      <c r="S110" s="33">
        <v>230818</v>
      </c>
      <c r="T110" s="38">
        <f t="shared" si="30"/>
        <v>2.76756365706359E-3</v>
      </c>
      <c r="U110" s="38">
        <f t="shared" si="31"/>
        <v>360.75687562832115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87532752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138770</v>
      </c>
      <c r="K112" s="39">
        <f t="shared" si="26"/>
        <v>1.5853494472560397E-3</v>
      </c>
      <c r="L112" s="34">
        <f>SUM(L107:L111)</f>
        <v>26431647</v>
      </c>
      <c r="M112" s="39">
        <f t="shared" si="27"/>
        <v>0.3019629383981895</v>
      </c>
      <c r="N112" s="34">
        <f t="shared" si="28"/>
        <v>48392947</v>
      </c>
      <c r="O112" s="39">
        <f t="shared" si="29"/>
        <v>0.55285531294617585</v>
      </c>
      <c r="P112" s="34">
        <f>SUM(P107:P111)</f>
        <v>93781</v>
      </c>
      <c r="Q112" s="34">
        <f>SUM(Q107:Q111)</f>
        <v>93607082</v>
      </c>
      <c r="R112" s="34">
        <f>SUM(R107:R111)</f>
        <v>86914758</v>
      </c>
      <c r="S112" s="34">
        <f>SUM(S107:S111)</f>
        <v>2972495</v>
      </c>
      <c r="T112" s="39">
        <f t="shared" si="30"/>
        <v>3.4200118235386448E-2</v>
      </c>
      <c r="U112" s="39">
        <f t="shared" si="31"/>
        <v>280.84437146117017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400</v>
      </c>
      <c r="M113" s="38">
        <f t="shared" si="27"/>
        <v>0</v>
      </c>
      <c r="N113" s="33">
        <f t="shared" si="28"/>
        <v>400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1191837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951855</v>
      </c>
      <c r="M114" s="38">
        <f t="shared" si="27"/>
        <v>0.79864528454813877</v>
      </c>
      <c r="N114" s="33">
        <f t="shared" si="28"/>
        <v>951855</v>
      </c>
      <c r="O114" s="38">
        <f t="shared" si="29"/>
        <v>0.79864528454813877</v>
      </c>
      <c r="P114" s="33">
        <v>0</v>
      </c>
      <c r="Q114" s="33">
        <v>590000</v>
      </c>
      <c r="R114" s="33">
        <v>851204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365629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1</v>
      </c>
      <c r="P116" s="33">
        <v>0</v>
      </c>
      <c r="Q116" s="33">
        <v>0</v>
      </c>
      <c r="R116" s="33">
        <v>0</v>
      </c>
      <c r="S116" s="33">
        <v>1527430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64894053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-283536643</v>
      </c>
      <c r="K117" s="38">
        <f t="shared" si="26"/>
        <v>-4.3692238331916178</v>
      </c>
      <c r="L117" s="33">
        <v>10951037</v>
      </c>
      <c r="M117" s="38">
        <f t="shared" si="27"/>
        <v>0.16875255117753241</v>
      </c>
      <c r="N117" s="33">
        <f t="shared" si="28"/>
        <v>-262994205</v>
      </c>
      <c r="O117" s="38">
        <f t="shared" si="29"/>
        <v>-4.0526703579448178</v>
      </c>
      <c r="P117" s="33">
        <v>3657818</v>
      </c>
      <c r="Q117" s="33">
        <v>62708055</v>
      </c>
      <c r="R117" s="33">
        <v>108051478</v>
      </c>
      <c r="S117" s="33">
        <v>160947254</v>
      </c>
      <c r="T117" s="38">
        <f t="shared" si="30"/>
        <v>1.4895423642423475</v>
      </c>
      <c r="U117" s="38">
        <f t="shared" si="31"/>
        <v>1.9938714829442032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100000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66451519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-283536643</v>
      </c>
      <c r="K121" s="39">
        <f t="shared" si="26"/>
        <v>-4.2668195891804972</v>
      </c>
      <c r="L121" s="34">
        <f>SUM(L113:L120)</f>
        <v>11903292</v>
      </c>
      <c r="M121" s="39">
        <f t="shared" si="27"/>
        <v>0.17912746283497297</v>
      </c>
      <c r="N121" s="34">
        <f t="shared" si="28"/>
        <v>-261676321</v>
      </c>
      <c r="O121" s="39">
        <f t="shared" si="29"/>
        <v>-3.9378531136361232</v>
      </c>
      <c r="P121" s="34">
        <f>SUM(P113:P120)</f>
        <v>3657818</v>
      </c>
      <c r="Q121" s="34">
        <f>SUM(Q113:Q120)</f>
        <v>63432055</v>
      </c>
      <c r="R121" s="34">
        <f>SUM(R113:R120)</f>
        <v>109002682</v>
      </c>
      <c r="S121" s="34">
        <f>SUM(S113:S120)</f>
        <v>162474684</v>
      </c>
      <c r="T121" s="39">
        <f t="shared" si="30"/>
        <v>1.4905567552915808</v>
      </c>
      <c r="U121" s="39">
        <f t="shared" si="31"/>
        <v>2.2542056493789469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350000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2414000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303660</v>
      </c>
      <c r="K124" s="38">
        <f t="shared" si="26"/>
        <v>0.12579121789560896</v>
      </c>
      <c r="L124" s="33">
        <v>271756</v>
      </c>
      <c r="M124" s="38">
        <f t="shared" si="27"/>
        <v>0.11257497928748965</v>
      </c>
      <c r="N124" s="33">
        <f t="shared" si="28"/>
        <v>1229927</v>
      </c>
      <c r="O124" s="38">
        <f t="shared" si="29"/>
        <v>0.50949751449875724</v>
      </c>
      <c r="P124" s="33">
        <v>76836</v>
      </c>
      <c r="Q124" s="33">
        <v>3568500</v>
      </c>
      <c r="R124" s="33">
        <v>3901884</v>
      </c>
      <c r="S124" s="33">
        <v>1371403</v>
      </c>
      <c r="T124" s="38">
        <f t="shared" si="30"/>
        <v>0.35147200685617513</v>
      </c>
      <c r="U124" s="38">
        <f t="shared" si="31"/>
        <v>2.5368316934770161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2414000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303660</v>
      </c>
      <c r="K126" s="39">
        <f t="shared" si="26"/>
        <v>0.12579121789560896</v>
      </c>
      <c r="L126" s="34">
        <f>SUM(L122:L125)</f>
        <v>271756</v>
      </c>
      <c r="M126" s="39">
        <f t="shared" si="27"/>
        <v>0.11257497928748965</v>
      </c>
      <c r="N126" s="34">
        <f t="shared" si="28"/>
        <v>1229927</v>
      </c>
      <c r="O126" s="39">
        <f t="shared" si="29"/>
        <v>0.50949751449875724</v>
      </c>
      <c r="P126" s="34">
        <f>SUM(P122:P125)</f>
        <v>76836</v>
      </c>
      <c r="Q126" s="34">
        <f>SUM(Q122:Q125)</f>
        <v>10787500</v>
      </c>
      <c r="R126" s="34">
        <f>SUM(R122:R125)</f>
        <v>4251884</v>
      </c>
      <c r="S126" s="34">
        <f>SUM(S122:S125)</f>
        <v>1371403</v>
      </c>
      <c r="T126" s="39">
        <f t="shared" si="30"/>
        <v>0.32254007870393453</v>
      </c>
      <c r="U126" s="39">
        <f t="shared" si="31"/>
        <v>2.5368316934770161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151987</v>
      </c>
      <c r="K127" s="38">
        <f t="shared" si="26"/>
        <v>0.17912855930605318</v>
      </c>
      <c r="L127" s="33">
        <v>154767</v>
      </c>
      <c r="M127" s="38">
        <f t="shared" si="27"/>
        <v>0.18240500660003772</v>
      </c>
      <c r="N127" s="33">
        <f t="shared" si="28"/>
        <v>510954</v>
      </c>
      <c r="O127" s="38">
        <f t="shared" si="29"/>
        <v>0.60219922685272487</v>
      </c>
      <c r="P127" s="33">
        <v>131962</v>
      </c>
      <c r="Q127" s="33">
        <v>848480</v>
      </c>
      <c r="R127" s="33">
        <v>718480</v>
      </c>
      <c r="S127" s="33">
        <v>443973</v>
      </c>
      <c r="T127" s="38">
        <f t="shared" si="30"/>
        <v>0.61793369335263337</v>
      </c>
      <c r="U127" s="38">
        <f t="shared" si="31"/>
        <v>0.17281490125945353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151987</v>
      </c>
      <c r="K132" s="39">
        <f t="shared" si="26"/>
        <v>0.17912855930605318</v>
      </c>
      <c r="L132" s="34">
        <f>SUM(L127:L131)</f>
        <v>154767</v>
      </c>
      <c r="M132" s="39">
        <f t="shared" si="27"/>
        <v>0.18240500660003772</v>
      </c>
      <c r="N132" s="34">
        <f t="shared" si="28"/>
        <v>510954</v>
      </c>
      <c r="O132" s="39">
        <f t="shared" si="29"/>
        <v>0.60219922685272487</v>
      </c>
      <c r="P132" s="34">
        <f>SUM(P127:P131)</f>
        <v>131962</v>
      </c>
      <c r="Q132" s="34">
        <f>SUM(Q127:Q131)</f>
        <v>848480</v>
      </c>
      <c r="R132" s="34">
        <f>SUM(R127:R131)</f>
        <v>718480</v>
      </c>
      <c r="S132" s="34">
        <f>SUM(S127:S131)</f>
        <v>443973</v>
      </c>
      <c r="T132" s="39">
        <f t="shared" si="30"/>
        <v>0.61793369335263337</v>
      </c>
      <c r="U132" s="39">
        <f t="shared" si="31"/>
        <v>0.17281490125945353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359966811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83694175</v>
      </c>
      <c r="K133" s="38">
        <f t="shared" si="26"/>
        <v>0.23250525449136475</v>
      </c>
      <c r="L133" s="33">
        <v>40728558</v>
      </c>
      <c r="M133" s="38">
        <f t="shared" si="27"/>
        <v>0.11314531438844233</v>
      </c>
      <c r="N133" s="33">
        <f t="shared" si="28"/>
        <v>275855230</v>
      </c>
      <c r="O133" s="38">
        <f t="shared" si="29"/>
        <v>0.76633517749501634</v>
      </c>
      <c r="P133" s="33">
        <v>65685020</v>
      </c>
      <c r="Q133" s="33">
        <v>174417667</v>
      </c>
      <c r="R133" s="33">
        <v>181305992</v>
      </c>
      <c r="S133" s="33">
        <v>116966348</v>
      </c>
      <c r="T133" s="38">
        <f t="shared" si="30"/>
        <v>0.64513228001863276</v>
      </c>
      <c r="U133" s="38">
        <f t="shared" si="31"/>
        <v>-0.37994145392663348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359966811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83694175</v>
      </c>
      <c r="K137" s="39">
        <f t="shared" ref="K137:K170" si="34">IF(($E137     =0),0,($J137     /$E137     ))</f>
        <v>0.23250525449136475</v>
      </c>
      <c r="L137" s="34">
        <f>SUM(L133:L136)</f>
        <v>40728558</v>
      </c>
      <c r="M137" s="39">
        <f t="shared" ref="M137:M170" si="35">IF(($E137     =0),0,($L137     /$E137     ))</f>
        <v>0.11314531438844233</v>
      </c>
      <c r="N137" s="34">
        <f t="shared" ref="N137:N170" si="36">$F137     +$H137     +$J137     +$L137</f>
        <v>275855230</v>
      </c>
      <c r="O137" s="39">
        <f t="shared" ref="O137:O170" si="37">IF(($E137     =0),0,($N137     /$E137     ))</f>
        <v>0.76633517749501634</v>
      </c>
      <c r="P137" s="34">
        <f>SUM(P133:P136)</f>
        <v>65685020</v>
      </c>
      <c r="Q137" s="34">
        <f>SUM(Q133:Q136)</f>
        <v>174417667</v>
      </c>
      <c r="R137" s="34">
        <f>SUM(R133:R136)</f>
        <v>181305992</v>
      </c>
      <c r="S137" s="34">
        <f>SUM(S133:S136)</f>
        <v>116966348</v>
      </c>
      <c r="T137" s="39">
        <f t="shared" ref="T137:T170" si="38">IF(($R137     =0),0,($S137     /$R137     ))</f>
        <v>0.64513228001863276</v>
      </c>
      <c r="U137" s="39">
        <f t="shared" ref="U137:U170" si="39">IF(($P137     =0),0,(($L137     /$P137     )-1))</f>
        <v>-0.37994145392663348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3034635</v>
      </c>
      <c r="Q140" s="33">
        <v>316000</v>
      </c>
      <c r="R140" s="33">
        <v>170000</v>
      </c>
      <c r="S140" s="33">
        <v>3152625</v>
      </c>
      <c r="T140" s="38">
        <f t="shared" si="38"/>
        <v>18.544852941176469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3034635</v>
      </c>
      <c r="Q144" s="34">
        <f>SUM(Q138:Q143)</f>
        <v>316000</v>
      </c>
      <c r="R144" s="34">
        <f>SUM(R138:R143)</f>
        <v>170000</v>
      </c>
      <c r="S144" s="34">
        <f>SUM(S138:S143)</f>
        <v>3152625</v>
      </c>
      <c r="T144" s="39">
        <f t="shared" si="38"/>
        <v>18.544852941176469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4618799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-3270048</v>
      </c>
      <c r="K152" s="38">
        <f t="shared" si="34"/>
        <v>-0.70798664328107808</v>
      </c>
      <c r="L152" s="33">
        <v>576042</v>
      </c>
      <c r="M152" s="38">
        <f t="shared" si="35"/>
        <v>0.12471683656292469</v>
      </c>
      <c r="N152" s="33">
        <f t="shared" si="36"/>
        <v>3549249</v>
      </c>
      <c r="O152" s="38">
        <f t="shared" si="37"/>
        <v>0.76843547424341263</v>
      </c>
      <c r="P152" s="33">
        <v>1788451</v>
      </c>
      <c r="Q152" s="33">
        <v>3310700</v>
      </c>
      <c r="R152" s="33">
        <v>3349603</v>
      </c>
      <c r="S152" s="33">
        <v>4034677</v>
      </c>
      <c r="T152" s="38">
        <f t="shared" si="38"/>
        <v>1.2045239391056193</v>
      </c>
      <c r="U152" s="38">
        <f t="shared" si="39"/>
        <v>-0.67791010209393487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579580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117939</v>
      </c>
      <c r="K153" s="38">
        <f t="shared" si="34"/>
        <v>0.20349045860795748</v>
      </c>
      <c r="L153" s="33">
        <v>395572</v>
      </c>
      <c r="M153" s="38">
        <f t="shared" si="35"/>
        <v>0.68251492460057284</v>
      </c>
      <c r="N153" s="33">
        <f t="shared" si="36"/>
        <v>531842</v>
      </c>
      <c r="O153" s="38">
        <f t="shared" si="37"/>
        <v>0.91763345871148072</v>
      </c>
      <c r="P153" s="33">
        <v>8814695</v>
      </c>
      <c r="Q153" s="33">
        <v>63473720</v>
      </c>
      <c r="R153" s="33">
        <v>64577020</v>
      </c>
      <c r="S153" s="33">
        <v>32377663</v>
      </c>
      <c r="T153" s="38">
        <f t="shared" si="38"/>
        <v>0.50138056850563872</v>
      </c>
      <c r="U153" s="38">
        <f t="shared" si="39"/>
        <v>-0.95512357489396971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5198379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-3152109</v>
      </c>
      <c r="K157" s="39">
        <f t="shared" si="34"/>
        <v>-0.60636382995545346</v>
      </c>
      <c r="L157" s="34">
        <f>SUM(L151:L156)</f>
        <v>971614</v>
      </c>
      <c r="M157" s="39">
        <f t="shared" si="35"/>
        <v>0.18690711085128653</v>
      </c>
      <c r="N157" s="34">
        <f t="shared" si="36"/>
        <v>4081091</v>
      </c>
      <c r="O157" s="39">
        <f t="shared" si="37"/>
        <v>0.78506992275861376</v>
      </c>
      <c r="P157" s="34">
        <f>SUM(P151:P156)</f>
        <v>10603146</v>
      </c>
      <c r="Q157" s="34">
        <f>SUM(Q151:Q156)</f>
        <v>66784420</v>
      </c>
      <c r="R157" s="34">
        <f>SUM(R151:R156)</f>
        <v>67926623</v>
      </c>
      <c r="S157" s="34">
        <f>SUM(S151:S156)</f>
        <v>36412340</v>
      </c>
      <c r="T157" s="39">
        <f t="shared" si="38"/>
        <v>0.53605402994934692</v>
      </c>
      <c r="U157" s="39">
        <f t="shared" si="39"/>
        <v>-0.90836549831531133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3070021</v>
      </c>
      <c r="K159" s="38">
        <f t="shared" si="34"/>
        <v>0.55462825076324096</v>
      </c>
      <c r="L159" s="33">
        <v>991044</v>
      </c>
      <c r="M159" s="38">
        <f t="shared" si="35"/>
        <v>0.17904144634496161</v>
      </c>
      <c r="N159" s="33">
        <f t="shared" si="36"/>
        <v>6387820</v>
      </c>
      <c r="O159" s="38">
        <f t="shared" si="37"/>
        <v>1.1540199343230699</v>
      </c>
      <c r="P159" s="33">
        <v>456387</v>
      </c>
      <c r="Q159" s="33">
        <v>5515212</v>
      </c>
      <c r="R159" s="33">
        <v>5419378</v>
      </c>
      <c r="S159" s="33">
        <v>6110287</v>
      </c>
      <c r="T159" s="38">
        <f t="shared" si="38"/>
        <v>1.127488615852225</v>
      </c>
      <c r="U159" s="38">
        <f t="shared" si="39"/>
        <v>1.1714991881889714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3070021</v>
      </c>
      <c r="K163" s="39">
        <f t="shared" si="34"/>
        <v>0.55462825076324096</v>
      </c>
      <c r="L163" s="34">
        <f>SUM(L158:L162)</f>
        <v>991044</v>
      </c>
      <c r="M163" s="39">
        <f t="shared" si="35"/>
        <v>0.17904144634496161</v>
      </c>
      <c r="N163" s="34">
        <f t="shared" si="36"/>
        <v>6387820</v>
      </c>
      <c r="O163" s="39">
        <f t="shared" si="37"/>
        <v>1.1540199343230699</v>
      </c>
      <c r="P163" s="34">
        <f>SUM(P158:P162)</f>
        <v>456387</v>
      </c>
      <c r="Q163" s="34">
        <f>SUM(Q158:Q162)</f>
        <v>5515212</v>
      </c>
      <c r="R163" s="34">
        <f>SUM(R158:R162)</f>
        <v>5419378</v>
      </c>
      <c r="S163" s="34">
        <f>SUM(S158:S162)</f>
        <v>6110287</v>
      </c>
      <c r="T163" s="39">
        <f t="shared" si="38"/>
        <v>1.127488615852225</v>
      </c>
      <c r="U163" s="39">
        <f t="shared" si="39"/>
        <v>1.1714991881889714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200000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200000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763431198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-131364620</v>
      </c>
      <c r="K170" s="39">
        <f t="shared" si="34"/>
        <v>-0.17207132789980636</v>
      </c>
      <c r="L170" s="34">
        <f>SUM(L105,L107:L111,L113:L120,L122:L125,L127:L131,L133:L136,L138:L143,L145:L149,L151:L156,L158:L162,L164:L168)</f>
        <v>135969790</v>
      </c>
      <c r="M170" s="39">
        <f t="shared" si="35"/>
        <v>0.17810352832869164</v>
      </c>
      <c r="N170" s="34">
        <f t="shared" si="36"/>
        <v>288134892</v>
      </c>
      <c r="O170" s="39">
        <f t="shared" si="37"/>
        <v>0.37742090283294921</v>
      </c>
      <c r="P170" s="34">
        <f>SUM(P105,P107:P111,P113:P120,P122:P125,P127:P131,P133:P136,P138:P143,P145:P149,P151:P156,P158:P162,P164:P168)</f>
        <v>151593907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831788060</v>
      </c>
      <c r="S170" s="34">
        <f>SUM(S105,S107:S111,S113:S120,S122:S125,S127:S131,S133:S136,S138:S143,S145:S149,S151:S156,S158:S162,S164:S168)</f>
        <v>534613061</v>
      </c>
      <c r="T170" s="39">
        <f t="shared" si="38"/>
        <v>0.64272750080110552</v>
      </c>
      <c r="U170" s="39">
        <f t="shared" si="39"/>
        <v>-0.10306560012336119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703092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172191</v>
      </c>
      <c r="K173" s="38">
        <f t="shared" ref="K173:K205" si="42">IF(($E173     =0),0,($J173     /$E173     ))</f>
        <v>0.2449053608916045</v>
      </c>
      <c r="L173" s="33">
        <v>172191</v>
      </c>
      <c r="M173" s="38">
        <f t="shared" ref="M173:M205" si="43">IF(($E173     =0),0,($L173     /$E173     ))</f>
        <v>0.2449053608916045</v>
      </c>
      <c r="N173" s="33">
        <f t="shared" ref="N173:N205" si="44">$F173     +$H173     +$J173     +$L173</f>
        <v>698812</v>
      </c>
      <c r="O173" s="38">
        <f t="shared" ref="O173:O205" si="45">IF(($E173     =0),0,($N173     /$E173     ))</f>
        <v>0.99391260318706509</v>
      </c>
      <c r="P173" s="33">
        <v>164466</v>
      </c>
      <c r="Q173" s="33">
        <v>754651</v>
      </c>
      <c r="R173" s="33">
        <v>657864</v>
      </c>
      <c r="S173" s="33">
        <v>672322</v>
      </c>
      <c r="T173" s="38">
        <f t="shared" ref="T173:T205" si="46">IF(($R173     =0),0,($S173     /$R173     ))</f>
        <v>1.021977186774166</v>
      </c>
      <c r="U173" s="38">
        <f t="shared" ref="U173:U205" si="47">IF(($P173     =0),0,(($L173     /$P173     )-1))</f>
        <v>4.6970194447484515E-2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661020</v>
      </c>
      <c r="K175" s="38">
        <f t="shared" si="42"/>
        <v>0.39839081498892553</v>
      </c>
      <c r="L175" s="33">
        <v>773934</v>
      </c>
      <c r="M175" s="38">
        <f t="shared" si="43"/>
        <v>0.4664430682999593</v>
      </c>
      <c r="N175" s="33">
        <f t="shared" si="44"/>
        <v>2056241</v>
      </c>
      <c r="O175" s="38">
        <f t="shared" si="45"/>
        <v>1.2392779761635704</v>
      </c>
      <c r="P175" s="33">
        <v>1024667</v>
      </c>
      <c r="Q175" s="33">
        <v>1659225</v>
      </c>
      <c r="R175" s="33">
        <v>1659225</v>
      </c>
      <c r="S175" s="33">
        <v>1273604</v>
      </c>
      <c r="T175" s="38">
        <f t="shared" si="46"/>
        <v>0.76758968795672677</v>
      </c>
      <c r="U175" s="38">
        <f t="shared" si="47"/>
        <v>-0.24469705767825056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2362317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833211</v>
      </c>
      <c r="K179" s="39">
        <f t="shared" si="42"/>
        <v>0.35270922573050101</v>
      </c>
      <c r="L179" s="34">
        <f>SUM(L173:L178)</f>
        <v>946125</v>
      </c>
      <c r="M179" s="39">
        <f t="shared" si="43"/>
        <v>0.40050721389212368</v>
      </c>
      <c r="N179" s="34">
        <f t="shared" si="44"/>
        <v>2755053</v>
      </c>
      <c r="O179" s="39">
        <f t="shared" si="45"/>
        <v>1.1662503381214291</v>
      </c>
      <c r="P179" s="34">
        <f>SUM(P173:P178)</f>
        <v>1189133</v>
      </c>
      <c r="Q179" s="34">
        <f>SUM(Q173:Q178)</f>
        <v>2413876</v>
      </c>
      <c r="R179" s="34">
        <f>SUM(R173:R178)</f>
        <v>2317089</v>
      </c>
      <c r="S179" s="34">
        <f>SUM(S173:S178)</f>
        <v>1945926</v>
      </c>
      <c r="T179" s="39">
        <f t="shared" si="46"/>
        <v>0.83981495747465895</v>
      </c>
      <c r="U179" s="39">
        <f t="shared" si="47"/>
        <v>-0.20435729224569499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8700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0.99954022988505742</v>
      </c>
      <c r="P181" s="33">
        <v>21739</v>
      </c>
      <c r="Q181" s="33">
        <v>800000</v>
      </c>
      <c r="R181" s="33">
        <v>0</v>
      </c>
      <c r="S181" s="33">
        <v>73913</v>
      </c>
      <c r="T181" s="38">
        <f t="shared" si="46"/>
        <v>0</v>
      </c>
      <c r="U181" s="38">
        <f t="shared" si="47"/>
        <v>-1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7275</v>
      </c>
      <c r="Q182" s="33">
        <v>0</v>
      </c>
      <c r="R182" s="33">
        <v>0</v>
      </c>
      <c r="S182" s="33">
        <v>7275</v>
      </c>
      <c r="T182" s="38">
        <f t="shared" si="46"/>
        <v>0</v>
      </c>
      <c r="U182" s="38">
        <f t="shared" si="47"/>
        <v>-1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8700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0.99954022988505742</v>
      </c>
      <c r="P185" s="34">
        <f>SUM(P180:P184)</f>
        <v>29014</v>
      </c>
      <c r="Q185" s="34">
        <f>SUM(Q180:Q184)</f>
        <v>800000</v>
      </c>
      <c r="R185" s="34">
        <f>SUM(R180:R184)</f>
        <v>0</v>
      </c>
      <c r="S185" s="34">
        <f>SUM(S180:S184)</f>
        <v>81188</v>
      </c>
      <c r="T185" s="39">
        <f t="shared" si="46"/>
        <v>0</v>
      </c>
      <c r="U185" s="39">
        <f t="shared" si="47"/>
        <v>-1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282062</v>
      </c>
      <c r="K188" s="38">
        <f t="shared" si="42"/>
        <v>0.52146792383065266</v>
      </c>
      <c r="L188" s="33">
        <v>269207</v>
      </c>
      <c r="M188" s="38">
        <f t="shared" si="43"/>
        <v>0.49770197818450729</v>
      </c>
      <c r="N188" s="33">
        <f t="shared" si="44"/>
        <v>1075699</v>
      </c>
      <c r="O188" s="38">
        <f t="shared" si="45"/>
        <v>1.9887206507672397</v>
      </c>
      <c r="P188" s="33">
        <v>263942</v>
      </c>
      <c r="Q188" s="33">
        <v>519915</v>
      </c>
      <c r="R188" s="33">
        <v>519915</v>
      </c>
      <c r="S188" s="33">
        <v>1121802</v>
      </c>
      <c r="T188" s="38">
        <f t="shared" si="46"/>
        <v>2.1576642335766425</v>
      </c>
      <c r="U188" s="38">
        <f t="shared" si="47"/>
        <v>1.9947564237597692E-2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282062</v>
      </c>
      <c r="K191" s="39">
        <f t="shared" si="42"/>
        <v>0.52146792383065266</v>
      </c>
      <c r="L191" s="34">
        <f>SUM(L186:L190)</f>
        <v>269207</v>
      </c>
      <c r="M191" s="39">
        <f t="shared" si="43"/>
        <v>0.49770197818450729</v>
      </c>
      <c r="N191" s="34">
        <f t="shared" si="44"/>
        <v>1075699</v>
      </c>
      <c r="O191" s="39">
        <f t="shared" si="45"/>
        <v>1.9887206507672397</v>
      </c>
      <c r="P191" s="34">
        <f>SUM(P186:P190)</f>
        <v>263942</v>
      </c>
      <c r="Q191" s="34">
        <f>SUM(Q186:Q190)</f>
        <v>519915</v>
      </c>
      <c r="R191" s="34">
        <f>SUM(R186:R190)</f>
        <v>519915</v>
      </c>
      <c r="S191" s="34">
        <f>SUM(S186:S190)</f>
        <v>1121802</v>
      </c>
      <c r="T191" s="39">
        <f t="shared" si="46"/>
        <v>2.1576642335766425</v>
      </c>
      <c r="U191" s="39">
        <f t="shared" si="47"/>
        <v>1.9947564237597692E-2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12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40972</v>
      </c>
      <c r="K195" s="38">
        <f t="shared" si="42"/>
        <v>0.25511830635118304</v>
      </c>
      <c r="L195" s="33">
        <v>41435</v>
      </c>
      <c r="M195" s="38">
        <f t="shared" si="43"/>
        <v>0.25800124533001245</v>
      </c>
      <c r="N195" s="33">
        <f t="shared" si="44"/>
        <v>162646</v>
      </c>
      <c r="O195" s="38">
        <f t="shared" si="45"/>
        <v>1.0127397260273974</v>
      </c>
      <c r="P195" s="33">
        <v>40296</v>
      </c>
      <c r="Q195" s="33">
        <v>199584</v>
      </c>
      <c r="R195" s="33">
        <v>294584</v>
      </c>
      <c r="S195" s="33">
        <v>161079</v>
      </c>
      <c r="T195" s="38">
        <f t="shared" si="46"/>
        <v>0.54680159139668139</v>
      </c>
      <c r="U195" s="38">
        <f t="shared" si="47"/>
        <v>2.8265832837006233E-2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160612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40972</v>
      </c>
      <c r="K198" s="39">
        <f t="shared" si="42"/>
        <v>0.25509924538639706</v>
      </c>
      <c r="L198" s="34">
        <f>SUM(L192:L197)</f>
        <v>41435</v>
      </c>
      <c r="M198" s="39">
        <f t="shared" si="43"/>
        <v>0.25798196896869474</v>
      </c>
      <c r="N198" s="34">
        <f t="shared" si="44"/>
        <v>162646</v>
      </c>
      <c r="O198" s="39">
        <f t="shared" si="45"/>
        <v>1.0126640599706125</v>
      </c>
      <c r="P198" s="34">
        <f>SUM(P192:P197)</f>
        <v>40296</v>
      </c>
      <c r="Q198" s="34">
        <f>SUM(Q192:Q197)</f>
        <v>199584</v>
      </c>
      <c r="R198" s="34">
        <f>SUM(R192:R197)</f>
        <v>294584</v>
      </c>
      <c r="S198" s="34">
        <f>SUM(S192:S197)</f>
        <v>161079</v>
      </c>
      <c r="T198" s="39">
        <f t="shared" si="46"/>
        <v>0.54680159139668139</v>
      </c>
      <c r="U198" s="39">
        <f t="shared" si="47"/>
        <v>2.8265832837006233E-2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175035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36569</v>
      </c>
      <c r="K199" s="38">
        <f t="shared" si="42"/>
        <v>0.20892392949981431</v>
      </c>
      <c r="L199" s="33">
        <v>44026</v>
      </c>
      <c r="M199" s="38">
        <f t="shared" si="43"/>
        <v>0.25152683748964494</v>
      </c>
      <c r="N199" s="33">
        <f t="shared" si="44"/>
        <v>156953</v>
      </c>
      <c r="O199" s="38">
        <f t="shared" si="45"/>
        <v>0.89669494672494077</v>
      </c>
      <c r="P199" s="33">
        <v>43015</v>
      </c>
      <c r="Q199" s="33">
        <v>208154</v>
      </c>
      <c r="R199" s="33">
        <v>176787</v>
      </c>
      <c r="S199" s="33">
        <v>178463</v>
      </c>
      <c r="T199" s="38">
        <f t="shared" si="46"/>
        <v>1.0094803350925126</v>
      </c>
      <c r="U199" s="38">
        <f t="shared" si="47"/>
        <v>2.3503429036382695E-2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175035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36569</v>
      </c>
      <c r="K204" s="39">
        <f t="shared" si="42"/>
        <v>0.20892392949981431</v>
      </c>
      <c r="L204" s="34">
        <f>SUM(L199:L203)</f>
        <v>44026</v>
      </c>
      <c r="M204" s="39">
        <f t="shared" si="43"/>
        <v>0.25152683748964494</v>
      </c>
      <c r="N204" s="34">
        <f t="shared" si="44"/>
        <v>156953</v>
      </c>
      <c r="O204" s="39">
        <f t="shared" si="45"/>
        <v>0.89669494672494077</v>
      </c>
      <c r="P204" s="34">
        <f>SUM(P199:P203)</f>
        <v>43015</v>
      </c>
      <c r="Q204" s="34">
        <f>SUM(Q199:Q203)</f>
        <v>208154</v>
      </c>
      <c r="R204" s="34">
        <f>SUM(R199:R203)</f>
        <v>176787</v>
      </c>
      <c r="S204" s="34">
        <f>SUM(S199:S203)</f>
        <v>178463</v>
      </c>
      <c r="T204" s="39">
        <f t="shared" si="46"/>
        <v>1.0094803350925126</v>
      </c>
      <c r="U204" s="39">
        <f t="shared" si="47"/>
        <v>2.3503429036382695E-2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3247564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1192814</v>
      </c>
      <c r="K205" s="39">
        <f t="shared" si="42"/>
        <v>0.36729499403245019</v>
      </c>
      <c r="L205" s="34">
        <f>SUM(L173:L178,L180:L184,L186:L190,L192:L197,L199:L203)</f>
        <v>1300793</v>
      </c>
      <c r="M205" s="39">
        <f t="shared" si="43"/>
        <v>0.40054422330091111</v>
      </c>
      <c r="N205" s="34">
        <f t="shared" si="44"/>
        <v>4159047</v>
      </c>
      <c r="O205" s="39">
        <f t="shared" si="45"/>
        <v>1.2806666781624627</v>
      </c>
      <c r="P205" s="34">
        <f>SUM(P173:P178,P180:P184,P186:P190,P192:P197,P199:P203)</f>
        <v>1565400</v>
      </c>
      <c r="Q205" s="34">
        <f>SUM(Q173:Q178,Q180:Q184,Q186:Q190,Q192:Q197,Q199:Q203)</f>
        <v>4141529</v>
      </c>
      <c r="R205" s="34">
        <f>SUM(R173:R178,R180:R184,R186:R190,R192:R197,R199:R203)</f>
        <v>3308375</v>
      </c>
      <c r="S205" s="34">
        <f>SUM(S173:S178,S180:S184,S186:S190,S192:S197,S199:S203)</f>
        <v>3488458</v>
      </c>
      <c r="T205" s="39">
        <f t="shared" si="46"/>
        <v>1.0544324630672157</v>
      </c>
      <c r="U205" s="39">
        <f t="shared" si="47"/>
        <v>-0.16903475150121372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3598085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680458</v>
      </c>
      <c r="K209" s="38">
        <f t="shared" si="50"/>
        <v>0.18911671069471678</v>
      </c>
      <c r="L209" s="33">
        <v>866529</v>
      </c>
      <c r="M209" s="38">
        <f t="shared" si="51"/>
        <v>0.24083060850424601</v>
      </c>
      <c r="N209" s="33">
        <f t="shared" si="52"/>
        <v>3773716</v>
      </c>
      <c r="O209" s="38">
        <f t="shared" si="53"/>
        <v>1.0488123543496055</v>
      </c>
      <c r="P209" s="33">
        <v>814340</v>
      </c>
      <c r="Q209" s="33">
        <v>3163232</v>
      </c>
      <c r="R209" s="33">
        <v>2503452</v>
      </c>
      <c r="S209" s="33">
        <v>3008146</v>
      </c>
      <c r="T209" s="38">
        <f t="shared" si="54"/>
        <v>1.2015992317807571</v>
      </c>
      <c r="U209" s="38">
        <f t="shared" si="55"/>
        <v>6.4087481887172393E-2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747190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309613</v>
      </c>
      <c r="K210" s="38">
        <f t="shared" si="50"/>
        <v>0.4143698389967746</v>
      </c>
      <c r="L210" s="33">
        <v>363026</v>
      </c>
      <c r="M210" s="38">
        <f t="shared" si="51"/>
        <v>0.48585500341278659</v>
      </c>
      <c r="N210" s="33">
        <f t="shared" si="52"/>
        <v>1044655</v>
      </c>
      <c r="O210" s="38">
        <f t="shared" si="53"/>
        <v>1.3981115914292215</v>
      </c>
      <c r="P210" s="33">
        <v>198675</v>
      </c>
      <c r="Q210" s="33">
        <v>3856140</v>
      </c>
      <c r="R210" s="33">
        <v>783263</v>
      </c>
      <c r="S210" s="33">
        <v>731695</v>
      </c>
      <c r="T210" s="38">
        <f t="shared" si="54"/>
        <v>0.93416259928019074</v>
      </c>
      <c r="U210" s="38">
        <f t="shared" si="55"/>
        <v>0.82723543475525352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14025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14648</v>
      </c>
      <c r="O214" s="38">
        <f t="shared" si="53"/>
        <v>0</v>
      </c>
      <c r="P214" s="33">
        <v>1869</v>
      </c>
      <c r="Q214" s="33">
        <v>0</v>
      </c>
      <c r="R214" s="33">
        <v>0</v>
      </c>
      <c r="S214" s="33">
        <v>7093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4345275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1004096</v>
      </c>
      <c r="K216" s="39">
        <f t="shared" si="50"/>
        <v>0.23107766481983305</v>
      </c>
      <c r="L216" s="34">
        <f>SUM(L208:L215)</f>
        <v>1229555</v>
      </c>
      <c r="M216" s="39">
        <f t="shared" si="51"/>
        <v>0.28296367893861724</v>
      </c>
      <c r="N216" s="34">
        <f t="shared" si="52"/>
        <v>4833019</v>
      </c>
      <c r="O216" s="39">
        <f t="shared" si="53"/>
        <v>1.1122469809160525</v>
      </c>
      <c r="P216" s="34">
        <f>SUM(P208:P215)</f>
        <v>1014884</v>
      </c>
      <c r="Q216" s="34">
        <f>SUM(Q208:Q215)</f>
        <v>7019372</v>
      </c>
      <c r="R216" s="34">
        <f>SUM(R208:R215)</f>
        <v>3286715</v>
      </c>
      <c r="S216" s="34">
        <f>SUM(S208:S215)</f>
        <v>3746934</v>
      </c>
      <c r="T216" s="39">
        <f t="shared" si="54"/>
        <v>1.1400240057321673</v>
      </c>
      <c r="U216" s="39">
        <f t="shared" si="55"/>
        <v>0.21152269618990949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589667</v>
      </c>
      <c r="K217" s="38">
        <f t="shared" si="50"/>
        <v>0.18198318143044254</v>
      </c>
      <c r="L217" s="33">
        <v>561222</v>
      </c>
      <c r="M217" s="38">
        <f t="shared" si="51"/>
        <v>0.17320447820338569</v>
      </c>
      <c r="N217" s="33">
        <f t="shared" si="52"/>
        <v>2072455</v>
      </c>
      <c r="O217" s="38">
        <f t="shared" si="53"/>
        <v>0.639601595937076</v>
      </c>
      <c r="P217" s="33">
        <v>571108</v>
      </c>
      <c r="Q217" s="33">
        <v>3091236</v>
      </c>
      <c r="R217" s="33">
        <v>3091236</v>
      </c>
      <c r="S217" s="33">
        <v>2718968</v>
      </c>
      <c r="T217" s="38">
        <f t="shared" si="54"/>
        <v>0.87957308985790794</v>
      </c>
      <c r="U217" s="38">
        <f t="shared" si="55"/>
        <v>-1.7310211028386924E-2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12719651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2703039</v>
      </c>
      <c r="K218" s="38">
        <f t="shared" si="50"/>
        <v>0.21250889666705478</v>
      </c>
      <c r="L218" s="33">
        <v>2707743</v>
      </c>
      <c r="M218" s="38">
        <f t="shared" si="51"/>
        <v>0.21287871813464065</v>
      </c>
      <c r="N218" s="33">
        <f t="shared" si="52"/>
        <v>10745326</v>
      </c>
      <c r="O218" s="38">
        <f t="shared" si="53"/>
        <v>0.84478151169399218</v>
      </c>
      <c r="P218" s="33">
        <v>2334080</v>
      </c>
      <c r="Q218" s="33">
        <v>9367585</v>
      </c>
      <c r="R218" s="33">
        <v>9367585</v>
      </c>
      <c r="S218" s="33">
        <v>9361053</v>
      </c>
      <c r="T218" s="38">
        <f t="shared" si="54"/>
        <v>0.99930270181695713</v>
      </c>
      <c r="U218" s="38">
        <f t="shared" si="55"/>
        <v>0.16009005689607902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15961159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3292706</v>
      </c>
      <c r="K224" s="39">
        <f t="shared" si="50"/>
        <v>0.20629491880884088</v>
      </c>
      <c r="L224" s="34">
        <f>SUM(L217:L223)</f>
        <v>3268965</v>
      </c>
      <c r="M224" s="39">
        <f t="shared" si="51"/>
        <v>0.20480749549578448</v>
      </c>
      <c r="N224" s="34">
        <f t="shared" si="52"/>
        <v>12817781</v>
      </c>
      <c r="O224" s="39">
        <f t="shared" si="53"/>
        <v>0.80306079276573838</v>
      </c>
      <c r="P224" s="34">
        <f>SUM(P217:P223)</f>
        <v>2905188</v>
      </c>
      <c r="Q224" s="34">
        <f>SUM(Q217:Q223)</f>
        <v>12460053</v>
      </c>
      <c r="R224" s="34">
        <f>SUM(R217:R223)</f>
        <v>12460053</v>
      </c>
      <c r="S224" s="34">
        <f>SUM(S217:S223)</f>
        <v>12080021</v>
      </c>
      <c r="T224" s="39">
        <f t="shared" si="54"/>
        <v>0.96949996922163972</v>
      </c>
      <c r="U224" s="39">
        <f t="shared" si="55"/>
        <v>0.12521633711828639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4900000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761987</v>
      </c>
      <c r="K225" s="38">
        <f t="shared" si="50"/>
        <v>0.15550755102040817</v>
      </c>
      <c r="L225" s="33">
        <v>727800</v>
      </c>
      <c r="M225" s="38">
        <f t="shared" si="51"/>
        <v>0.14853061224489797</v>
      </c>
      <c r="N225" s="33">
        <f t="shared" si="52"/>
        <v>2933254</v>
      </c>
      <c r="O225" s="38">
        <f t="shared" si="53"/>
        <v>0.59862326530612242</v>
      </c>
      <c r="P225" s="33">
        <v>733683</v>
      </c>
      <c r="Q225" s="33">
        <v>438672</v>
      </c>
      <c r="R225" s="33">
        <v>3438672</v>
      </c>
      <c r="S225" s="33">
        <v>2834150</v>
      </c>
      <c r="T225" s="38">
        <f t="shared" si="54"/>
        <v>0.82419899309966171</v>
      </c>
      <c r="U225" s="38">
        <f t="shared" si="55"/>
        <v>-8.0184493848161065E-3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4900000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761987</v>
      </c>
      <c r="K230" s="39">
        <f t="shared" si="50"/>
        <v>0.15550755102040817</v>
      </c>
      <c r="L230" s="34">
        <f>SUM(L225:L229)</f>
        <v>727800</v>
      </c>
      <c r="M230" s="39">
        <f t="shared" si="51"/>
        <v>0.14853061224489797</v>
      </c>
      <c r="N230" s="34">
        <f t="shared" si="52"/>
        <v>2933254</v>
      </c>
      <c r="O230" s="39">
        <f t="shared" si="53"/>
        <v>0.59862326530612242</v>
      </c>
      <c r="P230" s="34">
        <f>SUM(P225:P229)</f>
        <v>733683</v>
      </c>
      <c r="Q230" s="34">
        <f>SUM(Q225:Q229)</f>
        <v>438672</v>
      </c>
      <c r="R230" s="34">
        <f>SUM(R225:R229)</f>
        <v>3438672</v>
      </c>
      <c r="S230" s="34">
        <f>SUM(S225:S229)</f>
        <v>2834150</v>
      </c>
      <c r="T230" s="39">
        <f t="shared" si="54"/>
        <v>0.82419899309966171</v>
      </c>
      <c r="U230" s="39">
        <f t="shared" si="55"/>
        <v>-8.0184493848161065E-3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25206434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5058789</v>
      </c>
      <c r="K231" s="39">
        <f t="shared" si="50"/>
        <v>0.20069435446521314</v>
      </c>
      <c r="L231" s="34">
        <f>SUM(L208:L215,L217:L223,L225:L229)</f>
        <v>5226320</v>
      </c>
      <c r="M231" s="39">
        <f t="shared" si="51"/>
        <v>0.20734071308936441</v>
      </c>
      <c r="N231" s="34">
        <f t="shared" si="52"/>
        <v>20584054</v>
      </c>
      <c r="O231" s="39">
        <f t="shared" si="53"/>
        <v>0.81661904258254059</v>
      </c>
      <c r="P231" s="34">
        <f>SUM(P208:P215,P217:P223,P225:P229)</f>
        <v>4653755</v>
      </c>
      <c r="Q231" s="34">
        <f>SUM(Q208:Q215,Q217:Q223,Q225:Q229)</f>
        <v>19918097</v>
      </c>
      <c r="R231" s="34">
        <f>SUM(R208:R215,R217:R223,R225:R229)</f>
        <v>19185440</v>
      </c>
      <c r="S231" s="34">
        <f>SUM(S208:S215,S217:S223,S225:S229)</f>
        <v>18661105</v>
      </c>
      <c r="T231" s="39">
        <f t="shared" si="54"/>
        <v>0.97267016028821851</v>
      </c>
      <c r="U231" s="39">
        <f t="shared" si="55"/>
        <v>0.12303290568583858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1076004</v>
      </c>
      <c r="K236" s="38">
        <f t="shared" si="58"/>
        <v>0.28861932111408789</v>
      </c>
      <c r="L236" s="33">
        <v>2007724</v>
      </c>
      <c r="M236" s="38">
        <f t="shared" si="59"/>
        <v>0.53853697371428078</v>
      </c>
      <c r="N236" s="33">
        <f t="shared" si="60"/>
        <v>8409314</v>
      </c>
      <c r="O236" s="38">
        <f t="shared" si="61"/>
        <v>2.2556519285385508</v>
      </c>
      <c r="P236" s="33">
        <v>1813828</v>
      </c>
      <c r="Q236" s="33">
        <v>3581276</v>
      </c>
      <c r="R236" s="33">
        <v>3581276</v>
      </c>
      <c r="S236" s="33">
        <v>9360843</v>
      </c>
      <c r="T236" s="38">
        <f t="shared" si="62"/>
        <v>2.6138289816255433</v>
      </c>
      <c r="U236" s="38">
        <f t="shared" si="63"/>
        <v>0.10689877981815266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1076004</v>
      </c>
      <c r="K240" s="39">
        <f t="shared" si="58"/>
        <v>0.28861932111408789</v>
      </c>
      <c r="L240" s="34">
        <f>SUM(L234:L239)</f>
        <v>2007724</v>
      </c>
      <c r="M240" s="39">
        <f t="shared" si="59"/>
        <v>0.53853697371428078</v>
      </c>
      <c r="N240" s="34">
        <f t="shared" si="60"/>
        <v>8409314</v>
      </c>
      <c r="O240" s="39">
        <f t="shared" si="61"/>
        <v>2.2556519285385508</v>
      </c>
      <c r="P240" s="34">
        <f>SUM(P234:P239)</f>
        <v>1813828</v>
      </c>
      <c r="Q240" s="34">
        <f>SUM(Q234:Q239)</f>
        <v>3581276</v>
      </c>
      <c r="R240" s="34">
        <f>SUM(R234:R239)</f>
        <v>3581276</v>
      </c>
      <c r="S240" s="34">
        <f>SUM(S234:S239)</f>
        <v>9360843</v>
      </c>
      <c r="T240" s="39">
        <f t="shared" si="62"/>
        <v>2.6138289816255433</v>
      </c>
      <c r="U240" s="39">
        <f t="shared" si="63"/>
        <v>0.10689877981815266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51487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3100</v>
      </c>
      <c r="K242" s="38">
        <f t="shared" si="58"/>
        <v>6.0209373239846951E-2</v>
      </c>
      <c r="L242" s="33">
        <v>18592</v>
      </c>
      <c r="M242" s="38">
        <f t="shared" si="59"/>
        <v>0.36110086041136596</v>
      </c>
      <c r="N242" s="33">
        <f t="shared" si="60"/>
        <v>36431</v>
      </c>
      <c r="O242" s="38">
        <f t="shared" si="61"/>
        <v>0.70757666983898848</v>
      </c>
      <c r="P242" s="33">
        <v>48216</v>
      </c>
      <c r="Q242" s="33">
        <v>0</v>
      </c>
      <c r="R242" s="33">
        <v>0</v>
      </c>
      <c r="S242" s="33">
        <v>44324</v>
      </c>
      <c r="T242" s="38">
        <f t="shared" si="62"/>
        <v>0</v>
      </c>
      <c r="U242" s="38">
        <f t="shared" si="63"/>
        <v>-0.61440185830429739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1838591</v>
      </c>
      <c r="K243" s="38">
        <f t="shared" si="58"/>
        <v>0.5077392925748081</v>
      </c>
      <c r="L243" s="33">
        <v>5926727</v>
      </c>
      <c r="M243" s="38">
        <f t="shared" si="59"/>
        <v>1.6367055937204167</v>
      </c>
      <c r="N243" s="33">
        <f t="shared" si="60"/>
        <v>11661634</v>
      </c>
      <c r="O243" s="38">
        <f t="shared" si="61"/>
        <v>3.220438802009979</v>
      </c>
      <c r="P243" s="33">
        <v>1948158</v>
      </c>
      <c r="Q243" s="33">
        <v>1050012</v>
      </c>
      <c r="R243" s="33">
        <v>1050012</v>
      </c>
      <c r="S243" s="33">
        <v>7266654</v>
      </c>
      <c r="T243" s="38">
        <f t="shared" si="62"/>
        <v>6.920543765214112</v>
      </c>
      <c r="U243" s="38">
        <f t="shared" si="63"/>
        <v>2.0422209081604263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-1092</v>
      </c>
      <c r="M244" s="38">
        <f t="shared" si="59"/>
        <v>0</v>
      </c>
      <c r="N244" s="33">
        <f t="shared" si="60"/>
        <v>-1092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353382</v>
      </c>
      <c r="K245" s="38">
        <f t="shared" si="58"/>
        <v>0.25000123804315605</v>
      </c>
      <c r="L245" s="33">
        <v>0</v>
      </c>
      <c r="M245" s="38">
        <f t="shared" si="59"/>
        <v>0</v>
      </c>
      <c r="N245" s="33">
        <f t="shared" si="60"/>
        <v>1412828</v>
      </c>
      <c r="O245" s="38">
        <f t="shared" si="61"/>
        <v>0.99950973491019945</v>
      </c>
      <c r="P245" s="33">
        <v>0</v>
      </c>
      <c r="Q245" s="33">
        <v>1334209</v>
      </c>
      <c r="R245" s="33">
        <v>1334209</v>
      </c>
      <c r="S245" s="33">
        <v>599235</v>
      </c>
      <c r="T245" s="38">
        <f t="shared" si="62"/>
        <v>0.44913128302987015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5086140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2195073</v>
      </c>
      <c r="K247" s="39">
        <f t="shared" si="58"/>
        <v>0.4315793509419717</v>
      </c>
      <c r="L247" s="34">
        <f>SUM(L241:L246)</f>
        <v>5944227</v>
      </c>
      <c r="M247" s="39">
        <f t="shared" si="59"/>
        <v>1.1687108494850711</v>
      </c>
      <c r="N247" s="34">
        <f t="shared" si="60"/>
        <v>13109801</v>
      </c>
      <c r="O247" s="39">
        <f t="shared" si="61"/>
        <v>2.5775540979996618</v>
      </c>
      <c r="P247" s="34">
        <f>SUM(P241:P246)</f>
        <v>1996374</v>
      </c>
      <c r="Q247" s="34">
        <f>SUM(Q241:Q246)</f>
        <v>2384221</v>
      </c>
      <c r="R247" s="34">
        <f>SUM(R241:R246)</f>
        <v>2384221</v>
      </c>
      <c r="S247" s="34">
        <f>SUM(S241:S246)</f>
        <v>7910213</v>
      </c>
      <c r="T247" s="39">
        <f t="shared" si="62"/>
        <v>3.3177348073018398</v>
      </c>
      <c r="U247" s="39">
        <f t="shared" si="63"/>
        <v>1.9775117287642496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2000000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2137750</v>
      </c>
      <c r="K255" s="38">
        <f t="shared" si="58"/>
        <v>1.068875</v>
      </c>
      <c r="L255" s="33">
        <v>2197816</v>
      </c>
      <c r="M255" s="38">
        <f t="shared" si="59"/>
        <v>1.098908</v>
      </c>
      <c r="N255" s="33">
        <f t="shared" si="60"/>
        <v>4366566</v>
      </c>
      <c r="O255" s="38">
        <f t="shared" si="61"/>
        <v>2.1832829999999999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217</v>
      </c>
      <c r="K256" s="38">
        <f t="shared" si="58"/>
        <v>0</v>
      </c>
      <c r="L256" s="33">
        <v>1058</v>
      </c>
      <c r="M256" s="38">
        <f t="shared" si="59"/>
        <v>0</v>
      </c>
      <c r="N256" s="33">
        <f t="shared" si="60"/>
        <v>166455</v>
      </c>
      <c r="O256" s="38">
        <f t="shared" si="61"/>
        <v>0</v>
      </c>
      <c r="P256" s="33">
        <v>197430</v>
      </c>
      <c r="Q256" s="33">
        <v>0</v>
      </c>
      <c r="R256" s="33">
        <v>0</v>
      </c>
      <c r="S256" s="33">
        <v>663666</v>
      </c>
      <c r="T256" s="38">
        <f t="shared" si="62"/>
        <v>0</v>
      </c>
      <c r="U256" s="38">
        <f t="shared" si="63"/>
        <v>-0.99464113863141368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2000000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2137967</v>
      </c>
      <c r="K259" s="39">
        <f t="shared" si="58"/>
        <v>1.0689835000000001</v>
      </c>
      <c r="L259" s="34">
        <f>SUM(L255:L258)</f>
        <v>2198874</v>
      </c>
      <c r="M259" s="39">
        <f t="shared" si="59"/>
        <v>1.099437</v>
      </c>
      <c r="N259" s="34">
        <f t="shared" si="60"/>
        <v>4533021</v>
      </c>
      <c r="O259" s="39">
        <f t="shared" si="61"/>
        <v>2.2665104999999999</v>
      </c>
      <c r="P259" s="34">
        <f>SUM(P255:P258)</f>
        <v>197430</v>
      </c>
      <c r="Q259" s="34">
        <f>SUM(Q255:Q258)</f>
        <v>0</v>
      </c>
      <c r="R259" s="34">
        <f>SUM(R255:R258)</f>
        <v>0</v>
      </c>
      <c r="S259" s="34">
        <f>SUM(S255:S258)</f>
        <v>663666</v>
      </c>
      <c r="T259" s="39">
        <f t="shared" si="62"/>
        <v>0</v>
      </c>
      <c r="U259" s="39">
        <f t="shared" si="63"/>
        <v>10.137486704148305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10814248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5409044</v>
      </c>
      <c r="K260" s="39">
        <f t="shared" si="58"/>
        <v>0.50017754355180311</v>
      </c>
      <c r="L260" s="34">
        <f>SUM(L234:L239,L241:L246,L248:L253,L255:L258)</f>
        <v>10150825</v>
      </c>
      <c r="M260" s="39">
        <f t="shared" si="59"/>
        <v>0.93865287720422164</v>
      </c>
      <c r="N260" s="34">
        <f t="shared" si="60"/>
        <v>26052136</v>
      </c>
      <c r="O260" s="39">
        <f t="shared" si="61"/>
        <v>2.409056644530438</v>
      </c>
      <c r="P260" s="34">
        <f>SUM(P234:P239,P241:P246,P248:P253,P255:P258)</f>
        <v>4007632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17934722</v>
      </c>
      <c r="T260" s="39">
        <f t="shared" si="62"/>
        <v>3.0064086864849653</v>
      </c>
      <c r="U260" s="39">
        <f t="shared" si="63"/>
        <v>1.5328735273098926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57498234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1874559</v>
      </c>
      <c r="K266" s="38">
        <f t="shared" si="66"/>
        <v>3.2602027394441367E-2</v>
      </c>
      <c r="L266" s="33">
        <v>11589715</v>
      </c>
      <c r="M266" s="38">
        <f t="shared" si="67"/>
        <v>0.20156645158875663</v>
      </c>
      <c r="N266" s="33">
        <f t="shared" si="68"/>
        <v>17958172</v>
      </c>
      <c r="O266" s="38">
        <f t="shared" si="69"/>
        <v>0.31232562725317792</v>
      </c>
      <c r="P266" s="33">
        <v>86400</v>
      </c>
      <c r="Q266" s="33">
        <v>5897139</v>
      </c>
      <c r="R266" s="33">
        <v>5897139</v>
      </c>
      <c r="S266" s="33">
        <v>6201789</v>
      </c>
      <c r="T266" s="38">
        <f t="shared" si="70"/>
        <v>1.0516606442547818</v>
      </c>
      <c r="U266" s="38">
        <f t="shared" si="71"/>
        <v>133.14021990740741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57498234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1874559</v>
      </c>
      <c r="K267" s="39">
        <f t="shared" si="66"/>
        <v>3.2602027394441367E-2</v>
      </c>
      <c r="L267" s="34">
        <f>SUM(L263:L266)</f>
        <v>11589715</v>
      </c>
      <c r="M267" s="39">
        <f t="shared" si="67"/>
        <v>0.20156645158875663</v>
      </c>
      <c r="N267" s="34">
        <f t="shared" si="68"/>
        <v>17958172</v>
      </c>
      <c r="O267" s="39">
        <f t="shared" si="69"/>
        <v>0.31232562725317792</v>
      </c>
      <c r="P267" s="34">
        <f>SUM(P263:P266)</f>
        <v>86400</v>
      </c>
      <c r="Q267" s="34">
        <f>SUM(Q263:Q266)</f>
        <v>5897139</v>
      </c>
      <c r="R267" s="34">
        <f>SUM(R263:R266)</f>
        <v>5897139</v>
      </c>
      <c r="S267" s="34">
        <f>SUM(S263:S266)</f>
        <v>6201789</v>
      </c>
      <c r="T267" s="39">
        <f t="shared" si="70"/>
        <v>1.0516606442547818</v>
      </c>
      <c r="U267" s="39">
        <f t="shared" si="71"/>
        <v>133.14021990740741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250000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247000</v>
      </c>
      <c r="K274" s="38">
        <f t="shared" si="66"/>
        <v>0.98799999999999999</v>
      </c>
      <c r="L274" s="33">
        <v>3000</v>
      </c>
      <c r="M274" s="38">
        <f t="shared" si="67"/>
        <v>1.2E-2</v>
      </c>
      <c r="N274" s="33">
        <f t="shared" si="68"/>
        <v>250000</v>
      </c>
      <c r="O274" s="38">
        <f t="shared" si="69"/>
        <v>1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250000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247000</v>
      </c>
      <c r="K275" s="39">
        <f t="shared" si="66"/>
        <v>0.98799999999999999</v>
      </c>
      <c r="L275" s="34">
        <f>SUM(L268:L274)</f>
        <v>3000</v>
      </c>
      <c r="M275" s="39">
        <f t="shared" si="67"/>
        <v>1.2E-2</v>
      </c>
      <c r="N275" s="34">
        <f t="shared" si="68"/>
        <v>250000</v>
      </c>
      <c r="O275" s="39">
        <f t="shared" si="69"/>
        <v>1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2817</v>
      </c>
      <c r="K278" s="38">
        <f t="shared" si="66"/>
        <v>5.1672903367818622E-2</v>
      </c>
      <c r="L278" s="33">
        <v>0</v>
      </c>
      <c r="M278" s="38">
        <f t="shared" si="67"/>
        <v>0</v>
      </c>
      <c r="N278" s="33">
        <f t="shared" si="68"/>
        <v>35873</v>
      </c>
      <c r="O278" s="38">
        <f t="shared" si="69"/>
        <v>0.65802700124734026</v>
      </c>
      <c r="P278" s="33">
        <v>85947</v>
      </c>
      <c r="Q278" s="33">
        <v>51674</v>
      </c>
      <c r="R278" s="33">
        <v>51674</v>
      </c>
      <c r="S278" s="33">
        <v>120382</v>
      </c>
      <c r="T278" s="38">
        <f t="shared" si="70"/>
        <v>2.3296435344660757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2370</v>
      </c>
      <c r="Q279" s="33">
        <v>9480</v>
      </c>
      <c r="R279" s="33">
        <v>9480</v>
      </c>
      <c r="S279" s="33">
        <v>9480</v>
      </c>
      <c r="T279" s="38">
        <f t="shared" si="70"/>
        <v>1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-1144</v>
      </c>
      <c r="Q282" s="33">
        <v>33200</v>
      </c>
      <c r="R282" s="33">
        <v>33200</v>
      </c>
      <c r="S282" s="33">
        <v>-2288</v>
      </c>
      <c r="T282" s="38">
        <f t="shared" si="70"/>
        <v>-6.8915662650602408E-2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</v>
      </c>
      <c r="E283" s="33">
        <v>0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153365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917170</v>
      </c>
      <c r="O283" s="38">
        <f t="shared" si="69"/>
        <v>0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64116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156182</v>
      </c>
      <c r="K285" s="39">
        <f t="shared" si="66"/>
        <v>2.4359286293592861</v>
      </c>
      <c r="L285" s="34">
        <f>SUM(L276:L284)</f>
        <v>0</v>
      </c>
      <c r="M285" s="39">
        <f t="shared" si="67"/>
        <v>0</v>
      </c>
      <c r="N285" s="34">
        <f t="shared" si="68"/>
        <v>953843</v>
      </c>
      <c r="O285" s="39">
        <f t="shared" si="69"/>
        <v>14.876832615883711</v>
      </c>
      <c r="P285" s="34">
        <f>SUM(P276:P284)</f>
        <v>87173</v>
      </c>
      <c r="Q285" s="34">
        <f>SUM(Q276:Q284)</f>
        <v>94356</v>
      </c>
      <c r="R285" s="34">
        <f>SUM(R276:R284)</f>
        <v>94356</v>
      </c>
      <c r="S285" s="34">
        <f>SUM(S276:S284)</f>
        <v>127574</v>
      </c>
      <c r="T285" s="39">
        <f t="shared" si="70"/>
        <v>1.3520496841748273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-22078</v>
      </c>
      <c r="K286" s="38">
        <f t="shared" si="66"/>
        <v>0</v>
      </c>
      <c r="L286" s="33">
        <v>-4878</v>
      </c>
      <c r="M286" s="38">
        <f t="shared" si="67"/>
        <v>0</v>
      </c>
      <c r="N286" s="33">
        <f t="shared" si="68"/>
        <v>-28964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1901479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650000</v>
      </c>
      <c r="R290" s="33">
        <v>406287</v>
      </c>
      <c r="S290" s="33">
        <v>64105</v>
      </c>
      <c r="T290" s="38">
        <f t="shared" si="70"/>
        <v>0.15778255272750544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-22078</v>
      </c>
      <c r="K292" s="39">
        <f t="shared" si="66"/>
        <v>0</v>
      </c>
      <c r="L292" s="34">
        <f>SUM(L286:L291)</f>
        <v>-4878</v>
      </c>
      <c r="M292" s="39">
        <f t="shared" si="67"/>
        <v>0</v>
      </c>
      <c r="N292" s="34">
        <f t="shared" si="68"/>
        <v>-28964</v>
      </c>
      <c r="O292" s="39">
        <f t="shared" si="69"/>
        <v>0</v>
      </c>
      <c r="P292" s="34">
        <f>SUM(P286:P291)</f>
        <v>0</v>
      </c>
      <c r="Q292" s="34">
        <f>SUM(Q286:Q291)</f>
        <v>650000</v>
      </c>
      <c r="R292" s="34">
        <f>SUM(R286:R291)</f>
        <v>406287</v>
      </c>
      <c r="S292" s="34">
        <f>SUM(S286:S291)</f>
        <v>1965584</v>
      </c>
      <c r="T292" s="39">
        <f t="shared" si="70"/>
        <v>4.8379199925176044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3104836</v>
      </c>
      <c r="K293" s="38">
        <f t="shared" si="66"/>
        <v>0.25036980888638011</v>
      </c>
      <c r="L293" s="33">
        <v>3033544</v>
      </c>
      <c r="M293" s="38">
        <f t="shared" si="67"/>
        <v>0.24462091766793001</v>
      </c>
      <c r="N293" s="33">
        <f t="shared" si="68"/>
        <v>12191989</v>
      </c>
      <c r="O293" s="38">
        <f t="shared" si="69"/>
        <v>0.98314563341665995</v>
      </c>
      <c r="P293" s="33">
        <v>2929747</v>
      </c>
      <c r="Q293" s="33">
        <v>11601000</v>
      </c>
      <c r="R293" s="33">
        <v>11601000</v>
      </c>
      <c r="S293" s="33">
        <v>11966794</v>
      </c>
      <c r="T293" s="38">
        <f t="shared" si="70"/>
        <v>1.0315312473062668</v>
      </c>
      <c r="U293" s="38">
        <f t="shared" si="71"/>
        <v>3.542865646760629E-2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3104836</v>
      </c>
      <c r="K298" s="39">
        <f t="shared" si="66"/>
        <v>0.25036980888638011</v>
      </c>
      <c r="L298" s="34">
        <f>SUM(L293:L297)</f>
        <v>3033544</v>
      </c>
      <c r="M298" s="39">
        <f t="shared" si="67"/>
        <v>0.24462091766793001</v>
      </c>
      <c r="N298" s="34">
        <f t="shared" si="68"/>
        <v>12191989</v>
      </c>
      <c r="O298" s="39">
        <f t="shared" si="69"/>
        <v>0.98314563341665995</v>
      </c>
      <c r="P298" s="34">
        <f>SUM(P293:P297)</f>
        <v>2929747</v>
      </c>
      <c r="Q298" s="34">
        <f>SUM(Q293:Q297)</f>
        <v>11601000</v>
      </c>
      <c r="R298" s="34">
        <f>SUM(R293:R297)</f>
        <v>11601000</v>
      </c>
      <c r="S298" s="34">
        <f>SUM(S293:S297)</f>
        <v>11966794</v>
      </c>
      <c r="T298" s="39">
        <f t="shared" si="70"/>
        <v>1.0315312473062668</v>
      </c>
      <c r="U298" s="39">
        <f t="shared" si="71"/>
        <v>3.542865646760629E-2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70213350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5360499</v>
      </c>
      <c r="K299" s="39">
        <f t="shared" si="66"/>
        <v>7.6345865850297706E-2</v>
      </c>
      <c r="L299" s="34">
        <f>SUM(L263:L266,L268:L274,L276:L284,L286:L291,L293:L297)</f>
        <v>14621381</v>
      </c>
      <c r="M299" s="39">
        <f t="shared" si="67"/>
        <v>0.20824217901581393</v>
      </c>
      <c r="N299" s="34">
        <f t="shared" si="68"/>
        <v>31325040</v>
      </c>
      <c r="O299" s="39">
        <f t="shared" si="69"/>
        <v>0.44614079801063472</v>
      </c>
      <c r="P299" s="34">
        <f>SUM(P263:P266,P268:P274,P276:P284,P286:P291,P293:P297)</f>
        <v>3103320</v>
      </c>
      <c r="Q299" s="34">
        <f>SUM(Q263:Q266,Q268:Q274,Q276:Q284,Q286:Q291,Q293:Q297)</f>
        <v>18242495</v>
      </c>
      <c r="R299" s="34">
        <f>SUM(R263:R266,R268:R274,R276:R284,R286:R291,R293:R297)</f>
        <v>17998782</v>
      </c>
      <c r="S299" s="34">
        <f>SUM(S263:S266,S268:S274,S276:S284,S286:S291,S293:S297)</f>
        <v>20261741</v>
      </c>
      <c r="T299" s="39">
        <f t="shared" si="70"/>
        <v>1.1257284520697011</v>
      </c>
      <c r="U299" s="39">
        <f t="shared" si="71"/>
        <v>3.7115286209607774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851049421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208140409</v>
      </c>
      <c r="K302" s="38">
        <f t="shared" ref="K302:K339" si="74">IF(($E302     =0),0,($J302     /$E302     ))</f>
        <v>0.24456912120970706</v>
      </c>
      <c r="L302" s="33">
        <v>69583199</v>
      </c>
      <c r="M302" s="38">
        <f t="shared" ref="M302:M339" si="75">IF(($E302     =0),0,($L302     /$E302     ))</f>
        <v>8.1761643076189813E-2</v>
      </c>
      <c r="N302" s="33">
        <f t="shared" ref="N302:N339" si="76">$F302     +$H302     +$J302     +$L302</f>
        <v>651007960</v>
      </c>
      <c r="O302" s="38">
        <f t="shared" ref="O302:O339" si="77">IF(($E302     =0),0,($N302     /$E302     ))</f>
        <v>0.76494730380646137</v>
      </c>
      <c r="P302" s="33">
        <v>119951824</v>
      </c>
      <c r="Q302" s="33">
        <v>701251352</v>
      </c>
      <c r="R302" s="33">
        <v>772043184</v>
      </c>
      <c r="S302" s="33">
        <v>560946802</v>
      </c>
      <c r="T302" s="38">
        <f t="shared" ref="T302:T339" si="78">IF(($R302     =0),0,($S302     /$R302     ))</f>
        <v>0.72657438550743036</v>
      </c>
      <c r="U302" s="38">
        <f t="shared" ref="U302:U339" si="79">IF(($P302     =0),0,(($L302     /$P302     )-1))</f>
        <v>-0.41990712037859468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851049421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208140409</v>
      </c>
      <c r="K303" s="39">
        <f t="shared" si="74"/>
        <v>0.24456912120970706</v>
      </c>
      <c r="L303" s="34">
        <f>L302</f>
        <v>69583199</v>
      </c>
      <c r="M303" s="39">
        <f t="shared" si="75"/>
        <v>8.1761643076189813E-2</v>
      </c>
      <c r="N303" s="34">
        <f t="shared" si="76"/>
        <v>651007960</v>
      </c>
      <c r="O303" s="39">
        <f t="shared" si="77"/>
        <v>0.76494730380646137</v>
      </c>
      <c r="P303" s="34">
        <f>P302</f>
        <v>119951824</v>
      </c>
      <c r="Q303" s="34">
        <f>Q302</f>
        <v>701251352</v>
      </c>
      <c r="R303" s="34">
        <f>R302</f>
        <v>772043184</v>
      </c>
      <c r="S303" s="34">
        <f>S302</f>
        <v>560946802</v>
      </c>
      <c r="T303" s="39">
        <f t="shared" si="78"/>
        <v>0.72657438550743036</v>
      </c>
      <c r="U303" s="39">
        <f t="shared" si="79"/>
        <v>-0.41990712037859468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1392550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270</v>
      </c>
      <c r="K304" s="38">
        <f t="shared" si="74"/>
        <v>1.9388890883630751E-4</v>
      </c>
      <c r="L304" s="33">
        <v>140552</v>
      </c>
      <c r="M304" s="38">
        <f t="shared" si="75"/>
        <v>0.10093138486948404</v>
      </c>
      <c r="N304" s="33">
        <f t="shared" si="76"/>
        <v>140822</v>
      </c>
      <c r="O304" s="38">
        <f t="shared" si="77"/>
        <v>0.10112527377832035</v>
      </c>
      <c r="P304" s="33">
        <v>61950</v>
      </c>
      <c r="Q304" s="33">
        <v>14169200</v>
      </c>
      <c r="R304" s="33">
        <v>1253717</v>
      </c>
      <c r="S304" s="33">
        <v>109423</v>
      </c>
      <c r="T304" s="38">
        <f t="shared" si="78"/>
        <v>8.7278867559425294E-2</v>
      </c>
      <c r="U304" s="38">
        <f t="shared" si="79"/>
        <v>1.2687974172719936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20239228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12350462</v>
      </c>
      <c r="K305" s="38">
        <f t="shared" si="74"/>
        <v>0.61022396704064008</v>
      </c>
      <c r="L305" s="33">
        <v>8690475</v>
      </c>
      <c r="M305" s="38">
        <f t="shared" si="75"/>
        <v>0.42938767229659153</v>
      </c>
      <c r="N305" s="33">
        <f t="shared" si="76"/>
        <v>21052447</v>
      </c>
      <c r="O305" s="38">
        <f t="shared" si="77"/>
        <v>1.0401803369179892</v>
      </c>
      <c r="P305" s="33">
        <v>0</v>
      </c>
      <c r="Q305" s="33">
        <v>13000000</v>
      </c>
      <c r="R305" s="33">
        <v>14076641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2460013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5020000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27054178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1519999</v>
      </c>
      <c r="K307" s="38">
        <f t="shared" si="74"/>
        <v>5.6183521820548379E-2</v>
      </c>
      <c r="L307" s="33">
        <v>5474032</v>
      </c>
      <c r="M307" s="38">
        <f t="shared" si="75"/>
        <v>0.20233592016730281</v>
      </c>
      <c r="N307" s="33">
        <f t="shared" si="76"/>
        <v>11499865</v>
      </c>
      <c r="O307" s="38">
        <f t="shared" si="77"/>
        <v>0.42506798765055809</v>
      </c>
      <c r="P307" s="33">
        <v>193227</v>
      </c>
      <c r="Q307" s="33">
        <v>14176243</v>
      </c>
      <c r="R307" s="33">
        <v>32990309</v>
      </c>
      <c r="S307" s="33">
        <v>2569469</v>
      </c>
      <c r="T307" s="38">
        <f t="shared" si="78"/>
        <v>7.7885569365233887E-2</v>
      </c>
      <c r="U307" s="38">
        <f t="shared" si="79"/>
        <v>27.329539867616845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2082787</v>
      </c>
      <c r="K308" s="38">
        <f t="shared" si="74"/>
        <v>7.7559369986682475E-2</v>
      </c>
      <c r="L308" s="33">
        <v>10992836</v>
      </c>
      <c r="M308" s="38">
        <f t="shared" si="75"/>
        <v>0.40935411759672147</v>
      </c>
      <c r="N308" s="33">
        <f t="shared" si="76"/>
        <v>13312518</v>
      </c>
      <c r="O308" s="38">
        <f t="shared" si="77"/>
        <v>0.49573504588629097</v>
      </c>
      <c r="P308" s="33">
        <v>172321</v>
      </c>
      <c r="Q308" s="33">
        <v>2419883</v>
      </c>
      <c r="R308" s="33">
        <v>3419883</v>
      </c>
      <c r="S308" s="33">
        <v>303442</v>
      </c>
      <c r="T308" s="38">
        <f t="shared" si="78"/>
        <v>8.8728766451951713E-2</v>
      </c>
      <c r="U308" s="38">
        <f t="shared" si="79"/>
        <v>62.792782075312935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78000068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15953518</v>
      </c>
      <c r="K310" s="39">
        <f t="shared" si="74"/>
        <v>0.20453210374124289</v>
      </c>
      <c r="L310" s="34">
        <f>SUM(L304:L309)</f>
        <v>25297895</v>
      </c>
      <c r="M310" s="39">
        <f t="shared" si="75"/>
        <v>0.32433170442877052</v>
      </c>
      <c r="N310" s="34">
        <f t="shared" si="76"/>
        <v>46005652</v>
      </c>
      <c r="O310" s="39">
        <f t="shared" si="77"/>
        <v>0.58981553708389078</v>
      </c>
      <c r="P310" s="34">
        <f>SUM(P304:P309)</f>
        <v>427498</v>
      </c>
      <c r="Q310" s="34">
        <f>SUM(Q304:Q309)</f>
        <v>48813326</v>
      </c>
      <c r="R310" s="34">
        <f>SUM(R304:R309)</f>
        <v>56760550</v>
      </c>
      <c r="S310" s="34">
        <f>SUM(S304:S309)</f>
        <v>2982334</v>
      </c>
      <c r="T310" s="39">
        <f t="shared" si="78"/>
        <v>5.2542373179963901E-2</v>
      </c>
      <c r="U310" s="39">
        <f t="shared" si="79"/>
        <v>58.176639422874494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22043384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44200</v>
      </c>
      <c r="K311" s="38">
        <f t="shared" si="74"/>
        <v>2.005136779362007E-3</v>
      </c>
      <c r="L311" s="33">
        <v>45607</v>
      </c>
      <c r="M311" s="38">
        <f t="shared" si="75"/>
        <v>2.0689654546688476E-3</v>
      </c>
      <c r="N311" s="33">
        <f t="shared" si="76"/>
        <v>156533</v>
      </c>
      <c r="O311" s="38">
        <f t="shared" si="77"/>
        <v>7.1011329294993911E-3</v>
      </c>
      <c r="P311" s="33">
        <v>24918</v>
      </c>
      <c r="Q311" s="33">
        <v>513735</v>
      </c>
      <c r="R311" s="33">
        <v>6323624</v>
      </c>
      <c r="S311" s="33">
        <v>40378</v>
      </c>
      <c r="T311" s="38">
        <f t="shared" si="78"/>
        <v>6.3852626278855292E-3</v>
      </c>
      <c r="U311" s="38">
        <f t="shared" si="79"/>
        <v>0.83028332932017013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21929014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3299032</v>
      </c>
      <c r="K312" s="38">
        <f t="shared" si="74"/>
        <v>0.15044141975558042</v>
      </c>
      <c r="L312" s="33">
        <v>3356461</v>
      </c>
      <c r="M312" s="38">
        <f t="shared" si="75"/>
        <v>0.15306027895280655</v>
      </c>
      <c r="N312" s="33">
        <f t="shared" si="76"/>
        <v>13064205</v>
      </c>
      <c r="O312" s="38">
        <f t="shared" si="77"/>
        <v>0.59574976786461986</v>
      </c>
      <c r="P312" s="33">
        <v>3879528</v>
      </c>
      <c r="Q312" s="33">
        <v>107160897</v>
      </c>
      <c r="R312" s="33">
        <v>22100838</v>
      </c>
      <c r="S312" s="33">
        <v>18376815</v>
      </c>
      <c r="T312" s="38">
        <f t="shared" si="78"/>
        <v>0.83149856127627375</v>
      </c>
      <c r="U312" s="38">
        <f t="shared" si="79"/>
        <v>-0.13482748416817714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9499094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2114196</v>
      </c>
      <c r="K313" s="38">
        <f t="shared" si="74"/>
        <v>0.22256817334368942</v>
      </c>
      <c r="L313" s="33">
        <v>2471595</v>
      </c>
      <c r="M313" s="38">
        <f t="shared" si="75"/>
        <v>0.26019270890465973</v>
      </c>
      <c r="N313" s="33">
        <f t="shared" si="76"/>
        <v>8562438</v>
      </c>
      <c r="O313" s="38">
        <f t="shared" si="77"/>
        <v>0.90139522779751413</v>
      </c>
      <c r="P313" s="33">
        <v>-2371752</v>
      </c>
      <c r="Q313" s="33">
        <v>20669883</v>
      </c>
      <c r="R313" s="33">
        <v>9397994</v>
      </c>
      <c r="S313" s="33">
        <v>8313874</v>
      </c>
      <c r="T313" s="38">
        <f t="shared" si="78"/>
        <v>0.88464346753147538</v>
      </c>
      <c r="U313" s="38">
        <f t="shared" si="79"/>
        <v>-2.0420967284943785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26131226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4827938</v>
      </c>
      <c r="K314" s="38">
        <f t="shared" si="74"/>
        <v>0.18475742393410857</v>
      </c>
      <c r="L314" s="33">
        <v>1032916</v>
      </c>
      <c r="M314" s="38">
        <f t="shared" si="75"/>
        <v>3.9528034390732374E-2</v>
      </c>
      <c r="N314" s="33">
        <f t="shared" si="76"/>
        <v>19343669</v>
      </c>
      <c r="O314" s="38">
        <f t="shared" si="77"/>
        <v>0.74025110800388771</v>
      </c>
      <c r="P314" s="33">
        <v>1475407</v>
      </c>
      <c r="Q314" s="33">
        <v>81674948</v>
      </c>
      <c r="R314" s="33">
        <v>26501222</v>
      </c>
      <c r="S314" s="33">
        <v>21498106</v>
      </c>
      <c r="T314" s="38">
        <f t="shared" si="78"/>
        <v>0.81121187543729112</v>
      </c>
      <c r="U314" s="38">
        <f t="shared" si="79"/>
        <v>-0.29991114316253076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16949394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244651</v>
      </c>
      <c r="K315" s="38">
        <f t="shared" si="74"/>
        <v>1.4434203370338785E-2</v>
      </c>
      <c r="L315" s="33">
        <v>13670271</v>
      </c>
      <c r="M315" s="38">
        <f t="shared" si="75"/>
        <v>0.80653449910952568</v>
      </c>
      <c r="N315" s="33">
        <f t="shared" si="76"/>
        <v>14081616</v>
      </c>
      <c r="O315" s="38">
        <f t="shared" si="77"/>
        <v>0.8308035083732197</v>
      </c>
      <c r="P315" s="33">
        <v>48721</v>
      </c>
      <c r="Q315" s="33">
        <v>8701175</v>
      </c>
      <c r="R315" s="33">
        <v>14930626</v>
      </c>
      <c r="S315" s="33">
        <v>2625535</v>
      </c>
      <c r="T315" s="38">
        <f t="shared" si="78"/>
        <v>0.17584895636659842</v>
      </c>
      <c r="U315" s="38">
        <f t="shared" si="79"/>
        <v>279.58272613452107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96552112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10530017</v>
      </c>
      <c r="K317" s="39">
        <f t="shared" si="74"/>
        <v>0.10906045224572612</v>
      </c>
      <c r="L317" s="34">
        <f>SUM(L311:L316)</f>
        <v>20576850</v>
      </c>
      <c r="M317" s="39">
        <f t="shared" si="75"/>
        <v>0.21311651888049843</v>
      </c>
      <c r="N317" s="34">
        <f t="shared" si="76"/>
        <v>55208461</v>
      </c>
      <c r="O317" s="39">
        <f t="shared" si="77"/>
        <v>0.57179962049923883</v>
      </c>
      <c r="P317" s="34">
        <f>SUM(P311:P316)</f>
        <v>3056822</v>
      </c>
      <c r="Q317" s="34">
        <f>SUM(Q311:Q316)</f>
        <v>218720638</v>
      </c>
      <c r="R317" s="34">
        <f>SUM(R311:R316)</f>
        <v>79254304</v>
      </c>
      <c r="S317" s="34">
        <f>SUM(S311:S316)</f>
        <v>50854708</v>
      </c>
      <c r="T317" s="39">
        <f t="shared" si="78"/>
        <v>0.64166493721274742</v>
      </c>
      <c r="U317" s="39">
        <f t="shared" si="79"/>
        <v>5.7314518149895548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14062786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24552</v>
      </c>
      <c r="K318" s="38">
        <f t="shared" si="74"/>
        <v>1.745884492589164E-3</v>
      </c>
      <c r="L318" s="33">
        <v>158300</v>
      </c>
      <c r="M318" s="38">
        <f t="shared" si="75"/>
        <v>1.1256659953440235E-2</v>
      </c>
      <c r="N318" s="33">
        <f t="shared" si="76"/>
        <v>1151956</v>
      </c>
      <c r="O318" s="38">
        <f t="shared" si="77"/>
        <v>8.1915205137872399E-2</v>
      </c>
      <c r="P318" s="33">
        <v>18430705</v>
      </c>
      <c r="Q318" s="33">
        <v>17652000</v>
      </c>
      <c r="R318" s="33">
        <v>26723368</v>
      </c>
      <c r="S318" s="33">
        <v>19570654</v>
      </c>
      <c r="T318" s="38">
        <f t="shared" si="78"/>
        <v>0.73234234547082533</v>
      </c>
      <c r="U318" s="38">
        <f t="shared" si="79"/>
        <v>-0.99141107190419464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120253257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12457072</v>
      </c>
      <c r="K319" s="38">
        <f t="shared" si="74"/>
        <v>0.10359030857683962</v>
      </c>
      <c r="L319" s="33">
        <v>15101501</v>
      </c>
      <c r="M319" s="38">
        <f t="shared" si="75"/>
        <v>0.12558080651403894</v>
      </c>
      <c r="N319" s="33">
        <f t="shared" si="76"/>
        <v>61051702</v>
      </c>
      <c r="O319" s="38">
        <f t="shared" si="77"/>
        <v>0.50769271056001419</v>
      </c>
      <c r="P319" s="33">
        <v>8935287</v>
      </c>
      <c r="Q319" s="33">
        <v>90568400</v>
      </c>
      <c r="R319" s="33">
        <v>74082972</v>
      </c>
      <c r="S319" s="33">
        <v>63510111</v>
      </c>
      <c r="T319" s="38">
        <f t="shared" si="78"/>
        <v>0.85728351988902385</v>
      </c>
      <c r="U319" s="38">
        <f t="shared" si="79"/>
        <v>0.69009691574540355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10851000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40779</v>
      </c>
      <c r="K320" s="38">
        <f t="shared" si="74"/>
        <v>3.7580868122753662E-3</v>
      </c>
      <c r="L320" s="33">
        <v>98623</v>
      </c>
      <c r="M320" s="38">
        <f t="shared" si="75"/>
        <v>9.0888397382729701E-3</v>
      </c>
      <c r="N320" s="33">
        <f t="shared" si="76"/>
        <v>291016</v>
      </c>
      <c r="O320" s="38">
        <f t="shared" si="77"/>
        <v>2.6819279329094094E-2</v>
      </c>
      <c r="P320" s="33">
        <v>238000</v>
      </c>
      <c r="Q320" s="33">
        <v>31064000</v>
      </c>
      <c r="R320" s="33">
        <v>31064000</v>
      </c>
      <c r="S320" s="33">
        <v>12293138</v>
      </c>
      <c r="T320" s="38">
        <f t="shared" si="78"/>
        <v>0.39573583569405102</v>
      </c>
      <c r="U320" s="38">
        <f t="shared" si="79"/>
        <v>-0.58561764705882347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10065599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9200768</v>
      </c>
      <c r="M321" s="38">
        <f t="shared" si="75"/>
        <v>0.91408052317601762</v>
      </c>
      <c r="N321" s="33">
        <f t="shared" si="76"/>
        <v>9200768</v>
      </c>
      <c r="O321" s="38">
        <f t="shared" si="77"/>
        <v>0.91408052317601762</v>
      </c>
      <c r="P321" s="33">
        <v>11352588</v>
      </c>
      <c r="Q321" s="33">
        <v>8300000</v>
      </c>
      <c r="R321" s="33">
        <v>15183865</v>
      </c>
      <c r="S321" s="33">
        <v>14722040</v>
      </c>
      <c r="T321" s="38">
        <f t="shared" si="78"/>
        <v>0.96958448985156287</v>
      </c>
      <c r="U321" s="38">
        <f t="shared" si="79"/>
        <v>-0.18954444572462248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155232642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12522403</v>
      </c>
      <c r="K323" s="39">
        <f t="shared" si="74"/>
        <v>8.0668619941416705E-2</v>
      </c>
      <c r="L323" s="34">
        <f>SUM(L318:L322)</f>
        <v>24559192</v>
      </c>
      <c r="M323" s="39">
        <f t="shared" si="75"/>
        <v>0.15820894164772381</v>
      </c>
      <c r="N323" s="34">
        <f t="shared" si="76"/>
        <v>71695442</v>
      </c>
      <c r="O323" s="39">
        <f t="shared" si="77"/>
        <v>0.46185802854531072</v>
      </c>
      <c r="P323" s="34">
        <f>SUM(P318:P322)</f>
        <v>38956580</v>
      </c>
      <c r="Q323" s="34">
        <f>SUM(Q318:Q322)</f>
        <v>147584400</v>
      </c>
      <c r="R323" s="34">
        <f>SUM(R318:R322)</f>
        <v>147054205</v>
      </c>
      <c r="S323" s="34">
        <f>SUM(S318:S322)</f>
        <v>110095943</v>
      </c>
      <c r="T323" s="39">
        <f t="shared" si="78"/>
        <v>0.74867592531611049</v>
      </c>
      <c r="U323" s="39">
        <f t="shared" si="79"/>
        <v>-0.36957525532272084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1721000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531805</v>
      </c>
      <c r="M324" s="38">
        <f t="shared" si="75"/>
        <v>0.30900929692039514</v>
      </c>
      <c r="N324" s="33">
        <f t="shared" si="76"/>
        <v>531805</v>
      </c>
      <c r="O324" s="38">
        <f t="shared" si="77"/>
        <v>0.30900929692039514</v>
      </c>
      <c r="P324" s="33">
        <v>0</v>
      </c>
      <c r="Q324" s="33">
        <v>200000</v>
      </c>
      <c r="R324" s="33">
        <v>1200792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8886524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38897</v>
      </c>
      <c r="K325" s="38">
        <f t="shared" si="74"/>
        <v>4.3770770213415276E-3</v>
      </c>
      <c r="L325" s="33">
        <v>43737</v>
      </c>
      <c r="M325" s="38">
        <f t="shared" si="75"/>
        <v>4.921721924117912E-3</v>
      </c>
      <c r="N325" s="33">
        <f t="shared" si="76"/>
        <v>162262</v>
      </c>
      <c r="O325" s="38">
        <f t="shared" si="77"/>
        <v>1.8259332895516851E-2</v>
      </c>
      <c r="P325" s="33">
        <v>895079</v>
      </c>
      <c r="Q325" s="33">
        <v>12707219</v>
      </c>
      <c r="R325" s="33">
        <v>13181276</v>
      </c>
      <c r="S325" s="33">
        <v>999266</v>
      </c>
      <c r="T325" s="38">
        <f t="shared" si="78"/>
        <v>7.5809504330233285E-2</v>
      </c>
      <c r="U325" s="38">
        <f t="shared" si="79"/>
        <v>-0.9511361566967832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33891336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3274221</v>
      </c>
      <c r="K326" s="38">
        <f t="shared" si="74"/>
        <v>9.6609381229468203E-2</v>
      </c>
      <c r="L326" s="33">
        <v>5331675</v>
      </c>
      <c r="M326" s="38">
        <f t="shared" si="75"/>
        <v>0.157316754937014</v>
      </c>
      <c r="N326" s="33">
        <f t="shared" si="76"/>
        <v>21420595</v>
      </c>
      <c r="O326" s="38">
        <f t="shared" si="77"/>
        <v>0.63203749182386904</v>
      </c>
      <c r="P326" s="33">
        <v>14184636</v>
      </c>
      <c r="Q326" s="33">
        <v>45740708</v>
      </c>
      <c r="R326" s="33">
        <v>67853070</v>
      </c>
      <c r="S326" s="33">
        <v>59626116</v>
      </c>
      <c r="T326" s="38">
        <f t="shared" si="78"/>
        <v>0.87875340054620965</v>
      </c>
      <c r="U326" s="38">
        <f t="shared" si="79"/>
        <v>-0.62412324151285947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93321857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347333</v>
      </c>
      <c r="K327" s="38">
        <f t="shared" si="74"/>
        <v>3.7218826453485595E-3</v>
      </c>
      <c r="L327" s="33">
        <v>717877</v>
      </c>
      <c r="M327" s="38">
        <f t="shared" si="75"/>
        <v>7.692485159184091E-3</v>
      </c>
      <c r="N327" s="33">
        <f t="shared" si="76"/>
        <v>4681123</v>
      </c>
      <c r="O327" s="38">
        <f t="shared" si="77"/>
        <v>5.0161057125127716E-2</v>
      </c>
      <c r="P327" s="33">
        <v>7722821</v>
      </c>
      <c r="Q327" s="33">
        <v>159264400</v>
      </c>
      <c r="R327" s="33">
        <v>153035112</v>
      </c>
      <c r="S327" s="33">
        <v>8953181</v>
      </c>
      <c r="T327" s="38">
        <f t="shared" si="78"/>
        <v>5.8504096759180335E-2</v>
      </c>
      <c r="U327" s="38">
        <f t="shared" si="79"/>
        <v>-0.90704471850376955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1288088</v>
      </c>
      <c r="M328" s="38">
        <f t="shared" si="75"/>
        <v>0</v>
      </c>
      <c r="N328" s="33">
        <f t="shared" si="76"/>
        <v>1288088</v>
      </c>
      <c r="O328" s="38">
        <f t="shared" si="77"/>
        <v>0</v>
      </c>
      <c r="P328" s="33">
        <v>-496597</v>
      </c>
      <c r="Q328" s="33">
        <v>4882160</v>
      </c>
      <c r="R328" s="33">
        <v>4882160</v>
      </c>
      <c r="S328" s="33">
        <v>480846</v>
      </c>
      <c r="T328" s="38">
        <f t="shared" si="78"/>
        <v>9.8490422272109066E-2</v>
      </c>
      <c r="U328" s="38">
        <f t="shared" si="79"/>
        <v>-3.5938296042867757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31452787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200</v>
      </c>
      <c r="K329" s="38">
        <f t="shared" si="74"/>
        <v>6.3587369856922381E-6</v>
      </c>
      <c r="L329" s="33">
        <v>4216074</v>
      </c>
      <c r="M329" s="38">
        <f t="shared" si="75"/>
        <v>0.13404452839107708</v>
      </c>
      <c r="N329" s="33">
        <f t="shared" si="76"/>
        <v>4392324</v>
      </c>
      <c r="O329" s="38">
        <f t="shared" si="77"/>
        <v>0.13964816535971836</v>
      </c>
      <c r="P329" s="33">
        <v>4711562</v>
      </c>
      <c r="Q329" s="33">
        <v>22436658</v>
      </c>
      <c r="R329" s="33">
        <v>22680000</v>
      </c>
      <c r="S329" s="33">
        <v>10686138</v>
      </c>
      <c r="T329" s="38">
        <f t="shared" si="78"/>
        <v>0.47117010582010582</v>
      </c>
      <c r="U329" s="38">
        <f t="shared" si="79"/>
        <v>-0.10516427460786892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42475749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8738375</v>
      </c>
      <c r="K330" s="38">
        <f t="shared" si="74"/>
        <v>0.20572621332704458</v>
      </c>
      <c r="L330" s="33">
        <v>9048037</v>
      </c>
      <c r="M330" s="38">
        <f t="shared" si="75"/>
        <v>0.21301653797794126</v>
      </c>
      <c r="N330" s="33">
        <f t="shared" si="76"/>
        <v>28335851</v>
      </c>
      <c r="O330" s="38">
        <f t="shared" si="77"/>
        <v>0.66710656473650409</v>
      </c>
      <c r="P330" s="33">
        <v>2325650</v>
      </c>
      <c r="Q330" s="33">
        <v>47976998</v>
      </c>
      <c r="R330" s="33">
        <v>57225184</v>
      </c>
      <c r="S330" s="33">
        <v>47161051</v>
      </c>
      <c r="T330" s="38">
        <f t="shared" si="78"/>
        <v>0.8241310504130489</v>
      </c>
      <c r="U330" s="38">
        <f t="shared" si="79"/>
        <v>2.8905411390363986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211749253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12399026</v>
      </c>
      <c r="K332" s="39">
        <f t="shared" si="74"/>
        <v>5.855522900002863E-2</v>
      </c>
      <c r="L332" s="34">
        <f>SUM(L324:L331)</f>
        <v>21177293</v>
      </c>
      <c r="M332" s="39">
        <f t="shared" si="75"/>
        <v>0.10001118162150022</v>
      </c>
      <c r="N332" s="34">
        <f t="shared" si="76"/>
        <v>60812048</v>
      </c>
      <c r="O332" s="39">
        <f t="shared" si="77"/>
        <v>0.28718896118136483</v>
      </c>
      <c r="P332" s="34">
        <f>SUM(P324:P331)</f>
        <v>29343151</v>
      </c>
      <c r="Q332" s="34">
        <f>SUM(Q324:Q331)</f>
        <v>293208143</v>
      </c>
      <c r="R332" s="34">
        <f>SUM(R324:R331)</f>
        <v>320057594</v>
      </c>
      <c r="S332" s="34">
        <f>SUM(S324:S331)</f>
        <v>127906598</v>
      </c>
      <c r="T332" s="39">
        <f t="shared" si="78"/>
        <v>0.39963619172866743</v>
      </c>
      <c r="U332" s="39">
        <f t="shared" si="79"/>
        <v>-0.27828838150340429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14892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4048</v>
      </c>
      <c r="K333" s="38">
        <f t="shared" si="74"/>
        <v>0.27182379801235562</v>
      </c>
      <c r="L333" s="33">
        <v>3048</v>
      </c>
      <c r="M333" s="38">
        <f t="shared" si="75"/>
        <v>0.20467365028203063</v>
      </c>
      <c r="N333" s="33">
        <f t="shared" si="76"/>
        <v>16192</v>
      </c>
      <c r="O333" s="38">
        <f t="shared" si="77"/>
        <v>1.0872951920494225</v>
      </c>
      <c r="P333" s="33">
        <v>4548</v>
      </c>
      <c r="Q333" s="33">
        <v>11868</v>
      </c>
      <c r="R333" s="33">
        <v>17300</v>
      </c>
      <c r="S333" s="33">
        <v>17692</v>
      </c>
      <c r="T333" s="38">
        <f t="shared" si="78"/>
        <v>1.0226589595375724</v>
      </c>
      <c r="U333" s="38">
        <f t="shared" si="79"/>
        <v>-0.32981530343007914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438277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158277</v>
      </c>
      <c r="M335" s="38">
        <f t="shared" si="75"/>
        <v>0.36113462490616666</v>
      </c>
      <c r="N335" s="33">
        <f t="shared" si="76"/>
        <v>158277</v>
      </c>
      <c r="O335" s="38">
        <f t="shared" si="77"/>
        <v>0.36113462490616666</v>
      </c>
      <c r="P335" s="33">
        <v>237612</v>
      </c>
      <c r="Q335" s="33">
        <v>4578000</v>
      </c>
      <c r="R335" s="33">
        <v>443889</v>
      </c>
      <c r="S335" s="33">
        <v>237612</v>
      </c>
      <c r="T335" s="38">
        <f t="shared" si="78"/>
        <v>0.53529598615870189</v>
      </c>
      <c r="U335" s="38">
        <f t="shared" si="79"/>
        <v>-0.33388465229028841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453169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4048</v>
      </c>
      <c r="K337" s="39">
        <f t="shared" si="74"/>
        <v>8.9326498502766069E-3</v>
      </c>
      <c r="L337" s="34">
        <f>SUM(L333:L336)</f>
        <v>161325</v>
      </c>
      <c r="M337" s="39">
        <f t="shared" si="75"/>
        <v>0.35599301805728106</v>
      </c>
      <c r="N337" s="34">
        <f t="shared" si="76"/>
        <v>174469</v>
      </c>
      <c r="O337" s="39">
        <f t="shared" si="77"/>
        <v>0.38499764988337687</v>
      </c>
      <c r="P337" s="34">
        <f>SUM(P333:P336)</f>
        <v>242160</v>
      </c>
      <c r="Q337" s="34">
        <f>SUM(Q333:Q336)</f>
        <v>4589868</v>
      </c>
      <c r="R337" s="34">
        <f>SUM(R333:R336)</f>
        <v>461189</v>
      </c>
      <c r="S337" s="34">
        <f>SUM(S333:S336)</f>
        <v>255304</v>
      </c>
      <c r="T337" s="39">
        <f t="shared" si="78"/>
        <v>0.55357781733736056</v>
      </c>
      <c r="U337" s="39">
        <f t="shared" si="79"/>
        <v>-0.33380822596630322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1393036665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259549421</v>
      </c>
      <c r="K338" s="39">
        <f t="shared" si="74"/>
        <v>0.18631915980474212</v>
      </c>
      <c r="L338" s="34">
        <f>SUM(L302,L304:L309,L311:L316,L318:L322,L324:L331,L333:L336)</f>
        <v>161355754</v>
      </c>
      <c r="M338" s="39">
        <f t="shared" si="75"/>
        <v>0.11583022762721037</v>
      </c>
      <c r="N338" s="34">
        <f t="shared" si="76"/>
        <v>884904032</v>
      </c>
      <c r="O338" s="39">
        <f t="shared" si="77"/>
        <v>0.63523384145814998</v>
      </c>
      <c r="P338" s="34">
        <f>SUM(P302,P304:P309,P311:P316,P318:P322,P324:P331,P333:P336)</f>
        <v>191978035</v>
      </c>
      <c r="Q338" s="34">
        <f>SUM(Q302,Q304:Q309,Q311:Q316,Q318:Q322,Q324:Q331,Q333:Q336)</f>
        <v>1414167727</v>
      </c>
      <c r="R338" s="34">
        <f>SUM(R302,R304:R309,R311:R316,R318:R322,R324:R331,R333:R336)</f>
        <v>1375631026</v>
      </c>
      <c r="S338" s="34">
        <f>SUM(S302,S304:S309,S311:S316,S318:S322,S324:S331,S333:S336)</f>
        <v>853041689</v>
      </c>
      <c r="T338" s="39">
        <f t="shared" si="78"/>
        <v>0.62010937008336997</v>
      </c>
      <c r="U338" s="39">
        <f t="shared" si="79"/>
        <v>-0.15950929490449262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4149295295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396564094</v>
      </c>
      <c r="K339" s="41">
        <f t="shared" si="74"/>
        <v>9.5573842256507807E-2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612389761</v>
      </c>
      <c r="M339" s="41">
        <f t="shared" si="75"/>
        <v>0.14758885966442165</v>
      </c>
      <c r="N339" s="36">
        <f t="shared" si="76"/>
        <v>2212484861</v>
      </c>
      <c r="O339" s="41">
        <f t="shared" si="77"/>
        <v>0.5332194273244657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617184912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4070384706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2553058525</v>
      </c>
      <c r="T339" s="41">
        <f t="shared" si="78"/>
        <v>0.62722781982662057</v>
      </c>
      <c r="U339" s="41">
        <f t="shared" si="79"/>
        <v>-7.7693911610074995E-3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-19289</v>
      </c>
      <c r="K8" s="38">
        <f>IF(($E8       =0),0,($J8       /$E8       ))</f>
        <v>-0.55863187465608621</v>
      </c>
      <c r="L8" s="33">
        <v>1100</v>
      </c>
      <c r="M8" s="38">
        <f>IF(($E8       =0),0,($L8       /$E8       ))</f>
        <v>3.1857279388340237E-2</v>
      </c>
      <c r="N8" s="33">
        <f>$F8       +$H8       +$J8       +$L8</f>
        <v>12600</v>
      </c>
      <c r="O8" s="38">
        <f>IF(($E8       =0),0,($N8       /$E8       ))</f>
        <v>0.36491065481189727</v>
      </c>
      <c r="P8" s="33">
        <v>47586</v>
      </c>
      <c r="Q8" s="33">
        <v>31971</v>
      </c>
      <c r="R8" s="33">
        <v>31971</v>
      </c>
      <c r="S8" s="33">
        <v>72955</v>
      </c>
      <c r="T8" s="38">
        <f>IF(($R8       =0),0,($S8       /$R8       ))</f>
        <v>2.2819117325075848</v>
      </c>
      <c r="U8" s="38">
        <f>IF(($P8       =0),0,(($L8       /$P8       )-1))</f>
        <v>-0.97688395746648171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1848990</v>
      </c>
      <c r="E9" s="33">
        <v>1905400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182691</v>
      </c>
      <c r="K9" s="38">
        <f>IF(($E9       =0),0,($J9       /$E9       ))</f>
        <v>9.5880654980581501E-2</v>
      </c>
      <c r="L9" s="33">
        <v>590756</v>
      </c>
      <c r="M9" s="38">
        <f>IF(($E9       =0),0,($L9       /$E9       ))</f>
        <v>0.31004303558307966</v>
      </c>
      <c r="N9" s="33">
        <f>$F9       +$H9       +$J9       +$L9</f>
        <v>1464726</v>
      </c>
      <c r="O9" s="38">
        <f>IF(($E9       =0),0,($N9       /$E9       ))</f>
        <v>0.76872362758475909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1939929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163402</v>
      </c>
      <c r="K10" s="39">
        <f t="shared" ref="K10:K54" si="2">IF(($E10      =0),0,($J10      /$E10      ))</f>
        <v>8.4230917729463298E-2</v>
      </c>
      <c r="L10" s="34">
        <f>SUM(L8:L9)</f>
        <v>591856</v>
      </c>
      <c r="M10" s="39">
        <f t="shared" ref="M10:M54" si="3">IF(($E10      =0),0,($L10      /$E10      ))</f>
        <v>0.30509157809383747</v>
      </c>
      <c r="N10" s="34">
        <f t="shared" ref="N10:N54" si="4">$F10      +$H10      +$J10      +$L10</f>
        <v>1477326</v>
      </c>
      <c r="O10" s="39">
        <f t="shared" ref="O10:O54" si="5">IF(($E10      =0),0,($N10      /$E10      ))</f>
        <v>0.76153611807442434</v>
      </c>
      <c r="P10" s="34">
        <f>SUM(P8:P9)</f>
        <v>47586</v>
      </c>
      <c r="Q10" s="34">
        <f>SUM(Q8:Q9)</f>
        <v>31971</v>
      </c>
      <c r="R10" s="34">
        <f>SUM(R8:R9)</f>
        <v>31971</v>
      </c>
      <c r="S10" s="34">
        <f>SUM(S8:S9)</f>
        <v>72955</v>
      </c>
      <c r="T10" s="39">
        <f t="shared" ref="T10:T54" si="6">IF(($R10      =0),0,($S10      /$R10      ))</f>
        <v>2.2819117325075848</v>
      </c>
      <c r="U10" s="39">
        <f t="shared" ref="U10:U54" si="7">IF(($P10      =0),0,(($L10      /$P10      )-1))</f>
        <v>11.437607699743623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2020000</v>
      </c>
      <c r="R11" s="33">
        <v>2020000</v>
      </c>
      <c r="S11" s="33">
        <v>1010000</v>
      </c>
      <c r="T11" s="38">
        <f t="shared" si="6"/>
        <v>0.5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5300</v>
      </c>
      <c r="E12" s="33">
        <v>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865</v>
      </c>
      <c r="K12" s="38">
        <f t="shared" si="2"/>
        <v>0</v>
      </c>
      <c r="L12" s="33">
        <v>236</v>
      </c>
      <c r="M12" s="38">
        <f t="shared" si="3"/>
        <v>0</v>
      </c>
      <c r="N12" s="33">
        <f t="shared" si="4"/>
        <v>2830</v>
      </c>
      <c r="O12" s="38">
        <f t="shared" si="5"/>
        <v>0</v>
      </c>
      <c r="P12" s="33">
        <v>374</v>
      </c>
      <c r="Q12" s="33">
        <v>841700</v>
      </c>
      <c r="R12" s="33">
        <v>895300</v>
      </c>
      <c r="S12" s="33">
        <v>447240</v>
      </c>
      <c r="T12" s="38">
        <f t="shared" si="6"/>
        <v>0.49954205294314757</v>
      </c>
      <c r="U12" s="38">
        <f t="shared" si="7"/>
        <v>-0.36898395721925137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470</v>
      </c>
      <c r="K13" s="38">
        <f t="shared" si="2"/>
        <v>0</v>
      </c>
      <c r="L13" s="33">
        <v>13060</v>
      </c>
      <c r="M13" s="38">
        <f t="shared" si="3"/>
        <v>0</v>
      </c>
      <c r="N13" s="33">
        <f t="shared" si="4"/>
        <v>1032956</v>
      </c>
      <c r="O13" s="38">
        <f t="shared" si="5"/>
        <v>0</v>
      </c>
      <c r="P13" s="33">
        <v>448373</v>
      </c>
      <c r="Q13" s="33">
        <v>2013996</v>
      </c>
      <c r="R13" s="33">
        <v>2013996</v>
      </c>
      <c r="S13" s="33">
        <v>740771</v>
      </c>
      <c r="T13" s="38">
        <f t="shared" si="6"/>
        <v>0.36781155473992999</v>
      </c>
      <c r="U13" s="38">
        <f t="shared" si="7"/>
        <v>-0.97087246555880924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1740208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-288350</v>
      </c>
      <c r="K14" s="38">
        <f t="shared" si="2"/>
        <v>-0.16569858315787539</v>
      </c>
      <c r="L14" s="33">
        <v>145497</v>
      </c>
      <c r="M14" s="38">
        <f t="shared" si="3"/>
        <v>8.3608970881641737E-2</v>
      </c>
      <c r="N14" s="33">
        <f t="shared" si="4"/>
        <v>1596436</v>
      </c>
      <c r="O14" s="38">
        <f t="shared" si="5"/>
        <v>0.9173822899331574</v>
      </c>
      <c r="P14" s="33">
        <v>401164</v>
      </c>
      <c r="Q14" s="33">
        <v>1669021</v>
      </c>
      <c r="R14" s="33">
        <v>1669021</v>
      </c>
      <c r="S14" s="33">
        <v>1628706</v>
      </c>
      <c r="T14" s="38">
        <f t="shared" si="6"/>
        <v>0.97584512118181854</v>
      </c>
      <c r="U14" s="38">
        <f t="shared" si="7"/>
        <v>-0.63731291940453283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2246469</v>
      </c>
      <c r="E16" s="33">
        <v>3170489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741758</v>
      </c>
      <c r="K16" s="38">
        <f t="shared" si="2"/>
        <v>0.23395697004468397</v>
      </c>
      <c r="L16" s="33">
        <v>524</v>
      </c>
      <c r="M16" s="38">
        <f t="shared" si="3"/>
        <v>1.652741895650797E-4</v>
      </c>
      <c r="N16" s="33">
        <f t="shared" si="4"/>
        <v>2225454</v>
      </c>
      <c r="O16" s="38">
        <f t="shared" si="5"/>
        <v>0.70192768371062009</v>
      </c>
      <c r="P16" s="33">
        <v>715265</v>
      </c>
      <c r="Q16" s="33">
        <v>3050960</v>
      </c>
      <c r="R16" s="33">
        <v>3050960</v>
      </c>
      <c r="S16" s="33">
        <v>2706455</v>
      </c>
      <c r="T16" s="38">
        <f t="shared" si="6"/>
        <v>0.8870830820463067</v>
      </c>
      <c r="U16" s="38">
        <f t="shared" si="7"/>
        <v>-0.9992674043885833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-8993</v>
      </c>
      <c r="Q17" s="33">
        <v>0</v>
      </c>
      <c r="R17" s="33">
        <v>4154</v>
      </c>
      <c r="S17" s="33">
        <v>689668</v>
      </c>
      <c r="T17" s="38">
        <f t="shared" si="6"/>
        <v>166.02503610977371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2000000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11250</v>
      </c>
      <c r="M18" s="38">
        <f t="shared" si="3"/>
        <v>5.6249999999999998E-3</v>
      </c>
      <c r="N18" s="33">
        <f t="shared" si="4"/>
        <v>11250</v>
      </c>
      <c r="O18" s="38">
        <f t="shared" si="5"/>
        <v>5.6249999999999998E-3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8935058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454743</v>
      </c>
      <c r="K19" s="39">
        <f t="shared" si="2"/>
        <v>5.089424153710026E-2</v>
      </c>
      <c r="L19" s="34">
        <f>SUM(L11:L18)</f>
        <v>170567</v>
      </c>
      <c r="M19" s="39">
        <f t="shared" si="3"/>
        <v>1.9089635456199613E-2</v>
      </c>
      <c r="N19" s="34">
        <f t="shared" si="4"/>
        <v>4868926</v>
      </c>
      <c r="O19" s="39">
        <f t="shared" si="5"/>
        <v>0.5449238270193657</v>
      </c>
      <c r="P19" s="34">
        <f>SUM(P11:P18)</f>
        <v>1556183</v>
      </c>
      <c r="Q19" s="34">
        <f>SUM(Q11:Q18)</f>
        <v>9595677</v>
      </c>
      <c r="R19" s="34">
        <f>SUM(R11:R18)</f>
        <v>9653431</v>
      </c>
      <c r="S19" s="34">
        <f>SUM(S11:S18)</f>
        <v>7222840</v>
      </c>
      <c r="T19" s="39">
        <f t="shared" si="6"/>
        <v>0.74821480569965226</v>
      </c>
      <c r="U19" s="39">
        <f t="shared" si="7"/>
        <v>-0.89039399607886738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84702471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13573</v>
      </c>
      <c r="K26" s="38">
        <f t="shared" si="2"/>
        <v>1.6024325901897241E-4</v>
      </c>
      <c r="L26" s="33">
        <v>13547</v>
      </c>
      <c r="M26" s="38">
        <f t="shared" si="3"/>
        <v>1.599363022124821E-4</v>
      </c>
      <c r="N26" s="33">
        <f t="shared" si="4"/>
        <v>52716</v>
      </c>
      <c r="O26" s="38">
        <f t="shared" si="5"/>
        <v>6.2236673119016794E-4</v>
      </c>
      <c r="P26" s="33">
        <v>6475</v>
      </c>
      <c r="Q26" s="33">
        <v>80637408</v>
      </c>
      <c r="R26" s="33">
        <v>0</v>
      </c>
      <c r="S26" s="33">
        <v>6475</v>
      </c>
      <c r="T26" s="38">
        <f t="shared" si="6"/>
        <v>0</v>
      </c>
      <c r="U26" s="38">
        <f t="shared" si="7"/>
        <v>1.0922007722007723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84702471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13573</v>
      </c>
      <c r="K27" s="39">
        <f t="shared" si="2"/>
        <v>1.6024325901897241E-4</v>
      </c>
      <c r="L27" s="34">
        <f>SUM(L20:L26)</f>
        <v>13547</v>
      </c>
      <c r="M27" s="39">
        <f t="shared" si="3"/>
        <v>1.599363022124821E-4</v>
      </c>
      <c r="N27" s="34">
        <f t="shared" si="4"/>
        <v>52716</v>
      </c>
      <c r="O27" s="39">
        <f t="shared" si="5"/>
        <v>6.2236673119016794E-4</v>
      </c>
      <c r="P27" s="34">
        <f>SUM(P20:P26)</f>
        <v>6475</v>
      </c>
      <c r="Q27" s="34">
        <f>SUM(Q20:Q26)</f>
        <v>80637408</v>
      </c>
      <c r="R27" s="34">
        <f>SUM(R20:R26)</f>
        <v>0</v>
      </c>
      <c r="S27" s="34">
        <f>SUM(S20:S26)</f>
        <v>6475</v>
      </c>
      <c r="T27" s="39">
        <f t="shared" si="6"/>
        <v>0</v>
      </c>
      <c r="U27" s="39">
        <f t="shared" si="7"/>
        <v>1.0922007722007723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447000</v>
      </c>
      <c r="R29" s="33">
        <v>498392</v>
      </c>
      <c r="S29" s="33">
        <v>110469</v>
      </c>
      <c r="T29" s="38">
        <f t="shared" si="6"/>
        <v>0.22165082906627714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1135608</v>
      </c>
      <c r="R35" s="34">
        <f>SUM(R28:R34)</f>
        <v>498392</v>
      </c>
      <c r="S35" s="34">
        <f>SUM(S28:S34)</f>
        <v>110469</v>
      </c>
      <c r="T35" s="39">
        <f t="shared" si="6"/>
        <v>0.22165082906627714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40859</v>
      </c>
      <c r="K39" s="38">
        <f t="shared" si="2"/>
        <v>0.11349722222222222</v>
      </c>
      <c r="L39" s="33">
        <v>6675</v>
      </c>
      <c r="M39" s="38">
        <f t="shared" si="3"/>
        <v>1.8541666666666668E-2</v>
      </c>
      <c r="N39" s="33">
        <f t="shared" si="4"/>
        <v>47534</v>
      </c>
      <c r="O39" s="38">
        <f t="shared" si="5"/>
        <v>0.1320388888888889</v>
      </c>
      <c r="P39" s="33">
        <v>20631</v>
      </c>
      <c r="Q39" s="33">
        <v>2328920</v>
      </c>
      <c r="R39" s="33">
        <v>2328920</v>
      </c>
      <c r="S39" s="33">
        <v>22878</v>
      </c>
      <c r="T39" s="38">
        <f t="shared" si="6"/>
        <v>9.8234374731635266E-3</v>
      </c>
      <c r="U39" s="38">
        <f t="shared" si="7"/>
        <v>-0.67645775774320205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40859</v>
      </c>
      <c r="K40" s="39">
        <f t="shared" si="2"/>
        <v>0.11349722222222222</v>
      </c>
      <c r="L40" s="34">
        <f>SUM(L36:L39)</f>
        <v>6675</v>
      </c>
      <c r="M40" s="39">
        <f t="shared" si="3"/>
        <v>1.8541666666666668E-2</v>
      </c>
      <c r="N40" s="34">
        <f t="shared" si="4"/>
        <v>47534</v>
      </c>
      <c r="O40" s="39">
        <f t="shared" si="5"/>
        <v>0.1320388888888889</v>
      </c>
      <c r="P40" s="34">
        <f>SUM(P36:P39)</f>
        <v>20631</v>
      </c>
      <c r="Q40" s="34">
        <f>SUM(Q36:Q39)</f>
        <v>2328920</v>
      </c>
      <c r="R40" s="34">
        <f>SUM(R36:R39)</f>
        <v>2328920</v>
      </c>
      <c r="S40" s="34">
        <f>SUM(S36:S39)</f>
        <v>22878</v>
      </c>
      <c r="T40" s="39">
        <f t="shared" si="6"/>
        <v>9.8234374731635266E-3</v>
      </c>
      <c r="U40" s="39">
        <f t="shared" si="7"/>
        <v>-0.67645775774320205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21675173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22821455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21675173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22821455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117612631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672577</v>
      </c>
      <c r="K54" s="39">
        <f t="shared" si="2"/>
        <v>5.7185779646405496E-3</v>
      </c>
      <c r="L54" s="34">
        <f>SUM(L8:L9,L11:L18,L20:L26,L28:L34,L36:L39,L41:L46,L48:L52)</f>
        <v>782645</v>
      </c>
      <c r="M54" s="39">
        <f t="shared" si="3"/>
        <v>6.6544298290546703E-3</v>
      </c>
      <c r="N54" s="34">
        <f t="shared" si="4"/>
        <v>6446502</v>
      </c>
      <c r="O54" s="39">
        <f t="shared" si="5"/>
        <v>5.481130678897915E-2</v>
      </c>
      <c r="P54" s="34">
        <f>SUM(P8:P9,P11:P18,P20:P26,P28:P34,P36:P39,P41:P46,P48:P52)</f>
        <v>1630875</v>
      </c>
      <c r="Q54" s="34">
        <f>SUM(Q8:Q9,Q11:Q18,Q20:Q26,Q28:Q34,Q36:Q39,Q41:Q46,Q48:Q52)</f>
        <v>116587241</v>
      </c>
      <c r="R54" s="34">
        <f>SUM(R8:R9,R11:R18,R20:R26,R28:R34,R36:R39,R41:R46,R48:R52)</f>
        <v>35334169</v>
      </c>
      <c r="S54" s="34">
        <f>SUM(S8:S9,S11:S18,S20:S26,S28:S34,S36:S39,S41:S46,S48:S52)</f>
        <v>7435617</v>
      </c>
      <c r="T54" s="39">
        <f t="shared" si="6"/>
        <v>0.21043701353214223</v>
      </c>
      <c r="U54" s="39">
        <f t="shared" si="7"/>
        <v>-0.52010730436115582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4300</v>
      </c>
      <c r="K57" s="38">
        <f t="shared" ref="K57:K85" si="10">IF(($E57      =0),0,($J57      /$E57      ))</f>
        <v>0</v>
      </c>
      <c r="L57" s="33">
        <v>2000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11191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4300</v>
      </c>
      <c r="K58" s="39">
        <f t="shared" si="10"/>
        <v>0</v>
      </c>
      <c r="L58" s="34">
        <f>L57</f>
        <v>2000</v>
      </c>
      <c r="M58" s="39">
        <f t="shared" si="11"/>
        <v>0</v>
      </c>
      <c r="N58" s="34">
        <f t="shared" si="12"/>
        <v>11191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-6202</v>
      </c>
      <c r="K68" s="38">
        <f t="shared" si="10"/>
        <v>0.18601721604031074</v>
      </c>
      <c r="L68" s="33">
        <v>-5939</v>
      </c>
      <c r="M68" s="38">
        <f t="shared" si="11"/>
        <v>0.17812903032302571</v>
      </c>
      <c r="N68" s="33">
        <f t="shared" si="12"/>
        <v>-14943</v>
      </c>
      <c r="O68" s="38">
        <f t="shared" si="13"/>
        <v>0.44818691700908792</v>
      </c>
      <c r="P68" s="33">
        <v>-7864</v>
      </c>
      <c r="Q68" s="33">
        <v>586000</v>
      </c>
      <c r="R68" s="33">
        <v>586000</v>
      </c>
      <c r="S68" s="33">
        <v>-31453</v>
      </c>
      <c r="T68" s="38">
        <f t="shared" si="14"/>
        <v>-5.36740614334471E-2</v>
      </c>
      <c r="U68" s="38">
        <f t="shared" si="15"/>
        <v>-0.24478636826042721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-6202</v>
      </c>
      <c r="K70" s="39">
        <f t="shared" si="10"/>
        <v>0.18601721604031074</v>
      </c>
      <c r="L70" s="34">
        <f>SUM(L64:L69)</f>
        <v>-5939</v>
      </c>
      <c r="M70" s="39">
        <f t="shared" si="11"/>
        <v>0.17812903032302571</v>
      </c>
      <c r="N70" s="34">
        <f t="shared" si="12"/>
        <v>-14943</v>
      </c>
      <c r="O70" s="39">
        <f t="shared" si="13"/>
        <v>0.44818691700908792</v>
      </c>
      <c r="P70" s="34">
        <f>SUM(P64:P69)</f>
        <v>-7864</v>
      </c>
      <c r="Q70" s="34">
        <f>SUM(Q64:Q69)</f>
        <v>586000</v>
      </c>
      <c r="R70" s="34">
        <f>SUM(R64:R69)</f>
        <v>586000</v>
      </c>
      <c r="S70" s="34">
        <f>SUM(S64:S69)</f>
        <v>-31453</v>
      </c>
      <c r="T70" s="39">
        <f t="shared" si="14"/>
        <v>-5.36740614334471E-2</v>
      </c>
      <c r="U70" s="39">
        <f t="shared" si="15"/>
        <v>-0.24478636826042721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-1902</v>
      </c>
      <c r="K85" s="39">
        <f t="shared" si="10"/>
        <v>5.7046879217779914E-2</v>
      </c>
      <c r="L85" s="34">
        <f>SUM(L57,L59:L62,L64:L69,L71:L77,L79:L83)</f>
        <v>-3939</v>
      </c>
      <c r="M85" s="39">
        <f t="shared" si="11"/>
        <v>0.11814282714975556</v>
      </c>
      <c r="N85" s="34">
        <f t="shared" si="12"/>
        <v>-3752</v>
      </c>
      <c r="O85" s="39">
        <f t="shared" si="13"/>
        <v>0.11253411715305479</v>
      </c>
      <c r="P85" s="34">
        <f>SUM(P57,P59:P62,P64:P69,P71:P77,P79:P83)</f>
        <v>-7864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-31453</v>
      </c>
      <c r="T85" s="39">
        <f t="shared" si="14"/>
        <v>-5.36740614334471E-2</v>
      </c>
      <c r="U85" s="39">
        <f t="shared" si="15"/>
        <v>-0.49910986775178023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188441615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54645789</v>
      </c>
      <c r="K88" s="38">
        <f t="shared" ref="K88:K99" si="18">IF(($E88      =0),0,($J88      /$E88      ))</f>
        <v>0.28998790421107357</v>
      </c>
      <c r="L88" s="33">
        <v>6110380</v>
      </c>
      <c r="M88" s="38">
        <f t="shared" ref="M88:M99" si="19">IF(($E88      =0),0,($L88      /$E88      ))</f>
        <v>3.2425852431799629E-2</v>
      </c>
      <c r="N88" s="33">
        <f t="shared" ref="N88:N99" si="20">$F88      +$H88      +$J88      +$L88</f>
        <v>191585298</v>
      </c>
      <c r="O88" s="38">
        <f t="shared" ref="O88:O99" si="21">IF(($E88      =0),0,($N88      /$E88      ))</f>
        <v>1.016682530554623</v>
      </c>
      <c r="P88" s="33">
        <v>5735564</v>
      </c>
      <c r="Q88" s="33">
        <v>178626136</v>
      </c>
      <c r="R88" s="33">
        <v>182626136</v>
      </c>
      <c r="S88" s="33">
        <v>176483663</v>
      </c>
      <c r="T88" s="38">
        <f t="shared" ref="T88:T99" si="22">IF(($R88      =0),0,($S88      /$R88      ))</f>
        <v>0.96636586014172687</v>
      </c>
      <c r="U88" s="38">
        <f t="shared" ref="U88:U99" si="23">IF(($P88      =0),0,(($L88      /$P88      )-1))</f>
        <v>6.5349458222417223E-2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11212800</v>
      </c>
      <c r="K89" s="38">
        <f t="shared" si="18"/>
        <v>0.4</v>
      </c>
      <c r="L89" s="33">
        <v>64512</v>
      </c>
      <c r="M89" s="38">
        <f t="shared" si="19"/>
        <v>2.3013698630136984E-3</v>
      </c>
      <c r="N89" s="33">
        <f t="shared" si="20"/>
        <v>28141182</v>
      </c>
      <c r="O89" s="38">
        <f t="shared" si="21"/>
        <v>1.0038949058219178</v>
      </c>
      <c r="P89" s="33">
        <v>13954082</v>
      </c>
      <c r="Q89" s="33">
        <v>27493000</v>
      </c>
      <c r="R89" s="33">
        <v>27493000</v>
      </c>
      <c r="S89" s="33">
        <v>13995809</v>
      </c>
      <c r="T89" s="38">
        <f t="shared" si="22"/>
        <v>0.50906809005928777</v>
      </c>
      <c r="U89" s="38">
        <f t="shared" si="23"/>
        <v>-0.99537683668477794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86765435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-1875351</v>
      </c>
      <c r="K90" s="38">
        <f t="shared" si="18"/>
        <v>-2.1614033284106743E-2</v>
      </c>
      <c r="L90" s="33">
        <v>-1781571</v>
      </c>
      <c r="M90" s="38">
        <f t="shared" si="19"/>
        <v>-2.0533188129581787E-2</v>
      </c>
      <c r="N90" s="33">
        <f t="shared" si="20"/>
        <v>33875590</v>
      </c>
      <c r="O90" s="38">
        <f t="shared" si="21"/>
        <v>0.39042724790119476</v>
      </c>
      <c r="P90" s="33">
        <v>15946939</v>
      </c>
      <c r="Q90" s="33">
        <v>92633551</v>
      </c>
      <c r="R90" s="33">
        <v>85930605</v>
      </c>
      <c r="S90" s="33">
        <v>78537033</v>
      </c>
      <c r="T90" s="38">
        <f t="shared" si="22"/>
        <v>0.91395880431657617</v>
      </c>
      <c r="U90" s="38">
        <f t="shared" si="23"/>
        <v>-1.1117186815601414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303239050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63983238</v>
      </c>
      <c r="K91" s="39">
        <f t="shared" si="18"/>
        <v>0.21099933534285903</v>
      </c>
      <c r="L91" s="34">
        <f>SUM(L88:L90)</f>
        <v>4393321</v>
      </c>
      <c r="M91" s="39">
        <f t="shared" si="19"/>
        <v>1.4487979038319767E-2</v>
      </c>
      <c r="N91" s="34">
        <f t="shared" si="20"/>
        <v>253602070</v>
      </c>
      <c r="O91" s="39">
        <f t="shared" si="21"/>
        <v>0.83631072581186361</v>
      </c>
      <c r="P91" s="34">
        <f>SUM(P88:P90)</f>
        <v>35636585</v>
      </c>
      <c r="Q91" s="34">
        <f>SUM(Q88:Q90)</f>
        <v>298752687</v>
      </c>
      <c r="R91" s="34">
        <f>SUM(R88:R90)</f>
        <v>296049741</v>
      </c>
      <c r="S91" s="34">
        <f>SUM(S88:S90)</f>
        <v>269016505</v>
      </c>
      <c r="T91" s="39">
        <f t="shared" si="22"/>
        <v>0.90868684462047877</v>
      </c>
      <c r="U91" s="39">
        <f t="shared" si="23"/>
        <v>-0.8767187989533789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67823314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10868495</v>
      </c>
      <c r="K92" s="38">
        <f t="shared" si="18"/>
        <v>0.16024718284924858</v>
      </c>
      <c r="L92" s="33">
        <v>10316728</v>
      </c>
      <c r="M92" s="38">
        <f t="shared" si="19"/>
        <v>0.1521118239666083</v>
      </c>
      <c r="N92" s="33">
        <f t="shared" si="20"/>
        <v>41691934</v>
      </c>
      <c r="O92" s="38">
        <f t="shared" si="21"/>
        <v>0.61471390206618337</v>
      </c>
      <c r="P92" s="33">
        <v>10072767</v>
      </c>
      <c r="Q92" s="33">
        <v>30149970</v>
      </c>
      <c r="R92" s="33">
        <v>97442366</v>
      </c>
      <c r="S92" s="33">
        <v>38567217</v>
      </c>
      <c r="T92" s="38">
        <f t="shared" si="22"/>
        <v>0.39579516162405171</v>
      </c>
      <c r="U92" s="38">
        <f t="shared" si="23"/>
        <v>2.4219859349471795E-2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987538</v>
      </c>
      <c r="Q93" s="33">
        <v>5952477</v>
      </c>
      <c r="R93" s="33">
        <v>5952477</v>
      </c>
      <c r="S93" s="33">
        <v>987538</v>
      </c>
      <c r="T93" s="38">
        <f t="shared" si="22"/>
        <v>0.1659037069777842</v>
      </c>
      <c r="U93" s="38">
        <f t="shared" si="23"/>
        <v>-1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4844621</v>
      </c>
      <c r="M94" s="38">
        <f t="shared" si="19"/>
        <v>0.71219604343780185</v>
      </c>
      <c r="N94" s="33">
        <f t="shared" si="20"/>
        <v>8274869</v>
      </c>
      <c r="O94" s="38">
        <f t="shared" si="21"/>
        <v>1.2164685249405722</v>
      </c>
      <c r="P94" s="33">
        <v>7304302</v>
      </c>
      <c r="Q94" s="33">
        <v>5680773</v>
      </c>
      <c r="R94" s="33">
        <v>5680773</v>
      </c>
      <c r="S94" s="33">
        <v>7304302</v>
      </c>
      <c r="T94" s="38">
        <f t="shared" si="22"/>
        <v>1.2857936763183462</v>
      </c>
      <c r="U94" s="38">
        <f t="shared" si="23"/>
        <v>-0.33674415433534921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42000</v>
      </c>
      <c r="K95" s="38">
        <f t="shared" si="18"/>
        <v>2.6666666666666668E-2</v>
      </c>
      <c r="L95" s="33">
        <v>0</v>
      </c>
      <c r="M95" s="38">
        <f t="shared" si="19"/>
        <v>0</v>
      </c>
      <c r="N95" s="33">
        <f t="shared" si="20"/>
        <v>174000</v>
      </c>
      <c r="O95" s="38">
        <f t="shared" si="21"/>
        <v>0.11047619047619048</v>
      </c>
      <c r="P95" s="33">
        <v>45000</v>
      </c>
      <c r="Q95" s="33">
        <v>1575000</v>
      </c>
      <c r="R95" s="33">
        <v>2347000</v>
      </c>
      <c r="S95" s="33">
        <v>2351000</v>
      </c>
      <c r="T95" s="38">
        <f t="shared" si="22"/>
        <v>1.0017043033659991</v>
      </c>
      <c r="U95" s="38">
        <f t="shared" si="23"/>
        <v>-1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82153161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10910495</v>
      </c>
      <c r="K96" s="39">
        <f t="shared" si="18"/>
        <v>0.13280675834250613</v>
      </c>
      <c r="L96" s="34">
        <f>SUM(L92:L95)</f>
        <v>15161349</v>
      </c>
      <c r="M96" s="39">
        <f t="shared" si="19"/>
        <v>0.18454979474252975</v>
      </c>
      <c r="N96" s="34">
        <f t="shared" si="20"/>
        <v>51621698</v>
      </c>
      <c r="O96" s="39">
        <f t="shared" si="21"/>
        <v>0.628359242318138</v>
      </c>
      <c r="P96" s="34">
        <f>SUM(P92:P95)</f>
        <v>18409607</v>
      </c>
      <c r="Q96" s="34">
        <f>SUM(Q92:Q95)</f>
        <v>43358220</v>
      </c>
      <c r="R96" s="34">
        <f>SUM(R92:R95)</f>
        <v>111422616</v>
      </c>
      <c r="S96" s="34">
        <f>SUM(S92:S95)</f>
        <v>49210057</v>
      </c>
      <c r="T96" s="39">
        <f t="shared" si="22"/>
        <v>0.44165232128457654</v>
      </c>
      <c r="U96" s="39">
        <f t="shared" si="23"/>
        <v>-0.17644363619494974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164765296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41479450</v>
      </c>
      <c r="K97" s="38">
        <f t="shared" si="18"/>
        <v>0.25174870562548562</v>
      </c>
      <c r="L97" s="33">
        <v>1485817</v>
      </c>
      <c r="M97" s="38">
        <f t="shared" si="19"/>
        <v>9.0177788410005944E-3</v>
      </c>
      <c r="N97" s="33">
        <f t="shared" si="20"/>
        <v>163356045</v>
      </c>
      <c r="O97" s="38">
        <f t="shared" si="21"/>
        <v>0.9914469185307081</v>
      </c>
      <c r="P97" s="33">
        <v>1052792</v>
      </c>
      <c r="Q97" s="33">
        <v>168957830</v>
      </c>
      <c r="R97" s="33">
        <v>176155030</v>
      </c>
      <c r="S97" s="33">
        <v>175449232</v>
      </c>
      <c r="T97" s="38">
        <f t="shared" si="22"/>
        <v>0.9959933133899157</v>
      </c>
      <c r="U97" s="38">
        <f t="shared" si="23"/>
        <v>0.41131106619351221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2866450</v>
      </c>
      <c r="K99" s="38">
        <f t="shared" si="18"/>
        <v>0.47823121602146729</v>
      </c>
      <c r="L99" s="33">
        <v>776551</v>
      </c>
      <c r="M99" s="38">
        <f t="shared" si="19"/>
        <v>0.12955779065837061</v>
      </c>
      <c r="N99" s="33">
        <f t="shared" si="20"/>
        <v>5568478</v>
      </c>
      <c r="O99" s="38">
        <f t="shared" si="21"/>
        <v>0.92903068441060832</v>
      </c>
      <c r="P99" s="33">
        <v>1179035</v>
      </c>
      <c r="Q99" s="33">
        <v>3500000</v>
      </c>
      <c r="R99" s="33">
        <v>3500000</v>
      </c>
      <c r="S99" s="33">
        <v>1892903</v>
      </c>
      <c r="T99" s="38">
        <f t="shared" si="22"/>
        <v>0.54082942857142857</v>
      </c>
      <c r="U99" s="38">
        <f t="shared" si="23"/>
        <v>-0.34136730461775944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46055526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29869504</v>
      </c>
      <c r="K100" s="38">
        <f>IF(($E100     =0),0,($J100     /$E100     ))</f>
        <v>0.64855418218434857</v>
      </c>
      <c r="L100" s="33">
        <v>1116150</v>
      </c>
      <c r="M100" s="38">
        <f>IF(($E100     =0),0,($L100     /$E100     ))</f>
        <v>2.4234876831066916E-2</v>
      </c>
      <c r="N100" s="33">
        <f>$F100     +$H100     +$J100     +$L100</f>
        <v>46483315</v>
      </c>
      <c r="O100" s="38">
        <f>IF(($E100     =0),0,($N100     /$E100     ))</f>
        <v>1.0092885487834837</v>
      </c>
      <c r="P100" s="33">
        <v>0</v>
      </c>
      <c r="Q100" s="33">
        <v>47422360</v>
      </c>
      <c r="R100" s="33">
        <v>47422360</v>
      </c>
      <c r="S100" s="33">
        <v>47126639</v>
      </c>
      <c r="T100" s="38">
        <f>IF(($R100     =0),0,($S100     /$R100     ))</f>
        <v>0.99376410199745435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216814680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74215404</v>
      </c>
      <c r="K101" s="39">
        <f>IF(($E101     =0),0,($J101     /$E101     ))</f>
        <v>0.34229879637301314</v>
      </c>
      <c r="L101" s="34">
        <f>SUM(L97:L100)</f>
        <v>3378518</v>
      </c>
      <c r="M101" s="39">
        <f>IF(($E101     =0),0,($L101     /$E101     ))</f>
        <v>1.5582514984686461E-2</v>
      </c>
      <c r="N101" s="34">
        <f>$F101     +$H101     +$J101     +$L101</f>
        <v>215407838</v>
      </c>
      <c r="O101" s="39">
        <f>IF(($E101     =0),0,($N101     /$E101     ))</f>
        <v>0.99351131574670126</v>
      </c>
      <c r="P101" s="34">
        <f>SUM(P97:P100)</f>
        <v>2231827</v>
      </c>
      <c r="Q101" s="34">
        <f>SUM(Q97:Q100)</f>
        <v>219880190</v>
      </c>
      <c r="R101" s="34">
        <f>SUM(R97:R100)</f>
        <v>227077390</v>
      </c>
      <c r="S101" s="34">
        <f>SUM(S97:S100)</f>
        <v>224468774</v>
      </c>
      <c r="T101" s="39">
        <f>IF(($R101     =0),0,($S101     /$R101     ))</f>
        <v>0.98851221603348527</v>
      </c>
      <c r="U101" s="39">
        <f>IF(($P101     =0),0,(($L101     /$P101     )-1))</f>
        <v>0.51379027137856115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602206891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149109137</v>
      </c>
      <c r="K102" s="39">
        <f>IF(($E102     =0),0,($J102     /$E102     ))</f>
        <v>0.2476045014237474</v>
      </c>
      <c r="L102" s="34">
        <f>SUM(L88:L90,L92:L95,L97:L100)</f>
        <v>22933188</v>
      </c>
      <c r="M102" s="39">
        <f>IF(($E102     =0),0,($L102     /$E102     ))</f>
        <v>3.8081908963077608E-2</v>
      </c>
      <c r="N102" s="34">
        <f>$F102     +$H102     +$J102     +$L102</f>
        <v>520631606</v>
      </c>
      <c r="O102" s="39">
        <f>IF(($E102     =0),0,($N102     /$E102     ))</f>
        <v>0.86453943616530282</v>
      </c>
      <c r="P102" s="34">
        <f>SUM(P88:P90,P92:P95,P97:P100)</f>
        <v>56278019</v>
      </c>
      <c r="Q102" s="34">
        <f>SUM(Q88:Q90,Q92:Q95,Q97:Q100)</f>
        <v>561991097</v>
      </c>
      <c r="R102" s="34">
        <f>SUM(R88:R90,R92:R95,R97:R100)</f>
        <v>634549747</v>
      </c>
      <c r="S102" s="34">
        <f>SUM(S88:S90,S92:S95,S97:S100)</f>
        <v>542695336</v>
      </c>
      <c r="T102" s="39">
        <f>IF(($R102     =0),0,($S102     /$R102     ))</f>
        <v>0.85524474411302542</v>
      </c>
      <c r="U102" s="39">
        <f>IF(($P102     =0),0,(($L102     /$P102     )-1))</f>
        <v>-0.59250186116181525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57899741</v>
      </c>
      <c r="K105" s="38">
        <f t="shared" ref="K105:K136" si="26">IF(($E105     =0),0,($J105     /$E105     ))</f>
        <v>0.23647701179939798</v>
      </c>
      <c r="L105" s="33">
        <v>-31248640</v>
      </c>
      <c r="M105" s="38">
        <f t="shared" ref="M105:M136" si="27">IF(($E105     =0),0,($L105     /$E105     ))</f>
        <v>-0.12762725501647995</v>
      </c>
      <c r="N105" s="33">
        <f t="shared" ref="N105:N136" si="28">$F105     +$H105     +$J105     +$L105</f>
        <v>132545022</v>
      </c>
      <c r="O105" s="38">
        <f t="shared" ref="O105:O136" si="29">IF(($E105     =0),0,($N105     /$E105     ))</f>
        <v>0.54134699378785589</v>
      </c>
      <c r="P105" s="33">
        <v>20541</v>
      </c>
      <c r="Q105" s="33">
        <v>237793020</v>
      </c>
      <c r="R105" s="33">
        <v>237793020</v>
      </c>
      <c r="S105" s="33">
        <v>115000431</v>
      </c>
      <c r="T105" s="38">
        <f t="shared" ref="T105:T136" si="30">IF(($R105     =0),0,($S105     /$R105     ))</f>
        <v>0.48361567130944383</v>
      </c>
      <c r="U105" s="38">
        <f t="shared" ref="U105:U136" si="31">IF(($P105     =0),0,(($L105     /$P105     )-1))</f>
        <v>-1522.2813397595053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57899741</v>
      </c>
      <c r="K106" s="39">
        <f t="shared" si="26"/>
        <v>0.23647701179939798</v>
      </c>
      <c r="L106" s="34">
        <f>L105</f>
        <v>-31248640</v>
      </c>
      <c r="M106" s="39">
        <f t="shared" si="27"/>
        <v>-0.12762725501647995</v>
      </c>
      <c r="N106" s="34">
        <f t="shared" si="28"/>
        <v>132545022</v>
      </c>
      <c r="O106" s="39">
        <f t="shared" si="29"/>
        <v>0.54134699378785589</v>
      </c>
      <c r="P106" s="34">
        <f>P105</f>
        <v>20541</v>
      </c>
      <c r="Q106" s="34">
        <f>Q105</f>
        <v>237793020</v>
      </c>
      <c r="R106" s="34">
        <f>R105</f>
        <v>237793020</v>
      </c>
      <c r="S106" s="34">
        <f>S105</f>
        <v>115000431</v>
      </c>
      <c r="T106" s="39">
        <f t="shared" si="30"/>
        <v>0.48361567130944383</v>
      </c>
      <c r="U106" s="39">
        <f t="shared" si="31"/>
        <v>-1522.2813397595053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-79</v>
      </c>
      <c r="Q117" s="33">
        <v>0</v>
      </c>
      <c r="R117" s="33">
        <v>0</v>
      </c>
      <c r="S117" s="33">
        <v>-79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385</v>
      </c>
      <c r="M120" s="38">
        <f t="shared" si="27"/>
        <v>0</v>
      </c>
      <c r="N120" s="33">
        <f t="shared" si="28"/>
        <v>385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385</v>
      </c>
      <c r="M121" s="39">
        <f t="shared" si="27"/>
        <v>0</v>
      </c>
      <c r="N121" s="34">
        <f t="shared" si="28"/>
        <v>385</v>
      </c>
      <c r="O121" s="39">
        <f t="shared" si="29"/>
        <v>0</v>
      </c>
      <c r="P121" s="34">
        <f>SUM(P113:P120)</f>
        <v>-79</v>
      </c>
      <c r="Q121" s="34">
        <f>SUM(Q113:Q120)</f>
        <v>0</v>
      </c>
      <c r="R121" s="34">
        <f>SUM(R113:R120)</f>
        <v>0</v>
      </c>
      <c r="S121" s="34">
        <f>SUM(S113:S120)</f>
        <v>-79</v>
      </c>
      <c r="T121" s="39">
        <f t="shared" si="30"/>
        <v>0</v>
      </c>
      <c r="U121" s="39">
        <f t="shared" si="31"/>
        <v>-5.8734177215189876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2500</v>
      </c>
      <c r="M125" s="38">
        <f t="shared" si="27"/>
        <v>0</v>
      </c>
      <c r="N125" s="33">
        <f t="shared" si="28"/>
        <v>2500</v>
      </c>
      <c r="O125" s="38">
        <f t="shared" si="29"/>
        <v>0</v>
      </c>
      <c r="P125" s="33">
        <v>0</v>
      </c>
      <c r="Q125" s="33">
        <v>745000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2500</v>
      </c>
      <c r="M126" s="39">
        <f t="shared" si="27"/>
        <v>0</v>
      </c>
      <c r="N126" s="34">
        <f t="shared" si="28"/>
        <v>2500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3771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37145</v>
      </c>
      <c r="K133" s="38">
        <f t="shared" si="26"/>
        <v>9.8501723680721298</v>
      </c>
      <c r="L133" s="33">
        <v>50531</v>
      </c>
      <c r="M133" s="38">
        <f t="shared" si="27"/>
        <v>13.399893927340228</v>
      </c>
      <c r="N133" s="33">
        <f t="shared" si="28"/>
        <v>91426</v>
      </c>
      <c r="O133" s="38">
        <f t="shared" si="29"/>
        <v>24.244497480774331</v>
      </c>
      <c r="P133" s="33">
        <v>4345</v>
      </c>
      <c r="Q133" s="33">
        <v>60640</v>
      </c>
      <c r="R133" s="33">
        <v>60640</v>
      </c>
      <c r="S133" s="33">
        <v>18698</v>
      </c>
      <c r="T133" s="38">
        <f t="shared" si="30"/>
        <v>0.30834432717678101</v>
      </c>
      <c r="U133" s="38">
        <f t="shared" si="31"/>
        <v>10.629689298043729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1029518</v>
      </c>
      <c r="K136" s="38">
        <f t="shared" si="26"/>
        <v>0.25737949999999998</v>
      </c>
      <c r="L136" s="33">
        <v>0</v>
      </c>
      <c r="M136" s="38">
        <f t="shared" si="27"/>
        <v>0</v>
      </c>
      <c r="N136" s="33">
        <f t="shared" si="28"/>
        <v>4066063</v>
      </c>
      <c r="O136" s="38">
        <f t="shared" si="29"/>
        <v>1.0165157499999999</v>
      </c>
      <c r="P136" s="33">
        <v>0</v>
      </c>
      <c r="Q136" s="33">
        <v>3928973</v>
      </c>
      <c r="R136" s="33">
        <v>3935338</v>
      </c>
      <c r="S136" s="33">
        <v>3935338</v>
      </c>
      <c r="T136" s="38">
        <f t="shared" si="30"/>
        <v>1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4003771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1066663</v>
      </c>
      <c r="K137" s="39">
        <f t="shared" ref="K137:K170" si="34">IF(($E137     =0),0,($J137     /$E137     ))</f>
        <v>0.26641458764749532</v>
      </c>
      <c r="L137" s="34">
        <f>SUM(L133:L136)</f>
        <v>50531</v>
      </c>
      <c r="M137" s="39">
        <f t="shared" ref="M137:M170" si="35">IF(($E137     =0),0,($L137     /$E137     ))</f>
        <v>1.2620851692067303E-2</v>
      </c>
      <c r="N137" s="34">
        <f t="shared" ref="N137:N170" si="36">$F137     +$H137     +$J137     +$L137</f>
        <v>4157489</v>
      </c>
      <c r="O137" s="39">
        <f t="shared" ref="O137:O170" si="37">IF(($E137     =0),0,($N137     /$E137     ))</f>
        <v>1.0383933047119829</v>
      </c>
      <c r="P137" s="34">
        <f>SUM(P133:P136)</f>
        <v>4345</v>
      </c>
      <c r="Q137" s="34">
        <f>SUM(Q133:Q136)</f>
        <v>3989613</v>
      </c>
      <c r="R137" s="34">
        <f>SUM(R133:R136)</f>
        <v>3995978</v>
      </c>
      <c r="S137" s="34">
        <f>SUM(S133:S136)</f>
        <v>3954036</v>
      </c>
      <c r="T137" s="39">
        <f t="shared" ref="T137:T170" si="38">IF(($R137     =0),0,($S137     /$R137     ))</f>
        <v>0.98950394621792215</v>
      </c>
      <c r="U137" s="39">
        <f t="shared" ref="U137:U170" si="39">IF(($P137     =0),0,(($L137     /$P137     )-1))</f>
        <v>10.629689298043729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10000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10000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10000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10000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406736</v>
      </c>
      <c r="K147" s="38">
        <f t="shared" si="34"/>
        <v>0</v>
      </c>
      <c r="L147" s="33">
        <v>381276</v>
      </c>
      <c r="M147" s="38">
        <f t="shared" si="35"/>
        <v>0</v>
      </c>
      <c r="N147" s="33">
        <f t="shared" si="36"/>
        <v>1640187</v>
      </c>
      <c r="O147" s="38">
        <f t="shared" si="37"/>
        <v>0</v>
      </c>
      <c r="P147" s="33">
        <v>692156</v>
      </c>
      <c r="Q147" s="33">
        <v>0</v>
      </c>
      <c r="R147" s="33">
        <v>0</v>
      </c>
      <c r="S147" s="33">
        <v>1439775</v>
      </c>
      <c r="T147" s="38">
        <f t="shared" si="38"/>
        <v>0</v>
      </c>
      <c r="U147" s="38">
        <f t="shared" si="39"/>
        <v>-0.44914730205329434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406736</v>
      </c>
      <c r="K150" s="39">
        <f t="shared" si="34"/>
        <v>0</v>
      </c>
      <c r="L150" s="34">
        <f>SUM(L145:L149)</f>
        <v>381276</v>
      </c>
      <c r="M150" s="39">
        <f t="shared" si="35"/>
        <v>0</v>
      </c>
      <c r="N150" s="34">
        <f t="shared" si="36"/>
        <v>1640187</v>
      </c>
      <c r="O150" s="39">
        <f t="shared" si="37"/>
        <v>0</v>
      </c>
      <c r="P150" s="34">
        <f>SUM(P145:P149)</f>
        <v>692156</v>
      </c>
      <c r="Q150" s="34">
        <f>SUM(Q145:Q149)</f>
        <v>0</v>
      </c>
      <c r="R150" s="34">
        <f>SUM(R145:R149)</f>
        <v>0</v>
      </c>
      <c r="S150" s="34">
        <f>SUM(S145:S149)</f>
        <v>1439775</v>
      </c>
      <c r="T150" s="39">
        <f t="shared" si="38"/>
        <v>0</v>
      </c>
      <c r="U150" s="39">
        <f t="shared" si="39"/>
        <v>-0.44914730205329434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0</v>
      </c>
      <c r="E152" s="33">
        <v>26900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26900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21474076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5382860</v>
      </c>
      <c r="K162" s="38">
        <f t="shared" si="34"/>
        <v>0.25066782850167801</v>
      </c>
      <c r="L162" s="33">
        <v>2636</v>
      </c>
      <c r="M162" s="38">
        <f t="shared" si="35"/>
        <v>1.2275266232642559E-4</v>
      </c>
      <c r="N162" s="33">
        <f t="shared" si="36"/>
        <v>21485394</v>
      </c>
      <c r="O162" s="38">
        <f t="shared" si="37"/>
        <v>1.0005270541093363</v>
      </c>
      <c r="P162" s="33">
        <v>1255</v>
      </c>
      <c r="Q162" s="33">
        <v>20278956</v>
      </c>
      <c r="R162" s="33">
        <v>20267208</v>
      </c>
      <c r="S162" s="33">
        <v>22627064</v>
      </c>
      <c r="T162" s="38">
        <f t="shared" si="38"/>
        <v>1.1164371530602537</v>
      </c>
      <c r="U162" s="38">
        <f t="shared" si="39"/>
        <v>1.1003984063745018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21474076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5382860</v>
      </c>
      <c r="K163" s="39">
        <f t="shared" si="34"/>
        <v>0.25066782850167801</v>
      </c>
      <c r="L163" s="34">
        <f>SUM(L158:L162)</f>
        <v>2636</v>
      </c>
      <c r="M163" s="39">
        <f t="shared" si="35"/>
        <v>1.2275266232642559E-4</v>
      </c>
      <c r="N163" s="34">
        <f t="shared" si="36"/>
        <v>21485394</v>
      </c>
      <c r="O163" s="39">
        <f t="shared" si="37"/>
        <v>1.0005270541093363</v>
      </c>
      <c r="P163" s="34">
        <f>SUM(P158:P162)</f>
        <v>1255</v>
      </c>
      <c r="Q163" s="34">
        <f>SUM(Q158:Q162)</f>
        <v>20278956</v>
      </c>
      <c r="R163" s="34">
        <f>SUM(R158:R162)</f>
        <v>20267208</v>
      </c>
      <c r="S163" s="34">
        <f>SUM(S158:S162)</f>
        <v>22627064</v>
      </c>
      <c r="T163" s="39">
        <f t="shared" si="38"/>
        <v>1.1164371530602537</v>
      </c>
      <c r="U163" s="39">
        <f t="shared" si="39"/>
        <v>1.1003984063745018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270357747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64756000</v>
      </c>
      <c r="K170" s="39">
        <f t="shared" si="34"/>
        <v>0.23951967612749783</v>
      </c>
      <c r="L170" s="34">
        <f>SUM(L105,L107:L111,L113:L120,L122:L125,L127:L131,L133:L136,L138:L143,L145:L149,L151:L156,L158:L162,L164:L168)</f>
        <v>-30811312</v>
      </c>
      <c r="M170" s="39">
        <f t="shared" si="35"/>
        <v>-0.11396496805397627</v>
      </c>
      <c r="N170" s="34">
        <f t="shared" si="36"/>
        <v>159830977</v>
      </c>
      <c r="O170" s="39">
        <f t="shared" si="37"/>
        <v>0.59118327021714678</v>
      </c>
      <c r="P170" s="34">
        <f>SUM(P105,P107:P111,P113:P120,P122:P125,P127:P131,P133:P136,P138:P143,P145:P149,P151:P156,P158:P162,P164:P168)</f>
        <v>718218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262056206</v>
      </c>
      <c r="S170" s="34">
        <f>SUM(S105,S107:S111,S113:S120,S122:S125,S127:S131,S133:S136,S138:S143,S145:S149,S151:S156,S158:S162,S164:S168)</f>
        <v>143031227</v>
      </c>
      <c r="T170" s="39">
        <f t="shared" si="38"/>
        <v>0.54580362428051021</v>
      </c>
      <c r="U170" s="39">
        <f t="shared" si="39"/>
        <v>-43.899665561152744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900519</v>
      </c>
      <c r="K175" s="38">
        <f t="shared" si="42"/>
        <v>69.270692307692315</v>
      </c>
      <c r="L175" s="33">
        <v>0</v>
      </c>
      <c r="M175" s="38">
        <f t="shared" si="43"/>
        <v>0</v>
      </c>
      <c r="N175" s="33">
        <f t="shared" si="44"/>
        <v>900519</v>
      </c>
      <c r="O175" s="38">
        <f t="shared" si="45"/>
        <v>69.270692307692315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900519</v>
      </c>
      <c r="K179" s="39">
        <f t="shared" si="42"/>
        <v>69.270692307692315</v>
      </c>
      <c r="L179" s="34">
        <f>SUM(L173:L178)</f>
        <v>0</v>
      </c>
      <c r="M179" s="39">
        <f t="shared" si="43"/>
        <v>0</v>
      </c>
      <c r="N179" s="34">
        <f t="shared" si="44"/>
        <v>948949</v>
      </c>
      <c r="O179" s="39">
        <f t="shared" si="45"/>
        <v>72.996076923076927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139547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535</v>
      </c>
      <c r="K184" s="38">
        <f t="shared" si="42"/>
        <v>3.8338337621016574E-3</v>
      </c>
      <c r="L184" s="33">
        <v>4430</v>
      </c>
      <c r="M184" s="38">
        <f t="shared" si="43"/>
        <v>3.1745576759084751E-2</v>
      </c>
      <c r="N184" s="33">
        <f t="shared" si="44"/>
        <v>5946</v>
      </c>
      <c r="O184" s="38">
        <f t="shared" si="45"/>
        <v>4.2609300092441973E-2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139547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535</v>
      </c>
      <c r="K185" s="39">
        <f t="shared" si="42"/>
        <v>3.8338337621016574E-3</v>
      </c>
      <c r="L185" s="34">
        <f>SUM(L180:L184)</f>
        <v>4430</v>
      </c>
      <c r="M185" s="39">
        <f t="shared" si="43"/>
        <v>3.1745576759084751E-2</v>
      </c>
      <c r="N185" s="34">
        <f t="shared" si="44"/>
        <v>5946</v>
      </c>
      <c r="O185" s="39">
        <f t="shared" si="45"/>
        <v>4.2609300092441973E-2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20960000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5487741</v>
      </c>
      <c r="K190" s="38">
        <f t="shared" si="42"/>
        <v>0.26181970419847328</v>
      </c>
      <c r="L190" s="33">
        <v>0</v>
      </c>
      <c r="M190" s="38">
        <f t="shared" si="43"/>
        <v>0</v>
      </c>
      <c r="N190" s="33">
        <f t="shared" si="44"/>
        <v>21882998</v>
      </c>
      <c r="O190" s="38">
        <f t="shared" si="45"/>
        <v>1.0440361641221374</v>
      </c>
      <c r="P190" s="33">
        <v>0</v>
      </c>
      <c r="Q190" s="33">
        <v>17473000</v>
      </c>
      <c r="R190" s="33">
        <v>21044000</v>
      </c>
      <c r="S190" s="33">
        <v>19517868</v>
      </c>
      <c r="T190" s="38">
        <f t="shared" si="46"/>
        <v>0.92747899638851927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20963300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5487741</v>
      </c>
      <c r="K191" s="39">
        <f t="shared" si="42"/>
        <v>0.26177848907376222</v>
      </c>
      <c r="L191" s="34">
        <f>SUM(L186:L190)</f>
        <v>0</v>
      </c>
      <c r="M191" s="39">
        <f t="shared" si="43"/>
        <v>0</v>
      </c>
      <c r="N191" s="34">
        <f t="shared" si="44"/>
        <v>21882998</v>
      </c>
      <c r="O191" s="39">
        <f t="shared" si="45"/>
        <v>1.043871814075074</v>
      </c>
      <c r="P191" s="34">
        <f>SUM(P186:P190)</f>
        <v>0</v>
      </c>
      <c r="Q191" s="34">
        <f>SUM(Q186:Q190)</f>
        <v>17476135</v>
      </c>
      <c r="R191" s="34">
        <f>SUM(R186:R190)</f>
        <v>21047135</v>
      </c>
      <c r="S191" s="34">
        <f>SUM(S186:S190)</f>
        <v>19517868</v>
      </c>
      <c r="T191" s="39">
        <f t="shared" si="46"/>
        <v>0.92734084710341813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183000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89459</v>
      </c>
      <c r="K197" s="38">
        <f t="shared" si="42"/>
        <v>0.48884699453551911</v>
      </c>
      <c r="L197" s="33">
        <v>63475</v>
      </c>
      <c r="M197" s="38">
        <f t="shared" si="43"/>
        <v>0.34685792349726774</v>
      </c>
      <c r="N197" s="33">
        <f t="shared" si="44"/>
        <v>223469</v>
      </c>
      <c r="O197" s="38">
        <f t="shared" si="45"/>
        <v>1.2211420765027323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183000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89459</v>
      </c>
      <c r="K198" s="39">
        <f t="shared" si="42"/>
        <v>0.48884699453551911</v>
      </c>
      <c r="L198" s="34">
        <f>SUM(L192:L197)</f>
        <v>63475</v>
      </c>
      <c r="M198" s="39">
        <f t="shared" si="43"/>
        <v>0.34685792349726774</v>
      </c>
      <c r="N198" s="34">
        <f t="shared" si="44"/>
        <v>223469</v>
      </c>
      <c r="O198" s="39">
        <f t="shared" si="45"/>
        <v>1.2211420765027323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21298847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6478254</v>
      </c>
      <c r="K205" s="39">
        <f t="shared" si="42"/>
        <v>0.30415984489676834</v>
      </c>
      <c r="L205" s="34">
        <f>SUM(L173:L178,L180:L184,L186:L190,L192:L197,L199:L203)</f>
        <v>67905</v>
      </c>
      <c r="M205" s="39">
        <f t="shared" si="43"/>
        <v>3.1882007509608382E-3</v>
      </c>
      <c r="N205" s="34">
        <f t="shared" si="44"/>
        <v>23061362</v>
      </c>
      <c r="O205" s="39">
        <f t="shared" si="45"/>
        <v>1.082751662566523</v>
      </c>
      <c r="P205" s="34">
        <f>SUM(P173:P178,P180:P184,P186:P190,P192:P197,P199:P203)</f>
        <v>0</v>
      </c>
      <c r="Q205" s="34">
        <f>SUM(Q173:Q178,Q180:Q184,Q186:Q190,Q192:Q197,Q199:Q203)</f>
        <v>17654135</v>
      </c>
      <c r="R205" s="34">
        <f>SUM(R173:R178,R180:R184,R186:R190,R192:R197,R199:R203)</f>
        <v>21225135</v>
      </c>
      <c r="S205" s="34">
        <f>SUM(S173:S178,S180:S184,S186:S190,S192:S197,S199:S203)</f>
        <v>19517868</v>
      </c>
      <c r="T205" s="39">
        <f t="shared" si="46"/>
        <v>0.91956390383382725</v>
      </c>
      <c r="U205" s="39">
        <f t="shared" si="47"/>
        <v>0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286000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30500000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485747</v>
      </c>
      <c r="K215" s="38">
        <f t="shared" si="50"/>
        <v>0.98484854628766072</v>
      </c>
      <c r="L215" s="33">
        <v>230274</v>
      </c>
      <c r="M215" s="38">
        <f t="shared" si="51"/>
        <v>0.46687887757998459</v>
      </c>
      <c r="N215" s="33">
        <f t="shared" si="52"/>
        <v>969437</v>
      </c>
      <c r="O215" s="38">
        <f t="shared" si="53"/>
        <v>1.9655265398807835</v>
      </c>
      <c r="P215" s="33">
        <v>135574</v>
      </c>
      <c r="Q215" s="33">
        <v>474244</v>
      </c>
      <c r="R215" s="33">
        <v>474244</v>
      </c>
      <c r="S215" s="33">
        <v>488784</v>
      </c>
      <c r="T215" s="38">
        <f t="shared" si="54"/>
        <v>1.0306593230488947</v>
      </c>
      <c r="U215" s="38">
        <f t="shared" si="55"/>
        <v>0.69851151400711053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779220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485747</v>
      </c>
      <c r="K216" s="39">
        <f t="shared" si="50"/>
        <v>0.62337594004260666</v>
      </c>
      <c r="L216" s="34">
        <f>SUM(L208:L215)</f>
        <v>230274</v>
      </c>
      <c r="M216" s="39">
        <f t="shared" si="51"/>
        <v>0.29551859551859549</v>
      </c>
      <c r="N216" s="34">
        <f t="shared" si="52"/>
        <v>969437</v>
      </c>
      <c r="O216" s="39">
        <f t="shared" si="53"/>
        <v>1.2441120607787275</v>
      </c>
      <c r="P216" s="34">
        <f>SUM(P208:P215)</f>
        <v>135574</v>
      </c>
      <c r="Q216" s="34">
        <f>SUM(Q208:Q215)</f>
        <v>474244</v>
      </c>
      <c r="R216" s="34">
        <f>SUM(R208:R215)</f>
        <v>30974244</v>
      </c>
      <c r="S216" s="34">
        <f>SUM(S208:S215)</f>
        <v>488784</v>
      </c>
      <c r="T216" s="39">
        <f t="shared" si="54"/>
        <v>1.5780336721051207E-2</v>
      </c>
      <c r="U216" s="39">
        <f t="shared" si="55"/>
        <v>0.69851151400711053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2054</v>
      </c>
      <c r="K219" s="38">
        <f t="shared" si="50"/>
        <v>2.190325882955127E-2</v>
      </c>
      <c r="L219" s="33">
        <v>0</v>
      </c>
      <c r="M219" s="38">
        <f t="shared" si="51"/>
        <v>0</v>
      </c>
      <c r="N219" s="33">
        <f t="shared" si="52"/>
        <v>-838</v>
      </c>
      <c r="O219" s="38">
        <f t="shared" si="53"/>
        <v>-8.93618836376045E-3</v>
      </c>
      <c r="P219" s="33">
        <v>229831</v>
      </c>
      <c r="Q219" s="33">
        <v>41254</v>
      </c>
      <c r="R219" s="33">
        <v>90254</v>
      </c>
      <c r="S219" s="33">
        <v>253543</v>
      </c>
      <c r="T219" s="38">
        <f t="shared" si="54"/>
        <v>2.809216212023844</v>
      </c>
      <c r="U219" s="38">
        <f t="shared" si="55"/>
        <v>-1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186939</v>
      </c>
      <c r="K223" s="38">
        <f t="shared" si="50"/>
        <v>0.37387799999999999</v>
      </c>
      <c r="L223" s="33">
        <v>192366</v>
      </c>
      <c r="M223" s="38">
        <f t="shared" si="51"/>
        <v>0.38473200000000002</v>
      </c>
      <c r="N223" s="33">
        <f t="shared" si="52"/>
        <v>829217</v>
      </c>
      <c r="O223" s="38">
        <f t="shared" si="53"/>
        <v>1.658434</v>
      </c>
      <c r="P223" s="33">
        <v>174719</v>
      </c>
      <c r="Q223" s="33">
        <v>850000</v>
      </c>
      <c r="R223" s="33">
        <v>850000</v>
      </c>
      <c r="S223" s="33">
        <v>728369</v>
      </c>
      <c r="T223" s="38">
        <f t="shared" si="54"/>
        <v>0.8569047058823529</v>
      </c>
      <c r="U223" s="38">
        <f t="shared" si="55"/>
        <v>0.10100218064434885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188993</v>
      </c>
      <c r="K224" s="39">
        <f t="shared" si="50"/>
        <v>0.31829006224569534</v>
      </c>
      <c r="L224" s="34">
        <f>SUM(L217:L223)</f>
        <v>192366</v>
      </c>
      <c r="M224" s="39">
        <f t="shared" si="51"/>
        <v>0.32397065560076527</v>
      </c>
      <c r="N224" s="34">
        <f t="shared" si="52"/>
        <v>828379</v>
      </c>
      <c r="O224" s="39">
        <f t="shared" si="53"/>
        <v>1.3951035407291639</v>
      </c>
      <c r="P224" s="34">
        <f>SUM(P217:P223)</f>
        <v>404550</v>
      </c>
      <c r="Q224" s="34">
        <f>SUM(Q217:Q223)</f>
        <v>891254</v>
      </c>
      <c r="R224" s="34">
        <f>SUM(R217:R223)</f>
        <v>940254</v>
      </c>
      <c r="S224" s="34">
        <f>SUM(S217:S223)</f>
        <v>981912</v>
      </c>
      <c r="T224" s="39">
        <f t="shared" si="54"/>
        <v>1.0443050494866282</v>
      </c>
      <c r="U224" s="39">
        <f t="shared" si="55"/>
        <v>-0.52449388209121239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1372996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674740</v>
      </c>
      <c r="K231" s="39">
        <f t="shared" si="50"/>
        <v>0.49143624599051999</v>
      </c>
      <c r="L231" s="34">
        <f>SUM(L208:L215,L217:L223,L225:L229)</f>
        <v>422640</v>
      </c>
      <c r="M231" s="39">
        <f t="shared" si="51"/>
        <v>0.30782318375290241</v>
      </c>
      <c r="N231" s="34">
        <f t="shared" si="52"/>
        <v>1797816</v>
      </c>
      <c r="O231" s="39">
        <f t="shared" si="53"/>
        <v>1.3094109523989874</v>
      </c>
      <c r="P231" s="34">
        <f>SUM(P208:P215,P217:P223,P225:P229)</f>
        <v>540124</v>
      </c>
      <c r="Q231" s="34">
        <f>SUM(Q208:Q215,Q217:Q223,Q225:Q229)</f>
        <v>1365498</v>
      </c>
      <c r="R231" s="34">
        <f>SUM(R208:R215,R217:R223,R225:R229)</f>
        <v>31914498</v>
      </c>
      <c r="S231" s="34">
        <f>SUM(S208:S215,S217:S223,S225:S229)</f>
        <v>1470696</v>
      </c>
      <c r="T231" s="39">
        <f t="shared" si="54"/>
        <v>4.6082379237173024E-2</v>
      </c>
      <c r="U231" s="39">
        <f t="shared" si="55"/>
        <v>-0.21751301552976721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5249996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20041</v>
      </c>
      <c r="K246" s="38">
        <f t="shared" si="58"/>
        <v>0.26703530979347101</v>
      </c>
      <c r="L246" s="33">
        <v>20349</v>
      </c>
      <c r="M246" s="38">
        <f t="shared" si="59"/>
        <v>0.27113924050632909</v>
      </c>
      <c r="N246" s="33">
        <f t="shared" si="60"/>
        <v>49585</v>
      </c>
      <c r="O246" s="38">
        <f t="shared" si="61"/>
        <v>0.66069287141905397</v>
      </c>
      <c r="P246" s="33">
        <v>8419</v>
      </c>
      <c r="Q246" s="33">
        <v>60000</v>
      </c>
      <c r="R246" s="33">
        <v>72233</v>
      </c>
      <c r="S246" s="33">
        <v>63811</v>
      </c>
      <c r="T246" s="38">
        <f t="shared" si="62"/>
        <v>0.88340509185552307</v>
      </c>
      <c r="U246" s="38">
        <f t="shared" si="63"/>
        <v>1.4170329017698062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5325046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20041</v>
      </c>
      <c r="K247" s="39">
        <f t="shared" si="58"/>
        <v>3.7635355638242374E-3</v>
      </c>
      <c r="L247" s="34">
        <f>SUM(L241:L246)</f>
        <v>20349</v>
      </c>
      <c r="M247" s="39">
        <f t="shared" si="59"/>
        <v>3.8213754397614591E-3</v>
      </c>
      <c r="N247" s="34">
        <f t="shared" si="60"/>
        <v>3477123</v>
      </c>
      <c r="O247" s="39">
        <f t="shared" si="61"/>
        <v>0.65297520434565259</v>
      </c>
      <c r="P247" s="34">
        <f>SUM(P241:P246)</f>
        <v>8419</v>
      </c>
      <c r="Q247" s="34">
        <f>SUM(Q241:Q246)</f>
        <v>60000</v>
      </c>
      <c r="R247" s="34">
        <f>SUM(R241:R246)</f>
        <v>72233</v>
      </c>
      <c r="S247" s="34">
        <f>SUM(S241:S246)</f>
        <v>63811</v>
      </c>
      <c r="T247" s="39">
        <f t="shared" si="62"/>
        <v>0.88340509185552307</v>
      </c>
      <c r="U247" s="39">
        <f t="shared" si="63"/>
        <v>1.4170329017698062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5325046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20041</v>
      </c>
      <c r="K260" s="39">
        <f t="shared" si="58"/>
        <v>3.7635355638242374E-3</v>
      </c>
      <c r="L260" s="34">
        <f>SUM(L234:L239,L241:L246,L248:L253,L255:L258)</f>
        <v>20349</v>
      </c>
      <c r="M260" s="39">
        <f t="shared" si="59"/>
        <v>3.8213754397614591E-3</v>
      </c>
      <c r="N260" s="34">
        <f t="shared" si="60"/>
        <v>3477123</v>
      </c>
      <c r="O260" s="39">
        <f t="shared" si="61"/>
        <v>0.65297520434565259</v>
      </c>
      <c r="P260" s="34">
        <f>SUM(P234:P239,P241:P246,P248:P253,P255:P258)</f>
        <v>8419</v>
      </c>
      <c r="Q260" s="34">
        <f>SUM(Q234:Q239,Q241:Q246,Q248:Q253,Q255:Q258)</f>
        <v>60000</v>
      </c>
      <c r="R260" s="34">
        <f>SUM(R234:R239,R241:R246,R248:R253,R255:R258)</f>
        <v>72233</v>
      </c>
      <c r="S260" s="34">
        <f>SUM(S234:S239,S241:S246,S248:S253,S255:S258)</f>
        <v>63811</v>
      </c>
      <c r="T260" s="39">
        <f t="shared" si="62"/>
        <v>0.88340509185552307</v>
      </c>
      <c r="U260" s="39">
        <f t="shared" si="63"/>
        <v>1.4170329017698062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8454872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2231198</v>
      </c>
      <c r="K266" s="38">
        <f t="shared" si="66"/>
        <v>0.26389494719730827</v>
      </c>
      <c r="L266" s="33">
        <v>0</v>
      </c>
      <c r="M266" s="38">
        <f t="shared" si="67"/>
        <v>0</v>
      </c>
      <c r="N266" s="33">
        <f t="shared" si="68"/>
        <v>8334524</v>
      </c>
      <c r="O266" s="38">
        <f t="shared" si="69"/>
        <v>0.98576584009787493</v>
      </c>
      <c r="P266" s="33">
        <v>0</v>
      </c>
      <c r="Q266" s="33">
        <v>8009117</v>
      </c>
      <c r="R266" s="33">
        <v>8009117</v>
      </c>
      <c r="S266" s="33">
        <v>8009117</v>
      </c>
      <c r="T266" s="38">
        <f t="shared" si="70"/>
        <v>1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8454872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2231198</v>
      </c>
      <c r="K267" s="39">
        <f t="shared" si="66"/>
        <v>0.26389494719730827</v>
      </c>
      <c r="L267" s="34">
        <f>SUM(L263:L266)</f>
        <v>0</v>
      </c>
      <c r="M267" s="39">
        <f t="shared" si="67"/>
        <v>0</v>
      </c>
      <c r="N267" s="34">
        <f t="shared" si="68"/>
        <v>8334524</v>
      </c>
      <c r="O267" s="39">
        <f t="shared" si="69"/>
        <v>0.98576584009787493</v>
      </c>
      <c r="P267" s="34">
        <f>SUM(P263:P266)</f>
        <v>0</v>
      </c>
      <c r="Q267" s="34">
        <f>SUM(Q263:Q266)</f>
        <v>8009117</v>
      </c>
      <c r="R267" s="34">
        <f>SUM(R263:R266)</f>
        <v>8009117</v>
      </c>
      <c r="S267" s="34">
        <f>SUM(S263:S266)</f>
        <v>8009117</v>
      </c>
      <c r="T267" s="39">
        <f t="shared" si="70"/>
        <v>1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-1786</v>
      </c>
      <c r="K268" s="38">
        <f t="shared" si="66"/>
        <v>0.41294797687861273</v>
      </c>
      <c r="L268" s="33">
        <v>-1719</v>
      </c>
      <c r="M268" s="38">
        <f t="shared" si="67"/>
        <v>0.39745664739884395</v>
      </c>
      <c r="N268" s="33">
        <f t="shared" si="68"/>
        <v>-4041</v>
      </c>
      <c r="O268" s="38">
        <f t="shared" si="69"/>
        <v>0.93433526011560697</v>
      </c>
      <c r="P268" s="33">
        <v>-1618</v>
      </c>
      <c r="Q268" s="33">
        <v>-3862</v>
      </c>
      <c r="R268" s="33">
        <v>-3862</v>
      </c>
      <c r="S268" s="33">
        <v>-4586</v>
      </c>
      <c r="T268" s="38">
        <f t="shared" si="70"/>
        <v>1.1874676333505956</v>
      </c>
      <c r="U268" s="38">
        <f t="shared" si="71"/>
        <v>6.2422744128553864E-2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-1786</v>
      </c>
      <c r="K275" s="39">
        <f t="shared" si="66"/>
        <v>0.41294797687861273</v>
      </c>
      <c r="L275" s="34">
        <f>SUM(L268:L274)</f>
        <v>-1719</v>
      </c>
      <c r="M275" s="39">
        <f t="shared" si="67"/>
        <v>0.39745664739884395</v>
      </c>
      <c r="N275" s="34">
        <f t="shared" si="68"/>
        <v>-4041</v>
      </c>
      <c r="O275" s="39">
        <f t="shared" si="69"/>
        <v>0.93433526011560697</v>
      </c>
      <c r="P275" s="34">
        <f>SUM(P268:P274)</f>
        <v>-1618</v>
      </c>
      <c r="Q275" s="34">
        <f>SUM(Q268:Q274)</f>
        <v>-3862</v>
      </c>
      <c r="R275" s="34">
        <f>SUM(R268:R274)</f>
        <v>-3862</v>
      </c>
      <c r="S275" s="34">
        <f>SUM(S268:S274)</f>
        <v>-4586</v>
      </c>
      <c r="T275" s="39">
        <f t="shared" si="70"/>
        <v>1.1874676333505956</v>
      </c>
      <c r="U275" s="39">
        <f t="shared" si="71"/>
        <v>6.2422744128553864E-2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292011</v>
      </c>
      <c r="K284" s="38">
        <f t="shared" si="66"/>
        <v>0.29201100000000002</v>
      </c>
      <c r="L284" s="33">
        <v>459414</v>
      </c>
      <c r="M284" s="38">
        <f t="shared" si="67"/>
        <v>0.45941399999999999</v>
      </c>
      <c r="N284" s="33">
        <f t="shared" si="68"/>
        <v>1280244</v>
      </c>
      <c r="O284" s="38">
        <f t="shared" si="69"/>
        <v>1.2802439999999999</v>
      </c>
      <c r="P284" s="33">
        <v>473408</v>
      </c>
      <c r="Q284" s="33">
        <v>1250000</v>
      </c>
      <c r="R284" s="33">
        <v>800000</v>
      </c>
      <c r="S284" s="33">
        <v>1393256</v>
      </c>
      <c r="T284" s="38">
        <f t="shared" si="70"/>
        <v>1.7415700000000001</v>
      </c>
      <c r="U284" s="38">
        <f t="shared" si="71"/>
        <v>-2.9560125726645903E-2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292011</v>
      </c>
      <c r="K285" s="39">
        <f t="shared" si="66"/>
        <v>0.29201100000000002</v>
      </c>
      <c r="L285" s="34">
        <f>SUM(L276:L284)</f>
        <v>459414</v>
      </c>
      <c r="M285" s="39">
        <f t="shared" si="67"/>
        <v>0.45941399999999999</v>
      </c>
      <c r="N285" s="34">
        <f t="shared" si="68"/>
        <v>1280244</v>
      </c>
      <c r="O285" s="39">
        <f t="shared" si="69"/>
        <v>1.2802439999999999</v>
      </c>
      <c r="P285" s="34">
        <f>SUM(P276:P284)</f>
        <v>473408</v>
      </c>
      <c r="Q285" s="34">
        <f>SUM(Q276:Q284)</f>
        <v>1250000</v>
      </c>
      <c r="R285" s="34">
        <f>SUM(R276:R284)</f>
        <v>800000</v>
      </c>
      <c r="S285" s="34">
        <f>SUM(S276:S284)</f>
        <v>1393256</v>
      </c>
      <c r="T285" s="39">
        <f t="shared" si="70"/>
        <v>1.7415700000000001</v>
      </c>
      <c r="U285" s="39">
        <f t="shared" si="71"/>
        <v>-2.9560125726645903E-2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3100000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3000522</v>
      </c>
      <c r="K293" s="38">
        <f t="shared" si="66"/>
        <v>0.96791032258064513</v>
      </c>
      <c r="L293" s="33">
        <v>0</v>
      </c>
      <c r="M293" s="38">
        <f t="shared" si="67"/>
        <v>0</v>
      </c>
      <c r="N293" s="33">
        <f t="shared" si="68"/>
        <v>3023243</v>
      </c>
      <c r="O293" s="38">
        <f t="shared" si="69"/>
        <v>0.9752396774193548</v>
      </c>
      <c r="P293" s="33">
        <v>19435</v>
      </c>
      <c r="Q293" s="33">
        <v>95000</v>
      </c>
      <c r="R293" s="33">
        <v>95000</v>
      </c>
      <c r="S293" s="33">
        <v>69339</v>
      </c>
      <c r="T293" s="38">
        <f t="shared" si="70"/>
        <v>0.7298842105263158</v>
      </c>
      <c r="U293" s="38">
        <f t="shared" si="71"/>
        <v>-1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3100000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3000522</v>
      </c>
      <c r="K298" s="39">
        <f t="shared" si="66"/>
        <v>0.96791032258064513</v>
      </c>
      <c r="L298" s="34">
        <f>SUM(L293:L297)</f>
        <v>0</v>
      </c>
      <c r="M298" s="39">
        <f t="shared" si="67"/>
        <v>0</v>
      </c>
      <c r="N298" s="34">
        <f t="shared" si="68"/>
        <v>3023243</v>
      </c>
      <c r="O298" s="39">
        <f t="shared" si="69"/>
        <v>0.9752396774193548</v>
      </c>
      <c r="P298" s="34">
        <f>SUM(P293:P297)</f>
        <v>19435</v>
      </c>
      <c r="Q298" s="34">
        <f>SUM(Q293:Q297)</f>
        <v>95000</v>
      </c>
      <c r="R298" s="34">
        <f>SUM(R293:R297)</f>
        <v>95000</v>
      </c>
      <c r="S298" s="34">
        <f>SUM(S293:S297)</f>
        <v>69339</v>
      </c>
      <c r="T298" s="39">
        <f t="shared" si="70"/>
        <v>0.7298842105263158</v>
      </c>
      <c r="U298" s="39">
        <f t="shared" si="71"/>
        <v>-1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12550547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5521945</v>
      </c>
      <c r="K299" s="39">
        <f t="shared" si="66"/>
        <v>0.43997644086747772</v>
      </c>
      <c r="L299" s="34">
        <f>SUM(L263:L266,L268:L274,L276:L284,L286:L291,L293:L297)</f>
        <v>457695</v>
      </c>
      <c r="M299" s="39">
        <f t="shared" si="67"/>
        <v>3.6468131628047767E-2</v>
      </c>
      <c r="N299" s="34">
        <f t="shared" si="68"/>
        <v>12633970</v>
      </c>
      <c r="O299" s="39">
        <f t="shared" si="69"/>
        <v>1.0066469612838389</v>
      </c>
      <c r="P299" s="34">
        <f>SUM(P263:P266,P268:P274,P276:P284,P286:P291,P293:P297)</f>
        <v>491225</v>
      </c>
      <c r="Q299" s="34">
        <f>SUM(Q263:Q266,Q268:Q274,Q276:Q284,Q286:Q291,Q293:Q297)</f>
        <v>9350255</v>
      </c>
      <c r="R299" s="34">
        <f>SUM(R263:R266,R268:R274,R276:R284,R286:R291,R293:R297)</f>
        <v>8900255</v>
      </c>
      <c r="S299" s="34">
        <f>SUM(S263:S266,S268:S274,S276:S284,S286:S291,S293:S297)</f>
        <v>9467126</v>
      </c>
      <c r="T299" s="39">
        <f t="shared" si="70"/>
        <v>1.0636915459163812</v>
      </c>
      <c r="U299" s="39">
        <f t="shared" si="71"/>
        <v>-6.8257926612041331E-2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459979920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92384042</v>
      </c>
      <c r="K302" s="38">
        <f t="shared" ref="K302:K339" si="74">IF(($E302     =0),0,($J302     /$E302     ))</f>
        <v>0.20084364117459735</v>
      </c>
      <c r="L302" s="33">
        <v>50949615</v>
      </c>
      <c r="M302" s="38">
        <f t="shared" ref="M302:M339" si="75">IF(($E302     =0),0,($L302     /$E302     ))</f>
        <v>0.11076486773596551</v>
      </c>
      <c r="N302" s="33">
        <f t="shared" ref="N302:N339" si="76">$F302     +$H302     +$J302     +$L302</f>
        <v>344208865</v>
      </c>
      <c r="O302" s="38">
        <f t="shared" ref="O302:O339" si="77">IF(($E302     =0),0,($N302     /$E302     ))</f>
        <v>0.74831280678513101</v>
      </c>
      <c r="P302" s="33">
        <v>57573273</v>
      </c>
      <c r="Q302" s="33">
        <v>458354230</v>
      </c>
      <c r="R302" s="33">
        <v>434331824</v>
      </c>
      <c r="S302" s="33">
        <v>362565818</v>
      </c>
      <c r="T302" s="38">
        <f t="shared" ref="T302:T339" si="78">IF(($R302     =0),0,($S302     /$R302     ))</f>
        <v>0.83476687169945896</v>
      </c>
      <c r="U302" s="38">
        <f t="shared" ref="U302:U339" si="79">IF(($P302     =0),0,(($L302     /$P302     )-1))</f>
        <v>-0.11504744571322179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459979920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92384042</v>
      </c>
      <c r="K303" s="39">
        <f t="shared" si="74"/>
        <v>0.20084364117459735</v>
      </c>
      <c r="L303" s="34">
        <f>L302</f>
        <v>50949615</v>
      </c>
      <c r="M303" s="39">
        <f t="shared" si="75"/>
        <v>0.11076486773596551</v>
      </c>
      <c r="N303" s="34">
        <f t="shared" si="76"/>
        <v>344208865</v>
      </c>
      <c r="O303" s="39">
        <f t="shared" si="77"/>
        <v>0.74831280678513101</v>
      </c>
      <c r="P303" s="34">
        <f>P302</f>
        <v>57573273</v>
      </c>
      <c r="Q303" s="34">
        <f>Q302</f>
        <v>458354230</v>
      </c>
      <c r="R303" s="34">
        <f>R302</f>
        <v>434331824</v>
      </c>
      <c r="S303" s="34">
        <f>S302</f>
        <v>362565818</v>
      </c>
      <c r="T303" s="39">
        <f t="shared" si="78"/>
        <v>0.83476687169945896</v>
      </c>
      <c r="U303" s="39">
        <f t="shared" si="79"/>
        <v>-0.11504744571322179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520675</v>
      </c>
      <c r="K309" s="38">
        <f t="shared" si="74"/>
        <v>4.0237635239567235E-2</v>
      </c>
      <c r="L309" s="33">
        <v>611489</v>
      </c>
      <c r="M309" s="38">
        <f t="shared" si="75"/>
        <v>4.7255718701700151E-2</v>
      </c>
      <c r="N309" s="33">
        <f t="shared" si="76"/>
        <v>12693865</v>
      </c>
      <c r="O309" s="38">
        <f t="shared" si="77"/>
        <v>0.98097874806800622</v>
      </c>
      <c r="P309" s="33">
        <v>562087</v>
      </c>
      <c r="Q309" s="33">
        <v>11466000</v>
      </c>
      <c r="R309" s="33">
        <v>13883000</v>
      </c>
      <c r="S309" s="33">
        <v>13152117</v>
      </c>
      <c r="T309" s="38">
        <f t="shared" si="78"/>
        <v>0.94735410213930704</v>
      </c>
      <c r="U309" s="38">
        <f t="shared" si="79"/>
        <v>8.7890308795613548E-2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520675</v>
      </c>
      <c r="K310" s="39">
        <f t="shared" si="74"/>
        <v>4.0237635239567235E-2</v>
      </c>
      <c r="L310" s="34">
        <f>SUM(L304:L309)</f>
        <v>611489</v>
      </c>
      <c r="M310" s="39">
        <f t="shared" si="75"/>
        <v>4.7255718701700151E-2</v>
      </c>
      <c r="N310" s="34">
        <f t="shared" si="76"/>
        <v>12693865</v>
      </c>
      <c r="O310" s="39">
        <f t="shared" si="77"/>
        <v>0.98097874806800622</v>
      </c>
      <c r="P310" s="34">
        <f>SUM(P304:P309)</f>
        <v>562087</v>
      </c>
      <c r="Q310" s="34">
        <f>SUM(Q304:Q309)</f>
        <v>11466000</v>
      </c>
      <c r="R310" s="34">
        <f>SUM(R304:R309)</f>
        <v>13883000</v>
      </c>
      <c r="S310" s="34">
        <f>SUM(S304:S309)</f>
        <v>13152117</v>
      </c>
      <c r="T310" s="39">
        <f t="shared" si="78"/>
        <v>0.94735410213930704</v>
      </c>
      <c r="U310" s="39">
        <f t="shared" si="79"/>
        <v>8.7890308795613548E-2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154853</v>
      </c>
      <c r="K316" s="38">
        <f t="shared" si="74"/>
        <v>0.23714088820826953</v>
      </c>
      <c r="L316" s="33">
        <v>279391</v>
      </c>
      <c r="M316" s="38">
        <f t="shared" si="75"/>
        <v>0.42785758039816235</v>
      </c>
      <c r="N316" s="33">
        <f t="shared" si="76"/>
        <v>739566</v>
      </c>
      <c r="O316" s="38">
        <f t="shared" si="77"/>
        <v>1.1325666156202143</v>
      </c>
      <c r="P316" s="33">
        <v>156995</v>
      </c>
      <c r="Q316" s="33">
        <v>250000</v>
      </c>
      <c r="R316" s="33">
        <v>653000</v>
      </c>
      <c r="S316" s="33">
        <v>553687</v>
      </c>
      <c r="T316" s="38">
        <f t="shared" si="78"/>
        <v>0.84791271056661566</v>
      </c>
      <c r="U316" s="38">
        <f t="shared" si="79"/>
        <v>0.77961718526067703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154853</v>
      </c>
      <c r="K317" s="39">
        <f t="shared" si="74"/>
        <v>0.23714088820826953</v>
      </c>
      <c r="L317" s="34">
        <f>SUM(L311:L316)</f>
        <v>279391</v>
      </c>
      <c r="M317" s="39">
        <f t="shared" si="75"/>
        <v>0.42785758039816235</v>
      </c>
      <c r="N317" s="34">
        <f t="shared" si="76"/>
        <v>739566</v>
      </c>
      <c r="O317" s="39">
        <f t="shared" si="77"/>
        <v>1.1325666156202143</v>
      </c>
      <c r="P317" s="34">
        <f>SUM(P311:P316)</f>
        <v>156995</v>
      </c>
      <c r="Q317" s="34">
        <f>SUM(Q311:Q316)</f>
        <v>250000</v>
      </c>
      <c r="R317" s="34">
        <f>SUM(R311:R316)</f>
        <v>653000</v>
      </c>
      <c r="S317" s="34">
        <f>SUM(S311:S316)</f>
        <v>553687</v>
      </c>
      <c r="T317" s="39">
        <f t="shared" si="78"/>
        <v>0.84791271056661566</v>
      </c>
      <c r="U317" s="39">
        <f t="shared" si="79"/>
        <v>0.77961718526067703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102980</v>
      </c>
      <c r="K322" s="38">
        <f t="shared" si="74"/>
        <v>0.27898710720874725</v>
      </c>
      <c r="L322" s="33">
        <v>114616</v>
      </c>
      <c r="M322" s="38">
        <f t="shared" si="75"/>
        <v>0.31051064556066982</v>
      </c>
      <c r="N322" s="33">
        <f t="shared" si="76"/>
        <v>407817</v>
      </c>
      <c r="O322" s="38">
        <f t="shared" si="77"/>
        <v>1.1048328325941901</v>
      </c>
      <c r="P322" s="33">
        <v>159489</v>
      </c>
      <c r="Q322" s="33">
        <v>500000</v>
      </c>
      <c r="R322" s="33">
        <v>500000</v>
      </c>
      <c r="S322" s="33">
        <v>439601</v>
      </c>
      <c r="T322" s="38">
        <f t="shared" si="78"/>
        <v>0.87920200000000004</v>
      </c>
      <c r="U322" s="38">
        <f t="shared" si="79"/>
        <v>-0.2813548269786631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102980</v>
      </c>
      <c r="K323" s="39">
        <f t="shared" si="74"/>
        <v>0.27898710720874725</v>
      </c>
      <c r="L323" s="34">
        <f>SUM(L318:L322)</f>
        <v>114616</v>
      </c>
      <c r="M323" s="39">
        <f t="shared" si="75"/>
        <v>0.31051064556066982</v>
      </c>
      <c r="N323" s="34">
        <f t="shared" si="76"/>
        <v>407817</v>
      </c>
      <c r="O323" s="39">
        <f t="shared" si="77"/>
        <v>1.1048328325941901</v>
      </c>
      <c r="P323" s="34">
        <f>SUM(P318:P322)</f>
        <v>159489</v>
      </c>
      <c r="Q323" s="34">
        <f>SUM(Q318:Q322)</f>
        <v>500000</v>
      </c>
      <c r="R323" s="34">
        <f>SUM(R318:R322)</f>
        <v>500000</v>
      </c>
      <c r="S323" s="34">
        <f>SUM(S318:S322)</f>
        <v>439601</v>
      </c>
      <c r="T323" s="39">
        <f t="shared" si="78"/>
        <v>0.87920200000000004</v>
      </c>
      <c r="U323" s="39">
        <f t="shared" si="79"/>
        <v>-0.2813548269786631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3237</v>
      </c>
      <c r="K327" s="38">
        <f t="shared" si="74"/>
        <v>4.0462499999999998E-2</v>
      </c>
      <c r="L327" s="33">
        <v>0</v>
      </c>
      <c r="M327" s="38">
        <f t="shared" si="75"/>
        <v>0</v>
      </c>
      <c r="N327" s="33">
        <f t="shared" si="76"/>
        <v>3237</v>
      </c>
      <c r="O327" s="38">
        <f t="shared" si="77"/>
        <v>4.0462499999999998E-2</v>
      </c>
      <c r="P327" s="33">
        <v>0</v>
      </c>
      <c r="Q327" s="33">
        <v>84000</v>
      </c>
      <c r="R327" s="33">
        <v>84000</v>
      </c>
      <c r="S327" s="33">
        <v>4205</v>
      </c>
      <c r="T327" s="38">
        <f t="shared" si="78"/>
        <v>5.0059523809523811E-2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86575</v>
      </c>
      <c r="K331" s="38">
        <f t="shared" si="74"/>
        <v>0.22178700250030742</v>
      </c>
      <c r="L331" s="33">
        <v>76706</v>
      </c>
      <c r="M331" s="38">
        <f t="shared" si="75"/>
        <v>0.19650469319998359</v>
      </c>
      <c r="N331" s="33">
        <f t="shared" si="76"/>
        <v>305976</v>
      </c>
      <c r="O331" s="38">
        <f t="shared" si="77"/>
        <v>0.78384637455424844</v>
      </c>
      <c r="P331" s="33">
        <v>85561</v>
      </c>
      <c r="Q331" s="33">
        <v>673994</v>
      </c>
      <c r="R331" s="33">
        <v>350000</v>
      </c>
      <c r="S331" s="33">
        <v>353508</v>
      </c>
      <c r="T331" s="38">
        <f t="shared" si="78"/>
        <v>1.0100228571428571</v>
      </c>
      <c r="U331" s="38">
        <f t="shared" si="79"/>
        <v>-0.10349341405546919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89812</v>
      </c>
      <c r="K332" s="39">
        <f t="shared" si="74"/>
        <v>0.19094635507024527</v>
      </c>
      <c r="L332" s="34">
        <f>SUM(L324:L331)</f>
        <v>76706</v>
      </c>
      <c r="M332" s="39">
        <f t="shared" si="75"/>
        <v>0.16308211722284588</v>
      </c>
      <c r="N332" s="34">
        <f t="shared" si="76"/>
        <v>309213</v>
      </c>
      <c r="O332" s="39">
        <f t="shared" si="77"/>
        <v>0.6574076436371058</v>
      </c>
      <c r="P332" s="34">
        <f>SUM(P324:P331)</f>
        <v>85561</v>
      </c>
      <c r="Q332" s="34">
        <f>SUM(Q324:Q331)</f>
        <v>757994</v>
      </c>
      <c r="R332" s="34">
        <f>SUM(R324:R331)</f>
        <v>434000</v>
      </c>
      <c r="S332" s="34">
        <f>SUM(S324:S331)</f>
        <v>357713</v>
      </c>
      <c r="T332" s="39">
        <f t="shared" si="78"/>
        <v>0.82422350230414743</v>
      </c>
      <c r="U332" s="39">
        <f t="shared" si="79"/>
        <v>-0.10349341405546919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1200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175</v>
      </c>
      <c r="K333" s="38">
        <f t="shared" si="74"/>
        <v>0.14583333333333334</v>
      </c>
      <c r="L333" s="33">
        <v>0</v>
      </c>
      <c r="M333" s="38">
        <f t="shared" si="75"/>
        <v>0</v>
      </c>
      <c r="N333" s="33">
        <f t="shared" si="76"/>
        <v>460</v>
      </c>
      <c r="O333" s="38">
        <f t="shared" si="77"/>
        <v>0.38333333333333336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31910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-8600</v>
      </c>
      <c r="K336" s="38">
        <f t="shared" si="74"/>
        <v>-0.26950799122532121</v>
      </c>
      <c r="L336" s="33">
        <v>8093</v>
      </c>
      <c r="M336" s="38">
        <f t="shared" si="75"/>
        <v>0.25361955499843308</v>
      </c>
      <c r="N336" s="33">
        <f t="shared" si="76"/>
        <v>3448</v>
      </c>
      <c r="O336" s="38">
        <f t="shared" si="77"/>
        <v>0.10805390159824506</v>
      </c>
      <c r="P336" s="33">
        <v>7980</v>
      </c>
      <c r="Q336" s="33">
        <v>46910</v>
      </c>
      <c r="R336" s="33">
        <v>46913</v>
      </c>
      <c r="S336" s="33">
        <v>27100</v>
      </c>
      <c r="T336" s="38">
        <f t="shared" si="78"/>
        <v>0.57766503954127857</v>
      </c>
      <c r="U336" s="38">
        <f t="shared" si="79"/>
        <v>1.4160401002506262E-2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33110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-8425</v>
      </c>
      <c r="K337" s="39">
        <f t="shared" si="74"/>
        <v>-0.25445484747810332</v>
      </c>
      <c r="L337" s="34">
        <f>SUM(L333:L336)</f>
        <v>8093</v>
      </c>
      <c r="M337" s="39">
        <f t="shared" si="75"/>
        <v>0.24442766535789792</v>
      </c>
      <c r="N337" s="34">
        <f t="shared" si="76"/>
        <v>3908</v>
      </c>
      <c r="O337" s="39">
        <f t="shared" si="77"/>
        <v>0.11803080640289942</v>
      </c>
      <c r="P337" s="34">
        <f>SUM(P333:P336)</f>
        <v>7980</v>
      </c>
      <c r="Q337" s="34">
        <f>SUM(Q333:Q336)</f>
        <v>46910</v>
      </c>
      <c r="R337" s="34">
        <f>SUM(R333:R336)</f>
        <v>46913</v>
      </c>
      <c r="S337" s="34">
        <f>SUM(S333:S336)</f>
        <v>27100</v>
      </c>
      <c r="T337" s="39">
        <f t="shared" si="78"/>
        <v>0.57766503954127857</v>
      </c>
      <c r="U337" s="39">
        <f t="shared" si="79"/>
        <v>1.4160401002506262E-2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474445503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93243937</v>
      </c>
      <c r="K338" s="39">
        <f t="shared" si="74"/>
        <v>0.19653244979750603</v>
      </c>
      <c r="L338" s="34">
        <f>SUM(L302,L304:L309,L311:L316,L318:L322,L324:L331,L333:L336)</f>
        <v>52039910</v>
      </c>
      <c r="M338" s="39">
        <f t="shared" si="75"/>
        <v>0.10968574824915139</v>
      </c>
      <c r="N338" s="34">
        <f t="shared" si="76"/>
        <v>358363234</v>
      </c>
      <c r="O338" s="39">
        <f t="shared" si="77"/>
        <v>0.75533065807138655</v>
      </c>
      <c r="P338" s="34">
        <f>SUM(P302,P304:P309,P311:P316,P318:P322,P324:P331,P333:P336)</f>
        <v>58545385</v>
      </c>
      <c r="Q338" s="34">
        <f>SUM(Q302,Q304:Q309,Q311:Q316,Q318:Q322,Q324:Q331,Q333:Q336)</f>
        <v>471375134</v>
      </c>
      <c r="R338" s="34">
        <f>SUM(R302,R304:R309,R311:R316,R318:R322,R324:R331,R333:R336)</f>
        <v>449848737</v>
      </c>
      <c r="S338" s="34">
        <f>SUM(S302,S304:S309,S311:S316,S318:S322,S324:S331,S333:S336)</f>
        <v>377096036</v>
      </c>
      <c r="T338" s="39">
        <f t="shared" si="78"/>
        <v>0.83827296818663732</v>
      </c>
      <c r="U338" s="39">
        <f t="shared" si="79"/>
        <v>-0.11111849379758965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1505136867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320474729</v>
      </c>
      <c r="K339" s="41">
        <f t="shared" si="74"/>
        <v>0.21292065593925819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45909081</v>
      </c>
      <c r="M339" s="41">
        <f t="shared" si="75"/>
        <v>3.0501598895457793E-2</v>
      </c>
      <c r="N339" s="36">
        <f t="shared" si="76"/>
        <v>1086238838</v>
      </c>
      <c r="O339" s="41">
        <f t="shared" si="77"/>
        <v>0.7216877493440601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118204401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1444486980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1100746264</v>
      </c>
      <c r="T339" s="41">
        <f t="shared" si="78"/>
        <v>0.76203266574268469</v>
      </c>
      <c r="U339" s="41">
        <f t="shared" si="79"/>
        <v>-0.61161276050965308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171423141</v>
      </c>
      <c r="E8" s="33">
        <v>153828976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26364358</v>
      </c>
      <c r="K8" s="38">
        <f>IF(($E8       =0),0,($J8       /$E8       ))</f>
        <v>0.17138746343861772</v>
      </c>
      <c r="L8" s="33">
        <v>10622000</v>
      </c>
      <c r="M8" s="38">
        <f>IF(($E8       =0),0,($L8       /$E8       ))</f>
        <v>6.9050709926067502E-2</v>
      </c>
      <c r="N8" s="33">
        <f>$F8       +$H8       +$J8       +$L8</f>
        <v>68753876</v>
      </c>
      <c r="O8" s="38">
        <f>IF(($E8       =0),0,($N8       /$E8       ))</f>
        <v>0.44695009866021601</v>
      </c>
      <c r="P8" s="33">
        <v>6949624</v>
      </c>
      <c r="Q8" s="33">
        <v>159679080</v>
      </c>
      <c r="R8" s="33">
        <v>176324124</v>
      </c>
      <c r="S8" s="33">
        <v>67526833</v>
      </c>
      <c r="T8" s="38">
        <f>IF(($R8       =0),0,($S8       /$R8       ))</f>
        <v>0.38296990490081778</v>
      </c>
      <c r="U8" s="38">
        <f>IF(($P8       =0),0,(($L8       /$P8       )-1))</f>
        <v>0.52842801279608786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143381560</v>
      </c>
      <c r="E9" s="33">
        <v>172509280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77276861</v>
      </c>
      <c r="K9" s="38">
        <f>IF(($E9       =0),0,($J9       /$E9       ))</f>
        <v>0.44795770407249974</v>
      </c>
      <c r="L9" s="33">
        <v>6158286</v>
      </c>
      <c r="M9" s="38">
        <f>IF(($E9       =0),0,($L9       /$E9       ))</f>
        <v>3.5698288231218636E-2</v>
      </c>
      <c r="N9" s="33">
        <f>$F9       +$H9       +$J9       +$L9</f>
        <v>128417272</v>
      </c>
      <c r="O9" s="38">
        <f>IF(($E9       =0),0,($N9       /$E9       ))</f>
        <v>0.74440790663551548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326338256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103641219</v>
      </c>
      <c r="K10" s="39">
        <f t="shared" ref="K10:K54" si="2">IF(($E10      =0),0,($J10      /$E10      ))</f>
        <v>0.31758832160946526</v>
      </c>
      <c r="L10" s="34">
        <f>SUM(L8:L9)</f>
        <v>16780286</v>
      </c>
      <c r="M10" s="39">
        <f t="shared" ref="M10:M54" si="3">IF(($E10      =0),0,($L10      /$E10      ))</f>
        <v>5.1419916885257856E-2</v>
      </c>
      <c r="N10" s="34">
        <f t="shared" ref="N10:N54" si="4">$F10      +$H10      +$J10      +$L10</f>
        <v>197171148</v>
      </c>
      <c r="O10" s="39">
        <f t="shared" ref="O10:O54" si="5">IF(($E10      =0),0,($N10      /$E10      ))</f>
        <v>0.60419256515239816</v>
      </c>
      <c r="P10" s="34">
        <f>SUM(P8:P9)</f>
        <v>6949624</v>
      </c>
      <c r="Q10" s="34">
        <f>SUM(Q8:Q9)</f>
        <v>159679080</v>
      </c>
      <c r="R10" s="34">
        <f>SUM(R8:R9)</f>
        <v>176324124</v>
      </c>
      <c r="S10" s="34">
        <f>SUM(S8:S9)</f>
        <v>67526833</v>
      </c>
      <c r="T10" s="39">
        <f t="shared" ref="T10:T54" si="6">IF(($R10      =0),0,($S10      /$R10      ))</f>
        <v>0.38296990490081778</v>
      </c>
      <c r="U10" s="39">
        <f t="shared" ref="U10:U54" si="7">IF(($P10      =0),0,(($L10      /$P10      )-1))</f>
        <v>1.414560269735456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549632</v>
      </c>
      <c r="K11" s="38">
        <f t="shared" si="2"/>
        <v>0.28057178998566085</v>
      </c>
      <c r="L11" s="33">
        <v>55612</v>
      </c>
      <c r="M11" s="38">
        <f t="shared" si="3"/>
        <v>2.8388373283729059E-2</v>
      </c>
      <c r="N11" s="33">
        <f t="shared" si="4"/>
        <v>1774470</v>
      </c>
      <c r="O11" s="38">
        <f t="shared" si="5"/>
        <v>0.90581739086489799</v>
      </c>
      <c r="P11" s="33">
        <v>238428</v>
      </c>
      <c r="Q11" s="33">
        <v>1577697</v>
      </c>
      <c r="R11" s="33">
        <v>1577697</v>
      </c>
      <c r="S11" s="33">
        <v>1858479</v>
      </c>
      <c r="T11" s="38">
        <f t="shared" si="6"/>
        <v>1.1779695340740333</v>
      </c>
      <c r="U11" s="38">
        <f t="shared" si="7"/>
        <v>-0.76675558239804054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10695992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1128975</v>
      </c>
      <c r="K13" s="38">
        <f t="shared" si="2"/>
        <v>0.10555121955962569</v>
      </c>
      <c r="L13" s="33">
        <v>552959</v>
      </c>
      <c r="M13" s="38">
        <f t="shared" si="3"/>
        <v>5.1697776138949991E-2</v>
      </c>
      <c r="N13" s="33">
        <f t="shared" si="4"/>
        <v>4774029</v>
      </c>
      <c r="O13" s="38">
        <f t="shared" si="5"/>
        <v>0.44633812366351805</v>
      </c>
      <c r="P13" s="33">
        <v>609652</v>
      </c>
      <c r="Q13" s="33">
        <v>10456944</v>
      </c>
      <c r="R13" s="33">
        <v>11741472</v>
      </c>
      <c r="S13" s="33">
        <v>4887231</v>
      </c>
      <c r="T13" s="38">
        <f t="shared" si="6"/>
        <v>0.41623665244017105</v>
      </c>
      <c r="U13" s="38">
        <f t="shared" si="7"/>
        <v>-9.2992395661787408E-2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4686751</v>
      </c>
      <c r="E14" s="33">
        <v>5548399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1284225</v>
      </c>
      <c r="K14" s="38">
        <f t="shared" si="2"/>
        <v>0.23145866041717619</v>
      </c>
      <c r="L14" s="33">
        <v>1423767</v>
      </c>
      <c r="M14" s="38">
        <f t="shared" si="3"/>
        <v>0.25660861808965074</v>
      </c>
      <c r="N14" s="33">
        <f t="shared" si="4"/>
        <v>5899536</v>
      </c>
      <c r="O14" s="38">
        <f t="shared" si="5"/>
        <v>1.0632861839965007</v>
      </c>
      <c r="P14" s="33">
        <v>1690297</v>
      </c>
      <c r="Q14" s="33">
        <v>3750690</v>
      </c>
      <c r="R14" s="33">
        <v>3750690</v>
      </c>
      <c r="S14" s="33">
        <v>5436042</v>
      </c>
      <c r="T14" s="38">
        <f t="shared" si="6"/>
        <v>1.4493445206082081</v>
      </c>
      <c r="U14" s="38">
        <f t="shared" si="7"/>
        <v>-0.15768234813171889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123583</v>
      </c>
      <c r="E15" s="33">
        <v>250000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2814812</v>
      </c>
      <c r="K15" s="38">
        <f t="shared" si="2"/>
        <v>11.259247999999999</v>
      </c>
      <c r="L15" s="33">
        <v>78728</v>
      </c>
      <c r="M15" s="38">
        <f t="shared" si="3"/>
        <v>0.31491200000000003</v>
      </c>
      <c r="N15" s="33">
        <f t="shared" si="4"/>
        <v>4991645</v>
      </c>
      <c r="O15" s="38">
        <f t="shared" si="5"/>
        <v>19.96658</v>
      </c>
      <c r="P15" s="33">
        <v>35218</v>
      </c>
      <c r="Q15" s="33">
        <v>118944</v>
      </c>
      <c r="R15" s="33">
        <v>1468944</v>
      </c>
      <c r="S15" s="33">
        <v>11034612</v>
      </c>
      <c r="T15" s="38">
        <f t="shared" si="6"/>
        <v>7.5119351044015295</v>
      </c>
      <c r="U15" s="38">
        <f t="shared" si="7"/>
        <v>1.235447782384008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6870026</v>
      </c>
      <c r="E16" s="33">
        <v>7376104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1832268</v>
      </c>
      <c r="K16" s="38">
        <f t="shared" si="2"/>
        <v>0.24840593353889803</v>
      </c>
      <c r="L16" s="33">
        <v>2221310</v>
      </c>
      <c r="M16" s="38">
        <f t="shared" si="3"/>
        <v>0.30114949572294536</v>
      </c>
      <c r="N16" s="33">
        <f t="shared" si="4"/>
        <v>7614487</v>
      </c>
      <c r="O16" s="38">
        <f t="shared" si="5"/>
        <v>1.0323182807617679</v>
      </c>
      <c r="P16" s="33">
        <v>2683388</v>
      </c>
      <c r="Q16" s="33">
        <v>7173256</v>
      </c>
      <c r="R16" s="33">
        <v>6573499</v>
      </c>
      <c r="S16" s="33">
        <v>7675398</v>
      </c>
      <c r="T16" s="38">
        <f t="shared" si="6"/>
        <v>1.1676274690237269</v>
      </c>
      <c r="U16" s="38">
        <f t="shared" si="7"/>
        <v>-0.17219947320327889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214430</v>
      </c>
      <c r="K17" s="38">
        <f t="shared" si="2"/>
        <v>8.8202726004317375E-2</v>
      </c>
      <c r="L17" s="33">
        <v>339191</v>
      </c>
      <c r="M17" s="38">
        <f t="shared" si="3"/>
        <v>0.13952138616858842</v>
      </c>
      <c r="N17" s="33">
        <f t="shared" si="4"/>
        <v>1559976</v>
      </c>
      <c r="O17" s="38">
        <f t="shared" si="5"/>
        <v>0.64167390617595954</v>
      </c>
      <c r="P17" s="33">
        <v>100424</v>
      </c>
      <c r="Q17" s="33">
        <v>2269435</v>
      </c>
      <c r="R17" s="33">
        <v>2059058</v>
      </c>
      <c r="S17" s="33">
        <v>1496714</v>
      </c>
      <c r="T17" s="38">
        <f t="shared" si="6"/>
        <v>0.726892588746893</v>
      </c>
      <c r="U17" s="38">
        <f t="shared" si="7"/>
        <v>2.3775890225444116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3000000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31260570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7824342</v>
      </c>
      <c r="K19" s="39">
        <f t="shared" si="2"/>
        <v>0.25029428446122381</v>
      </c>
      <c r="L19" s="34">
        <f>SUM(L11:L18)</f>
        <v>4671567</v>
      </c>
      <c r="M19" s="39">
        <f t="shared" si="3"/>
        <v>0.14943959755052452</v>
      </c>
      <c r="N19" s="34">
        <f t="shared" si="4"/>
        <v>26614143</v>
      </c>
      <c r="O19" s="39">
        <f t="shared" si="5"/>
        <v>0.85136461043416678</v>
      </c>
      <c r="P19" s="34">
        <f>SUM(P11:P18)</f>
        <v>5357407</v>
      </c>
      <c r="Q19" s="34">
        <f>SUM(Q11:Q18)</f>
        <v>25346966</v>
      </c>
      <c r="R19" s="34">
        <f>SUM(R11:R18)</f>
        <v>27171360</v>
      </c>
      <c r="S19" s="34">
        <f>SUM(S11:S18)</f>
        <v>32388476</v>
      </c>
      <c r="T19" s="39">
        <f t="shared" si="6"/>
        <v>1.1920079083270032</v>
      </c>
      <c r="U19" s="39">
        <f t="shared" si="7"/>
        <v>-0.12801715456749874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482183</v>
      </c>
      <c r="K20" s="38">
        <f t="shared" si="2"/>
        <v>0.22961095238095239</v>
      </c>
      <c r="L20" s="33">
        <v>551261</v>
      </c>
      <c r="M20" s="38">
        <f t="shared" si="3"/>
        <v>0.26250523809523807</v>
      </c>
      <c r="N20" s="33">
        <f t="shared" si="4"/>
        <v>2094836</v>
      </c>
      <c r="O20" s="38">
        <f t="shared" si="5"/>
        <v>0.99754095238095242</v>
      </c>
      <c r="P20" s="33">
        <v>556580</v>
      </c>
      <c r="Q20" s="33">
        <v>2100000</v>
      </c>
      <c r="R20" s="33">
        <v>2100000</v>
      </c>
      <c r="S20" s="33">
        <v>2158389</v>
      </c>
      <c r="T20" s="38">
        <f t="shared" si="6"/>
        <v>1.0278042857142857</v>
      </c>
      <c r="U20" s="38">
        <f t="shared" si="7"/>
        <v>-9.5565776707751127E-3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122590</v>
      </c>
      <c r="K21" s="38">
        <f t="shared" si="2"/>
        <v>2.4517646945883979E-2</v>
      </c>
      <c r="L21" s="33">
        <v>32884</v>
      </c>
      <c r="M21" s="38">
        <f t="shared" si="3"/>
        <v>6.5767052954437454E-3</v>
      </c>
      <c r="N21" s="33">
        <f t="shared" si="4"/>
        <v>311574</v>
      </c>
      <c r="O21" s="38">
        <f t="shared" si="5"/>
        <v>6.2313902679801414E-2</v>
      </c>
      <c r="P21" s="33">
        <v>71220</v>
      </c>
      <c r="Q21" s="33">
        <v>935500</v>
      </c>
      <c r="R21" s="33">
        <v>935500</v>
      </c>
      <c r="S21" s="33">
        <v>129795</v>
      </c>
      <c r="T21" s="38">
        <f t="shared" si="6"/>
        <v>0.13874398717263495</v>
      </c>
      <c r="U21" s="38">
        <f t="shared" si="7"/>
        <v>-0.53827576523448473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-36290</v>
      </c>
      <c r="K22" s="38">
        <f t="shared" si="2"/>
        <v>-6.0483333333333333E-2</v>
      </c>
      <c r="L22" s="33">
        <v>583384</v>
      </c>
      <c r="M22" s="38">
        <f t="shared" si="3"/>
        <v>0.97230666666666665</v>
      </c>
      <c r="N22" s="33">
        <f t="shared" si="4"/>
        <v>917760</v>
      </c>
      <c r="O22" s="38">
        <f t="shared" si="5"/>
        <v>1.5296000000000001</v>
      </c>
      <c r="P22" s="33">
        <v>118970</v>
      </c>
      <c r="Q22" s="33">
        <v>271167</v>
      </c>
      <c r="R22" s="33">
        <v>271167</v>
      </c>
      <c r="S22" s="33">
        <v>456000</v>
      </c>
      <c r="T22" s="38">
        <f t="shared" si="6"/>
        <v>1.6816205511732623</v>
      </c>
      <c r="U22" s="38">
        <f t="shared" si="7"/>
        <v>3.9036227620408503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1527900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764137</v>
      </c>
      <c r="K23" s="38">
        <f t="shared" si="2"/>
        <v>0.50012239020878335</v>
      </c>
      <c r="L23" s="33">
        <v>991</v>
      </c>
      <c r="M23" s="38">
        <f t="shared" si="3"/>
        <v>6.4860265724196611E-4</v>
      </c>
      <c r="N23" s="33">
        <f t="shared" si="4"/>
        <v>1493126</v>
      </c>
      <c r="O23" s="38">
        <f t="shared" si="5"/>
        <v>0.97724065711106745</v>
      </c>
      <c r="P23" s="33">
        <v>1399383</v>
      </c>
      <c r="Q23" s="33">
        <v>1448900</v>
      </c>
      <c r="R23" s="33">
        <v>1448900</v>
      </c>
      <c r="S23" s="33">
        <v>1412661</v>
      </c>
      <c r="T23" s="38">
        <f t="shared" si="6"/>
        <v>0.97498861205052112</v>
      </c>
      <c r="U23" s="38">
        <f t="shared" si="7"/>
        <v>-0.99929183075684069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11717</v>
      </c>
      <c r="K24" s="38">
        <f t="shared" si="2"/>
        <v>4.7020723309308635E-2</v>
      </c>
      <c r="L24" s="33">
        <v>25570</v>
      </c>
      <c r="M24" s="38">
        <f t="shared" si="3"/>
        <v>0.10261328795929178</v>
      </c>
      <c r="N24" s="33">
        <f t="shared" si="4"/>
        <v>61657</v>
      </c>
      <c r="O24" s="38">
        <f t="shared" si="5"/>
        <v>0.24743165802526607</v>
      </c>
      <c r="P24" s="33">
        <v>27596</v>
      </c>
      <c r="Q24" s="33">
        <v>239835</v>
      </c>
      <c r="R24" s="33">
        <v>239835</v>
      </c>
      <c r="S24" s="33">
        <v>75496</v>
      </c>
      <c r="T24" s="38">
        <f t="shared" si="6"/>
        <v>0.3147830800341902</v>
      </c>
      <c r="U24" s="38">
        <f t="shared" si="7"/>
        <v>-7.3416437164806503E-2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13157302</v>
      </c>
      <c r="Q25" s="33">
        <v>29692300</v>
      </c>
      <c r="R25" s="33">
        <v>29692300</v>
      </c>
      <c r="S25" s="33">
        <v>24268877</v>
      </c>
      <c r="T25" s="38">
        <f t="shared" si="6"/>
        <v>0.81734581019321506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59591220</v>
      </c>
      <c r="E26" s="33">
        <v>66147563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877050</v>
      </c>
      <c r="K26" s="38">
        <f t="shared" si="2"/>
        <v>1.3258991869435915E-2</v>
      </c>
      <c r="L26" s="33">
        <v>1226910</v>
      </c>
      <c r="M26" s="38">
        <f t="shared" si="3"/>
        <v>1.8548075610888341E-2</v>
      </c>
      <c r="N26" s="33">
        <f t="shared" si="4"/>
        <v>4182558</v>
      </c>
      <c r="O26" s="38">
        <f t="shared" si="5"/>
        <v>6.3230719474880737E-2</v>
      </c>
      <c r="P26" s="33">
        <v>701962</v>
      </c>
      <c r="Q26" s="33">
        <v>51942384</v>
      </c>
      <c r="R26" s="33">
        <v>0</v>
      </c>
      <c r="S26" s="33">
        <v>2797867</v>
      </c>
      <c r="T26" s="38">
        <f t="shared" si="6"/>
        <v>0</v>
      </c>
      <c r="U26" s="38">
        <f t="shared" si="7"/>
        <v>0.7478296545966876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94347784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2221387</v>
      </c>
      <c r="K27" s="39">
        <f t="shared" si="2"/>
        <v>2.3544665341583434E-2</v>
      </c>
      <c r="L27" s="34">
        <f>SUM(L20:L26)</f>
        <v>2421000</v>
      </c>
      <c r="M27" s="39">
        <f t="shared" si="3"/>
        <v>2.5660380110252509E-2</v>
      </c>
      <c r="N27" s="34">
        <f t="shared" si="4"/>
        <v>9061511</v>
      </c>
      <c r="O27" s="39">
        <f t="shared" si="5"/>
        <v>9.6043707820418975E-2</v>
      </c>
      <c r="P27" s="34">
        <f>SUM(P20:P26)</f>
        <v>16033013</v>
      </c>
      <c r="Q27" s="34">
        <f>SUM(Q20:Q26)</f>
        <v>86630086</v>
      </c>
      <c r="R27" s="34">
        <f>SUM(R20:R26)</f>
        <v>34687702</v>
      </c>
      <c r="S27" s="34">
        <f>SUM(S20:S26)</f>
        <v>31299085</v>
      </c>
      <c r="T27" s="39">
        <f t="shared" si="6"/>
        <v>0.90231070942664349</v>
      </c>
      <c r="U27" s="39">
        <f t="shared" si="7"/>
        <v>-0.8489990621226341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30547</v>
      </c>
      <c r="K28" s="38">
        <f t="shared" si="2"/>
        <v>3.5284673050489185E-2</v>
      </c>
      <c r="L28" s="33">
        <v>71368</v>
      </c>
      <c r="M28" s="38">
        <f t="shared" si="3"/>
        <v>8.2436787451052873E-2</v>
      </c>
      <c r="N28" s="33">
        <f t="shared" si="4"/>
        <v>383736</v>
      </c>
      <c r="O28" s="38">
        <f t="shared" si="5"/>
        <v>0.44325136012382615</v>
      </c>
      <c r="P28" s="33">
        <v>73324</v>
      </c>
      <c r="Q28" s="33">
        <v>649983</v>
      </c>
      <c r="R28" s="33">
        <v>833233</v>
      </c>
      <c r="S28" s="33">
        <v>340455</v>
      </c>
      <c r="T28" s="38">
        <f t="shared" si="6"/>
        <v>0.40859519486146134</v>
      </c>
      <c r="U28" s="38">
        <f t="shared" si="7"/>
        <v>-2.667612241558015E-2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1856098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17655</v>
      </c>
      <c r="K29" s="38">
        <f t="shared" si="2"/>
        <v>9.5118899971876492E-3</v>
      </c>
      <c r="L29" s="33">
        <v>36727</v>
      </c>
      <c r="M29" s="38">
        <f t="shared" si="3"/>
        <v>1.9787209511566737E-2</v>
      </c>
      <c r="N29" s="33">
        <f t="shared" si="4"/>
        <v>1162099</v>
      </c>
      <c r="O29" s="38">
        <f t="shared" si="5"/>
        <v>0.62609786767724551</v>
      </c>
      <c r="P29" s="33">
        <v>17918</v>
      </c>
      <c r="Q29" s="33">
        <v>1567626</v>
      </c>
      <c r="R29" s="33">
        <v>1839098</v>
      </c>
      <c r="S29" s="33">
        <v>1201362</v>
      </c>
      <c r="T29" s="38">
        <f t="shared" si="6"/>
        <v>0.65323435727731749</v>
      </c>
      <c r="U29" s="38">
        <f t="shared" si="7"/>
        <v>1.0497265319790157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303542</v>
      </c>
      <c r="K30" s="38">
        <f t="shared" si="2"/>
        <v>7.7478635063841478E-2</v>
      </c>
      <c r="L30" s="33">
        <v>250639</v>
      </c>
      <c r="M30" s="38">
        <f t="shared" si="3"/>
        <v>6.3975224561234237E-2</v>
      </c>
      <c r="N30" s="33">
        <f t="shared" si="4"/>
        <v>3257076</v>
      </c>
      <c r="O30" s="38">
        <f t="shared" si="5"/>
        <v>0.83136370841332186</v>
      </c>
      <c r="P30" s="33">
        <v>949763</v>
      </c>
      <c r="Q30" s="33">
        <v>3869582</v>
      </c>
      <c r="R30" s="33">
        <v>4702557</v>
      </c>
      <c r="S30" s="33">
        <v>4218783</v>
      </c>
      <c r="T30" s="38">
        <f t="shared" si="6"/>
        <v>0.89712532990030747</v>
      </c>
      <c r="U30" s="38">
        <f t="shared" si="7"/>
        <v>-0.73610363848665405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301500</v>
      </c>
      <c r="E31" s="33">
        <v>336500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17298</v>
      </c>
      <c r="K31" s="38">
        <f t="shared" si="2"/>
        <v>5.1405646359583952E-2</v>
      </c>
      <c r="L31" s="33">
        <v>4205</v>
      </c>
      <c r="M31" s="38">
        <f t="shared" si="3"/>
        <v>1.2496285289747399E-2</v>
      </c>
      <c r="N31" s="33">
        <f t="shared" si="4"/>
        <v>190803</v>
      </c>
      <c r="O31" s="38">
        <f t="shared" si="5"/>
        <v>0.56702228826151557</v>
      </c>
      <c r="P31" s="33">
        <v>8470</v>
      </c>
      <c r="Q31" s="33">
        <v>319000</v>
      </c>
      <c r="R31" s="33">
        <v>176000</v>
      </c>
      <c r="S31" s="33">
        <v>124125</v>
      </c>
      <c r="T31" s="38">
        <f t="shared" si="6"/>
        <v>0.70525568181818177</v>
      </c>
      <c r="U31" s="38">
        <f t="shared" si="7"/>
        <v>-0.50354191263282178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29890</v>
      </c>
      <c r="K32" s="38">
        <f t="shared" si="2"/>
        <v>1.1992202059577453E-2</v>
      </c>
      <c r="L32" s="33">
        <v>0</v>
      </c>
      <c r="M32" s="38">
        <f t="shared" si="3"/>
        <v>0</v>
      </c>
      <c r="N32" s="33">
        <f t="shared" si="4"/>
        <v>29890</v>
      </c>
      <c r="O32" s="38">
        <f t="shared" si="5"/>
        <v>1.1992202059577453E-2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71190829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6897357</v>
      </c>
      <c r="K34" s="38">
        <f t="shared" si="2"/>
        <v>9.6885471020431574E-2</v>
      </c>
      <c r="L34" s="33">
        <v>37907852</v>
      </c>
      <c r="M34" s="38">
        <f t="shared" si="3"/>
        <v>0.53248223868835687</v>
      </c>
      <c r="N34" s="33">
        <f t="shared" si="4"/>
        <v>55101164</v>
      </c>
      <c r="O34" s="38">
        <f t="shared" si="5"/>
        <v>0.77399244781936727</v>
      </c>
      <c r="P34" s="33">
        <v>7484298</v>
      </c>
      <c r="Q34" s="33">
        <v>58165712</v>
      </c>
      <c r="R34" s="33">
        <v>94296074</v>
      </c>
      <c r="S34" s="33">
        <v>60538705</v>
      </c>
      <c r="T34" s="38">
        <f t="shared" si="6"/>
        <v>0.64200663327722429</v>
      </c>
      <c r="U34" s="38">
        <f t="shared" si="7"/>
        <v>4.0649843178344849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80659361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7296289</v>
      </c>
      <c r="K35" s="39">
        <f t="shared" si="2"/>
        <v>9.0458056071135995E-2</v>
      </c>
      <c r="L35" s="34">
        <f>SUM(L28:L34)</f>
        <v>38270791</v>
      </c>
      <c r="M35" s="39">
        <f t="shared" si="3"/>
        <v>0.47447426467958259</v>
      </c>
      <c r="N35" s="34">
        <f t="shared" si="4"/>
        <v>60124768</v>
      </c>
      <c r="O35" s="39">
        <f t="shared" si="5"/>
        <v>0.74541587305656931</v>
      </c>
      <c r="P35" s="34">
        <f>SUM(P28:P34)</f>
        <v>8533773</v>
      </c>
      <c r="Q35" s="34">
        <f>SUM(Q28:Q34)</f>
        <v>69591001</v>
      </c>
      <c r="R35" s="34">
        <f>SUM(R28:R34)</f>
        <v>106866060</v>
      </c>
      <c r="S35" s="34">
        <f>SUM(S28:S34)</f>
        <v>66423430</v>
      </c>
      <c r="T35" s="39">
        <f t="shared" si="6"/>
        <v>0.62155777054005734</v>
      </c>
      <c r="U35" s="39">
        <f t="shared" si="7"/>
        <v>3.4846272569003185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340765</v>
      </c>
      <c r="K36" s="38">
        <f t="shared" si="2"/>
        <v>0.12420563830504583</v>
      </c>
      <c r="L36" s="33">
        <v>250678</v>
      </c>
      <c r="M36" s="38">
        <f t="shared" si="3"/>
        <v>9.1369773888258121E-2</v>
      </c>
      <c r="N36" s="33">
        <f t="shared" si="4"/>
        <v>921211</v>
      </c>
      <c r="O36" s="38">
        <f t="shared" si="5"/>
        <v>0.33577274740254887</v>
      </c>
      <c r="P36" s="33">
        <v>88778</v>
      </c>
      <c r="Q36" s="33">
        <v>2601180</v>
      </c>
      <c r="R36" s="33">
        <v>2601180</v>
      </c>
      <c r="S36" s="33">
        <v>152561</v>
      </c>
      <c r="T36" s="38">
        <f t="shared" si="6"/>
        <v>5.8650689302547306E-2</v>
      </c>
      <c r="U36" s="38">
        <f t="shared" si="7"/>
        <v>1.8236500033792158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2606327</v>
      </c>
      <c r="E37" s="33">
        <v>2540939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1818</v>
      </c>
      <c r="K37" s="38">
        <f t="shared" si="2"/>
        <v>7.1548352793986787E-4</v>
      </c>
      <c r="L37" s="33">
        <v>3887608</v>
      </c>
      <c r="M37" s="38">
        <f t="shared" si="3"/>
        <v>1.5299887167696666</v>
      </c>
      <c r="N37" s="33">
        <f t="shared" si="4"/>
        <v>5631214</v>
      </c>
      <c r="O37" s="38">
        <f t="shared" si="5"/>
        <v>2.2161940920266092</v>
      </c>
      <c r="P37" s="33">
        <v>3372</v>
      </c>
      <c r="Q37" s="33">
        <v>2093077</v>
      </c>
      <c r="R37" s="33">
        <v>2082225</v>
      </c>
      <c r="S37" s="33">
        <v>32087</v>
      </c>
      <c r="T37" s="38">
        <f t="shared" si="6"/>
        <v>1.540995809770798E-2</v>
      </c>
      <c r="U37" s="38">
        <f t="shared" si="7"/>
        <v>1151.908659549229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61136099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434279</v>
      </c>
      <c r="K39" s="38">
        <f t="shared" si="2"/>
        <v>7.1034790754313584E-3</v>
      </c>
      <c r="L39" s="33">
        <v>752875</v>
      </c>
      <c r="M39" s="38">
        <f t="shared" si="3"/>
        <v>1.2314737320744002E-2</v>
      </c>
      <c r="N39" s="33">
        <f t="shared" si="4"/>
        <v>1187154</v>
      </c>
      <c r="O39" s="38">
        <f t="shared" si="5"/>
        <v>1.9418216396175358E-2</v>
      </c>
      <c r="P39" s="33">
        <v>43284096</v>
      </c>
      <c r="Q39" s="33">
        <v>39435650</v>
      </c>
      <c r="R39" s="33">
        <v>54413614</v>
      </c>
      <c r="S39" s="33">
        <v>43284096</v>
      </c>
      <c r="T39" s="38">
        <f t="shared" si="6"/>
        <v>0.79546445858200121</v>
      </c>
      <c r="U39" s="38">
        <f t="shared" si="7"/>
        <v>-0.98260619789772208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66420593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776862</v>
      </c>
      <c r="K40" s="39">
        <f t="shared" si="2"/>
        <v>1.1696101538870633E-2</v>
      </c>
      <c r="L40" s="34">
        <f>SUM(L36:L39)</f>
        <v>4891161</v>
      </c>
      <c r="M40" s="39">
        <f t="shared" si="3"/>
        <v>7.3639225112007059E-2</v>
      </c>
      <c r="N40" s="34">
        <f t="shared" si="4"/>
        <v>7739579</v>
      </c>
      <c r="O40" s="39">
        <f t="shared" si="5"/>
        <v>0.11652378653108382</v>
      </c>
      <c r="P40" s="34">
        <f>SUM(P36:P39)</f>
        <v>43376246</v>
      </c>
      <c r="Q40" s="34">
        <f>SUM(Q36:Q39)</f>
        <v>44129907</v>
      </c>
      <c r="R40" s="34">
        <f>SUM(R36:R39)</f>
        <v>59097019</v>
      </c>
      <c r="S40" s="34">
        <f>SUM(S36:S39)</f>
        <v>43468744</v>
      </c>
      <c r="T40" s="39">
        <f t="shared" si="6"/>
        <v>0.7355488438426987</v>
      </c>
      <c r="U40" s="39">
        <f t="shared" si="7"/>
        <v>-0.88723872047387409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327465</v>
      </c>
      <c r="K41" s="38">
        <f t="shared" si="2"/>
        <v>0.63338478321418623</v>
      </c>
      <c r="L41" s="33">
        <v>266101</v>
      </c>
      <c r="M41" s="38">
        <f t="shared" si="3"/>
        <v>0.51469416333983231</v>
      </c>
      <c r="N41" s="33">
        <f t="shared" si="4"/>
        <v>1415808</v>
      </c>
      <c r="O41" s="38">
        <f t="shared" si="5"/>
        <v>2.7384643951350851</v>
      </c>
      <c r="P41" s="33">
        <v>285817</v>
      </c>
      <c r="Q41" s="33">
        <v>497590</v>
      </c>
      <c r="R41" s="33">
        <v>497590</v>
      </c>
      <c r="S41" s="33">
        <v>1090911</v>
      </c>
      <c r="T41" s="38">
        <f t="shared" si="6"/>
        <v>2.1923893165055568</v>
      </c>
      <c r="U41" s="38">
        <f t="shared" si="7"/>
        <v>-6.8981201258147662E-2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9445774</v>
      </c>
      <c r="K42" s="38">
        <f t="shared" si="2"/>
        <v>0.56705808378168476</v>
      </c>
      <c r="L42" s="33">
        <v>1391443</v>
      </c>
      <c r="M42" s="38">
        <f t="shared" si="3"/>
        <v>8.3532487784636678E-2</v>
      </c>
      <c r="N42" s="33">
        <f t="shared" si="4"/>
        <v>17187575</v>
      </c>
      <c r="O42" s="38">
        <f t="shared" si="5"/>
        <v>1.0318215684976149</v>
      </c>
      <c r="P42" s="33">
        <v>0</v>
      </c>
      <c r="Q42" s="33">
        <v>10588439</v>
      </c>
      <c r="R42" s="33">
        <v>10588439</v>
      </c>
      <c r="S42" s="33">
        <v>4413261</v>
      </c>
      <c r="T42" s="38">
        <f t="shared" si="6"/>
        <v>0.41679996456512619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68449</v>
      </c>
      <c r="K43" s="38">
        <f t="shared" si="2"/>
        <v>1.9275859175189564E-2</v>
      </c>
      <c r="L43" s="33">
        <v>186910</v>
      </c>
      <c r="M43" s="38">
        <f t="shared" si="3"/>
        <v>5.2635551117396623E-2</v>
      </c>
      <c r="N43" s="33">
        <f t="shared" si="4"/>
        <v>585133</v>
      </c>
      <c r="O43" s="38">
        <f t="shared" si="5"/>
        <v>0.16477875946699289</v>
      </c>
      <c r="P43" s="33">
        <v>30887</v>
      </c>
      <c r="Q43" s="33">
        <v>3444957</v>
      </c>
      <c r="R43" s="33">
        <v>3444957</v>
      </c>
      <c r="S43" s="33">
        <v>184171</v>
      </c>
      <c r="T43" s="38">
        <f t="shared" si="6"/>
        <v>5.3461044651645868E-2</v>
      </c>
      <c r="U43" s="38">
        <f t="shared" si="7"/>
        <v>5.0514132159160816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11117563</v>
      </c>
      <c r="K44" s="38">
        <f t="shared" si="2"/>
        <v>4.765452752952271</v>
      </c>
      <c r="L44" s="33">
        <v>37277</v>
      </c>
      <c r="M44" s="38">
        <f t="shared" si="3"/>
        <v>1.5978482179215155E-2</v>
      </c>
      <c r="N44" s="33">
        <f t="shared" si="4"/>
        <v>44421374</v>
      </c>
      <c r="O44" s="38">
        <f t="shared" si="5"/>
        <v>19.040859855547698</v>
      </c>
      <c r="P44" s="33">
        <v>36200</v>
      </c>
      <c r="Q44" s="33">
        <v>2438503</v>
      </c>
      <c r="R44" s="33">
        <v>57995470</v>
      </c>
      <c r="S44" s="33">
        <v>74496543</v>
      </c>
      <c r="T44" s="38">
        <f t="shared" si="6"/>
        <v>1.2845234808856623</v>
      </c>
      <c r="U44" s="38">
        <f t="shared" si="7"/>
        <v>2.9751381215469719E-2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13757597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1953824</v>
      </c>
      <c r="K45" s="38">
        <f t="shared" si="2"/>
        <v>0.14201782476983443</v>
      </c>
      <c r="L45" s="33">
        <v>3128212</v>
      </c>
      <c r="M45" s="38">
        <f t="shared" si="3"/>
        <v>0.22738069737033292</v>
      </c>
      <c r="N45" s="33">
        <f t="shared" si="4"/>
        <v>11488754</v>
      </c>
      <c r="O45" s="38">
        <f t="shared" si="5"/>
        <v>0.83508435375741852</v>
      </c>
      <c r="P45" s="33">
        <v>3787435</v>
      </c>
      <c r="Q45" s="33">
        <v>12009970</v>
      </c>
      <c r="R45" s="33">
        <v>13076243</v>
      </c>
      <c r="S45" s="33">
        <v>11114603</v>
      </c>
      <c r="T45" s="38">
        <f t="shared" si="6"/>
        <v>0.84998443360222042</v>
      </c>
      <c r="U45" s="38">
        <f t="shared" si="7"/>
        <v>-0.17405526431476714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155343240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9245000</v>
      </c>
      <c r="K46" s="38">
        <f t="shared" si="2"/>
        <v>5.9513371808132751E-2</v>
      </c>
      <c r="L46" s="33">
        <v>-8071894</v>
      </c>
      <c r="M46" s="38">
        <f t="shared" si="3"/>
        <v>-5.1961668882405179E-2</v>
      </c>
      <c r="N46" s="33">
        <f t="shared" si="4"/>
        <v>1173106</v>
      </c>
      <c r="O46" s="38">
        <f t="shared" si="5"/>
        <v>7.5517029257275697E-3</v>
      </c>
      <c r="P46" s="33">
        <v>0</v>
      </c>
      <c r="Q46" s="33">
        <v>232273397</v>
      </c>
      <c r="R46" s="33">
        <v>233152629</v>
      </c>
      <c r="S46" s="33">
        <v>6517000</v>
      </c>
      <c r="T46" s="38">
        <f t="shared" si="6"/>
        <v>2.7951647073214E-2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192159324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32158075</v>
      </c>
      <c r="K47" s="39">
        <f t="shared" si="2"/>
        <v>0.16735110392041139</v>
      </c>
      <c r="L47" s="34">
        <f>SUM(L41:L46)</f>
        <v>-3061951</v>
      </c>
      <c r="M47" s="39">
        <f t="shared" si="3"/>
        <v>-1.593443886178534E-2</v>
      </c>
      <c r="N47" s="34">
        <f t="shared" si="4"/>
        <v>76271750</v>
      </c>
      <c r="O47" s="39">
        <f t="shared" si="5"/>
        <v>0.39691932929572543</v>
      </c>
      <c r="P47" s="34">
        <f>SUM(P41:P46)</f>
        <v>4140339</v>
      </c>
      <c r="Q47" s="34">
        <f>SUM(Q41:Q46)</f>
        <v>261252856</v>
      </c>
      <c r="R47" s="34">
        <f>SUM(R41:R46)</f>
        <v>318755328</v>
      </c>
      <c r="S47" s="34">
        <f>SUM(S41:S46)</f>
        <v>97816489</v>
      </c>
      <c r="T47" s="39">
        <f t="shared" si="6"/>
        <v>0.30687013018336118</v>
      </c>
      <c r="U47" s="39">
        <f t="shared" si="7"/>
        <v>-1.7395411341921521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58886</v>
      </c>
      <c r="K48" s="38">
        <f t="shared" si="2"/>
        <v>0.29153794359949303</v>
      </c>
      <c r="L48" s="33">
        <v>28229</v>
      </c>
      <c r="M48" s="38">
        <f t="shared" si="3"/>
        <v>0.13975859474017743</v>
      </c>
      <c r="N48" s="33">
        <f t="shared" si="4"/>
        <v>166786</v>
      </c>
      <c r="O48" s="38">
        <f t="shared" si="5"/>
        <v>0.82573867237008869</v>
      </c>
      <c r="P48" s="33">
        <v>27776</v>
      </c>
      <c r="Q48" s="33">
        <v>145008</v>
      </c>
      <c r="R48" s="33">
        <v>202008</v>
      </c>
      <c r="S48" s="33">
        <v>140068</v>
      </c>
      <c r="T48" s="38">
        <f t="shared" si="6"/>
        <v>0.69337848006019565</v>
      </c>
      <c r="U48" s="38">
        <f t="shared" si="7"/>
        <v>1.6309043778801824E-2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166706</v>
      </c>
      <c r="K49" s="38">
        <f t="shared" si="2"/>
        <v>0.16856357054743271</v>
      </c>
      <c r="L49" s="33">
        <v>119835</v>
      </c>
      <c r="M49" s="38">
        <f t="shared" si="3"/>
        <v>0.12117029666929564</v>
      </c>
      <c r="N49" s="33">
        <f t="shared" si="4"/>
        <v>730386</v>
      </c>
      <c r="O49" s="38">
        <f t="shared" si="5"/>
        <v>0.73852454043560034</v>
      </c>
      <c r="P49" s="33">
        <v>180360</v>
      </c>
      <c r="Q49" s="33">
        <v>1389232</v>
      </c>
      <c r="R49" s="33">
        <v>1389232</v>
      </c>
      <c r="S49" s="33">
        <v>1367666</v>
      </c>
      <c r="T49" s="38">
        <f t="shared" si="6"/>
        <v>0.98447631497114951</v>
      </c>
      <c r="U49" s="38">
        <f t="shared" si="7"/>
        <v>-0.33557884231536927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632486</v>
      </c>
      <c r="E50" s="33">
        <v>3626702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52349</v>
      </c>
      <c r="K50" s="38">
        <f t="shared" si="2"/>
        <v>1.4434326283218196E-2</v>
      </c>
      <c r="L50" s="33">
        <v>25132</v>
      </c>
      <c r="M50" s="38">
        <f t="shared" si="3"/>
        <v>6.9297118980274639E-3</v>
      </c>
      <c r="N50" s="33">
        <f t="shared" si="4"/>
        <v>151943</v>
      </c>
      <c r="O50" s="38">
        <f t="shared" si="5"/>
        <v>4.1895639619687529E-2</v>
      </c>
      <c r="P50" s="33">
        <v>47175</v>
      </c>
      <c r="Q50" s="33">
        <v>563112</v>
      </c>
      <c r="R50" s="33">
        <v>17648086</v>
      </c>
      <c r="S50" s="33">
        <v>126549</v>
      </c>
      <c r="T50" s="38">
        <f t="shared" si="6"/>
        <v>7.170692617885022E-3</v>
      </c>
      <c r="U50" s="38">
        <f t="shared" si="7"/>
        <v>-0.46726020137784841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76106</v>
      </c>
      <c r="E51" s="33">
        <v>86106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3703</v>
      </c>
      <c r="K51" s="38">
        <f t="shared" si="2"/>
        <v>4.3005133207906533E-2</v>
      </c>
      <c r="L51" s="33">
        <v>7498</v>
      </c>
      <c r="M51" s="38">
        <f t="shared" si="3"/>
        <v>8.7078716930295216E-2</v>
      </c>
      <c r="N51" s="33">
        <f t="shared" si="4"/>
        <v>36831</v>
      </c>
      <c r="O51" s="38">
        <f t="shared" si="5"/>
        <v>0.42774022716187027</v>
      </c>
      <c r="P51" s="33">
        <v>2020</v>
      </c>
      <c r="Q51" s="33">
        <v>30000</v>
      </c>
      <c r="R51" s="33">
        <v>557000</v>
      </c>
      <c r="S51" s="33">
        <v>15746</v>
      </c>
      <c r="T51" s="38">
        <f t="shared" si="6"/>
        <v>2.8269299820466786E-2</v>
      </c>
      <c r="U51" s="38">
        <f t="shared" si="7"/>
        <v>2.7118811881188121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4903772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281644</v>
      </c>
      <c r="K53" s="39">
        <f t="shared" si="2"/>
        <v>5.7434154769022701E-2</v>
      </c>
      <c r="L53" s="34">
        <f>SUM(L48:L52)</f>
        <v>180694</v>
      </c>
      <c r="M53" s="39">
        <f t="shared" si="3"/>
        <v>3.6847961120541492E-2</v>
      </c>
      <c r="N53" s="34">
        <f t="shared" si="4"/>
        <v>1085946</v>
      </c>
      <c r="O53" s="39">
        <f t="shared" si="5"/>
        <v>0.22145116045362631</v>
      </c>
      <c r="P53" s="34">
        <f>SUM(P48:P52)</f>
        <v>257331</v>
      </c>
      <c r="Q53" s="34">
        <f>SUM(Q48:Q52)</f>
        <v>2127352</v>
      </c>
      <c r="R53" s="34">
        <f>SUM(R48:R52)</f>
        <v>19796326</v>
      </c>
      <c r="S53" s="34">
        <f>SUM(S48:S52)</f>
        <v>1650029</v>
      </c>
      <c r="T53" s="39">
        <f t="shared" si="6"/>
        <v>8.3350264084355849E-2</v>
      </c>
      <c r="U53" s="39">
        <f t="shared" si="7"/>
        <v>-0.29781487655976158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796089660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154199818</v>
      </c>
      <c r="K54" s="39">
        <f t="shared" si="2"/>
        <v>0.19369654669299435</v>
      </c>
      <c r="L54" s="34">
        <f>SUM(L8:L9,L11:L18,L20:L26,L28:L34,L36:L39,L41:L46,L48:L52)</f>
        <v>64153548</v>
      </c>
      <c r="M54" s="39">
        <f t="shared" si="3"/>
        <v>8.0585832505348703E-2</v>
      </c>
      <c r="N54" s="34">
        <f t="shared" si="4"/>
        <v>378068845</v>
      </c>
      <c r="O54" s="39">
        <f t="shared" si="5"/>
        <v>0.47490736784597853</v>
      </c>
      <c r="P54" s="34">
        <f>SUM(P8:P9,P11:P18,P20:P26,P28:P34,P36:P39,P41:P46,P48:P52)</f>
        <v>84647733</v>
      </c>
      <c r="Q54" s="34">
        <f>SUM(Q8:Q9,Q11:Q18,Q20:Q26,Q28:Q34,Q36:Q39,Q41:Q46,Q48:Q52)</f>
        <v>648757248</v>
      </c>
      <c r="R54" s="34">
        <f>SUM(R8:R9,R11:R18,R20:R26,R28:R34,R36:R39,R41:R46,R48:R52)</f>
        <v>742697919</v>
      </c>
      <c r="S54" s="34">
        <f>SUM(S8:S9,S11:S18,S20:S26,S28:S34,S36:S39,S41:S46,S48:S52)</f>
        <v>340573086</v>
      </c>
      <c r="T54" s="39">
        <f t="shared" si="6"/>
        <v>0.45856205771865099</v>
      </c>
      <c r="U54" s="39">
        <f t="shared" si="7"/>
        <v>-0.24211144555991826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3565174</v>
      </c>
      <c r="K57" s="38">
        <f t="shared" ref="K57:K85" si="10">IF(($E57      =0),0,($J57      /$E57      ))</f>
        <v>0.27885303683902934</v>
      </c>
      <c r="L57" s="33">
        <v>4614830</v>
      </c>
      <c r="M57" s="38">
        <f t="shared" ref="M57:M85" si="11">IF(($E57      =0),0,($L57      /$E57      ))</f>
        <v>0.36095275013108974</v>
      </c>
      <c r="N57" s="33">
        <f t="shared" ref="N57:N85" si="12">$F57      +$H57      +$J57      +$L57</f>
        <v>14514191</v>
      </c>
      <c r="O57" s="38">
        <f t="shared" ref="O57:O85" si="13">IF(($E57      =0),0,($N57      /$E57      ))</f>
        <v>1.1352394687080372</v>
      </c>
      <c r="P57" s="33">
        <v>4542545</v>
      </c>
      <c r="Q57" s="33">
        <v>20630940</v>
      </c>
      <c r="R57" s="33">
        <v>20630940</v>
      </c>
      <c r="S57" s="33">
        <v>13114897</v>
      </c>
      <c r="T57" s="38">
        <f t="shared" ref="T57:T85" si="14">IF(($R57      =0),0,($S57      /$R57      ))</f>
        <v>0.63569071501347008</v>
      </c>
      <c r="U57" s="38">
        <f t="shared" ref="U57:U85" si="15">IF(($P57      =0),0,(($L57      /$P57      )-1))</f>
        <v>1.5912885838225144E-2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3565174</v>
      </c>
      <c r="K58" s="39">
        <f t="shared" si="10"/>
        <v>0.27885303683902934</v>
      </c>
      <c r="L58" s="34">
        <f>L57</f>
        <v>4614830</v>
      </c>
      <c r="M58" s="39">
        <f t="shared" si="11"/>
        <v>0.36095275013108974</v>
      </c>
      <c r="N58" s="34">
        <f t="shared" si="12"/>
        <v>14514191</v>
      </c>
      <c r="O58" s="39">
        <f t="shared" si="13"/>
        <v>1.1352394687080372</v>
      </c>
      <c r="P58" s="34">
        <f>P57</f>
        <v>4542545</v>
      </c>
      <c r="Q58" s="34">
        <f>Q57</f>
        <v>20630940</v>
      </c>
      <c r="R58" s="34">
        <f>R57</f>
        <v>20630940</v>
      </c>
      <c r="S58" s="34">
        <f>S57</f>
        <v>13114897</v>
      </c>
      <c r="T58" s="39">
        <f t="shared" si="14"/>
        <v>0.63569071501347008</v>
      </c>
      <c r="U58" s="39">
        <f t="shared" si="15"/>
        <v>1.5912885838225144E-2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338000</v>
      </c>
      <c r="K59" s="38">
        <f t="shared" si="10"/>
        <v>0.30071174377224197</v>
      </c>
      <c r="L59" s="33">
        <v>0</v>
      </c>
      <c r="M59" s="38">
        <f t="shared" si="11"/>
        <v>0</v>
      </c>
      <c r="N59" s="33">
        <f t="shared" si="12"/>
        <v>619000</v>
      </c>
      <c r="O59" s="38">
        <f t="shared" si="13"/>
        <v>0.55071174377224197</v>
      </c>
      <c r="P59" s="33">
        <v>0</v>
      </c>
      <c r="Q59" s="33">
        <v>0</v>
      </c>
      <c r="R59" s="33">
        <v>0</v>
      </c>
      <c r="S59" s="33">
        <v>1000000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-1</v>
      </c>
      <c r="K60" s="38">
        <f t="shared" si="10"/>
        <v>0</v>
      </c>
      <c r="L60" s="33">
        <v>-3</v>
      </c>
      <c r="M60" s="38">
        <f t="shared" si="11"/>
        <v>0</v>
      </c>
      <c r="N60" s="33">
        <f t="shared" si="12"/>
        <v>749234</v>
      </c>
      <c r="O60" s="38">
        <f t="shared" si="13"/>
        <v>0</v>
      </c>
      <c r="P60" s="33">
        <v>375060</v>
      </c>
      <c r="Q60" s="33">
        <v>2021200</v>
      </c>
      <c r="R60" s="33">
        <v>2021200</v>
      </c>
      <c r="S60" s="33">
        <v>375060</v>
      </c>
      <c r="T60" s="38">
        <f t="shared" si="14"/>
        <v>0.18556303186226003</v>
      </c>
      <c r="U60" s="38">
        <f t="shared" si="15"/>
        <v>-1.0000079987202048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5250</v>
      </c>
      <c r="E61" s="33">
        <v>5000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545</v>
      </c>
      <c r="K61" s="38">
        <f t="shared" si="10"/>
        <v>0.109</v>
      </c>
      <c r="L61" s="33">
        <v>2179</v>
      </c>
      <c r="M61" s="38">
        <f t="shared" si="11"/>
        <v>0.43580000000000002</v>
      </c>
      <c r="N61" s="33">
        <f t="shared" si="12"/>
        <v>4025</v>
      </c>
      <c r="O61" s="38">
        <f t="shared" si="13"/>
        <v>0.80500000000000005</v>
      </c>
      <c r="P61" s="33">
        <v>970</v>
      </c>
      <c r="Q61" s="33">
        <v>5004</v>
      </c>
      <c r="R61" s="33">
        <v>5004</v>
      </c>
      <c r="S61" s="33">
        <v>7680</v>
      </c>
      <c r="T61" s="38">
        <f t="shared" si="14"/>
        <v>1.5347721822541966</v>
      </c>
      <c r="U61" s="38">
        <f t="shared" si="15"/>
        <v>1.2463917525773196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14616538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2972107</v>
      </c>
      <c r="K62" s="38">
        <f t="shared" si="10"/>
        <v>0.20333864284415365</v>
      </c>
      <c r="L62" s="33">
        <v>199691</v>
      </c>
      <c r="M62" s="38">
        <f t="shared" si="11"/>
        <v>1.3661990274304352E-2</v>
      </c>
      <c r="N62" s="33">
        <f t="shared" si="12"/>
        <v>12671121</v>
      </c>
      <c r="O62" s="38">
        <f t="shared" si="13"/>
        <v>0.86690302450552925</v>
      </c>
      <c r="P62" s="33">
        <v>2440306</v>
      </c>
      <c r="Q62" s="33">
        <v>15138788</v>
      </c>
      <c r="R62" s="33">
        <v>15588538</v>
      </c>
      <c r="S62" s="33">
        <v>11500501</v>
      </c>
      <c r="T62" s="38">
        <f t="shared" si="14"/>
        <v>0.73775366233831552</v>
      </c>
      <c r="U62" s="38">
        <f t="shared" si="15"/>
        <v>-0.91816968855545167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15745538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3310651</v>
      </c>
      <c r="K63" s="39">
        <f t="shared" si="10"/>
        <v>0.21025963037909534</v>
      </c>
      <c r="L63" s="34">
        <f>SUM(L59:L62)</f>
        <v>201867</v>
      </c>
      <c r="M63" s="39">
        <f t="shared" si="11"/>
        <v>1.2820584472883683E-2</v>
      </c>
      <c r="N63" s="34">
        <f t="shared" si="12"/>
        <v>14043380</v>
      </c>
      <c r="O63" s="39">
        <f t="shared" si="13"/>
        <v>0.89189585011321937</v>
      </c>
      <c r="P63" s="34">
        <f>SUM(P59:P62)</f>
        <v>2816336</v>
      </c>
      <c r="Q63" s="34">
        <f>SUM(Q59:Q62)</f>
        <v>17164992</v>
      </c>
      <c r="R63" s="34">
        <f>SUM(R59:R62)</f>
        <v>17614742</v>
      </c>
      <c r="S63" s="34">
        <f>SUM(S59:S62)</f>
        <v>12883241</v>
      </c>
      <c r="T63" s="39">
        <f t="shared" si="14"/>
        <v>0.73138970755291222</v>
      </c>
      <c r="U63" s="39">
        <f t="shared" si="15"/>
        <v>-0.92832282795802779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9067088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5.0062379454131247E-3</v>
      </c>
      <c r="P65" s="33">
        <v>349429</v>
      </c>
      <c r="Q65" s="33">
        <v>8743913</v>
      </c>
      <c r="R65" s="33">
        <v>10002090</v>
      </c>
      <c r="S65" s="33">
        <v>7423694</v>
      </c>
      <c r="T65" s="38">
        <f t="shared" si="14"/>
        <v>0.74221427721606181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90000</v>
      </c>
      <c r="E66" s="33">
        <v>70000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73620</v>
      </c>
      <c r="K66" s="38">
        <f t="shared" si="10"/>
        <v>1.0517142857142858</v>
      </c>
      <c r="L66" s="33">
        <v>15180</v>
      </c>
      <c r="M66" s="38">
        <f t="shared" si="11"/>
        <v>0.21685714285714286</v>
      </c>
      <c r="N66" s="33">
        <f t="shared" si="12"/>
        <v>120913</v>
      </c>
      <c r="O66" s="38">
        <f t="shared" si="13"/>
        <v>1.7273285714285713</v>
      </c>
      <c r="P66" s="33">
        <v>16014</v>
      </c>
      <c r="Q66" s="33">
        <v>72200</v>
      </c>
      <c r="R66" s="33">
        <v>72200</v>
      </c>
      <c r="S66" s="33">
        <v>132567</v>
      </c>
      <c r="T66" s="38">
        <f t="shared" si="14"/>
        <v>1.8361080332409971</v>
      </c>
      <c r="U66" s="38">
        <f t="shared" si="15"/>
        <v>-5.2079430498313983E-2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5622</v>
      </c>
      <c r="K67" s="38">
        <f t="shared" si="10"/>
        <v>0</v>
      </c>
      <c r="L67" s="33">
        <v>1518</v>
      </c>
      <c r="M67" s="38">
        <f t="shared" si="11"/>
        <v>0</v>
      </c>
      <c r="N67" s="33">
        <f t="shared" si="12"/>
        <v>13261</v>
      </c>
      <c r="O67" s="38">
        <f t="shared" si="13"/>
        <v>0</v>
      </c>
      <c r="P67" s="33">
        <v>7873</v>
      </c>
      <c r="Q67" s="33">
        <v>0</v>
      </c>
      <c r="R67" s="33">
        <v>0</v>
      </c>
      <c r="S67" s="33">
        <v>19715</v>
      </c>
      <c r="T67" s="38">
        <f t="shared" si="14"/>
        <v>0</v>
      </c>
      <c r="U67" s="38">
        <f t="shared" si="15"/>
        <v>-0.80718912739743431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399744</v>
      </c>
      <c r="K68" s="38">
        <f t="shared" si="10"/>
        <v>0.24478158847418105</v>
      </c>
      <c r="L68" s="33">
        <v>176754</v>
      </c>
      <c r="M68" s="38">
        <f t="shared" si="11"/>
        <v>0.10823458235562108</v>
      </c>
      <c r="N68" s="33">
        <f t="shared" si="12"/>
        <v>1110042</v>
      </c>
      <c r="O68" s="38">
        <f t="shared" si="13"/>
        <v>0.67972963705035438</v>
      </c>
      <c r="P68" s="33">
        <v>732057</v>
      </c>
      <c r="Q68" s="33">
        <v>1496400</v>
      </c>
      <c r="R68" s="33">
        <v>1496400</v>
      </c>
      <c r="S68" s="33">
        <v>2079441</v>
      </c>
      <c r="T68" s="38">
        <f t="shared" si="14"/>
        <v>1.3896291098636728</v>
      </c>
      <c r="U68" s="38">
        <f t="shared" si="15"/>
        <v>-0.7585515881960011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15030152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478986</v>
      </c>
      <c r="K70" s="39">
        <f t="shared" si="10"/>
        <v>3.1868340386710658E-2</v>
      </c>
      <c r="L70" s="34">
        <f>SUM(L64:L69)</f>
        <v>193452</v>
      </c>
      <c r="M70" s="39">
        <f t="shared" si="11"/>
        <v>1.2870927719160791E-2</v>
      </c>
      <c r="N70" s="34">
        <f t="shared" si="12"/>
        <v>1289608</v>
      </c>
      <c r="O70" s="39">
        <f t="shared" si="13"/>
        <v>8.5801394423689128E-2</v>
      </c>
      <c r="P70" s="34">
        <f>SUM(P64:P69)</f>
        <v>1105373</v>
      </c>
      <c r="Q70" s="34">
        <f>SUM(Q64:Q69)</f>
        <v>10312513</v>
      </c>
      <c r="R70" s="34">
        <f>SUM(R64:R69)</f>
        <v>11570690</v>
      </c>
      <c r="S70" s="34">
        <f>SUM(S64:S69)</f>
        <v>9655417</v>
      </c>
      <c r="T70" s="39">
        <f t="shared" si="14"/>
        <v>0.83447201506565294</v>
      </c>
      <c r="U70" s="39">
        <f t="shared" si="15"/>
        <v>-0.82498939272082816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75000</v>
      </c>
      <c r="E71" s="33">
        <v>30000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32493</v>
      </c>
      <c r="K71" s="38">
        <f t="shared" si="10"/>
        <v>1.0831</v>
      </c>
      <c r="L71" s="33">
        <v>4575</v>
      </c>
      <c r="M71" s="38">
        <f t="shared" si="11"/>
        <v>0.1525</v>
      </c>
      <c r="N71" s="33">
        <f t="shared" si="12"/>
        <v>51203</v>
      </c>
      <c r="O71" s="38">
        <f t="shared" si="13"/>
        <v>1.7067666666666668</v>
      </c>
      <c r="P71" s="33">
        <v>6942</v>
      </c>
      <c r="Q71" s="33">
        <v>45648</v>
      </c>
      <c r="R71" s="33">
        <v>45648</v>
      </c>
      <c r="S71" s="33">
        <v>70243</v>
      </c>
      <c r="T71" s="38">
        <f t="shared" si="14"/>
        <v>1.5387968804766912</v>
      </c>
      <c r="U71" s="38">
        <f t="shared" si="15"/>
        <v>-0.34096802074330168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1818310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614</v>
      </c>
      <c r="K72" s="38">
        <f t="shared" si="10"/>
        <v>3.3767619382833508E-4</v>
      </c>
      <c r="L72" s="33">
        <v>1658</v>
      </c>
      <c r="M72" s="38">
        <f t="shared" si="11"/>
        <v>9.1183571558205146E-4</v>
      </c>
      <c r="N72" s="33">
        <f t="shared" si="12"/>
        <v>17271</v>
      </c>
      <c r="O72" s="38">
        <f t="shared" si="13"/>
        <v>9.4983803641843258E-3</v>
      </c>
      <c r="P72" s="33">
        <v>45847</v>
      </c>
      <c r="Q72" s="33">
        <v>1717680</v>
      </c>
      <c r="R72" s="33">
        <v>1717680</v>
      </c>
      <c r="S72" s="33">
        <v>58117</v>
      </c>
      <c r="T72" s="38">
        <f t="shared" si="14"/>
        <v>3.3834590843463276E-2</v>
      </c>
      <c r="U72" s="38">
        <f t="shared" si="15"/>
        <v>-0.9638362379217833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1432786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805000</v>
      </c>
      <c r="E74" s="33">
        <v>621109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158583</v>
      </c>
      <c r="K74" s="38">
        <f t="shared" si="10"/>
        <v>0.25532233472707688</v>
      </c>
      <c r="L74" s="33">
        <v>103480</v>
      </c>
      <c r="M74" s="38">
        <f t="shared" si="11"/>
        <v>0.16660521744170509</v>
      </c>
      <c r="N74" s="33">
        <f t="shared" si="12"/>
        <v>402224</v>
      </c>
      <c r="O74" s="38">
        <f t="shared" si="13"/>
        <v>0.6475900365314301</v>
      </c>
      <c r="P74" s="33">
        <v>71204</v>
      </c>
      <c r="Q74" s="33">
        <v>901200</v>
      </c>
      <c r="R74" s="33">
        <v>901200</v>
      </c>
      <c r="S74" s="33">
        <v>313593</v>
      </c>
      <c r="T74" s="38">
        <f t="shared" si="14"/>
        <v>0.34797270306258321</v>
      </c>
      <c r="U74" s="38">
        <f t="shared" si="15"/>
        <v>0.45328914105949103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63856</v>
      </c>
      <c r="E75" s="33">
        <v>70467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31349</v>
      </c>
      <c r="K75" s="38">
        <f t="shared" si="10"/>
        <v>0.44487490598436147</v>
      </c>
      <c r="L75" s="33">
        <v>18445</v>
      </c>
      <c r="M75" s="38">
        <f t="shared" si="11"/>
        <v>0.26175372869570152</v>
      </c>
      <c r="N75" s="33">
        <f t="shared" si="12"/>
        <v>78316</v>
      </c>
      <c r="O75" s="38">
        <f t="shared" si="13"/>
        <v>1.1113854712134759</v>
      </c>
      <c r="P75" s="33">
        <v>13724</v>
      </c>
      <c r="Q75" s="33">
        <v>25000</v>
      </c>
      <c r="R75" s="33">
        <v>685000</v>
      </c>
      <c r="S75" s="33">
        <v>37119</v>
      </c>
      <c r="T75" s="38">
        <f t="shared" si="14"/>
        <v>5.4188321167883212E-2</v>
      </c>
      <c r="U75" s="38">
        <f t="shared" si="15"/>
        <v>0.34399591955698039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3405415</v>
      </c>
      <c r="K77" s="38">
        <f t="shared" si="10"/>
        <v>0</v>
      </c>
      <c r="L77" s="33">
        <v>3927478</v>
      </c>
      <c r="M77" s="38">
        <f t="shared" si="11"/>
        <v>0</v>
      </c>
      <c r="N77" s="33">
        <f t="shared" si="12"/>
        <v>35586147</v>
      </c>
      <c r="O77" s="38">
        <f t="shared" si="13"/>
        <v>0</v>
      </c>
      <c r="P77" s="33">
        <v>4832545</v>
      </c>
      <c r="Q77" s="33">
        <v>0</v>
      </c>
      <c r="R77" s="33">
        <v>0</v>
      </c>
      <c r="S77" s="33">
        <v>25865226</v>
      </c>
      <c r="T77" s="38">
        <f t="shared" si="14"/>
        <v>0</v>
      </c>
      <c r="U77" s="38">
        <f t="shared" si="15"/>
        <v>-0.18728578833720122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8654503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3628454</v>
      </c>
      <c r="K78" s="39">
        <f t="shared" si="10"/>
        <v>0.41925619530087399</v>
      </c>
      <c r="L78" s="34">
        <f>SUM(L71:L77)</f>
        <v>4055636</v>
      </c>
      <c r="M78" s="39">
        <f t="shared" si="11"/>
        <v>0.46861570213795062</v>
      </c>
      <c r="N78" s="34">
        <f t="shared" si="12"/>
        <v>36135161</v>
      </c>
      <c r="O78" s="39">
        <f t="shared" si="13"/>
        <v>4.1753016897677426</v>
      </c>
      <c r="P78" s="34">
        <f>SUM(P71:P77)</f>
        <v>4970262</v>
      </c>
      <c r="Q78" s="34">
        <f>SUM(Q71:Q77)</f>
        <v>9369917</v>
      </c>
      <c r="R78" s="34">
        <f>SUM(R71:R77)</f>
        <v>10029917</v>
      </c>
      <c r="S78" s="34">
        <f>SUM(S71:S77)</f>
        <v>26344298</v>
      </c>
      <c r="T78" s="39">
        <f t="shared" si="14"/>
        <v>2.6265718848919688</v>
      </c>
      <c r="U78" s="39">
        <f t="shared" si="15"/>
        <v>-0.18401967542153719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721615</v>
      </c>
      <c r="E79" s="33">
        <v>1547899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375681</v>
      </c>
      <c r="K79" s="38">
        <f t="shared" si="10"/>
        <v>0.24270381982286959</v>
      </c>
      <c r="L79" s="33">
        <v>358521</v>
      </c>
      <c r="M79" s="38">
        <f t="shared" si="11"/>
        <v>0.23161782519402105</v>
      </c>
      <c r="N79" s="33">
        <f t="shared" si="12"/>
        <v>1456981</v>
      </c>
      <c r="O79" s="38">
        <f t="shared" si="13"/>
        <v>0.94126360957659383</v>
      </c>
      <c r="P79" s="33">
        <v>335087</v>
      </c>
      <c r="Q79" s="33">
        <v>330000</v>
      </c>
      <c r="R79" s="33">
        <v>1104000</v>
      </c>
      <c r="S79" s="33">
        <v>1301967</v>
      </c>
      <c r="T79" s="38">
        <f t="shared" si="14"/>
        <v>1.1793179347826086</v>
      </c>
      <c r="U79" s="38">
        <f t="shared" si="15"/>
        <v>6.9934076821840385E-2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40418</v>
      </c>
      <c r="K80" s="38">
        <f t="shared" si="10"/>
        <v>6.1757218862400799E-2</v>
      </c>
      <c r="L80" s="33">
        <v>46081</v>
      </c>
      <c r="M80" s="38">
        <f t="shared" si="11"/>
        <v>7.0410074778521722E-2</v>
      </c>
      <c r="N80" s="33">
        <f t="shared" si="12"/>
        <v>237175</v>
      </c>
      <c r="O80" s="38">
        <f t="shared" si="13"/>
        <v>0.36239468513261192</v>
      </c>
      <c r="P80" s="33">
        <v>45551</v>
      </c>
      <c r="Q80" s="33">
        <v>2211500</v>
      </c>
      <c r="R80" s="33">
        <v>1308932</v>
      </c>
      <c r="S80" s="33">
        <v>92931</v>
      </c>
      <c r="T80" s="38">
        <f t="shared" si="14"/>
        <v>7.0997576650276714E-2</v>
      </c>
      <c r="U80" s="38">
        <f t="shared" si="15"/>
        <v>1.163530987245065E-2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352661</v>
      </c>
      <c r="K81" s="38">
        <f t="shared" si="10"/>
        <v>8.851377298111314E-2</v>
      </c>
      <c r="L81" s="33">
        <v>1376822</v>
      </c>
      <c r="M81" s="38">
        <f t="shared" si="11"/>
        <v>0.34556616678170293</v>
      </c>
      <c r="N81" s="33">
        <f t="shared" si="12"/>
        <v>3207241</v>
      </c>
      <c r="O81" s="38">
        <f t="shared" si="13"/>
        <v>0.80497985819162954</v>
      </c>
      <c r="P81" s="33">
        <v>1261034</v>
      </c>
      <c r="Q81" s="33">
        <v>3782250</v>
      </c>
      <c r="R81" s="33">
        <v>3758300</v>
      </c>
      <c r="S81" s="33">
        <v>2920745</v>
      </c>
      <c r="T81" s="38">
        <f t="shared" si="14"/>
        <v>0.77714525184258842</v>
      </c>
      <c r="U81" s="38">
        <f t="shared" si="15"/>
        <v>9.1819887489155816E-2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223680</v>
      </c>
      <c r="K82" s="38">
        <f t="shared" si="10"/>
        <v>0.20807441860465117</v>
      </c>
      <c r="L82" s="33">
        <v>436489</v>
      </c>
      <c r="M82" s="38">
        <f t="shared" si="11"/>
        <v>0.40603627906976747</v>
      </c>
      <c r="N82" s="33">
        <f t="shared" si="12"/>
        <v>908189</v>
      </c>
      <c r="O82" s="38">
        <f t="shared" si="13"/>
        <v>0.84482697674418605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7261615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992440</v>
      </c>
      <c r="K84" s="39">
        <f t="shared" si="10"/>
        <v>0.13666932218246217</v>
      </c>
      <c r="L84" s="34">
        <f>SUM(L79:L83)</f>
        <v>2217913</v>
      </c>
      <c r="M84" s="39">
        <f t="shared" si="11"/>
        <v>0.30542971501518601</v>
      </c>
      <c r="N84" s="34">
        <f t="shared" si="12"/>
        <v>5809586</v>
      </c>
      <c r="O84" s="39">
        <f t="shared" si="13"/>
        <v>0.80004048686139373</v>
      </c>
      <c r="P84" s="34">
        <f>SUM(P79:P83)</f>
        <v>1641672</v>
      </c>
      <c r="Q84" s="34">
        <f>SUM(Q79:Q83)</f>
        <v>6323750</v>
      </c>
      <c r="R84" s="34">
        <f>SUM(R79:R83)</f>
        <v>6171232</v>
      </c>
      <c r="S84" s="34">
        <f>SUM(S79:S83)</f>
        <v>4315643</v>
      </c>
      <c r="T84" s="39">
        <f t="shared" si="14"/>
        <v>0.69931627914815064</v>
      </c>
      <c r="U84" s="39">
        <f t="shared" si="15"/>
        <v>0.35100860586036675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59476944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11975705</v>
      </c>
      <c r="K85" s="39">
        <f t="shared" si="10"/>
        <v>0.20135037536562067</v>
      </c>
      <c r="L85" s="34">
        <f>SUM(L57,L59:L62,L64:L69,L71:L77,L79:L83)</f>
        <v>11283698</v>
      </c>
      <c r="M85" s="39">
        <f t="shared" si="11"/>
        <v>0.18971549715129951</v>
      </c>
      <c r="N85" s="34">
        <f t="shared" si="12"/>
        <v>71791926</v>
      </c>
      <c r="O85" s="39">
        <f t="shared" si="13"/>
        <v>1.2070547202290689</v>
      </c>
      <c r="P85" s="34">
        <f>SUM(P57,P59:P62,P64:P69,P71:P77,P79:P83)</f>
        <v>15076188</v>
      </c>
      <c r="Q85" s="34">
        <f>SUM(Q57,Q59:Q62,Q64:Q69,Q71:Q77,Q79:Q83)</f>
        <v>63802112</v>
      </c>
      <c r="R85" s="34">
        <f>SUM(R57,R59:R62,R64:R69,R71:R77,R79:R83)</f>
        <v>66017521</v>
      </c>
      <c r="S85" s="34">
        <f>SUM(S57,S59:S62,S64:S69,S71:S77,S79:S83)</f>
        <v>66313496</v>
      </c>
      <c r="T85" s="39">
        <f t="shared" si="14"/>
        <v>1.0044832795221135</v>
      </c>
      <c r="U85" s="39">
        <f t="shared" si="15"/>
        <v>-0.25155496866979898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174171572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50953151</v>
      </c>
      <c r="K88" s="38">
        <f t="shared" ref="K88:K99" si="18">IF(($E88      =0),0,($J88      /$E88      ))</f>
        <v>0.29254573760177122</v>
      </c>
      <c r="L88" s="33">
        <v>57466455</v>
      </c>
      <c r="M88" s="38">
        <f t="shared" ref="M88:M99" si="19">IF(($E88      =0),0,($L88      /$E88      ))</f>
        <v>0.32994164512679486</v>
      </c>
      <c r="N88" s="33">
        <f t="shared" ref="N88:N99" si="20">$F88      +$H88      +$J88      +$L88</f>
        <v>153747751</v>
      </c>
      <c r="O88" s="38">
        <f t="shared" ref="O88:O99" si="21">IF(($E88      =0),0,($N88      /$E88      ))</f>
        <v>0.88273734476025745</v>
      </c>
      <c r="P88" s="33">
        <v>9094843</v>
      </c>
      <c r="Q88" s="33">
        <v>53782400</v>
      </c>
      <c r="R88" s="33">
        <v>53782400</v>
      </c>
      <c r="S88" s="33">
        <v>51072102</v>
      </c>
      <c r="T88" s="38">
        <f t="shared" ref="T88:T99" si="22">IF(($R88      =0),0,($S88      /$R88      ))</f>
        <v>0.94960622805973705</v>
      </c>
      <c r="U88" s="38">
        <f t="shared" ref="U88:U99" si="23">IF(($P88      =0),0,(($L88      /$P88      )-1))</f>
        <v>5.3185758126885752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434822000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31738539</v>
      </c>
      <c r="K89" s="38">
        <f t="shared" si="18"/>
        <v>7.2992026622388018E-2</v>
      </c>
      <c r="L89" s="33">
        <v>48700657</v>
      </c>
      <c r="M89" s="38">
        <f t="shared" si="19"/>
        <v>0.11200136377644185</v>
      </c>
      <c r="N89" s="33">
        <f t="shared" si="20"/>
        <v>151317439</v>
      </c>
      <c r="O89" s="38">
        <f t="shared" si="21"/>
        <v>0.3479985810285588</v>
      </c>
      <c r="P89" s="33">
        <v>45090269</v>
      </c>
      <c r="Q89" s="33">
        <v>313207100</v>
      </c>
      <c r="R89" s="33">
        <v>313304400</v>
      </c>
      <c r="S89" s="33">
        <v>125999572</v>
      </c>
      <c r="T89" s="38">
        <f t="shared" si="22"/>
        <v>0.40216342955924017</v>
      </c>
      <c r="U89" s="38">
        <f t="shared" si="23"/>
        <v>8.0070225351727142E-2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206010184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15493304</v>
      </c>
      <c r="K90" s="38">
        <f t="shared" si="18"/>
        <v>7.5206495616740962E-2</v>
      </c>
      <c r="L90" s="33">
        <v>16777368</v>
      </c>
      <c r="M90" s="38">
        <f t="shared" si="19"/>
        <v>8.1439507864329658E-2</v>
      </c>
      <c r="N90" s="33">
        <f t="shared" si="20"/>
        <v>70703114</v>
      </c>
      <c r="O90" s="38">
        <f t="shared" si="21"/>
        <v>0.34320203315773945</v>
      </c>
      <c r="P90" s="33">
        <v>17292169</v>
      </c>
      <c r="Q90" s="33">
        <v>66708390</v>
      </c>
      <c r="R90" s="33">
        <v>66393059</v>
      </c>
      <c r="S90" s="33">
        <v>88023659</v>
      </c>
      <c r="T90" s="38">
        <f t="shared" si="22"/>
        <v>1.3257961046801594</v>
      </c>
      <c r="U90" s="38">
        <f t="shared" si="23"/>
        <v>-2.9770759237895517E-2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815003756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98184994</v>
      </c>
      <c r="K91" s="39">
        <f t="shared" si="18"/>
        <v>0.12047183007092792</v>
      </c>
      <c r="L91" s="34">
        <f>SUM(L88:L90)</f>
        <v>122944480</v>
      </c>
      <c r="M91" s="39">
        <f t="shared" si="19"/>
        <v>0.15085142748716363</v>
      </c>
      <c r="N91" s="34">
        <f t="shared" si="20"/>
        <v>375768304</v>
      </c>
      <c r="O91" s="39">
        <f t="shared" si="21"/>
        <v>0.46106327882984627</v>
      </c>
      <c r="P91" s="34">
        <f>SUM(P88:P90)</f>
        <v>71477281</v>
      </c>
      <c r="Q91" s="34">
        <f>SUM(Q88:Q90)</f>
        <v>433697890</v>
      </c>
      <c r="R91" s="34">
        <f>SUM(R88:R90)</f>
        <v>433479859</v>
      </c>
      <c r="S91" s="34">
        <f>SUM(S88:S90)</f>
        <v>265095333</v>
      </c>
      <c r="T91" s="39">
        <f t="shared" si="22"/>
        <v>0.61155167303863134</v>
      </c>
      <c r="U91" s="39">
        <f t="shared" si="23"/>
        <v>0.72004975958724571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947933814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153737738</v>
      </c>
      <c r="K92" s="38">
        <f t="shared" si="18"/>
        <v>0.1621819326723585</v>
      </c>
      <c r="L92" s="33">
        <v>98129450</v>
      </c>
      <c r="M92" s="38">
        <f t="shared" si="19"/>
        <v>0.10351930541007159</v>
      </c>
      <c r="N92" s="33">
        <f t="shared" si="20"/>
        <v>913725848</v>
      </c>
      <c r="O92" s="38">
        <f t="shared" si="21"/>
        <v>0.96391312822184017</v>
      </c>
      <c r="P92" s="33">
        <v>151833225</v>
      </c>
      <c r="Q92" s="33">
        <v>905778570</v>
      </c>
      <c r="R92" s="33">
        <v>1028760674</v>
      </c>
      <c r="S92" s="33">
        <v>1016479956</v>
      </c>
      <c r="T92" s="38">
        <f t="shared" si="22"/>
        <v>0.98806260939947244</v>
      </c>
      <c r="U92" s="38">
        <f t="shared" si="23"/>
        <v>-0.35370239287217931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650926</v>
      </c>
      <c r="K93" s="38">
        <f t="shared" si="18"/>
        <v>0.20759316044693416</v>
      </c>
      <c r="L93" s="33">
        <v>748311</v>
      </c>
      <c r="M93" s="38">
        <f t="shared" si="19"/>
        <v>0.23865116078817827</v>
      </c>
      <c r="N93" s="33">
        <f t="shared" si="20"/>
        <v>3257688</v>
      </c>
      <c r="O93" s="38">
        <f t="shared" si="21"/>
        <v>1.0389410588454786</v>
      </c>
      <c r="P93" s="33">
        <v>806565</v>
      </c>
      <c r="Q93" s="33">
        <v>2868261</v>
      </c>
      <c r="R93" s="33">
        <v>2676366</v>
      </c>
      <c r="S93" s="33">
        <v>2889936</v>
      </c>
      <c r="T93" s="38">
        <f t="shared" si="22"/>
        <v>1.0797985028953438</v>
      </c>
      <c r="U93" s="38">
        <f t="shared" si="23"/>
        <v>-7.222480519238994E-2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272434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68087</v>
      </c>
      <c r="K94" s="38">
        <f t="shared" si="18"/>
        <v>0.24992108180329914</v>
      </c>
      <c r="L94" s="33">
        <v>87030</v>
      </c>
      <c r="M94" s="38">
        <f t="shared" si="19"/>
        <v>0.31945351901745012</v>
      </c>
      <c r="N94" s="33">
        <f t="shared" si="20"/>
        <v>291357</v>
      </c>
      <c r="O94" s="38">
        <f t="shared" si="21"/>
        <v>1.0694590249381501</v>
      </c>
      <c r="P94" s="33">
        <v>68626</v>
      </c>
      <c r="Q94" s="33">
        <v>203718</v>
      </c>
      <c r="R94" s="33">
        <v>247425</v>
      </c>
      <c r="S94" s="33">
        <v>260314</v>
      </c>
      <c r="T94" s="38">
        <f t="shared" si="22"/>
        <v>1.0520925532989795</v>
      </c>
      <c r="U94" s="38">
        <f t="shared" si="23"/>
        <v>0.26817824148281999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2167674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-30931</v>
      </c>
      <c r="K95" s="38">
        <f t="shared" si="18"/>
        <v>-1.4269212067866294E-2</v>
      </c>
      <c r="L95" s="33">
        <v>489388</v>
      </c>
      <c r="M95" s="38">
        <f t="shared" si="19"/>
        <v>0.22576642059645499</v>
      </c>
      <c r="N95" s="33">
        <f t="shared" si="20"/>
        <v>2186167</v>
      </c>
      <c r="O95" s="38">
        <f t="shared" si="21"/>
        <v>1.0085312643875417</v>
      </c>
      <c r="P95" s="33">
        <v>0</v>
      </c>
      <c r="Q95" s="33">
        <v>18281000</v>
      </c>
      <c r="R95" s="33">
        <v>1856000</v>
      </c>
      <c r="S95" s="33">
        <v>2456000</v>
      </c>
      <c r="T95" s="38">
        <f t="shared" si="22"/>
        <v>1.3232758620689655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953509507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154425820</v>
      </c>
      <c r="K96" s="39">
        <f t="shared" si="18"/>
        <v>0.16195519695012334</v>
      </c>
      <c r="L96" s="34">
        <f>SUM(L92:L95)</f>
        <v>99454179</v>
      </c>
      <c r="M96" s="39">
        <f t="shared" si="19"/>
        <v>0.10430329039183875</v>
      </c>
      <c r="N96" s="34">
        <f t="shared" si="20"/>
        <v>919461060</v>
      </c>
      <c r="O96" s="39">
        <f t="shared" si="21"/>
        <v>0.96429144465782446</v>
      </c>
      <c r="P96" s="34">
        <f>SUM(P92:P95)</f>
        <v>152708416</v>
      </c>
      <c r="Q96" s="34">
        <f>SUM(Q92:Q95)</f>
        <v>927131549</v>
      </c>
      <c r="R96" s="34">
        <f>SUM(R92:R95)</f>
        <v>1033540465</v>
      </c>
      <c r="S96" s="34">
        <f>SUM(S92:S95)</f>
        <v>1022086206</v>
      </c>
      <c r="T96" s="39">
        <f t="shared" si="22"/>
        <v>0.98891745472200743</v>
      </c>
      <c r="U96" s="39">
        <f t="shared" si="23"/>
        <v>-0.34873151326512353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26294858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6336322</v>
      </c>
      <c r="K97" s="38">
        <f t="shared" si="18"/>
        <v>0.24097190408862448</v>
      </c>
      <c r="L97" s="33">
        <v>3726292</v>
      </c>
      <c r="M97" s="38">
        <f t="shared" si="19"/>
        <v>0.14171181300922028</v>
      </c>
      <c r="N97" s="33">
        <f t="shared" si="20"/>
        <v>20987088</v>
      </c>
      <c r="O97" s="38">
        <f t="shared" si="21"/>
        <v>0.79814418469192727</v>
      </c>
      <c r="P97" s="33">
        <v>6680613</v>
      </c>
      <c r="Q97" s="33">
        <v>18086237</v>
      </c>
      <c r="R97" s="33">
        <v>22134236</v>
      </c>
      <c r="S97" s="33">
        <v>24088301</v>
      </c>
      <c r="T97" s="38">
        <f t="shared" si="22"/>
        <v>1.0882824688414816</v>
      </c>
      <c r="U97" s="38">
        <f t="shared" si="23"/>
        <v>-0.44222304150831671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4158165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684695</v>
      </c>
      <c r="K98" s="38">
        <f t="shared" si="18"/>
        <v>0.16466277793209264</v>
      </c>
      <c r="L98" s="33">
        <v>362512</v>
      </c>
      <c r="M98" s="38">
        <f t="shared" si="19"/>
        <v>8.7180763630110875E-2</v>
      </c>
      <c r="N98" s="33">
        <f t="shared" si="20"/>
        <v>1558373</v>
      </c>
      <c r="O98" s="38">
        <f t="shared" si="21"/>
        <v>0.3747742092966489</v>
      </c>
      <c r="P98" s="33">
        <v>327839</v>
      </c>
      <c r="Q98" s="33">
        <v>3660428</v>
      </c>
      <c r="R98" s="33">
        <v>4234936</v>
      </c>
      <c r="S98" s="33">
        <v>5273902</v>
      </c>
      <c r="T98" s="38">
        <f t="shared" si="22"/>
        <v>1.2453321608638241</v>
      </c>
      <c r="U98" s="38">
        <f t="shared" si="23"/>
        <v>0.10576227965556262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8590556</v>
      </c>
      <c r="K99" s="38">
        <f t="shared" si="18"/>
        <v>0.21664947621884934</v>
      </c>
      <c r="L99" s="33">
        <v>2558579</v>
      </c>
      <c r="M99" s="38">
        <f t="shared" si="19"/>
        <v>6.4526067953523294E-2</v>
      </c>
      <c r="N99" s="33">
        <f t="shared" si="20"/>
        <v>32625982</v>
      </c>
      <c r="O99" s="38">
        <f t="shared" si="21"/>
        <v>0.82281076002829223</v>
      </c>
      <c r="P99" s="33">
        <v>1811602</v>
      </c>
      <c r="Q99" s="33">
        <v>32874523</v>
      </c>
      <c r="R99" s="33">
        <v>38226451</v>
      </c>
      <c r="S99" s="33">
        <v>24033056</v>
      </c>
      <c r="T99" s="38">
        <f t="shared" si="22"/>
        <v>0.62870225645587663</v>
      </c>
      <c r="U99" s="38">
        <f t="shared" si="23"/>
        <v>0.4123295293337057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20765867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12238790</v>
      </c>
      <c r="K100" s="38">
        <f>IF(($E100     =0),0,($J100     /$E100     ))</f>
        <v>0.58937052808823254</v>
      </c>
      <c r="L100" s="33">
        <v>117022</v>
      </c>
      <c r="M100" s="38">
        <f>IF(($E100     =0),0,($L100     /$E100     ))</f>
        <v>5.6353052824618397E-3</v>
      </c>
      <c r="N100" s="33">
        <f>$F100     +$H100     +$J100     +$L100</f>
        <v>21930311</v>
      </c>
      <c r="O100" s="38">
        <f>IF(($E100     =0),0,($N100     /$E100     ))</f>
        <v>1.0560749040721489</v>
      </c>
      <c r="P100" s="33">
        <v>51184</v>
      </c>
      <c r="Q100" s="33">
        <v>22307140</v>
      </c>
      <c r="R100" s="33">
        <v>21727140</v>
      </c>
      <c r="S100" s="33">
        <v>21208324</v>
      </c>
      <c r="T100" s="38">
        <f>IF(($R100     =0),0,($S100     /$R100     ))</f>
        <v>0.97612129346062115</v>
      </c>
      <c r="U100" s="38">
        <f>IF(($P100     =0),0,(($L100     /$P100     )-1))</f>
        <v>1.2863004063769927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90870756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27850363</v>
      </c>
      <c r="K101" s="39">
        <f>IF(($E101     =0),0,($J101     /$E101     ))</f>
        <v>0.30648323207523442</v>
      </c>
      <c r="L101" s="34">
        <f>SUM(L97:L100)</f>
        <v>6764405</v>
      </c>
      <c r="M101" s="39">
        <f>IF(($E101     =0),0,($L101     /$E101     ))</f>
        <v>7.4439845091637619E-2</v>
      </c>
      <c r="N101" s="34">
        <f>$F101     +$H101     +$J101     +$L101</f>
        <v>77101754</v>
      </c>
      <c r="O101" s="39">
        <f>IF(($E101     =0),0,($N101     /$E101     ))</f>
        <v>0.84847708321035653</v>
      </c>
      <c r="P101" s="34">
        <f>SUM(P97:P100)</f>
        <v>8871238</v>
      </c>
      <c r="Q101" s="34">
        <f>SUM(Q97:Q100)</f>
        <v>76928328</v>
      </c>
      <c r="R101" s="34">
        <f>SUM(R97:R100)</f>
        <v>86322763</v>
      </c>
      <c r="S101" s="34">
        <f>SUM(S97:S100)</f>
        <v>74603583</v>
      </c>
      <c r="T101" s="39">
        <f>IF(($R101     =0),0,($S101     /$R101     ))</f>
        <v>0.86423998036300109</v>
      </c>
      <c r="U101" s="39">
        <f>IF(($P101     =0),0,(($L101     /$P101     )-1))</f>
        <v>-0.23749030293178919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1859384019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280461177</v>
      </c>
      <c r="K102" s="39">
        <f>IF(($E102     =0),0,($J102     /$E102     ))</f>
        <v>0.15083553162451915</v>
      </c>
      <c r="L102" s="34">
        <f>SUM(L88:L90,L92:L95,L97:L100)</f>
        <v>229163064</v>
      </c>
      <c r="M102" s="39">
        <f>IF(($E102     =0),0,($L102     /$E102     ))</f>
        <v>0.12324676433609813</v>
      </c>
      <c r="N102" s="34">
        <f>$F102     +$H102     +$J102     +$L102</f>
        <v>1372331118</v>
      </c>
      <c r="O102" s="39">
        <f>IF(($E102     =0),0,($N102     /$E102     ))</f>
        <v>0.73805685322500347</v>
      </c>
      <c r="P102" s="34">
        <f>SUM(P88:P90,P92:P95,P97:P100)</f>
        <v>233056935</v>
      </c>
      <c r="Q102" s="34">
        <f>SUM(Q88:Q90,Q92:Q95,Q97:Q100)</f>
        <v>1437757767</v>
      </c>
      <c r="R102" s="34">
        <f>SUM(R88:R90,R92:R95,R97:R100)</f>
        <v>1553343087</v>
      </c>
      <c r="S102" s="34">
        <f>SUM(S88:S90,S92:S95,S97:S100)</f>
        <v>1361785122</v>
      </c>
      <c r="T102" s="39">
        <f>IF(($R102     =0),0,($S102     /$R102     ))</f>
        <v>0.8766801960216275</v>
      </c>
      <c r="U102" s="39">
        <f>IF(($P102     =0),0,(($L102     /$P102     )-1))</f>
        <v>-1.6707810046502125E-2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345359484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5471408</v>
      </c>
      <c r="K105" s="38">
        <f t="shared" ref="K105:K136" si="26">IF(($E105     =0),0,($J105     /$E105     ))</f>
        <v>1.5842645861724763E-2</v>
      </c>
      <c r="L105" s="33">
        <v>10129662</v>
      </c>
      <c r="M105" s="38">
        <f t="shared" ref="M105:M136" si="27">IF(($E105     =0),0,($L105     /$E105     ))</f>
        <v>2.9330776970931539E-2</v>
      </c>
      <c r="N105" s="33">
        <f t="shared" ref="N105:N136" si="28">$F105     +$H105     +$J105     +$L105</f>
        <v>28521438</v>
      </c>
      <c r="O105" s="38">
        <f t="shared" ref="O105:O136" si="29">IF(($E105     =0),0,($N105     /$E105     ))</f>
        <v>8.2584782875109924E-2</v>
      </c>
      <c r="P105" s="33">
        <v>4875890</v>
      </c>
      <c r="Q105" s="33">
        <v>41701510</v>
      </c>
      <c r="R105" s="33">
        <v>39003234</v>
      </c>
      <c r="S105" s="33">
        <v>13460602</v>
      </c>
      <c r="T105" s="38">
        <f t="shared" ref="T105:T136" si="30">IF(($R105     =0),0,($S105     /$R105     ))</f>
        <v>0.3451150230260393</v>
      </c>
      <c r="U105" s="38">
        <f t="shared" ref="U105:U136" si="31">IF(($P105     =0),0,(($L105     /$P105     )-1))</f>
        <v>1.0775001076726505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345359484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5471408</v>
      </c>
      <c r="K106" s="39">
        <f t="shared" si="26"/>
        <v>1.5842645861724763E-2</v>
      </c>
      <c r="L106" s="34">
        <f>L105</f>
        <v>10129662</v>
      </c>
      <c r="M106" s="39">
        <f t="shared" si="27"/>
        <v>2.9330776970931539E-2</v>
      </c>
      <c r="N106" s="34">
        <f t="shared" si="28"/>
        <v>28521438</v>
      </c>
      <c r="O106" s="39">
        <f t="shared" si="29"/>
        <v>8.2584782875109924E-2</v>
      </c>
      <c r="P106" s="34">
        <f>P105</f>
        <v>4875890</v>
      </c>
      <c r="Q106" s="34">
        <f>Q105</f>
        <v>41701510</v>
      </c>
      <c r="R106" s="34">
        <f>R105</f>
        <v>39003234</v>
      </c>
      <c r="S106" s="34">
        <f>S105</f>
        <v>13460602</v>
      </c>
      <c r="T106" s="39">
        <f t="shared" si="30"/>
        <v>0.3451150230260393</v>
      </c>
      <c r="U106" s="39">
        <f t="shared" si="31"/>
        <v>1.0775001076726505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2514464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643408</v>
      </c>
      <c r="K107" s="38">
        <f t="shared" si="26"/>
        <v>0.25588276467668658</v>
      </c>
      <c r="L107" s="33">
        <v>247801</v>
      </c>
      <c r="M107" s="38">
        <f t="shared" si="27"/>
        <v>9.8550227802028587E-2</v>
      </c>
      <c r="N107" s="33">
        <f t="shared" si="28"/>
        <v>2710136</v>
      </c>
      <c r="O107" s="38">
        <f t="shared" si="29"/>
        <v>1.0778185728648333</v>
      </c>
      <c r="P107" s="33">
        <v>1131220</v>
      </c>
      <c r="Q107" s="33">
        <v>3326160</v>
      </c>
      <c r="R107" s="33">
        <v>2456396</v>
      </c>
      <c r="S107" s="33">
        <v>2804707</v>
      </c>
      <c r="T107" s="38">
        <f t="shared" si="30"/>
        <v>1.1417975766122401</v>
      </c>
      <c r="U107" s="38">
        <f t="shared" si="31"/>
        <v>-0.78094358303424616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5031056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441956</v>
      </c>
      <c r="K108" s="38">
        <f t="shared" si="26"/>
        <v>8.7845573573420765E-2</v>
      </c>
      <c r="L108" s="33">
        <v>429599</v>
      </c>
      <c r="M108" s="38">
        <f t="shared" si="27"/>
        <v>8.5389429177492759E-2</v>
      </c>
      <c r="N108" s="33">
        <f t="shared" si="28"/>
        <v>1627607</v>
      </c>
      <c r="O108" s="38">
        <f t="shared" si="29"/>
        <v>0.32351200225161475</v>
      </c>
      <c r="P108" s="33">
        <v>14939</v>
      </c>
      <c r="Q108" s="33">
        <v>5721206</v>
      </c>
      <c r="R108" s="33">
        <v>5727206</v>
      </c>
      <c r="S108" s="33">
        <v>27930</v>
      </c>
      <c r="T108" s="38">
        <f t="shared" si="30"/>
        <v>4.8767234843656746E-3</v>
      </c>
      <c r="U108" s="38">
        <f t="shared" si="31"/>
        <v>27.756877970413012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17801790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7523588</v>
      </c>
      <c r="K109" s="38">
        <f t="shared" si="26"/>
        <v>0.42263098261466964</v>
      </c>
      <c r="L109" s="33">
        <v>6586762</v>
      </c>
      <c r="M109" s="38">
        <f t="shared" si="27"/>
        <v>0.37000560056039311</v>
      </c>
      <c r="N109" s="33">
        <f t="shared" si="28"/>
        <v>24664866</v>
      </c>
      <c r="O109" s="38">
        <f t="shared" si="29"/>
        <v>1.3855272980975508</v>
      </c>
      <c r="P109" s="33">
        <v>16800778</v>
      </c>
      <c r="Q109" s="33">
        <v>10617720</v>
      </c>
      <c r="R109" s="33">
        <v>10517720</v>
      </c>
      <c r="S109" s="33">
        <v>32543043</v>
      </c>
      <c r="T109" s="38">
        <f t="shared" si="30"/>
        <v>3.0941157399132133</v>
      </c>
      <c r="U109" s="38">
        <f t="shared" si="31"/>
        <v>-0.60794898902896044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2168741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246033</v>
      </c>
      <c r="K110" s="38">
        <f t="shared" si="26"/>
        <v>0.11344508173175127</v>
      </c>
      <c r="L110" s="33">
        <v>1153295</v>
      </c>
      <c r="M110" s="38">
        <f t="shared" si="27"/>
        <v>0.53178088116561639</v>
      </c>
      <c r="N110" s="33">
        <f t="shared" si="28"/>
        <v>2039939</v>
      </c>
      <c r="O110" s="38">
        <f t="shared" si="29"/>
        <v>0.94060978235759829</v>
      </c>
      <c r="P110" s="33">
        <v>334806</v>
      </c>
      <c r="Q110" s="33">
        <v>9802004</v>
      </c>
      <c r="R110" s="33">
        <v>3256399</v>
      </c>
      <c r="S110" s="33">
        <v>1830588</v>
      </c>
      <c r="T110" s="38">
        <f t="shared" si="30"/>
        <v>0.56215101404956824</v>
      </c>
      <c r="U110" s="38">
        <f t="shared" si="31"/>
        <v>2.4446664635639745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49023616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100111</v>
      </c>
      <c r="K111" s="38">
        <f t="shared" si="26"/>
        <v>2.0420974250451047E-3</v>
      </c>
      <c r="L111" s="33">
        <v>202740</v>
      </c>
      <c r="M111" s="38">
        <f t="shared" si="27"/>
        <v>4.1355578503225873E-3</v>
      </c>
      <c r="N111" s="33">
        <f t="shared" si="28"/>
        <v>852554</v>
      </c>
      <c r="O111" s="38">
        <f t="shared" si="29"/>
        <v>1.7390679626733369E-2</v>
      </c>
      <c r="P111" s="33">
        <v>975674</v>
      </c>
      <c r="Q111" s="33">
        <v>51447930</v>
      </c>
      <c r="R111" s="33">
        <v>52820899</v>
      </c>
      <c r="S111" s="33">
        <v>3505162</v>
      </c>
      <c r="T111" s="38">
        <f t="shared" si="30"/>
        <v>6.6359377942431463E-2</v>
      </c>
      <c r="U111" s="38">
        <f t="shared" si="31"/>
        <v>-0.7922051832886805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76539667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8955096</v>
      </c>
      <c r="K112" s="39">
        <f t="shared" si="26"/>
        <v>0.11699941156002155</v>
      </c>
      <c r="L112" s="34">
        <f>SUM(L107:L111)</f>
        <v>8620197</v>
      </c>
      <c r="M112" s="39">
        <f t="shared" si="27"/>
        <v>0.11262391564886218</v>
      </c>
      <c r="N112" s="34">
        <f t="shared" si="28"/>
        <v>31895102</v>
      </c>
      <c r="O112" s="39">
        <f t="shared" si="29"/>
        <v>0.41671336249738322</v>
      </c>
      <c r="P112" s="34">
        <f>SUM(P107:P111)</f>
        <v>19257417</v>
      </c>
      <c r="Q112" s="34">
        <f>SUM(Q107:Q111)</f>
        <v>80915020</v>
      </c>
      <c r="R112" s="34">
        <f>SUM(R107:R111)</f>
        <v>74778620</v>
      </c>
      <c r="S112" s="34">
        <f>SUM(S107:S111)</f>
        <v>40711430</v>
      </c>
      <c r="T112" s="39">
        <f t="shared" si="30"/>
        <v>0.54442606723686526</v>
      </c>
      <c r="U112" s="39">
        <f t="shared" si="31"/>
        <v>-0.55237002968778204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5083738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356776</v>
      </c>
      <c r="K114" s="38">
        <f t="shared" si="26"/>
        <v>7.0179855846229683E-2</v>
      </c>
      <c r="L114" s="33">
        <v>767881</v>
      </c>
      <c r="M114" s="38">
        <f t="shared" si="27"/>
        <v>0.15104653308254673</v>
      </c>
      <c r="N114" s="33">
        <f t="shared" si="28"/>
        <v>2203399</v>
      </c>
      <c r="O114" s="38">
        <f t="shared" si="29"/>
        <v>0.4334210378268904</v>
      </c>
      <c r="P114" s="33">
        <v>988896</v>
      </c>
      <c r="Q114" s="33">
        <v>5697182</v>
      </c>
      <c r="R114" s="33">
        <v>2843732</v>
      </c>
      <c r="S114" s="33">
        <v>2440210</v>
      </c>
      <c r="T114" s="38">
        <f t="shared" si="30"/>
        <v>0.85810125567388207</v>
      </c>
      <c r="U114" s="38">
        <f t="shared" si="31"/>
        <v>-0.22349670743940719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0</v>
      </c>
      <c r="Q115" s="33">
        <v>1211000</v>
      </c>
      <c r="R115" s="33">
        <v>0</v>
      </c>
      <c r="S115" s="33">
        <v>8863600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11505768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3031285</v>
      </c>
      <c r="K116" s="38">
        <f t="shared" si="26"/>
        <v>0.26345785870182675</v>
      </c>
      <c r="L116" s="33">
        <v>-225109</v>
      </c>
      <c r="M116" s="38">
        <f t="shared" si="27"/>
        <v>-1.9564882587585635E-2</v>
      </c>
      <c r="N116" s="33">
        <f t="shared" si="28"/>
        <v>11523211</v>
      </c>
      <c r="O116" s="38">
        <f t="shared" si="29"/>
        <v>1.0015160222246791</v>
      </c>
      <c r="P116" s="33">
        <v>638871</v>
      </c>
      <c r="Q116" s="33">
        <v>11806750</v>
      </c>
      <c r="R116" s="33">
        <v>12116750</v>
      </c>
      <c r="S116" s="33">
        <v>12879351</v>
      </c>
      <c r="T116" s="38">
        <f t="shared" si="30"/>
        <v>1.0629377514597562</v>
      </c>
      <c r="U116" s="38">
        <f t="shared" si="31"/>
        <v>-1.352354387661985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3967239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-26854728</v>
      </c>
      <c r="K117" s="38">
        <f t="shared" si="26"/>
        <v>-6.7691228080788681</v>
      </c>
      <c r="L117" s="33">
        <v>-12525693</v>
      </c>
      <c r="M117" s="38">
        <f t="shared" si="27"/>
        <v>-3.1572821803778397</v>
      </c>
      <c r="N117" s="33">
        <f t="shared" si="28"/>
        <v>-36502069</v>
      </c>
      <c r="O117" s="38">
        <f t="shared" si="29"/>
        <v>-9.2008747141273819</v>
      </c>
      <c r="P117" s="33">
        <v>826242</v>
      </c>
      <c r="Q117" s="33">
        <v>5580196</v>
      </c>
      <c r="R117" s="33">
        <v>5580196</v>
      </c>
      <c r="S117" s="33">
        <v>14875096</v>
      </c>
      <c r="T117" s="38">
        <f t="shared" si="30"/>
        <v>2.6656941799176948</v>
      </c>
      <c r="U117" s="38">
        <f t="shared" si="31"/>
        <v>-16.159835738197767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955301</v>
      </c>
      <c r="K118" s="38">
        <f t="shared" si="26"/>
        <v>1.0157654544410584</v>
      </c>
      <c r="L118" s="33">
        <v>87897</v>
      </c>
      <c r="M118" s="38">
        <f t="shared" si="27"/>
        <v>9.3460318945552984E-2</v>
      </c>
      <c r="N118" s="33">
        <f t="shared" si="28"/>
        <v>1521082</v>
      </c>
      <c r="O118" s="38">
        <f t="shared" si="29"/>
        <v>1.6173567796664234</v>
      </c>
      <c r="P118" s="33">
        <v>30046</v>
      </c>
      <c r="Q118" s="33">
        <v>938955</v>
      </c>
      <c r="R118" s="33">
        <v>2465166</v>
      </c>
      <c r="S118" s="33">
        <v>2421831</v>
      </c>
      <c r="T118" s="38">
        <f t="shared" si="30"/>
        <v>0.9824210621110302</v>
      </c>
      <c r="U118" s="38">
        <f t="shared" si="31"/>
        <v>1.9254143646408841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2582947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277607</v>
      </c>
      <c r="K119" s="38">
        <f t="shared" si="26"/>
        <v>0.1074768471826948</v>
      </c>
      <c r="L119" s="33">
        <v>236221</v>
      </c>
      <c r="M119" s="38">
        <f t="shared" si="27"/>
        <v>9.1454063904524555E-2</v>
      </c>
      <c r="N119" s="33">
        <f t="shared" si="28"/>
        <v>1952851</v>
      </c>
      <c r="O119" s="38">
        <f t="shared" si="29"/>
        <v>0.75605538944469242</v>
      </c>
      <c r="P119" s="33">
        <v>-527403</v>
      </c>
      <c r="Q119" s="33">
        <v>2727163</v>
      </c>
      <c r="R119" s="33">
        <v>3370673</v>
      </c>
      <c r="S119" s="33">
        <v>2480086</v>
      </c>
      <c r="T119" s="38">
        <f t="shared" si="30"/>
        <v>0.73578362540655828</v>
      </c>
      <c r="U119" s="38">
        <f t="shared" si="31"/>
        <v>-1.4478946839513616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11735423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307970</v>
      </c>
      <c r="K120" s="38">
        <f t="shared" si="26"/>
        <v>2.6242769434045965E-2</v>
      </c>
      <c r="L120" s="33">
        <v>273766</v>
      </c>
      <c r="M120" s="38">
        <f t="shared" si="27"/>
        <v>2.3328174877036815E-2</v>
      </c>
      <c r="N120" s="33">
        <f t="shared" si="28"/>
        <v>10107056</v>
      </c>
      <c r="O120" s="38">
        <f t="shared" si="29"/>
        <v>0.86124343366234013</v>
      </c>
      <c r="P120" s="33">
        <v>3247128</v>
      </c>
      <c r="Q120" s="33">
        <v>9428346</v>
      </c>
      <c r="R120" s="33">
        <v>9428346</v>
      </c>
      <c r="S120" s="33">
        <v>8384307</v>
      </c>
      <c r="T120" s="38">
        <f t="shared" si="30"/>
        <v>0.88926594335846398</v>
      </c>
      <c r="U120" s="38">
        <f t="shared" si="31"/>
        <v>-0.91568980342013007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36951589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-21925789</v>
      </c>
      <c r="K121" s="39">
        <f t="shared" si="26"/>
        <v>-0.59336525419786412</v>
      </c>
      <c r="L121" s="34">
        <f>SUM(L113:L120)</f>
        <v>-11385037</v>
      </c>
      <c r="M121" s="39">
        <f t="shared" si="27"/>
        <v>-0.30810683134627853</v>
      </c>
      <c r="N121" s="34">
        <f t="shared" si="28"/>
        <v>-5754748</v>
      </c>
      <c r="O121" s="39">
        <f t="shared" si="29"/>
        <v>-0.15573749751330043</v>
      </c>
      <c r="P121" s="34">
        <f>SUM(P113:P120)</f>
        <v>5203780</v>
      </c>
      <c r="Q121" s="34">
        <f>SUM(Q113:Q120)</f>
        <v>37389592</v>
      </c>
      <c r="R121" s="34">
        <f>SUM(R113:R120)</f>
        <v>35804863</v>
      </c>
      <c r="S121" s="34">
        <f>SUM(S113:S120)</f>
        <v>52344481</v>
      </c>
      <c r="T121" s="39">
        <f t="shared" si="30"/>
        <v>1.4619377540978162</v>
      </c>
      <c r="U121" s="39">
        <f t="shared" si="31"/>
        <v>-3.1878398010676854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1315562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35960</v>
      </c>
      <c r="K122" s="38">
        <f t="shared" si="26"/>
        <v>2.7334325558202501E-2</v>
      </c>
      <c r="L122" s="33">
        <v>1109074</v>
      </c>
      <c r="M122" s="38">
        <f t="shared" si="27"/>
        <v>0.84304198509838379</v>
      </c>
      <c r="N122" s="33">
        <f t="shared" si="28"/>
        <v>1302547</v>
      </c>
      <c r="O122" s="38">
        <f t="shared" si="29"/>
        <v>0.99010688967908778</v>
      </c>
      <c r="P122" s="33">
        <v>84856</v>
      </c>
      <c r="Q122" s="33">
        <v>469687</v>
      </c>
      <c r="R122" s="33">
        <v>366687</v>
      </c>
      <c r="S122" s="33">
        <v>284585</v>
      </c>
      <c r="T122" s="38">
        <f t="shared" si="30"/>
        <v>0.77609787093624805</v>
      </c>
      <c r="U122" s="38">
        <f t="shared" si="31"/>
        <v>12.070071650796644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194109</v>
      </c>
      <c r="K123" s="38">
        <f t="shared" si="26"/>
        <v>0.90235829540752999</v>
      </c>
      <c r="L123" s="33">
        <v>56549</v>
      </c>
      <c r="M123" s="38">
        <f t="shared" si="27"/>
        <v>0.2628804395829169</v>
      </c>
      <c r="N123" s="33">
        <f t="shared" si="28"/>
        <v>358166</v>
      </c>
      <c r="O123" s="38">
        <f t="shared" si="29"/>
        <v>1.6650132720942017</v>
      </c>
      <c r="P123" s="33">
        <v>58585</v>
      </c>
      <c r="Q123" s="33">
        <v>0</v>
      </c>
      <c r="R123" s="33">
        <v>0</v>
      </c>
      <c r="S123" s="33">
        <v>397587</v>
      </c>
      <c r="T123" s="38">
        <f t="shared" si="30"/>
        <v>0</v>
      </c>
      <c r="U123" s="38">
        <f t="shared" si="31"/>
        <v>-3.4752923103183453E-2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24238553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23053846</v>
      </c>
      <c r="K124" s="38">
        <f t="shared" si="26"/>
        <v>0.95112303114794028</v>
      </c>
      <c r="L124" s="33">
        <v>571802</v>
      </c>
      <c r="M124" s="38">
        <f t="shared" si="27"/>
        <v>2.3590599653370396E-2</v>
      </c>
      <c r="N124" s="33">
        <f t="shared" si="28"/>
        <v>25441102</v>
      </c>
      <c r="O124" s="38">
        <f t="shared" si="29"/>
        <v>1.0496130688989562</v>
      </c>
      <c r="P124" s="33">
        <v>3619206</v>
      </c>
      <c r="Q124" s="33">
        <v>5389692</v>
      </c>
      <c r="R124" s="33">
        <v>7304297</v>
      </c>
      <c r="S124" s="33">
        <v>7665268</v>
      </c>
      <c r="T124" s="38">
        <f t="shared" si="30"/>
        <v>1.0494189926833479</v>
      </c>
      <c r="U124" s="38">
        <f t="shared" si="31"/>
        <v>-0.84200899313274791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2205875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25769228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23283915</v>
      </c>
      <c r="K126" s="39">
        <f t="shared" si="26"/>
        <v>0.90355500754620977</v>
      </c>
      <c r="L126" s="34">
        <f>SUM(L122:L125)</f>
        <v>1737425</v>
      </c>
      <c r="M126" s="39">
        <f t="shared" si="27"/>
        <v>6.7422469931966919E-2</v>
      </c>
      <c r="N126" s="34">
        <f t="shared" si="28"/>
        <v>27101815</v>
      </c>
      <c r="O126" s="39">
        <f t="shared" si="29"/>
        <v>1.0517123369004302</v>
      </c>
      <c r="P126" s="34">
        <f>SUM(P122:P125)</f>
        <v>3762647</v>
      </c>
      <c r="Q126" s="34">
        <f>SUM(Q122:Q125)</f>
        <v>7359379</v>
      </c>
      <c r="R126" s="34">
        <f>SUM(R122:R125)</f>
        <v>9876859</v>
      </c>
      <c r="S126" s="34">
        <f>SUM(S122:S125)</f>
        <v>8347440</v>
      </c>
      <c r="T126" s="39">
        <f t="shared" si="30"/>
        <v>0.84515127734434603</v>
      </c>
      <c r="U126" s="39">
        <f t="shared" si="31"/>
        <v>-0.53824395432258187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252</v>
      </c>
      <c r="K127" s="38">
        <f t="shared" si="26"/>
        <v>0</v>
      </c>
      <c r="L127" s="33">
        <v>39</v>
      </c>
      <c r="M127" s="38">
        <f t="shared" si="27"/>
        <v>0</v>
      </c>
      <c r="N127" s="33">
        <f t="shared" si="28"/>
        <v>930</v>
      </c>
      <c r="O127" s="38">
        <f t="shared" si="29"/>
        <v>0</v>
      </c>
      <c r="P127" s="33">
        <v>213</v>
      </c>
      <c r="Q127" s="33">
        <v>0</v>
      </c>
      <c r="R127" s="33">
        <v>0</v>
      </c>
      <c r="S127" s="33">
        <v>792</v>
      </c>
      <c r="T127" s="38">
        <f t="shared" si="30"/>
        <v>0</v>
      </c>
      <c r="U127" s="38">
        <f t="shared" si="31"/>
        <v>-0.81690140845070425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16900</v>
      </c>
      <c r="K128" s="38">
        <f t="shared" si="26"/>
        <v>6.104124076254596E-2</v>
      </c>
      <c r="L128" s="33">
        <v>26264</v>
      </c>
      <c r="M128" s="38">
        <f t="shared" si="27"/>
        <v>9.4863144815828818E-2</v>
      </c>
      <c r="N128" s="33">
        <f t="shared" si="28"/>
        <v>70823</v>
      </c>
      <c r="O128" s="38">
        <f t="shared" si="29"/>
        <v>0.25580614168791671</v>
      </c>
      <c r="P128" s="33">
        <v>6160</v>
      </c>
      <c r="Q128" s="33">
        <v>295970</v>
      </c>
      <c r="R128" s="33">
        <v>261189</v>
      </c>
      <c r="S128" s="33">
        <v>207890</v>
      </c>
      <c r="T128" s="38">
        <f t="shared" si="30"/>
        <v>0.79593704175903268</v>
      </c>
      <c r="U128" s="38">
        <f t="shared" si="31"/>
        <v>3.2636363636363637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119350</v>
      </c>
      <c r="Q129" s="33">
        <v>0</v>
      </c>
      <c r="R129" s="33">
        <v>750000</v>
      </c>
      <c r="S129" s="33">
        <v>532618</v>
      </c>
      <c r="T129" s="38">
        <f t="shared" si="30"/>
        <v>0.71015733333333331</v>
      </c>
      <c r="U129" s="38">
        <f t="shared" si="31"/>
        <v>-1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18493518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154106</v>
      </c>
      <c r="K130" s="38">
        <f t="shared" si="26"/>
        <v>8.3329737478829071E-3</v>
      </c>
      <c r="L130" s="33">
        <v>18057249</v>
      </c>
      <c r="M130" s="38">
        <f t="shared" si="27"/>
        <v>0.97640962633502182</v>
      </c>
      <c r="N130" s="33">
        <f t="shared" si="28"/>
        <v>19277467</v>
      </c>
      <c r="O130" s="38">
        <f t="shared" si="29"/>
        <v>1.0423904743272752</v>
      </c>
      <c r="P130" s="33">
        <v>3154522</v>
      </c>
      <c r="Q130" s="33">
        <v>4605451</v>
      </c>
      <c r="R130" s="33">
        <v>6790563</v>
      </c>
      <c r="S130" s="33">
        <v>4833156</v>
      </c>
      <c r="T130" s="38">
        <f t="shared" si="30"/>
        <v>0.71174599219534518</v>
      </c>
      <c r="U130" s="38">
        <f t="shared" si="31"/>
        <v>4.7242425318320809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2384832</v>
      </c>
      <c r="Q131" s="33">
        <v>0</v>
      </c>
      <c r="R131" s="33">
        <v>7515000</v>
      </c>
      <c r="S131" s="33">
        <v>3168149</v>
      </c>
      <c r="T131" s="38">
        <f t="shared" si="30"/>
        <v>0.42157671324018631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18770380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171258</v>
      </c>
      <c r="K132" s="39">
        <f t="shared" si="26"/>
        <v>9.1238429909250643E-3</v>
      </c>
      <c r="L132" s="34">
        <f>SUM(L127:L131)</f>
        <v>18083552</v>
      </c>
      <c r="M132" s="39">
        <f t="shared" si="27"/>
        <v>0.96340894537031219</v>
      </c>
      <c r="N132" s="34">
        <f t="shared" si="28"/>
        <v>19438014</v>
      </c>
      <c r="O132" s="39">
        <f t="shared" si="29"/>
        <v>1.0355684860935155</v>
      </c>
      <c r="P132" s="34">
        <f>SUM(P127:P131)</f>
        <v>5665077</v>
      </c>
      <c r="Q132" s="34">
        <f>SUM(Q127:Q131)</f>
        <v>4901421</v>
      </c>
      <c r="R132" s="34">
        <f>SUM(R127:R131)</f>
        <v>15316752</v>
      </c>
      <c r="S132" s="34">
        <f>SUM(S127:S131)</f>
        <v>8742605</v>
      </c>
      <c r="T132" s="39">
        <f t="shared" si="30"/>
        <v>0.57078713554936455</v>
      </c>
      <c r="U132" s="39">
        <f t="shared" si="31"/>
        <v>2.1921105397155238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12674092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1471077</v>
      </c>
      <c r="K133" s="38">
        <f t="shared" si="26"/>
        <v>0.11606961666366317</v>
      </c>
      <c r="L133" s="33">
        <v>601970</v>
      </c>
      <c r="M133" s="38">
        <f t="shared" si="27"/>
        <v>4.7496104651915103E-2</v>
      </c>
      <c r="N133" s="33">
        <f t="shared" si="28"/>
        <v>5745414</v>
      </c>
      <c r="O133" s="38">
        <f t="shared" si="29"/>
        <v>0.45331957508277515</v>
      </c>
      <c r="P133" s="33">
        <v>1102392</v>
      </c>
      <c r="Q133" s="33">
        <v>46956155</v>
      </c>
      <c r="R133" s="33">
        <v>9322150</v>
      </c>
      <c r="S133" s="33">
        <v>5027153</v>
      </c>
      <c r="T133" s="38">
        <f t="shared" si="30"/>
        <v>0.539269696368327</v>
      </c>
      <c r="U133" s="38">
        <f t="shared" si="31"/>
        <v>-0.45394197345408893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489656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13297</v>
      </c>
      <c r="K134" s="38">
        <f t="shared" si="26"/>
        <v>2.7155799173297173E-2</v>
      </c>
      <c r="L134" s="33">
        <v>67988</v>
      </c>
      <c r="M134" s="38">
        <f t="shared" si="27"/>
        <v>0.13884849772084892</v>
      </c>
      <c r="N134" s="33">
        <f t="shared" si="28"/>
        <v>97706</v>
      </c>
      <c r="O134" s="38">
        <f t="shared" si="29"/>
        <v>0.1995400852843629</v>
      </c>
      <c r="P134" s="33">
        <v>433416</v>
      </c>
      <c r="Q134" s="33">
        <v>3071917</v>
      </c>
      <c r="R134" s="33">
        <v>1771917</v>
      </c>
      <c r="S134" s="33">
        <v>674392</v>
      </c>
      <c r="T134" s="38">
        <f t="shared" si="30"/>
        <v>0.3806002199877308</v>
      </c>
      <c r="U134" s="38">
        <f t="shared" si="31"/>
        <v>-0.84313454048766079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219710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9566</v>
      </c>
      <c r="K135" s="38">
        <f t="shared" si="26"/>
        <v>4.3539210777843521E-2</v>
      </c>
      <c r="L135" s="33">
        <v>28419</v>
      </c>
      <c r="M135" s="38">
        <f t="shared" si="27"/>
        <v>0.12934777661462837</v>
      </c>
      <c r="N135" s="33">
        <f t="shared" si="28"/>
        <v>46794</v>
      </c>
      <c r="O135" s="38">
        <f t="shared" si="29"/>
        <v>0.21298074734877792</v>
      </c>
      <c r="P135" s="33">
        <v>2225</v>
      </c>
      <c r="Q135" s="33">
        <v>110192</v>
      </c>
      <c r="R135" s="33">
        <v>139637</v>
      </c>
      <c r="S135" s="33">
        <v>12302</v>
      </c>
      <c r="T135" s="38">
        <f t="shared" si="30"/>
        <v>8.8099858919913773E-2</v>
      </c>
      <c r="U135" s="38">
        <f t="shared" si="31"/>
        <v>11.772584269662921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4738166</v>
      </c>
      <c r="K136" s="38">
        <f t="shared" si="26"/>
        <v>0.26177712707182321</v>
      </c>
      <c r="L136" s="33">
        <v>0</v>
      </c>
      <c r="M136" s="38">
        <f t="shared" si="27"/>
        <v>0</v>
      </c>
      <c r="N136" s="33">
        <f t="shared" si="28"/>
        <v>18713304</v>
      </c>
      <c r="O136" s="38">
        <f t="shared" si="29"/>
        <v>1.0338841988950276</v>
      </c>
      <c r="P136" s="33">
        <v>2565</v>
      </c>
      <c r="Q136" s="33">
        <v>19582376</v>
      </c>
      <c r="R136" s="33">
        <v>18362376</v>
      </c>
      <c r="S136" s="33">
        <v>1545126</v>
      </c>
      <c r="T136" s="38">
        <f t="shared" si="30"/>
        <v>8.4146300021304438E-2</v>
      </c>
      <c r="U136" s="38">
        <f t="shared" si="31"/>
        <v>-1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31483458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6232106</v>
      </c>
      <c r="K137" s="39">
        <f t="shared" ref="K137:K170" si="34">IF(($E137     =0),0,($J137     /$E137     ))</f>
        <v>0.19794858620676292</v>
      </c>
      <c r="L137" s="34">
        <f>SUM(L133:L136)</f>
        <v>698377</v>
      </c>
      <c r="M137" s="39">
        <f t="shared" ref="M137:M170" si="35">IF(($E137     =0),0,($L137     /$E137     ))</f>
        <v>2.2182347313944993E-2</v>
      </c>
      <c r="N137" s="34">
        <f t="shared" ref="N137:N170" si="36">$F137     +$H137     +$J137     +$L137</f>
        <v>24603218</v>
      </c>
      <c r="O137" s="39">
        <f t="shared" ref="O137:O170" si="37">IF(($E137     =0),0,($N137     /$E137     ))</f>
        <v>0.78146492040359739</v>
      </c>
      <c r="P137" s="34">
        <f>SUM(P133:P136)</f>
        <v>1540598</v>
      </c>
      <c r="Q137" s="34">
        <f>SUM(Q133:Q136)</f>
        <v>69720640</v>
      </c>
      <c r="R137" s="34">
        <f>SUM(R133:R136)</f>
        <v>29596080</v>
      </c>
      <c r="S137" s="34">
        <f>SUM(S133:S136)</f>
        <v>7258973</v>
      </c>
      <c r="T137" s="39">
        <f t="shared" ref="T137:T170" si="38">IF(($R137     =0),0,($S137     /$R137     ))</f>
        <v>0.24526805576954785</v>
      </c>
      <c r="U137" s="39">
        <f t="shared" ref="U137:U170" si="39">IF(($P137     =0),0,(($L137     /$P137     )-1))</f>
        <v>-0.54668446927751435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72243408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9706646</v>
      </c>
      <c r="K138" s="38">
        <f t="shared" si="34"/>
        <v>0.1343603003889296</v>
      </c>
      <c r="L138" s="33">
        <v>1788394</v>
      </c>
      <c r="M138" s="38">
        <f t="shared" si="35"/>
        <v>2.4755116757504022E-2</v>
      </c>
      <c r="N138" s="33">
        <f t="shared" si="36"/>
        <v>40162576</v>
      </c>
      <c r="O138" s="38">
        <f t="shared" si="37"/>
        <v>0.55593412758157812</v>
      </c>
      <c r="P138" s="33">
        <v>3008785</v>
      </c>
      <c r="Q138" s="33">
        <v>59843412</v>
      </c>
      <c r="R138" s="33">
        <v>66098412</v>
      </c>
      <c r="S138" s="33">
        <v>55332947</v>
      </c>
      <c r="T138" s="38">
        <f t="shared" si="38"/>
        <v>0.83712974829107845</v>
      </c>
      <c r="U138" s="38">
        <f t="shared" si="39"/>
        <v>-0.40560924093944895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25808948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5494684</v>
      </c>
      <c r="K139" s="38">
        <f t="shared" si="34"/>
        <v>0.21289841027228232</v>
      </c>
      <c r="L139" s="33">
        <v>953251</v>
      </c>
      <c r="M139" s="38">
        <f t="shared" si="35"/>
        <v>3.6934903352124231E-2</v>
      </c>
      <c r="N139" s="33">
        <f t="shared" si="36"/>
        <v>22912776</v>
      </c>
      <c r="O139" s="38">
        <f t="shared" si="37"/>
        <v>0.88778419019636134</v>
      </c>
      <c r="P139" s="33">
        <v>2462343</v>
      </c>
      <c r="Q139" s="33">
        <v>26892253</v>
      </c>
      <c r="R139" s="33">
        <v>56580003</v>
      </c>
      <c r="S139" s="33">
        <v>27351018</v>
      </c>
      <c r="T139" s="38">
        <f t="shared" si="38"/>
        <v>0.48340432219489277</v>
      </c>
      <c r="U139" s="38">
        <f t="shared" si="39"/>
        <v>-0.61286831282238097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162927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259521</v>
      </c>
      <c r="K140" s="38">
        <f t="shared" si="34"/>
        <v>1.5928667440019149</v>
      </c>
      <c r="L140" s="33">
        <v>42677</v>
      </c>
      <c r="M140" s="38">
        <f t="shared" si="35"/>
        <v>0.26193939617129142</v>
      </c>
      <c r="N140" s="33">
        <f t="shared" si="36"/>
        <v>407097</v>
      </c>
      <c r="O140" s="38">
        <f t="shared" si="37"/>
        <v>2.4986466331547259</v>
      </c>
      <c r="P140" s="33">
        <v>68383</v>
      </c>
      <c r="Q140" s="33">
        <v>530250</v>
      </c>
      <c r="R140" s="33">
        <v>530250</v>
      </c>
      <c r="S140" s="33">
        <v>210188</v>
      </c>
      <c r="T140" s="38">
        <f t="shared" si="38"/>
        <v>0.39639415370108438</v>
      </c>
      <c r="U140" s="38">
        <f t="shared" si="39"/>
        <v>-0.37591214190661426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1761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4235</v>
      </c>
      <c r="K141" s="38">
        <f t="shared" si="34"/>
        <v>2.4048835888699602</v>
      </c>
      <c r="L141" s="33">
        <v>11620</v>
      </c>
      <c r="M141" s="38">
        <f t="shared" si="35"/>
        <v>6.5985235661555937</v>
      </c>
      <c r="N141" s="33">
        <f t="shared" si="36"/>
        <v>23390</v>
      </c>
      <c r="O141" s="38">
        <f t="shared" si="37"/>
        <v>13.282226007950028</v>
      </c>
      <c r="P141" s="33">
        <v>3425</v>
      </c>
      <c r="Q141" s="33">
        <v>141798</v>
      </c>
      <c r="R141" s="33">
        <v>141798</v>
      </c>
      <c r="S141" s="33">
        <v>15943</v>
      </c>
      <c r="T141" s="38">
        <f t="shared" si="38"/>
        <v>0.11243459005063541</v>
      </c>
      <c r="U141" s="38">
        <f t="shared" si="39"/>
        <v>2.3927007299270073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29496</v>
      </c>
      <c r="K142" s="38">
        <f t="shared" si="34"/>
        <v>0</v>
      </c>
      <c r="L142" s="33">
        <v>-3684119</v>
      </c>
      <c r="M142" s="38">
        <f t="shared" si="35"/>
        <v>0</v>
      </c>
      <c r="N142" s="33">
        <f t="shared" si="36"/>
        <v>-3562216</v>
      </c>
      <c r="O142" s="38">
        <f t="shared" si="37"/>
        <v>0</v>
      </c>
      <c r="P142" s="33">
        <v>75866</v>
      </c>
      <c r="Q142" s="33">
        <v>650000</v>
      </c>
      <c r="R142" s="33">
        <v>1850000</v>
      </c>
      <c r="S142" s="33">
        <v>439070</v>
      </c>
      <c r="T142" s="38">
        <f t="shared" si="38"/>
        <v>0.23733513513513513</v>
      </c>
      <c r="U142" s="38">
        <f t="shared" si="39"/>
        <v>-49.560870482165924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-16538667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-3500000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98217044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-1044085</v>
      </c>
      <c r="K144" s="39">
        <f t="shared" si="34"/>
        <v>-1.0630385088763209E-2</v>
      </c>
      <c r="L144" s="34">
        <f>SUM(L138:L143)</f>
        <v>-888177</v>
      </c>
      <c r="M144" s="39">
        <f t="shared" si="35"/>
        <v>-9.0430027602948423E-3</v>
      </c>
      <c r="N144" s="34">
        <f t="shared" si="36"/>
        <v>59943623</v>
      </c>
      <c r="O144" s="39">
        <f t="shared" si="37"/>
        <v>0.61031793015477032</v>
      </c>
      <c r="P144" s="34">
        <f>SUM(P138:P143)</f>
        <v>2118802</v>
      </c>
      <c r="Q144" s="34">
        <f>SUM(Q138:Q143)</f>
        <v>88057713</v>
      </c>
      <c r="R144" s="34">
        <f>SUM(R138:R143)</f>
        <v>125200463</v>
      </c>
      <c r="S144" s="34">
        <f>SUM(S138:S143)</f>
        <v>83349166</v>
      </c>
      <c r="T144" s="39">
        <f t="shared" si="38"/>
        <v>0.66572570103035478</v>
      </c>
      <c r="U144" s="39">
        <f t="shared" si="39"/>
        <v>-1.4191882960276609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661493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1484573</v>
      </c>
      <c r="K145" s="38">
        <f t="shared" si="34"/>
        <v>2.2442762054927261</v>
      </c>
      <c r="L145" s="33">
        <v>700757</v>
      </c>
      <c r="M145" s="38">
        <f t="shared" si="35"/>
        <v>1.0593566371828576</v>
      </c>
      <c r="N145" s="33">
        <f t="shared" si="36"/>
        <v>4569038</v>
      </c>
      <c r="O145" s="38">
        <f t="shared" si="37"/>
        <v>6.907160015298726</v>
      </c>
      <c r="P145" s="33">
        <v>1475590</v>
      </c>
      <c r="Q145" s="33">
        <v>1092202</v>
      </c>
      <c r="R145" s="33">
        <v>1397644</v>
      </c>
      <c r="S145" s="33">
        <v>5202273</v>
      </c>
      <c r="T145" s="38">
        <f t="shared" si="38"/>
        <v>3.7221731714227659</v>
      </c>
      <c r="U145" s="38">
        <f t="shared" si="39"/>
        <v>-0.52510046828726131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61561391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19965425</v>
      </c>
      <c r="K146" s="38">
        <f t="shared" si="34"/>
        <v>0.3243173144024637</v>
      </c>
      <c r="L146" s="33">
        <v>74968</v>
      </c>
      <c r="M146" s="38">
        <f t="shared" si="35"/>
        <v>1.2177762520018431E-3</v>
      </c>
      <c r="N146" s="33">
        <f t="shared" si="36"/>
        <v>70017604</v>
      </c>
      <c r="O146" s="38">
        <f t="shared" si="37"/>
        <v>1.1373622795495313</v>
      </c>
      <c r="P146" s="33">
        <v>328777</v>
      </c>
      <c r="Q146" s="33">
        <v>17971011</v>
      </c>
      <c r="R146" s="33">
        <v>31229071</v>
      </c>
      <c r="S146" s="33">
        <v>28678444</v>
      </c>
      <c r="T146" s="38">
        <f t="shared" si="38"/>
        <v>0.91832523612373873</v>
      </c>
      <c r="U146" s="38">
        <f t="shared" si="39"/>
        <v>-0.77197918345869687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17430000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17292862</v>
      </c>
      <c r="K147" s="38">
        <f t="shared" si="34"/>
        <v>0.99213207114170965</v>
      </c>
      <c r="L147" s="33">
        <v>26916</v>
      </c>
      <c r="M147" s="38">
        <f t="shared" si="35"/>
        <v>1.5442340791738383E-3</v>
      </c>
      <c r="N147" s="33">
        <f t="shared" si="36"/>
        <v>17383989</v>
      </c>
      <c r="O147" s="38">
        <f t="shared" si="37"/>
        <v>0.99736024096385545</v>
      </c>
      <c r="P147" s="33">
        <v>23110</v>
      </c>
      <c r="Q147" s="33">
        <v>18869000</v>
      </c>
      <c r="R147" s="33">
        <v>21529000</v>
      </c>
      <c r="S147" s="33">
        <v>483261</v>
      </c>
      <c r="T147" s="38">
        <f t="shared" si="38"/>
        <v>2.2446978494124206E-2</v>
      </c>
      <c r="U147" s="38">
        <f t="shared" si="39"/>
        <v>0.1646906101254868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10629</v>
      </c>
      <c r="K148" s="38">
        <f t="shared" si="34"/>
        <v>3.3445900021649051E-4</v>
      </c>
      <c r="L148" s="33">
        <v>329356</v>
      </c>
      <c r="M148" s="38">
        <f t="shared" si="35"/>
        <v>1.0363729276065712E-2</v>
      </c>
      <c r="N148" s="33">
        <f t="shared" si="36"/>
        <v>357401</v>
      </c>
      <c r="O148" s="38">
        <f t="shared" si="37"/>
        <v>1.1246211415596381E-2</v>
      </c>
      <c r="P148" s="33">
        <v>104646</v>
      </c>
      <c r="Q148" s="33">
        <v>124692</v>
      </c>
      <c r="R148" s="33">
        <v>124692</v>
      </c>
      <c r="S148" s="33">
        <v>127200</v>
      </c>
      <c r="T148" s="38">
        <f t="shared" si="38"/>
        <v>1.0201135598113753</v>
      </c>
      <c r="U148" s="38">
        <f t="shared" si="39"/>
        <v>2.147334824073543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10646000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614247</v>
      </c>
      <c r="K149" s="38">
        <f t="shared" si="34"/>
        <v>5.7697445049783955E-2</v>
      </c>
      <c r="L149" s="33">
        <v>1318988</v>
      </c>
      <c r="M149" s="38">
        <f t="shared" si="35"/>
        <v>0.12389517189554762</v>
      </c>
      <c r="N149" s="33">
        <f t="shared" si="36"/>
        <v>5239535</v>
      </c>
      <c r="O149" s="38">
        <f t="shared" si="37"/>
        <v>0.49215996618448243</v>
      </c>
      <c r="P149" s="33">
        <v>0</v>
      </c>
      <c r="Q149" s="33">
        <v>6338000</v>
      </c>
      <c r="R149" s="33">
        <v>6588000</v>
      </c>
      <c r="S149" s="33">
        <v>1134782</v>
      </c>
      <c r="T149" s="38">
        <f t="shared" si="38"/>
        <v>0.1722498482088646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122078564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39367736</v>
      </c>
      <c r="K150" s="39">
        <f t="shared" si="34"/>
        <v>0.32247869494926235</v>
      </c>
      <c r="L150" s="34">
        <f>SUM(L145:L149)</f>
        <v>2450985</v>
      </c>
      <c r="M150" s="39">
        <f t="shared" si="35"/>
        <v>2.0077111981756272E-2</v>
      </c>
      <c r="N150" s="34">
        <f t="shared" si="36"/>
        <v>97567567</v>
      </c>
      <c r="O150" s="39">
        <f t="shared" si="37"/>
        <v>0.79921948459354419</v>
      </c>
      <c r="P150" s="34">
        <f>SUM(P145:P149)</f>
        <v>1932123</v>
      </c>
      <c r="Q150" s="34">
        <f>SUM(Q145:Q149)</f>
        <v>44394905</v>
      </c>
      <c r="R150" s="34">
        <f>SUM(R145:R149)</f>
        <v>60868407</v>
      </c>
      <c r="S150" s="34">
        <f>SUM(S145:S149)</f>
        <v>35625960</v>
      </c>
      <c r="T150" s="39">
        <f t="shared" si="38"/>
        <v>0.58529476547661252</v>
      </c>
      <c r="U150" s="39">
        <f t="shared" si="39"/>
        <v>0.26854501499128158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1867817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2153550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14593498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1817173</v>
      </c>
      <c r="K152" s="38">
        <f t="shared" si="34"/>
        <v>0.12451935786745577</v>
      </c>
      <c r="L152" s="33">
        <v>1885523</v>
      </c>
      <c r="M152" s="38">
        <f t="shared" si="35"/>
        <v>0.12920295051947106</v>
      </c>
      <c r="N152" s="33">
        <f t="shared" si="36"/>
        <v>6553487</v>
      </c>
      <c r="O152" s="38">
        <f t="shared" si="37"/>
        <v>0.44906896208160646</v>
      </c>
      <c r="P152" s="33">
        <v>-131690</v>
      </c>
      <c r="Q152" s="33">
        <v>17662800</v>
      </c>
      <c r="R152" s="33">
        <v>15386597</v>
      </c>
      <c r="S152" s="33">
        <v>98735286</v>
      </c>
      <c r="T152" s="38">
        <f t="shared" si="38"/>
        <v>6.4169670525587952</v>
      </c>
      <c r="U152" s="38">
        <f t="shared" si="39"/>
        <v>-15.317890500417647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7101220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459954</v>
      </c>
      <c r="K153" s="38">
        <f t="shared" si="34"/>
        <v>6.4771123835059327E-2</v>
      </c>
      <c r="L153" s="33">
        <v>744660</v>
      </c>
      <c r="M153" s="38">
        <f t="shared" si="35"/>
        <v>0.10486367131281667</v>
      </c>
      <c r="N153" s="33">
        <f t="shared" si="36"/>
        <v>2603192</v>
      </c>
      <c r="O153" s="38">
        <f t="shared" si="37"/>
        <v>0.36658377011274118</v>
      </c>
      <c r="P153" s="33">
        <v>689378</v>
      </c>
      <c r="Q153" s="33">
        <v>5617400</v>
      </c>
      <c r="R153" s="33">
        <v>5363680</v>
      </c>
      <c r="S153" s="33">
        <v>2758332</v>
      </c>
      <c r="T153" s="38">
        <f t="shared" si="38"/>
        <v>0.51426110431643945</v>
      </c>
      <c r="U153" s="38">
        <f t="shared" si="39"/>
        <v>8.0191128814670609E-2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100000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2148</v>
      </c>
      <c r="M155" s="38">
        <f t="shared" si="35"/>
        <v>2.6849999999999999E-3</v>
      </c>
      <c r="N155" s="33">
        <f t="shared" si="36"/>
        <v>2148</v>
      </c>
      <c r="O155" s="38">
        <f t="shared" si="37"/>
        <v>2.6849999999999999E-3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24362535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2277127</v>
      </c>
      <c r="K157" s="39">
        <f t="shared" si="34"/>
        <v>9.3468393170086775E-2</v>
      </c>
      <c r="L157" s="34">
        <f>SUM(L151:L156)</f>
        <v>2632331</v>
      </c>
      <c r="M157" s="39">
        <f t="shared" si="35"/>
        <v>0.1080483209157011</v>
      </c>
      <c r="N157" s="34">
        <f t="shared" si="36"/>
        <v>9158827</v>
      </c>
      <c r="O157" s="39">
        <f t="shared" si="37"/>
        <v>0.37593899813791953</v>
      </c>
      <c r="P157" s="34">
        <f>SUM(P151:P156)</f>
        <v>557688</v>
      </c>
      <c r="Q157" s="34">
        <f>SUM(Q151:Q156)</f>
        <v>27219750</v>
      </c>
      <c r="R157" s="34">
        <f>SUM(R151:R156)</f>
        <v>23778827</v>
      </c>
      <c r="S157" s="34">
        <f>SUM(S151:S156)</f>
        <v>101493618</v>
      </c>
      <c r="T157" s="39">
        <f t="shared" si="38"/>
        <v>4.2682348460670498</v>
      </c>
      <c r="U157" s="39">
        <f t="shared" si="39"/>
        <v>3.7200782516389088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4583586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1373637</v>
      </c>
      <c r="K158" s="38">
        <f t="shared" si="34"/>
        <v>0.2996860973045995</v>
      </c>
      <c r="L158" s="33">
        <v>417306</v>
      </c>
      <c r="M158" s="38">
        <f t="shared" si="35"/>
        <v>9.1043562834863354E-2</v>
      </c>
      <c r="N158" s="33">
        <f t="shared" si="36"/>
        <v>2635324</v>
      </c>
      <c r="O158" s="38">
        <f t="shared" si="37"/>
        <v>0.57494808649821338</v>
      </c>
      <c r="P158" s="33">
        <v>868010</v>
      </c>
      <c r="Q158" s="33">
        <v>2070787</v>
      </c>
      <c r="R158" s="33">
        <v>2561701</v>
      </c>
      <c r="S158" s="33">
        <v>3267276</v>
      </c>
      <c r="T158" s="38">
        <f t="shared" si="38"/>
        <v>1.2754322225739849</v>
      </c>
      <c r="U158" s="38">
        <f t="shared" si="39"/>
        <v>-0.51923825762376008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52955416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12769174</v>
      </c>
      <c r="K159" s="38">
        <f t="shared" si="34"/>
        <v>0.24113065224527741</v>
      </c>
      <c r="L159" s="33">
        <v>5722128</v>
      </c>
      <c r="M159" s="38">
        <f t="shared" si="35"/>
        <v>0.10805557641167431</v>
      </c>
      <c r="N159" s="33">
        <f t="shared" si="36"/>
        <v>36997400</v>
      </c>
      <c r="O159" s="38">
        <f t="shared" si="37"/>
        <v>0.69865186216269171</v>
      </c>
      <c r="P159" s="33">
        <v>3346367</v>
      </c>
      <c r="Q159" s="33">
        <v>46150764</v>
      </c>
      <c r="R159" s="33">
        <v>51507430</v>
      </c>
      <c r="S159" s="33">
        <v>35254241</v>
      </c>
      <c r="T159" s="38">
        <f t="shared" si="38"/>
        <v>0.68444962212247829</v>
      </c>
      <c r="U159" s="38">
        <f t="shared" si="39"/>
        <v>0.70995231545135362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97000</v>
      </c>
      <c r="Q160" s="33">
        <v>0</v>
      </c>
      <c r="R160" s="33">
        <v>97097</v>
      </c>
      <c r="S160" s="33">
        <v>97000</v>
      </c>
      <c r="T160" s="38">
        <f t="shared" si="38"/>
        <v>0.99900099900099903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671246</v>
      </c>
      <c r="M161" s="38">
        <f t="shared" si="35"/>
        <v>4.3028589743589745</v>
      </c>
      <c r="N161" s="33">
        <f t="shared" si="36"/>
        <v>671246</v>
      </c>
      <c r="O161" s="38">
        <f t="shared" si="37"/>
        <v>4.3028589743589745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59240025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10132287</v>
      </c>
      <c r="K162" s="38">
        <f t="shared" si="34"/>
        <v>0.17103785827234205</v>
      </c>
      <c r="L162" s="33">
        <v>11571287</v>
      </c>
      <c r="M162" s="38">
        <f t="shared" si="35"/>
        <v>0.19532886760260482</v>
      </c>
      <c r="N162" s="33">
        <f t="shared" si="36"/>
        <v>45784574</v>
      </c>
      <c r="O162" s="38">
        <f t="shared" si="37"/>
        <v>0.77286554149833664</v>
      </c>
      <c r="P162" s="33">
        <v>8609628</v>
      </c>
      <c r="Q162" s="33">
        <v>69142404</v>
      </c>
      <c r="R162" s="33">
        <v>70824751</v>
      </c>
      <c r="S162" s="33">
        <v>52920802</v>
      </c>
      <c r="T162" s="38">
        <f t="shared" si="38"/>
        <v>0.74720773815357289</v>
      </c>
      <c r="U162" s="38">
        <f t="shared" si="39"/>
        <v>0.34399384038427683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116935027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24275098</v>
      </c>
      <c r="K163" s="39">
        <f t="shared" si="34"/>
        <v>0.20759475259709823</v>
      </c>
      <c r="L163" s="34">
        <f>SUM(L158:L162)</f>
        <v>18381967</v>
      </c>
      <c r="M163" s="39">
        <f t="shared" si="35"/>
        <v>0.15719812507504702</v>
      </c>
      <c r="N163" s="34">
        <f t="shared" si="36"/>
        <v>86088544</v>
      </c>
      <c r="O163" s="39">
        <f t="shared" si="37"/>
        <v>0.73620835611557178</v>
      </c>
      <c r="P163" s="34">
        <f>SUM(P158:P162)</f>
        <v>12921005</v>
      </c>
      <c r="Q163" s="34">
        <f>SUM(Q158:Q162)</f>
        <v>117513955</v>
      </c>
      <c r="R163" s="34">
        <f>SUM(R158:R162)</f>
        <v>125140979</v>
      </c>
      <c r="S163" s="34">
        <f>SUM(S158:S162)</f>
        <v>91539319</v>
      </c>
      <c r="T163" s="39">
        <f t="shared" si="38"/>
        <v>0.73148955467257448</v>
      </c>
      <c r="U163" s="39">
        <f t="shared" si="39"/>
        <v>0.42264220159345189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6877933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3954580</v>
      </c>
      <c r="K164" s="38">
        <f t="shared" si="34"/>
        <v>0.57496634526681201</v>
      </c>
      <c r="L164" s="33">
        <v>1059422</v>
      </c>
      <c r="M164" s="38">
        <f t="shared" si="35"/>
        <v>0.15403203258886064</v>
      </c>
      <c r="N164" s="33">
        <f t="shared" si="36"/>
        <v>5353409</v>
      </c>
      <c r="O164" s="38">
        <f t="shared" si="37"/>
        <v>0.77834561633560551</v>
      </c>
      <c r="P164" s="33">
        <v>122285</v>
      </c>
      <c r="Q164" s="33">
        <v>4384588</v>
      </c>
      <c r="R164" s="33">
        <v>4884888</v>
      </c>
      <c r="S164" s="33">
        <v>654699</v>
      </c>
      <c r="T164" s="38">
        <f t="shared" si="38"/>
        <v>0.13402538604774561</v>
      </c>
      <c r="U164" s="38">
        <f t="shared" si="39"/>
        <v>7.6635482683894178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1088112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385322</v>
      </c>
      <c r="K165" s="38">
        <f t="shared" si="34"/>
        <v>0.35411979649153763</v>
      </c>
      <c r="L165" s="33">
        <v>631302</v>
      </c>
      <c r="M165" s="38">
        <f t="shared" si="35"/>
        <v>0.58018108430014559</v>
      </c>
      <c r="N165" s="33">
        <f t="shared" si="36"/>
        <v>1046131</v>
      </c>
      <c r="O165" s="38">
        <f t="shared" si="37"/>
        <v>0.96141849368447363</v>
      </c>
      <c r="P165" s="33">
        <v>520</v>
      </c>
      <c r="Q165" s="33">
        <v>286780</v>
      </c>
      <c r="R165" s="33">
        <v>215780</v>
      </c>
      <c r="S165" s="33">
        <v>17537</v>
      </c>
      <c r="T165" s="38">
        <f t="shared" si="38"/>
        <v>8.1272592455278528E-2</v>
      </c>
      <c r="U165" s="38">
        <f t="shared" si="39"/>
        <v>1213.0423076923078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36970840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8968209</v>
      </c>
      <c r="K166" s="38">
        <f t="shared" si="34"/>
        <v>0.24257520251095188</v>
      </c>
      <c r="L166" s="33">
        <v>31971</v>
      </c>
      <c r="M166" s="38">
        <f t="shared" si="35"/>
        <v>8.6476260750364346E-4</v>
      </c>
      <c r="N166" s="33">
        <f t="shared" si="36"/>
        <v>35907642</v>
      </c>
      <c r="O166" s="38">
        <f t="shared" si="37"/>
        <v>0.97124225470668235</v>
      </c>
      <c r="P166" s="33">
        <v>-431464</v>
      </c>
      <c r="Q166" s="33">
        <v>29590310</v>
      </c>
      <c r="R166" s="33">
        <v>29359310</v>
      </c>
      <c r="S166" s="33">
        <v>28004136</v>
      </c>
      <c r="T166" s="38">
        <f t="shared" si="38"/>
        <v>0.95384176262998011</v>
      </c>
      <c r="U166" s="38">
        <f t="shared" si="39"/>
        <v>-1.0740988819461184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577375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391235</v>
      </c>
      <c r="K167" s="38">
        <f t="shared" si="34"/>
        <v>0.67760987226672442</v>
      </c>
      <c r="L167" s="33">
        <v>59759</v>
      </c>
      <c r="M167" s="38">
        <f t="shared" si="35"/>
        <v>0.10350119073392509</v>
      </c>
      <c r="N167" s="33">
        <f t="shared" si="36"/>
        <v>482812</v>
      </c>
      <c r="O167" s="38">
        <f t="shared" si="37"/>
        <v>0.83621909504221692</v>
      </c>
      <c r="P167" s="33">
        <v>305112</v>
      </c>
      <c r="Q167" s="33">
        <v>123168</v>
      </c>
      <c r="R167" s="33">
        <v>623168</v>
      </c>
      <c r="S167" s="33">
        <v>541323</v>
      </c>
      <c r="T167" s="38">
        <f t="shared" si="38"/>
        <v>0.86866302505905313</v>
      </c>
      <c r="U167" s="38">
        <f t="shared" si="39"/>
        <v>-0.80414077453525268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17090000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1326813</v>
      </c>
      <c r="K168" s="38">
        <f t="shared" si="34"/>
        <v>7.7636805149210064E-2</v>
      </c>
      <c r="L168" s="33">
        <v>134760</v>
      </c>
      <c r="M168" s="38">
        <f t="shared" si="35"/>
        <v>7.8853130485664127E-3</v>
      </c>
      <c r="N168" s="33">
        <f t="shared" si="36"/>
        <v>11603164</v>
      </c>
      <c r="O168" s="38">
        <f t="shared" si="37"/>
        <v>0.67894464599180804</v>
      </c>
      <c r="P168" s="33">
        <v>486481</v>
      </c>
      <c r="Q168" s="33">
        <v>6966200</v>
      </c>
      <c r="R168" s="33">
        <v>25576200</v>
      </c>
      <c r="S168" s="33">
        <v>4010014</v>
      </c>
      <c r="T168" s="38">
        <f t="shared" si="38"/>
        <v>0.15678693472838029</v>
      </c>
      <c r="U168" s="38">
        <f t="shared" si="39"/>
        <v>-0.72299020927847124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62604260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15026159</v>
      </c>
      <c r="K169" s="39">
        <f t="shared" si="34"/>
        <v>0.24001815531403134</v>
      </c>
      <c r="L169" s="34">
        <f>SUM(L164:L168)</f>
        <v>1917214</v>
      </c>
      <c r="M169" s="39">
        <f t="shared" si="35"/>
        <v>3.0624337704814337E-2</v>
      </c>
      <c r="N169" s="34">
        <f t="shared" si="36"/>
        <v>54393158</v>
      </c>
      <c r="O169" s="39">
        <f t="shared" si="37"/>
        <v>0.86884116192731931</v>
      </c>
      <c r="P169" s="34">
        <f>SUM(P164:P168)</f>
        <v>482934</v>
      </c>
      <c r="Q169" s="34">
        <f>SUM(Q164:Q168)</f>
        <v>41351046</v>
      </c>
      <c r="R169" s="34">
        <f>SUM(R164:R168)</f>
        <v>60659346</v>
      </c>
      <c r="S169" s="34">
        <f>SUM(S164:S168)</f>
        <v>33227709</v>
      </c>
      <c r="T169" s="39">
        <f t="shared" si="38"/>
        <v>0.54777558927193182</v>
      </c>
      <c r="U169" s="39">
        <f t="shared" si="39"/>
        <v>2.9699296384185003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959071236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102090029</v>
      </c>
      <c r="K170" s="39">
        <f t="shared" si="34"/>
        <v>0.10644676346022747</v>
      </c>
      <c r="L170" s="34">
        <f>SUM(L105,L107:L111,L113:L120,L122:L125,L127:L131,L133:L136,L138:L143,L145:L149,L151:L156,L158:L162,L164:L168)</f>
        <v>52378496</v>
      </c>
      <c r="M170" s="39">
        <f t="shared" si="35"/>
        <v>5.4613770107896344E-2</v>
      </c>
      <c r="N170" s="34">
        <f t="shared" si="36"/>
        <v>432956558</v>
      </c>
      <c r="O170" s="39">
        <f t="shared" si="37"/>
        <v>0.45143315923615085</v>
      </c>
      <c r="P170" s="34">
        <f>SUM(P105,P107:P111,P113:P120,P122:P125,P127:P131,P133:P136,P138:P143,P145:P149,P151:P156,P158:P162,P164:P168)</f>
        <v>58317961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600024430</v>
      </c>
      <c r="S170" s="34">
        <f>SUM(S105,S107:S111,S113:S120,S122:S125,S127:S131,S133:S136,S138:S143,S145:S149,S151:S156,S158:S162,S164:S168)</f>
        <v>476101303</v>
      </c>
      <c r="T170" s="39">
        <f t="shared" si="38"/>
        <v>0.79346986421869525</v>
      </c>
      <c r="U170" s="39">
        <f t="shared" si="39"/>
        <v>-0.10184623910290691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589201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159686</v>
      </c>
      <c r="K173" s="38">
        <f t="shared" ref="K173:K205" si="42">IF(($E173     =0),0,($J173     /$E173     ))</f>
        <v>0.27102126439025054</v>
      </c>
      <c r="L173" s="33">
        <v>125868</v>
      </c>
      <c r="M173" s="38">
        <f t="shared" ref="M173:M205" si="43">IF(($E173     =0),0,($L173     /$E173     ))</f>
        <v>0.21362489201477933</v>
      </c>
      <c r="N173" s="33">
        <f t="shared" ref="N173:N205" si="44">$F173     +$H173     +$J173     +$L173</f>
        <v>513971</v>
      </c>
      <c r="O173" s="38">
        <f t="shared" ref="O173:O205" si="45">IF(($E173     =0),0,($N173     /$E173     ))</f>
        <v>0.87231861453052528</v>
      </c>
      <c r="P173" s="33">
        <v>140919</v>
      </c>
      <c r="Q173" s="33">
        <v>1187095</v>
      </c>
      <c r="R173" s="33">
        <v>528900</v>
      </c>
      <c r="S173" s="33">
        <v>10030265</v>
      </c>
      <c r="T173" s="38">
        <f t="shared" ref="T173:T205" si="46">IF(($R173     =0),0,($S173     /$R173     ))</f>
        <v>18.964388353185857</v>
      </c>
      <c r="U173" s="38">
        <f t="shared" ref="U173:U205" si="47">IF(($P173     =0),0,(($L173     /$P173     )-1))</f>
        <v>-0.10680603751091056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39980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36040</v>
      </c>
      <c r="K175" s="38">
        <f t="shared" si="42"/>
        <v>9.0071627437357235E-2</v>
      </c>
      <c r="L175" s="33">
        <v>37206</v>
      </c>
      <c r="M175" s="38">
        <f t="shared" si="43"/>
        <v>9.298570950150703E-2</v>
      </c>
      <c r="N175" s="33">
        <f t="shared" si="44"/>
        <v>135955</v>
      </c>
      <c r="O175" s="38">
        <f t="shared" si="45"/>
        <v>0.33978046915221705</v>
      </c>
      <c r="P175" s="33">
        <v>16261</v>
      </c>
      <c r="Q175" s="33">
        <v>400125</v>
      </c>
      <c r="R175" s="33">
        <v>400125</v>
      </c>
      <c r="S175" s="33">
        <v>46006</v>
      </c>
      <c r="T175" s="38">
        <f t="shared" si="46"/>
        <v>0.11497906904092471</v>
      </c>
      <c r="U175" s="38">
        <f t="shared" si="47"/>
        <v>1.2880511653649838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332419</v>
      </c>
      <c r="K176" s="38">
        <f t="shared" si="42"/>
        <v>4.6208454384965041</v>
      </c>
      <c r="L176" s="33">
        <v>75905</v>
      </c>
      <c r="M176" s="38">
        <f t="shared" si="43"/>
        <v>1.055130040728951</v>
      </c>
      <c r="N176" s="33">
        <f t="shared" si="44"/>
        <v>448191</v>
      </c>
      <c r="O176" s="38">
        <f t="shared" si="45"/>
        <v>6.2301533243442364</v>
      </c>
      <c r="P176" s="33">
        <v>113167</v>
      </c>
      <c r="Q176" s="33">
        <v>11069105</v>
      </c>
      <c r="R176" s="33">
        <v>11069105</v>
      </c>
      <c r="S176" s="33">
        <v>191364</v>
      </c>
      <c r="T176" s="38">
        <f t="shared" si="46"/>
        <v>1.7288118596760986E-2</v>
      </c>
      <c r="U176" s="38">
        <f t="shared" si="47"/>
        <v>-0.32926559862857552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3066362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1233437</v>
      </c>
      <c r="K177" s="38">
        <f t="shared" si="42"/>
        <v>0.40224767982384335</v>
      </c>
      <c r="L177" s="33">
        <v>1153252</v>
      </c>
      <c r="M177" s="38">
        <f t="shared" si="43"/>
        <v>0.37609779928136339</v>
      </c>
      <c r="N177" s="33">
        <f t="shared" si="44"/>
        <v>3896194</v>
      </c>
      <c r="O177" s="38">
        <f t="shared" si="45"/>
        <v>1.2706242772379779</v>
      </c>
      <c r="P177" s="33">
        <v>703481</v>
      </c>
      <c r="Q177" s="33">
        <v>2461123</v>
      </c>
      <c r="R177" s="33">
        <v>2289681</v>
      </c>
      <c r="S177" s="33">
        <v>1820823</v>
      </c>
      <c r="T177" s="38">
        <f t="shared" si="46"/>
        <v>0.79522999055326926</v>
      </c>
      <c r="U177" s="38">
        <f t="shared" si="47"/>
        <v>0.63935060079803141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1845496</v>
      </c>
      <c r="K178" s="38">
        <f t="shared" si="42"/>
        <v>0</v>
      </c>
      <c r="L178" s="33">
        <v>11748025</v>
      </c>
      <c r="M178" s="38">
        <f t="shared" si="43"/>
        <v>0</v>
      </c>
      <c r="N178" s="33">
        <f t="shared" si="44"/>
        <v>17394461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4169167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3607078</v>
      </c>
      <c r="K179" s="39">
        <f t="shared" si="42"/>
        <v>0.86517954305980072</v>
      </c>
      <c r="L179" s="34">
        <f>SUM(L173:L178)</f>
        <v>13140256</v>
      </c>
      <c r="M179" s="39">
        <f t="shared" si="43"/>
        <v>3.15177012578292</v>
      </c>
      <c r="N179" s="34">
        <f t="shared" si="44"/>
        <v>22388772</v>
      </c>
      <c r="O179" s="39">
        <f t="shared" si="45"/>
        <v>5.3700828007129484</v>
      </c>
      <c r="P179" s="34">
        <f>SUM(P173:P178)</f>
        <v>973828</v>
      </c>
      <c r="Q179" s="34">
        <f>SUM(Q173:Q178)</f>
        <v>15117448</v>
      </c>
      <c r="R179" s="34">
        <f>SUM(R173:R178)</f>
        <v>14327791</v>
      </c>
      <c r="S179" s="34">
        <f>SUM(S173:S178)</f>
        <v>12088458</v>
      </c>
      <c r="T179" s="39">
        <f t="shared" si="46"/>
        <v>0.84370703062321328</v>
      </c>
      <c r="U179" s="39">
        <f t="shared" si="47"/>
        <v>12.493405406293514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4062401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660515</v>
      </c>
      <c r="K180" s="38">
        <f t="shared" si="42"/>
        <v>0.16259226994085518</v>
      </c>
      <c r="L180" s="33">
        <v>334490</v>
      </c>
      <c r="M180" s="38">
        <f t="shared" si="43"/>
        <v>8.2338006513881817E-2</v>
      </c>
      <c r="N180" s="33">
        <f t="shared" si="44"/>
        <v>3278869</v>
      </c>
      <c r="O180" s="38">
        <f t="shared" si="45"/>
        <v>0.80712588442155264</v>
      </c>
      <c r="P180" s="33">
        <v>315808</v>
      </c>
      <c r="Q180" s="33">
        <v>3492171</v>
      </c>
      <c r="R180" s="33">
        <v>1639000</v>
      </c>
      <c r="S180" s="33">
        <v>3088542</v>
      </c>
      <c r="T180" s="38">
        <f t="shared" si="46"/>
        <v>1.8844063453325199</v>
      </c>
      <c r="U180" s="38">
        <f t="shared" si="47"/>
        <v>5.9156196169824593E-2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25968000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7548091</v>
      </c>
      <c r="K181" s="38">
        <f t="shared" si="42"/>
        <v>0.29066893869377697</v>
      </c>
      <c r="L181" s="33">
        <v>6352528</v>
      </c>
      <c r="M181" s="38">
        <f t="shared" si="43"/>
        <v>0.24462908194701172</v>
      </c>
      <c r="N181" s="33">
        <f t="shared" si="44"/>
        <v>23393330</v>
      </c>
      <c r="O181" s="38">
        <f t="shared" si="45"/>
        <v>0.90085220271102895</v>
      </c>
      <c r="P181" s="33">
        <v>5505990</v>
      </c>
      <c r="Q181" s="33">
        <v>47451856</v>
      </c>
      <c r="R181" s="33">
        <v>29929504</v>
      </c>
      <c r="S181" s="33">
        <v>19787164</v>
      </c>
      <c r="T181" s="38">
        <f t="shared" si="46"/>
        <v>0.66112569055604797</v>
      </c>
      <c r="U181" s="38">
        <f t="shared" si="47"/>
        <v>0.15374855384771857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103503460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59211293</v>
      </c>
      <c r="K182" s="38">
        <f t="shared" si="42"/>
        <v>0.5720706631449809</v>
      </c>
      <c r="L182" s="33">
        <v>4524595</v>
      </c>
      <c r="M182" s="38">
        <f t="shared" si="43"/>
        <v>4.3714432348445166E-2</v>
      </c>
      <c r="N182" s="33">
        <f t="shared" si="44"/>
        <v>64009896</v>
      </c>
      <c r="O182" s="38">
        <f t="shared" si="45"/>
        <v>0.61843242728310721</v>
      </c>
      <c r="P182" s="33">
        <v>68068</v>
      </c>
      <c r="Q182" s="33">
        <v>5985336</v>
      </c>
      <c r="R182" s="33">
        <v>5985336</v>
      </c>
      <c r="S182" s="33">
        <v>428462</v>
      </c>
      <c r="T182" s="38">
        <f t="shared" si="46"/>
        <v>7.1585287776659484E-2</v>
      </c>
      <c r="U182" s="38">
        <f t="shared" si="47"/>
        <v>65.471690074631255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93219296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2947439</v>
      </c>
      <c r="K183" s="38">
        <f t="shared" si="42"/>
        <v>3.1618335757438033E-2</v>
      </c>
      <c r="L183" s="33">
        <v>67414</v>
      </c>
      <c r="M183" s="38">
        <f t="shared" si="43"/>
        <v>7.231764547975132E-4</v>
      </c>
      <c r="N183" s="33">
        <f t="shared" si="44"/>
        <v>4177233</v>
      </c>
      <c r="O183" s="38">
        <f t="shared" si="45"/>
        <v>4.4810818996101405E-2</v>
      </c>
      <c r="P183" s="33">
        <v>-266063</v>
      </c>
      <c r="Q183" s="33">
        <v>22021304</v>
      </c>
      <c r="R183" s="33">
        <v>6981304</v>
      </c>
      <c r="S183" s="33">
        <v>4383886</v>
      </c>
      <c r="T183" s="38">
        <f t="shared" si="46"/>
        <v>0.62794658419114824</v>
      </c>
      <c r="U183" s="38">
        <f t="shared" si="47"/>
        <v>-1.2533760801013294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1122534350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-432096828</v>
      </c>
      <c r="K184" s="38">
        <f t="shared" si="42"/>
        <v>-0.38492971551382815</v>
      </c>
      <c r="L184" s="33">
        <v>128114373</v>
      </c>
      <c r="M184" s="38">
        <f t="shared" si="43"/>
        <v>0.11412957919728693</v>
      </c>
      <c r="N184" s="33">
        <f t="shared" si="44"/>
        <v>568066574</v>
      </c>
      <c r="O184" s="38">
        <f t="shared" si="45"/>
        <v>0.50605718568879432</v>
      </c>
      <c r="P184" s="33">
        <v>82286211</v>
      </c>
      <c r="Q184" s="33">
        <v>49444170</v>
      </c>
      <c r="R184" s="33">
        <v>59510924</v>
      </c>
      <c r="S184" s="33">
        <v>1494652561</v>
      </c>
      <c r="T184" s="38">
        <f t="shared" si="46"/>
        <v>25.115599969511479</v>
      </c>
      <c r="U184" s="38">
        <f t="shared" si="47"/>
        <v>0.55693610682839689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1349287507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-361729490</v>
      </c>
      <c r="K185" s="39">
        <f t="shared" si="42"/>
        <v>-0.26808926053444887</v>
      </c>
      <c r="L185" s="34">
        <f>SUM(L180:L184)</f>
        <v>139393400</v>
      </c>
      <c r="M185" s="39">
        <f t="shared" si="43"/>
        <v>0.10330889397318047</v>
      </c>
      <c r="N185" s="34">
        <f t="shared" si="44"/>
        <v>662925902</v>
      </c>
      <c r="O185" s="39">
        <f t="shared" si="45"/>
        <v>0.49131552657294408</v>
      </c>
      <c r="P185" s="34">
        <f>SUM(P180:P184)</f>
        <v>87910014</v>
      </c>
      <c r="Q185" s="34">
        <f>SUM(Q180:Q184)</f>
        <v>128394837</v>
      </c>
      <c r="R185" s="34">
        <f>SUM(R180:R184)</f>
        <v>104046068</v>
      </c>
      <c r="S185" s="34">
        <f>SUM(S180:S184)</f>
        <v>1522340615</v>
      </c>
      <c r="T185" s="39">
        <f t="shared" si="46"/>
        <v>14.631409377238551</v>
      </c>
      <c r="U185" s="39">
        <f t="shared" si="47"/>
        <v>0.58563733137387519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197905</v>
      </c>
      <c r="K186" s="38">
        <f t="shared" si="42"/>
        <v>1.4869499954881711E-2</v>
      </c>
      <c r="L186" s="33">
        <v>800061</v>
      </c>
      <c r="M186" s="38">
        <f t="shared" si="43"/>
        <v>6.0112210421174893E-2</v>
      </c>
      <c r="N186" s="33">
        <f t="shared" si="44"/>
        <v>1127058</v>
      </c>
      <c r="O186" s="38">
        <f t="shared" si="45"/>
        <v>8.4680977641540506E-2</v>
      </c>
      <c r="P186" s="33">
        <v>71250</v>
      </c>
      <c r="Q186" s="33">
        <v>5329677</v>
      </c>
      <c r="R186" s="33">
        <v>4329677</v>
      </c>
      <c r="S186" s="33">
        <v>505081</v>
      </c>
      <c r="T186" s="38">
        <f t="shared" si="46"/>
        <v>0.1166555842387319</v>
      </c>
      <c r="U186" s="38">
        <f t="shared" si="47"/>
        <v>10.228926315789474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9996068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1054202</v>
      </c>
      <c r="K187" s="38">
        <f t="shared" si="42"/>
        <v>0.10546166752767189</v>
      </c>
      <c r="L187" s="33">
        <v>386268</v>
      </c>
      <c r="M187" s="38">
        <f t="shared" si="43"/>
        <v>3.8641994032053401E-2</v>
      </c>
      <c r="N187" s="33">
        <f t="shared" si="44"/>
        <v>1873821</v>
      </c>
      <c r="O187" s="38">
        <f t="shared" si="45"/>
        <v>0.1874558076235576</v>
      </c>
      <c r="P187" s="33">
        <v>13269</v>
      </c>
      <c r="Q187" s="33">
        <v>9445154</v>
      </c>
      <c r="R187" s="33">
        <v>1874848</v>
      </c>
      <c r="S187" s="33">
        <v>1283638</v>
      </c>
      <c r="T187" s="38">
        <f t="shared" si="46"/>
        <v>0.68466243663486315</v>
      </c>
      <c r="U187" s="38">
        <f t="shared" si="47"/>
        <v>28.110558444494686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4292906</v>
      </c>
      <c r="K188" s="38">
        <f t="shared" si="42"/>
        <v>8.189036789476295E-2</v>
      </c>
      <c r="L188" s="33">
        <v>7846319</v>
      </c>
      <c r="M188" s="38">
        <f t="shared" si="43"/>
        <v>0.14967435800589821</v>
      </c>
      <c r="N188" s="33">
        <f t="shared" si="44"/>
        <v>21750681</v>
      </c>
      <c r="O188" s="38">
        <f t="shared" si="45"/>
        <v>0.41491038216341808</v>
      </c>
      <c r="P188" s="33">
        <v>9724452</v>
      </c>
      <c r="Q188" s="33">
        <v>53905406</v>
      </c>
      <c r="R188" s="33">
        <v>50405406</v>
      </c>
      <c r="S188" s="33">
        <v>22168189</v>
      </c>
      <c r="T188" s="38">
        <f t="shared" si="46"/>
        <v>0.43979784628656698</v>
      </c>
      <c r="U188" s="38">
        <f t="shared" si="47"/>
        <v>-0.19313509902665982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23344277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3493796</v>
      </c>
      <c r="K189" s="38">
        <f t="shared" si="42"/>
        <v>0.1496639197692865</v>
      </c>
      <c r="L189" s="33">
        <v>939878</v>
      </c>
      <c r="M189" s="38">
        <f t="shared" si="43"/>
        <v>4.0261602447572056E-2</v>
      </c>
      <c r="N189" s="33">
        <f t="shared" si="44"/>
        <v>8626270</v>
      </c>
      <c r="O189" s="38">
        <f t="shared" si="45"/>
        <v>0.36952397369171042</v>
      </c>
      <c r="P189" s="33">
        <v>1154838</v>
      </c>
      <c r="Q189" s="33">
        <v>6812862</v>
      </c>
      <c r="R189" s="33">
        <v>2194191</v>
      </c>
      <c r="S189" s="33">
        <v>3045503</v>
      </c>
      <c r="T189" s="38">
        <f t="shared" si="46"/>
        <v>1.3879844553186118</v>
      </c>
      <c r="U189" s="38">
        <f t="shared" si="47"/>
        <v>-0.18613866187292072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17388000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5475323</v>
      </c>
      <c r="K190" s="38">
        <f t="shared" si="42"/>
        <v>0.31489090177133655</v>
      </c>
      <c r="L190" s="33">
        <v>1221532</v>
      </c>
      <c r="M190" s="38">
        <f t="shared" si="43"/>
        <v>7.0251437773176897E-2</v>
      </c>
      <c r="N190" s="33">
        <f t="shared" si="44"/>
        <v>20215062</v>
      </c>
      <c r="O190" s="38">
        <f t="shared" si="45"/>
        <v>1.162586956521739</v>
      </c>
      <c r="P190" s="33">
        <v>681585</v>
      </c>
      <c r="Q190" s="33">
        <v>19196000</v>
      </c>
      <c r="R190" s="33">
        <v>17921000</v>
      </c>
      <c r="S190" s="33">
        <v>21287720</v>
      </c>
      <c r="T190" s="38">
        <f t="shared" si="46"/>
        <v>1.1878645164890351</v>
      </c>
      <c r="U190" s="38">
        <f t="shared" si="47"/>
        <v>0.79219319673995181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116460404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14514132</v>
      </c>
      <c r="K191" s="39">
        <f t="shared" si="42"/>
        <v>0.12462718229965955</v>
      </c>
      <c r="L191" s="34">
        <f>SUM(L186:L190)</f>
        <v>11194058</v>
      </c>
      <c r="M191" s="39">
        <f t="shared" si="43"/>
        <v>9.611900367441624E-2</v>
      </c>
      <c r="N191" s="34">
        <f t="shared" si="44"/>
        <v>53592892</v>
      </c>
      <c r="O191" s="39">
        <f t="shared" si="45"/>
        <v>0.46018123035190572</v>
      </c>
      <c r="P191" s="34">
        <f>SUM(P186:P190)</f>
        <v>11645394</v>
      </c>
      <c r="Q191" s="34">
        <f>SUM(Q186:Q190)</f>
        <v>94689099</v>
      </c>
      <c r="R191" s="34">
        <f>SUM(R186:R190)</f>
        <v>76725122</v>
      </c>
      <c r="S191" s="34">
        <f>SUM(S186:S190)</f>
        <v>48290131</v>
      </c>
      <c r="T191" s="39">
        <f t="shared" si="46"/>
        <v>0.62939138760835078</v>
      </c>
      <c r="U191" s="39">
        <f t="shared" si="47"/>
        <v>-3.8756610553494331E-2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51848</v>
      </c>
      <c r="K192" s="38">
        <f t="shared" si="42"/>
        <v>0.1559638546968439</v>
      </c>
      <c r="L192" s="33">
        <v>148798</v>
      </c>
      <c r="M192" s="38">
        <f t="shared" si="43"/>
        <v>0.44759893633661818</v>
      </c>
      <c r="N192" s="33">
        <f t="shared" si="44"/>
        <v>349724</v>
      </c>
      <c r="O192" s="38">
        <f t="shared" si="45"/>
        <v>1.0520039947538775</v>
      </c>
      <c r="P192" s="33">
        <v>91285</v>
      </c>
      <c r="Q192" s="33">
        <v>177048</v>
      </c>
      <c r="R192" s="33">
        <v>177048</v>
      </c>
      <c r="S192" s="33">
        <v>336248</v>
      </c>
      <c r="T192" s="38">
        <f t="shared" si="46"/>
        <v>1.8991911797930505</v>
      </c>
      <c r="U192" s="38">
        <f t="shared" si="47"/>
        <v>0.63003779372295554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96034</v>
      </c>
      <c r="K193" s="38">
        <f t="shared" si="42"/>
        <v>0.10400888094657894</v>
      </c>
      <c r="L193" s="33">
        <v>642102</v>
      </c>
      <c r="M193" s="38">
        <f t="shared" si="43"/>
        <v>0.69542360490618149</v>
      </c>
      <c r="N193" s="33">
        <f t="shared" si="44"/>
        <v>876273</v>
      </c>
      <c r="O193" s="38">
        <f t="shared" si="45"/>
        <v>0.94904069531313462</v>
      </c>
      <c r="P193" s="33">
        <v>436696</v>
      </c>
      <c r="Q193" s="33">
        <v>888666</v>
      </c>
      <c r="R193" s="33">
        <v>888666</v>
      </c>
      <c r="S193" s="33">
        <v>806190</v>
      </c>
      <c r="T193" s="38">
        <f t="shared" si="46"/>
        <v>0.90719122820047127</v>
      </c>
      <c r="U193" s="38">
        <f t="shared" si="47"/>
        <v>0.47036382288823342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2486557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481494</v>
      </c>
      <c r="K194" s="38">
        <f t="shared" si="42"/>
        <v>0.19363883474217564</v>
      </c>
      <c r="L194" s="33">
        <v>234457</v>
      </c>
      <c r="M194" s="38">
        <f t="shared" si="43"/>
        <v>9.4289815194262591E-2</v>
      </c>
      <c r="N194" s="33">
        <f t="shared" si="44"/>
        <v>2181342</v>
      </c>
      <c r="O194" s="38">
        <f t="shared" si="45"/>
        <v>0.87725397004774075</v>
      </c>
      <c r="P194" s="33">
        <v>196447</v>
      </c>
      <c r="Q194" s="33">
        <v>2288820</v>
      </c>
      <c r="R194" s="33">
        <v>2588820</v>
      </c>
      <c r="S194" s="33">
        <v>641484</v>
      </c>
      <c r="T194" s="38">
        <f t="shared" si="46"/>
        <v>0.2477901128699562</v>
      </c>
      <c r="U194" s="38">
        <f t="shared" si="47"/>
        <v>0.19348730191858365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136269</v>
      </c>
      <c r="K195" s="38">
        <f t="shared" si="42"/>
        <v>1.4592816002590681E-2</v>
      </c>
      <c r="L195" s="33">
        <v>255874</v>
      </c>
      <c r="M195" s="38">
        <f t="shared" si="43"/>
        <v>2.7401112518965338E-2</v>
      </c>
      <c r="N195" s="33">
        <f t="shared" si="44"/>
        <v>879288</v>
      </c>
      <c r="O195" s="38">
        <f t="shared" si="45"/>
        <v>9.416146003336015E-2</v>
      </c>
      <c r="P195" s="33">
        <v>313581</v>
      </c>
      <c r="Q195" s="33">
        <v>8637900</v>
      </c>
      <c r="R195" s="33">
        <v>8737900</v>
      </c>
      <c r="S195" s="33">
        <v>951780</v>
      </c>
      <c r="T195" s="38">
        <f t="shared" si="46"/>
        <v>0.10892548552855949</v>
      </c>
      <c r="U195" s="38">
        <f t="shared" si="47"/>
        <v>-0.18402581789075234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126422976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31491427</v>
      </c>
      <c r="K196" s="38">
        <f t="shared" si="42"/>
        <v>0.24909575772049536</v>
      </c>
      <c r="L196" s="33">
        <v>1938432</v>
      </c>
      <c r="M196" s="38">
        <f t="shared" si="43"/>
        <v>1.5332909106648463E-2</v>
      </c>
      <c r="N196" s="33">
        <f t="shared" si="44"/>
        <v>123152473</v>
      </c>
      <c r="O196" s="38">
        <f t="shared" si="45"/>
        <v>0.97413046976524265</v>
      </c>
      <c r="P196" s="33">
        <v>18016293</v>
      </c>
      <c r="Q196" s="33">
        <v>121179600</v>
      </c>
      <c r="R196" s="33">
        <v>140021600</v>
      </c>
      <c r="S196" s="33">
        <v>140552252</v>
      </c>
      <c r="T196" s="38">
        <f t="shared" si="46"/>
        <v>1.0037897867186205</v>
      </c>
      <c r="U196" s="38">
        <f t="shared" si="47"/>
        <v>-0.89240672318106729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2151000</v>
      </c>
      <c r="Q197" s="33">
        <v>2151000</v>
      </c>
      <c r="R197" s="33">
        <v>2151000</v>
      </c>
      <c r="S197" s="33">
        <v>2151000</v>
      </c>
      <c r="T197" s="38">
        <f t="shared" si="46"/>
        <v>1</v>
      </c>
      <c r="U197" s="38">
        <f t="shared" si="47"/>
        <v>-1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139503382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32257072</v>
      </c>
      <c r="K198" s="39">
        <f t="shared" si="42"/>
        <v>0.23122788521356422</v>
      </c>
      <c r="L198" s="34">
        <f>SUM(L192:L197)</f>
        <v>3219663</v>
      </c>
      <c r="M198" s="39">
        <f t="shared" si="43"/>
        <v>2.3079461973187144E-2</v>
      </c>
      <c r="N198" s="34">
        <f t="shared" si="44"/>
        <v>127439100</v>
      </c>
      <c r="O198" s="39">
        <f t="shared" si="45"/>
        <v>0.91351978835896608</v>
      </c>
      <c r="P198" s="34">
        <f>SUM(P192:P197)</f>
        <v>21205302</v>
      </c>
      <c r="Q198" s="34">
        <f>SUM(Q192:Q197)</f>
        <v>135323034</v>
      </c>
      <c r="R198" s="34">
        <f>SUM(R192:R197)</f>
        <v>154565034</v>
      </c>
      <c r="S198" s="34">
        <f>SUM(S192:S197)</f>
        <v>145438954</v>
      </c>
      <c r="T198" s="39">
        <f t="shared" si="46"/>
        <v>0.94095637438930724</v>
      </c>
      <c r="U198" s="39">
        <f t="shared" si="47"/>
        <v>-0.84816707632836352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59035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2435</v>
      </c>
      <c r="K199" s="38">
        <f t="shared" si="42"/>
        <v>4.1246718048615232E-2</v>
      </c>
      <c r="L199" s="33">
        <v>129</v>
      </c>
      <c r="M199" s="38">
        <f t="shared" si="43"/>
        <v>2.1851444058609299E-3</v>
      </c>
      <c r="N199" s="33">
        <f t="shared" si="44"/>
        <v>32082</v>
      </c>
      <c r="O199" s="38">
        <f t="shared" si="45"/>
        <v>0.54344033200643682</v>
      </c>
      <c r="P199" s="33">
        <v>10683</v>
      </c>
      <c r="Q199" s="33">
        <v>47070</v>
      </c>
      <c r="R199" s="33">
        <v>31006</v>
      </c>
      <c r="S199" s="33">
        <v>30602</v>
      </c>
      <c r="T199" s="38">
        <f t="shared" si="46"/>
        <v>0.98697026381990582</v>
      </c>
      <c r="U199" s="38">
        <f t="shared" si="47"/>
        <v>-0.98792474024150523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24421845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5502031</v>
      </c>
      <c r="K200" s="38">
        <f t="shared" si="42"/>
        <v>0.22529137335856483</v>
      </c>
      <c r="L200" s="33">
        <v>785204</v>
      </c>
      <c r="M200" s="38">
        <f t="shared" si="43"/>
        <v>3.2151706801840728E-2</v>
      </c>
      <c r="N200" s="33">
        <f t="shared" si="44"/>
        <v>23711763</v>
      </c>
      <c r="O200" s="38">
        <f t="shared" si="45"/>
        <v>0.97092430977266464</v>
      </c>
      <c r="P200" s="33">
        <v>630546</v>
      </c>
      <c r="Q200" s="33">
        <v>23604206</v>
      </c>
      <c r="R200" s="33">
        <v>26970875</v>
      </c>
      <c r="S200" s="33">
        <v>30380028</v>
      </c>
      <c r="T200" s="38">
        <f t="shared" si="46"/>
        <v>1.1264012754499066</v>
      </c>
      <c r="U200" s="38">
        <f t="shared" si="47"/>
        <v>0.24527631608161826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592355</v>
      </c>
      <c r="K202" s="38">
        <f t="shared" si="42"/>
        <v>0.35069267657332309</v>
      </c>
      <c r="L202" s="33">
        <v>911448</v>
      </c>
      <c r="M202" s="38">
        <f t="shared" si="43"/>
        <v>0.53960570718133916</v>
      </c>
      <c r="N202" s="33">
        <f t="shared" si="44"/>
        <v>2599501</v>
      </c>
      <c r="O202" s="38">
        <f t="shared" si="45"/>
        <v>1.5389858504529039</v>
      </c>
      <c r="P202" s="33">
        <v>89575</v>
      </c>
      <c r="Q202" s="33">
        <v>1100</v>
      </c>
      <c r="R202" s="33">
        <v>784176</v>
      </c>
      <c r="S202" s="33">
        <v>296938</v>
      </c>
      <c r="T202" s="38">
        <f t="shared" si="46"/>
        <v>0.37866244312501274</v>
      </c>
      <c r="U202" s="38">
        <f t="shared" si="47"/>
        <v>9.1752497906782029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26169980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6096821</v>
      </c>
      <c r="K204" s="39">
        <f t="shared" si="42"/>
        <v>0.23297002901798167</v>
      </c>
      <c r="L204" s="34">
        <f>SUM(L199:L203)</f>
        <v>1696781</v>
      </c>
      <c r="M204" s="39">
        <f t="shared" si="43"/>
        <v>6.4836923834103041E-2</v>
      </c>
      <c r="N204" s="34">
        <f t="shared" si="44"/>
        <v>26343346</v>
      </c>
      <c r="O204" s="39">
        <f t="shared" si="45"/>
        <v>1.0066246133929029</v>
      </c>
      <c r="P204" s="34">
        <f>SUM(P199:P203)</f>
        <v>730804</v>
      </c>
      <c r="Q204" s="34">
        <f>SUM(Q199:Q203)</f>
        <v>23652376</v>
      </c>
      <c r="R204" s="34">
        <f>SUM(R199:R203)</f>
        <v>27786057</v>
      </c>
      <c r="S204" s="34">
        <f>SUM(S199:S203)</f>
        <v>30707568</v>
      </c>
      <c r="T204" s="39">
        <f t="shared" si="46"/>
        <v>1.1051430579013064</v>
      </c>
      <c r="U204" s="39">
        <f t="shared" si="47"/>
        <v>1.3218003732875023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1635590440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-305254387</v>
      </c>
      <c r="K205" s="39">
        <f t="shared" si="42"/>
        <v>-0.18663253314197656</v>
      </c>
      <c r="L205" s="34">
        <f>SUM(L173:L178,L180:L184,L186:L190,L192:L197,L199:L203)</f>
        <v>168644158</v>
      </c>
      <c r="M205" s="39">
        <f t="shared" si="43"/>
        <v>0.10310903871509546</v>
      </c>
      <c r="N205" s="34">
        <f t="shared" si="44"/>
        <v>892690012</v>
      </c>
      <c r="O205" s="39">
        <f t="shared" si="45"/>
        <v>0.5457906760570207</v>
      </c>
      <c r="P205" s="34">
        <f>SUM(P173:P178,P180:P184,P186:P190,P192:P197,P199:P203)</f>
        <v>122465342</v>
      </c>
      <c r="Q205" s="34">
        <f>SUM(Q173:Q178,Q180:Q184,Q186:Q190,Q192:Q197,Q199:Q203)</f>
        <v>397176794</v>
      </c>
      <c r="R205" s="34">
        <f>SUM(R173:R178,R180:R184,R186:R190,R192:R197,R199:R203)</f>
        <v>377450072</v>
      </c>
      <c r="S205" s="34">
        <f>SUM(S173:S178,S180:S184,S186:S190,S192:S197,S199:S203)</f>
        <v>1758865726</v>
      </c>
      <c r="T205" s="39">
        <f t="shared" si="46"/>
        <v>4.6598632679556093</v>
      </c>
      <c r="U205" s="39">
        <f t="shared" si="47"/>
        <v>0.37707660996855741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269695</v>
      </c>
      <c r="K208" s="38">
        <f t="shared" ref="K208:K231" si="50">IF(($E208     =0),0,($J208     /$E208     ))</f>
        <v>1.2699238596606881</v>
      </c>
      <c r="L208" s="33">
        <v>139246</v>
      </c>
      <c r="M208" s="38">
        <f t="shared" ref="M208:M231" si="51">IF(($E208     =0),0,($L208     /$E208     ))</f>
        <v>0.65567332639578846</v>
      </c>
      <c r="N208" s="33">
        <f t="shared" ref="N208:N231" si="52">$F208     +$H208     +$J208     +$L208</f>
        <v>564484</v>
      </c>
      <c r="O208" s="38">
        <f t="shared" ref="O208:O231" si="53">IF(($E208     =0),0,($N208     /$E208     ))</f>
        <v>2.6580088618502526</v>
      </c>
      <c r="P208" s="33">
        <v>-237107</v>
      </c>
      <c r="Q208" s="33">
        <v>191723</v>
      </c>
      <c r="R208" s="33">
        <v>191723</v>
      </c>
      <c r="S208" s="33">
        <v>615290</v>
      </c>
      <c r="T208" s="38">
        <f t="shared" ref="T208:T231" si="54">IF(($R208     =0),0,($S208     /$R208     ))</f>
        <v>3.2092654506762361</v>
      </c>
      <c r="U208" s="38">
        <f t="shared" ref="U208:U231" si="55">IF(($P208     =0),0,(($L208     /$P208     )-1))</f>
        <v>-1.587270725874816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4841640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2708059</v>
      </c>
      <c r="K209" s="38">
        <f t="shared" si="50"/>
        <v>0.55932679835758137</v>
      </c>
      <c r="L209" s="33">
        <v>710619</v>
      </c>
      <c r="M209" s="38">
        <f t="shared" si="51"/>
        <v>0.14677237464991202</v>
      </c>
      <c r="N209" s="33">
        <f t="shared" si="52"/>
        <v>4665977</v>
      </c>
      <c r="O209" s="38">
        <f t="shared" si="53"/>
        <v>0.96371828553961059</v>
      </c>
      <c r="P209" s="33">
        <v>601249</v>
      </c>
      <c r="Q209" s="33">
        <v>4859523</v>
      </c>
      <c r="R209" s="33">
        <v>4684213</v>
      </c>
      <c r="S209" s="33">
        <v>2409059</v>
      </c>
      <c r="T209" s="38">
        <f t="shared" si="54"/>
        <v>0.51429322278897227</v>
      </c>
      <c r="U209" s="38">
        <f t="shared" si="55"/>
        <v>0.18190466844851305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912059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149865</v>
      </c>
      <c r="K210" s="38">
        <f t="shared" si="50"/>
        <v>0.16431502786552185</v>
      </c>
      <c r="L210" s="33">
        <v>515501</v>
      </c>
      <c r="M210" s="38">
        <f t="shared" si="51"/>
        <v>0.56520575971510612</v>
      </c>
      <c r="N210" s="33">
        <f t="shared" si="52"/>
        <v>1095946</v>
      </c>
      <c r="O210" s="38">
        <f t="shared" si="53"/>
        <v>1.2016174392226819</v>
      </c>
      <c r="P210" s="33">
        <v>156683</v>
      </c>
      <c r="Q210" s="33">
        <v>879408</v>
      </c>
      <c r="R210" s="33">
        <v>1160697</v>
      </c>
      <c r="S210" s="33">
        <v>820346</v>
      </c>
      <c r="T210" s="38">
        <f t="shared" si="54"/>
        <v>0.70677015620786476</v>
      </c>
      <c r="U210" s="38">
        <f t="shared" si="55"/>
        <v>2.2900889056247329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36546</v>
      </c>
      <c r="K211" s="38">
        <f t="shared" si="50"/>
        <v>1.3238057186697322E-2</v>
      </c>
      <c r="L211" s="33">
        <v>43148</v>
      </c>
      <c r="M211" s="38">
        <f t="shared" si="51"/>
        <v>1.5629499575647566E-2</v>
      </c>
      <c r="N211" s="33">
        <f t="shared" si="52"/>
        <v>138147</v>
      </c>
      <c r="O211" s="38">
        <f t="shared" si="53"/>
        <v>5.0040986323282299E-2</v>
      </c>
      <c r="P211" s="33">
        <v>84652</v>
      </c>
      <c r="Q211" s="33">
        <v>2727450</v>
      </c>
      <c r="R211" s="33">
        <v>2727450</v>
      </c>
      <c r="S211" s="33">
        <v>145767</v>
      </c>
      <c r="T211" s="38">
        <f t="shared" si="54"/>
        <v>5.3444426112302698E-2</v>
      </c>
      <c r="U211" s="38">
        <f t="shared" si="55"/>
        <v>-0.49028965647592493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2015000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267599</v>
      </c>
      <c r="K212" s="38">
        <f t="shared" si="50"/>
        <v>0.13280347394540942</v>
      </c>
      <c r="L212" s="33">
        <v>136602</v>
      </c>
      <c r="M212" s="38">
        <f t="shared" si="51"/>
        <v>6.7792555831265505E-2</v>
      </c>
      <c r="N212" s="33">
        <f t="shared" si="52"/>
        <v>701898</v>
      </c>
      <c r="O212" s="38">
        <f t="shared" si="53"/>
        <v>0.34833647642679899</v>
      </c>
      <c r="P212" s="33">
        <v>160410</v>
      </c>
      <c r="Q212" s="33">
        <v>4400000</v>
      </c>
      <c r="R212" s="33">
        <v>1700000</v>
      </c>
      <c r="S212" s="33">
        <v>404223</v>
      </c>
      <c r="T212" s="38">
        <f t="shared" si="54"/>
        <v>0.23777823529411765</v>
      </c>
      <c r="U212" s="38">
        <f t="shared" si="55"/>
        <v>-0.14841967458387884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6625</v>
      </c>
      <c r="K213" s="38">
        <f t="shared" si="50"/>
        <v>6.6424030961118128E-3</v>
      </c>
      <c r="L213" s="33">
        <v>4715</v>
      </c>
      <c r="M213" s="38">
        <f t="shared" si="51"/>
        <v>4.7273857506667473E-3</v>
      </c>
      <c r="N213" s="33">
        <f t="shared" si="52"/>
        <v>18604</v>
      </c>
      <c r="O213" s="38">
        <f t="shared" si="53"/>
        <v>1.8652870520764402E-2</v>
      </c>
      <c r="P213" s="33">
        <v>7364</v>
      </c>
      <c r="Q213" s="33">
        <v>974616</v>
      </c>
      <c r="R213" s="33">
        <v>974616</v>
      </c>
      <c r="S213" s="33">
        <v>15705</v>
      </c>
      <c r="T213" s="38">
        <f t="shared" si="54"/>
        <v>1.6114038759880815E-2</v>
      </c>
      <c r="U213" s="38">
        <f t="shared" si="55"/>
        <v>-0.35972297664312869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1797593</v>
      </c>
      <c r="K214" s="38">
        <f t="shared" si="50"/>
        <v>0.56089262652349747</v>
      </c>
      <c r="L214" s="33">
        <v>1444595</v>
      </c>
      <c r="M214" s="38">
        <f t="shared" si="51"/>
        <v>0.45074868661188144</v>
      </c>
      <c r="N214" s="33">
        <f t="shared" si="52"/>
        <v>5839334</v>
      </c>
      <c r="O214" s="38">
        <f t="shared" si="53"/>
        <v>1.8220138732226707</v>
      </c>
      <c r="P214" s="33">
        <v>741314</v>
      </c>
      <c r="Q214" s="33">
        <v>3126684</v>
      </c>
      <c r="R214" s="33">
        <v>3126684</v>
      </c>
      <c r="S214" s="33">
        <v>2693992</v>
      </c>
      <c r="T214" s="38">
        <f t="shared" si="54"/>
        <v>0.8616131339143962</v>
      </c>
      <c r="U214" s="38">
        <f t="shared" si="55"/>
        <v>0.94869515481968514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826000</v>
      </c>
      <c r="K215" s="38">
        <f t="shared" si="50"/>
        <v>0.29744114194352217</v>
      </c>
      <c r="L215" s="33">
        <v>0</v>
      </c>
      <c r="M215" s="38">
        <f t="shared" si="51"/>
        <v>0</v>
      </c>
      <c r="N215" s="33">
        <f t="shared" si="52"/>
        <v>2752671</v>
      </c>
      <c r="O215" s="38">
        <f t="shared" si="53"/>
        <v>0.99123196808089242</v>
      </c>
      <c r="P215" s="33">
        <v>2409</v>
      </c>
      <c r="Q215" s="33">
        <v>3356067</v>
      </c>
      <c r="R215" s="33">
        <v>3356067</v>
      </c>
      <c r="S215" s="33">
        <v>3336008</v>
      </c>
      <c r="T215" s="38">
        <f t="shared" si="54"/>
        <v>0.99402306330594714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17721026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6061982</v>
      </c>
      <c r="K216" s="39">
        <f t="shared" si="50"/>
        <v>0.34207850042091242</v>
      </c>
      <c r="L216" s="34">
        <f>SUM(L208:L215)</f>
        <v>2994426</v>
      </c>
      <c r="M216" s="39">
        <f t="shared" si="51"/>
        <v>0.16897588209621722</v>
      </c>
      <c r="N216" s="34">
        <f t="shared" si="52"/>
        <v>15777061</v>
      </c>
      <c r="O216" s="39">
        <f t="shared" si="53"/>
        <v>0.89030178049510222</v>
      </c>
      <c r="P216" s="34">
        <f>SUM(P208:P215)</f>
        <v>1516974</v>
      </c>
      <c r="Q216" s="34">
        <f>SUM(Q208:Q215)</f>
        <v>20515471</v>
      </c>
      <c r="R216" s="34">
        <f>SUM(R208:R215)</f>
        <v>17921450</v>
      </c>
      <c r="S216" s="34">
        <f>SUM(S208:S215)</f>
        <v>10440390</v>
      </c>
      <c r="T216" s="39">
        <f t="shared" si="54"/>
        <v>0.58256391084426762</v>
      </c>
      <c r="U216" s="39">
        <f t="shared" si="55"/>
        <v>0.97394681780966574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21804734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3598991</v>
      </c>
      <c r="K218" s="38">
        <f t="shared" si="50"/>
        <v>0.16505548749184465</v>
      </c>
      <c r="L218" s="33">
        <v>4195952</v>
      </c>
      <c r="M218" s="38">
        <f t="shared" si="51"/>
        <v>0.19243307439567939</v>
      </c>
      <c r="N218" s="33">
        <f t="shared" si="52"/>
        <v>14429242</v>
      </c>
      <c r="O218" s="38">
        <f t="shared" si="53"/>
        <v>0.66174813230924989</v>
      </c>
      <c r="P218" s="33">
        <v>19703656</v>
      </c>
      <c r="Q218" s="33">
        <v>23637745</v>
      </c>
      <c r="R218" s="33">
        <v>23637745</v>
      </c>
      <c r="S218" s="33">
        <v>35470349</v>
      </c>
      <c r="T218" s="38">
        <f t="shared" si="54"/>
        <v>1.5005809141269608</v>
      </c>
      <c r="U218" s="38">
        <f t="shared" si="55"/>
        <v>-0.78704703330184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7994231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2227987</v>
      </c>
      <c r="K219" s="38">
        <f t="shared" si="50"/>
        <v>0.27869935207026164</v>
      </c>
      <c r="L219" s="33">
        <v>1899585</v>
      </c>
      <c r="M219" s="38">
        <f t="shared" si="51"/>
        <v>0.23761947834632249</v>
      </c>
      <c r="N219" s="33">
        <f t="shared" si="52"/>
        <v>9633055</v>
      </c>
      <c r="O219" s="38">
        <f t="shared" si="53"/>
        <v>1.2050008312244167</v>
      </c>
      <c r="P219" s="33">
        <v>1192035</v>
      </c>
      <c r="Q219" s="33">
        <v>2616715</v>
      </c>
      <c r="R219" s="33">
        <v>2392215</v>
      </c>
      <c r="S219" s="33">
        <v>2899896</v>
      </c>
      <c r="T219" s="38">
        <f t="shared" si="54"/>
        <v>1.2122221455847404</v>
      </c>
      <c r="U219" s="38">
        <f t="shared" si="55"/>
        <v>0.59356478626885956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85444</v>
      </c>
      <c r="K220" s="38">
        <f t="shared" si="50"/>
        <v>7.1579051776106111E-3</v>
      </c>
      <c r="L220" s="33">
        <v>446194</v>
      </c>
      <c r="M220" s="38">
        <f t="shared" si="51"/>
        <v>3.7379035892734294E-2</v>
      </c>
      <c r="N220" s="33">
        <f t="shared" si="52"/>
        <v>1278537</v>
      </c>
      <c r="O220" s="38">
        <f t="shared" si="53"/>
        <v>0.10710695440366484</v>
      </c>
      <c r="P220" s="33">
        <v>-332178</v>
      </c>
      <c r="Q220" s="33">
        <v>6487098</v>
      </c>
      <c r="R220" s="33">
        <v>6513854</v>
      </c>
      <c r="S220" s="33">
        <v>900099</v>
      </c>
      <c r="T220" s="38">
        <f t="shared" si="54"/>
        <v>0.13818224970961893</v>
      </c>
      <c r="U220" s="38">
        <f t="shared" si="55"/>
        <v>-2.3432376617355755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6397959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50181442</v>
      </c>
      <c r="K221" s="38">
        <f t="shared" si="50"/>
        <v>7.8433516063482118</v>
      </c>
      <c r="L221" s="33">
        <v>-44003546</v>
      </c>
      <c r="M221" s="38">
        <f t="shared" si="51"/>
        <v>-6.8777474191378847</v>
      </c>
      <c r="N221" s="33">
        <f t="shared" si="52"/>
        <v>6371469</v>
      </c>
      <c r="O221" s="38">
        <f t="shared" si="53"/>
        <v>0.99585961710601767</v>
      </c>
      <c r="P221" s="33">
        <v>150707</v>
      </c>
      <c r="Q221" s="33">
        <v>7350369</v>
      </c>
      <c r="R221" s="33">
        <v>6701313</v>
      </c>
      <c r="S221" s="33">
        <v>729647</v>
      </c>
      <c r="T221" s="38">
        <f t="shared" si="54"/>
        <v>0.10888119984844762</v>
      </c>
      <c r="U221" s="38">
        <f t="shared" si="55"/>
        <v>-292.98077063440979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509</v>
      </c>
      <c r="K222" s="38">
        <f t="shared" si="50"/>
        <v>4.9901960784313722E-3</v>
      </c>
      <c r="L222" s="33">
        <v>5349</v>
      </c>
      <c r="M222" s="38">
        <f t="shared" si="51"/>
        <v>5.2441176470588234E-2</v>
      </c>
      <c r="N222" s="33">
        <f t="shared" si="52"/>
        <v>26069</v>
      </c>
      <c r="O222" s="38">
        <f t="shared" si="53"/>
        <v>0.25557843137254904</v>
      </c>
      <c r="P222" s="33">
        <v>1536</v>
      </c>
      <c r="Q222" s="33">
        <v>271872</v>
      </c>
      <c r="R222" s="33">
        <v>271872</v>
      </c>
      <c r="S222" s="33">
        <v>42315</v>
      </c>
      <c r="T222" s="38">
        <f t="shared" si="54"/>
        <v>0.15564309675141244</v>
      </c>
      <c r="U222" s="38">
        <f t="shared" si="55"/>
        <v>2.482421875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50551000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999990</v>
      </c>
      <c r="K223" s="38">
        <f t="shared" si="50"/>
        <v>1.9781804514252932E-2</v>
      </c>
      <c r="L223" s="33">
        <v>6920822</v>
      </c>
      <c r="M223" s="38">
        <f t="shared" si="51"/>
        <v>0.13690771695911061</v>
      </c>
      <c r="N223" s="33">
        <f t="shared" si="52"/>
        <v>10806149</v>
      </c>
      <c r="O223" s="38">
        <f t="shared" si="53"/>
        <v>0.21376726474253724</v>
      </c>
      <c r="P223" s="33">
        <v>2689312</v>
      </c>
      <c r="Q223" s="33">
        <v>34475000</v>
      </c>
      <c r="R223" s="33">
        <v>26139760</v>
      </c>
      <c r="S223" s="33">
        <v>5676565</v>
      </c>
      <c r="T223" s="38">
        <f t="shared" si="54"/>
        <v>0.21716209330154523</v>
      </c>
      <c r="U223" s="38">
        <f t="shared" si="55"/>
        <v>1.5734544746016823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98786936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57094363</v>
      </c>
      <c r="K224" s="39">
        <f t="shared" si="50"/>
        <v>0.57795458905618857</v>
      </c>
      <c r="L224" s="34">
        <f>SUM(L217:L223)</f>
        <v>-30535644</v>
      </c>
      <c r="M224" s="39">
        <f t="shared" si="51"/>
        <v>-0.30910609475730677</v>
      </c>
      <c r="N224" s="34">
        <f t="shared" si="52"/>
        <v>42544521</v>
      </c>
      <c r="O224" s="39">
        <f t="shared" si="53"/>
        <v>0.43066950674530485</v>
      </c>
      <c r="P224" s="34">
        <f>SUM(P217:P223)</f>
        <v>23405068</v>
      </c>
      <c r="Q224" s="34">
        <f>SUM(Q217:Q223)</f>
        <v>74838799</v>
      </c>
      <c r="R224" s="34">
        <f>SUM(R217:R223)</f>
        <v>65656759</v>
      </c>
      <c r="S224" s="34">
        <f>SUM(S217:S223)</f>
        <v>45718871</v>
      </c>
      <c r="T224" s="39">
        <f t="shared" si="54"/>
        <v>0.69633152315666391</v>
      </c>
      <c r="U224" s="39">
        <f t="shared" si="55"/>
        <v>-2.3046594865693191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1548956</v>
      </c>
      <c r="K225" s="38">
        <f t="shared" si="50"/>
        <v>0.21625459850753562</v>
      </c>
      <c r="L225" s="33">
        <v>4777670</v>
      </c>
      <c r="M225" s="38">
        <f t="shared" si="51"/>
        <v>0.66702547241593546</v>
      </c>
      <c r="N225" s="33">
        <f t="shared" si="52"/>
        <v>7414228</v>
      </c>
      <c r="O225" s="38">
        <f t="shared" si="53"/>
        <v>1.035123592525113</v>
      </c>
      <c r="P225" s="33">
        <v>551952</v>
      </c>
      <c r="Q225" s="33">
        <v>4077420</v>
      </c>
      <c r="R225" s="33">
        <v>13186619</v>
      </c>
      <c r="S225" s="33">
        <v>1857830</v>
      </c>
      <c r="T225" s="38">
        <f t="shared" si="54"/>
        <v>0.14088751635275124</v>
      </c>
      <c r="U225" s="38">
        <f t="shared" si="55"/>
        <v>7.6559519668376961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10458322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200578</v>
      </c>
      <c r="K226" s="38">
        <f t="shared" si="50"/>
        <v>1.9178793691760496E-2</v>
      </c>
      <c r="L226" s="33">
        <v>153636</v>
      </c>
      <c r="M226" s="38">
        <f t="shared" si="51"/>
        <v>1.4690310740097695E-2</v>
      </c>
      <c r="N226" s="33">
        <f t="shared" si="52"/>
        <v>4706005</v>
      </c>
      <c r="O226" s="38">
        <f t="shared" si="53"/>
        <v>0.44997706132972382</v>
      </c>
      <c r="P226" s="33">
        <v>1583281</v>
      </c>
      <c r="Q226" s="33">
        <v>10897457</v>
      </c>
      <c r="R226" s="33">
        <v>10823628</v>
      </c>
      <c r="S226" s="33">
        <v>7602922</v>
      </c>
      <c r="T226" s="38">
        <f t="shared" si="54"/>
        <v>0.70243748214554302</v>
      </c>
      <c r="U226" s="38">
        <f t="shared" si="55"/>
        <v>-0.90296352953139714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244179561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15318</v>
      </c>
      <c r="K227" s="38">
        <f t="shared" si="50"/>
        <v>6.273252330075243E-5</v>
      </c>
      <c r="L227" s="33">
        <v>3009200</v>
      </c>
      <c r="M227" s="38">
        <f t="shared" si="51"/>
        <v>1.2323717790613933E-2</v>
      </c>
      <c r="N227" s="33">
        <f t="shared" si="52"/>
        <v>3054965</v>
      </c>
      <c r="O227" s="38">
        <f t="shared" si="53"/>
        <v>1.2511141339958426E-2</v>
      </c>
      <c r="P227" s="33">
        <v>50308</v>
      </c>
      <c r="Q227" s="33">
        <v>3693598</v>
      </c>
      <c r="R227" s="33">
        <v>2536298</v>
      </c>
      <c r="S227" s="33">
        <v>6229871</v>
      </c>
      <c r="T227" s="38">
        <f t="shared" si="54"/>
        <v>2.4562851052991408</v>
      </c>
      <c r="U227" s="38">
        <f t="shared" si="55"/>
        <v>58.815536296414088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3598813</v>
      </c>
      <c r="K228" s="38">
        <f t="shared" si="50"/>
        <v>0.2515297353090335</v>
      </c>
      <c r="L228" s="33">
        <v>14721749</v>
      </c>
      <c r="M228" s="38">
        <f t="shared" si="51"/>
        <v>1.0289386053835052</v>
      </c>
      <c r="N228" s="33">
        <f t="shared" si="52"/>
        <v>29430363</v>
      </c>
      <c r="O228" s="38">
        <f t="shared" si="53"/>
        <v>2.0569591738828255</v>
      </c>
      <c r="P228" s="33">
        <v>6834795</v>
      </c>
      <c r="Q228" s="33">
        <v>11169431</v>
      </c>
      <c r="R228" s="33">
        <v>11169431</v>
      </c>
      <c r="S228" s="33">
        <v>24842699</v>
      </c>
      <c r="T228" s="38">
        <f t="shared" si="54"/>
        <v>2.2241687154878345</v>
      </c>
      <c r="U228" s="38">
        <f t="shared" si="55"/>
        <v>1.1539415593298701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276108237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5363665</v>
      </c>
      <c r="K230" s="39">
        <f t="shared" si="50"/>
        <v>1.9425950700630492E-2</v>
      </c>
      <c r="L230" s="34">
        <f>SUM(L225:L229)</f>
        <v>22662255</v>
      </c>
      <c r="M230" s="39">
        <f t="shared" si="51"/>
        <v>8.2077431829750164E-2</v>
      </c>
      <c r="N230" s="34">
        <f t="shared" si="52"/>
        <v>44605561</v>
      </c>
      <c r="O230" s="39">
        <f t="shared" si="53"/>
        <v>0.16155099711856841</v>
      </c>
      <c r="P230" s="34">
        <f>SUM(P225:P229)</f>
        <v>9020336</v>
      </c>
      <c r="Q230" s="34">
        <f>SUM(Q225:Q229)</f>
        <v>29837906</v>
      </c>
      <c r="R230" s="34">
        <f>SUM(R225:R229)</f>
        <v>37715976</v>
      </c>
      <c r="S230" s="34">
        <f>SUM(S225:S229)</f>
        <v>40533322</v>
      </c>
      <c r="T230" s="39">
        <f t="shared" si="54"/>
        <v>1.0746990081868755</v>
      </c>
      <c r="U230" s="39">
        <f t="shared" si="55"/>
        <v>1.5123515354638672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392616199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68520010</v>
      </c>
      <c r="K231" s="39">
        <f t="shared" si="50"/>
        <v>0.17452160704148634</v>
      </c>
      <c r="L231" s="34">
        <f>SUM(L208:L215,L217:L223,L225:L229)</f>
        <v>-4878963</v>
      </c>
      <c r="M231" s="39">
        <f t="shared" si="51"/>
        <v>-1.2426800046525844E-2</v>
      </c>
      <c r="N231" s="34">
        <f t="shared" si="52"/>
        <v>102927143</v>
      </c>
      <c r="O231" s="39">
        <f t="shared" si="53"/>
        <v>0.26215714802944234</v>
      </c>
      <c r="P231" s="34">
        <f>SUM(P208:P215,P217:P223,P225:P229)</f>
        <v>33942378</v>
      </c>
      <c r="Q231" s="34">
        <f>SUM(Q208:Q215,Q217:Q223,Q225:Q229)</f>
        <v>125192176</v>
      </c>
      <c r="R231" s="34">
        <f>SUM(R208:R215,R217:R223,R225:R229)</f>
        <v>121294185</v>
      </c>
      <c r="S231" s="34">
        <f>SUM(S208:S215,S217:S223,S225:S229)</f>
        <v>96692583</v>
      </c>
      <c r="T231" s="39">
        <f t="shared" si="54"/>
        <v>0.79717410195715488</v>
      </c>
      <c r="U231" s="39">
        <f t="shared" si="55"/>
        <v>-1.1437425215169073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33183776</v>
      </c>
      <c r="Q234" s="33">
        <v>0</v>
      </c>
      <c r="R234" s="33">
        <v>0</v>
      </c>
      <c r="S234" s="33">
        <v>103020361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14189755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1565806</v>
      </c>
      <c r="K235" s="38">
        <f t="shared" si="58"/>
        <v>0.11034764166118442</v>
      </c>
      <c r="L235" s="33">
        <v>1215283</v>
      </c>
      <c r="M235" s="38">
        <f t="shared" si="59"/>
        <v>8.5645100990115755E-2</v>
      </c>
      <c r="N235" s="33">
        <f t="shared" si="60"/>
        <v>5218205</v>
      </c>
      <c r="O235" s="38">
        <f t="shared" si="61"/>
        <v>0.36774454527227568</v>
      </c>
      <c r="P235" s="33">
        <v>1279980</v>
      </c>
      <c r="Q235" s="33">
        <v>17348145</v>
      </c>
      <c r="R235" s="33">
        <v>18377700</v>
      </c>
      <c r="S235" s="33">
        <v>8629535</v>
      </c>
      <c r="T235" s="38">
        <f t="shared" si="62"/>
        <v>0.46956556043465725</v>
      </c>
      <c r="U235" s="38">
        <f t="shared" si="63"/>
        <v>-5.054532102064091E-2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30808889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6534132</v>
      </c>
      <c r="K236" s="38">
        <f t="shared" si="58"/>
        <v>0.2120859340302729</v>
      </c>
      <c r="L236" s="33">
        <v>13185442</v>
      </c>
      <c r="M236" s="38">
        <f t="shared" si="59"/>
        <v>0.42797525090891786</v>
      </c>
      <c r="N236" s="33">
        <f t="shared" si="60"/>
        <v>23935126</v>
      </c>
      <c r="O236" s="38">
        <f t="shared" si="61"/>
        <v>0.77689026696159025</v>
      </c>
      <c r="P236" s="33">
        <v>2330779</v>
      </c>
      <c r="Q236" s="33">
        <v>37331940</v>
      </c>
      <c r="R236" s="33">
        <v>37331940</v>
      </c>
      <c r="S236" s="33">
        <v>10024206</v>
      </c>
      <c r="T236" s="38">
        <f t="shared" si="62"/>
        <v>0.26851553924066096</v>
      </c>
      <c r="U236" s="38">
        <f t="shared" si="63"/>
        <v>4.6570966187699474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2905869</v>
      </c>
      <c r="K237" s="38">
        <f t="shared" si="58"/>
        <v>14.138417749233689</v>
      </c>
      <c r="L237" s="33">
        <v>12457151</v>
      </c>
      <c r="M237" s="38">
        <f t="shared" si="59"/>
        <v>60.609891500024325</v>
      </c>
      <c r="N237" s="33">
        <f t="shared" si="60"/>
        <v>15370227</v>
      </c>
      <c r="O237" s="38">
        <f t="shared" si="61"/>
        <v>74.783374689826303</v>
      </c>
      <c r="P237" s="33">
        <v>1084</v>
      </c>
      <c r="Q237" s="33">
        <v>197815</v>
      </c>
      <c r="R237" s="33">
        <v>197815</v>
      </c>
      <c r="S237" s="33">
        <v>9856668</v>
      </c>
      <c r="T237" s="38">
        <f t="shared" si="62"/>
        <v>49.827707706695648</v>
      </c>
      <c r="U237" s="38">
        <f t="shared" si="63"/>
        <v>11490.836715867159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5127130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2341823</v>
      </c>
      <c r="K238" s="38">
        <f t="shared" si="58"/>
        <v>0.45675124289807356</v>
      </c>
      <c r="L238" s="33">
        <v>12198</v>
      </c>
      <c r="M238" s="38">
        <f t="shared" si="59"/>
        <v>2.3791087801557594E-3</v>
      </c>
      <c r="N238" s="33">
        <f t="shared" si="60"/>
        <v>2402384</v>
      </c>
      <c r="O238" s="38">
        <f t="shared" si="61"/>
        <v>0.46856311425690395</v>
      </c>
      <c r="P238" s="33">
        <v>362139</v>
      </c>
      <c r="Q238" s="33">
        <v>4278767</v>
      </c>
      <c r="R238" s="33">
        <v>3298767</v>
      </c>
      <c r="S238" s="33">
        <v>3404852</v>
      </c>
      <c r="T238" s="38">
        <f t="shared" si="62"/>
        <v>1.0321589854633564</v>
      </c>
      <c r="U238" s="38">
        <f t="shared" si="63"/>
        <v>-0.96631680100734796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56407104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13347630</v>
      </c>
      <c r="K240" s="39">
        <f t="shared" si="58"/>
        <v>0.2366303010344229</v>
      </c>
      <c r="L240" s="34">
        <f>SUM(L234:L239)</f>
        <v>26870074</v>
      </c>
      <c r="M240" s="39">
        <f t="shared" si="59"/>
        <v>0.47635975071508724</v>
      </c>
      <c r="N240" s="34">
        <f t="shared" si="60"/>
        <v>46925942</v>
      </c>
      <c r="O240" s="39">
        <f t="shared" si="61"/>
        <v>0.83191546227936108</v>
      </c>
      <c r="P240" s="34">
        <f>SUM(P234:P239)</f>
        <v>37157758</v>
      </c>
      <c r="Q240" s="34">
        <f>SUM(Q234:Q239)</f>
        <v>59156667</v>
      </c>
      <c r="R240" s="34">
        <f>SUM(R234:R239)</f>
        <v>59206222</v>
      </c>
      <c r="S240" s="34">
        <f>SUM(S234:S239)</f>
        <v>134935622</v>
      </c>
      <c r="T240" s="39">
        <f t="shared" si="62"/>
        <v>2.2790784049689914</v>
      </c>
      <c r="U240" s="39">
        <f t="shared" si="63"/>
        <v>-0.27686503582912614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38768797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6076734</v>
      </c>
      <c r="K241" s="38">
        <f t="shared" si="58"/>
        <v>0.15674290847869229</v>
      </c>
      <c r="L241" s="33">
        <v>1473840</v>
      </c>
      <c r="M241" s="38">
        <f t="shared" si="59"/>
        <v>3.8016139628990808E-2</v>
      </c>
      <c r="N241" s="33">
        <f t="shared" si="60"/>
        <v>27290536</v>
      </c>
      <c r="O241" s="38">
        <f t="shared" si="61"/>
        <v>0.70393043147560141</v>
      </c>
      <c r="P241" s="33">
        <v>-678733</v>
      </c>
      <c r="Q241" s="33">
        <v>33452099</v>
      </c>
      <c r="R241" s="33">
        <v>55299415</v>
      </c>
      <c r="S241" s="33">
        <v>46592966</v>
      </c>
      <c r="T241" s="38">
        <f t="shared" si="62"/>
        <v>0.84255802706050331</v>
      </c>
      <c r="U241" s="38">
        <f t="shared" si="63"/>
        <v>-3.1714577013346927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13813889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3615205</v>
      </c>
      <c r="K243" s="38">
        <f t="shared" si="58"/>
        <v>0.26170798100375642</v>
      </c>
      <c r="L243" s="33">
        <v>3955338</v>
      </c>
      <c r="M243" s="38">
        <f t="shared" si="59"/>
        <v>0.28633051850930613</v>
      </c>
      <c r="N243" s="33">
        <f t="shared" si="60"/>
        <v>8014264</v>
      </c>
      <c r="O243" s="38">
        <f t="shared" si="61"/>
        <v>0.58015986663856933</v>
      </c>
      <c r="P243" s="33">
        <v>293315</v>
      </c>
      <c r="Q243" s="33">
        <v>8220288</v>
      </c>
      <c r="R243" s="33">
        <v>8220288</v>
      </c>
      <c r="S243" s="33">
        <v>1049282</v>
      </c>
      <c r="T243" s="38">
        <f t="shared" si="62"/>
        <v>0.1276454060976939</v>
      </c>
      <c r="U243" s="38">
        <f t="shared" si="63"/>
        <v>12.484949627533538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1657108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29141665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3899590</v>
      </c>
      <c r="K245" s="38">
        <f t="shared" si="58"/>
        <v>0.1338149347334821</v>
      </c>
      <c r="L245" s="33">
        <v>238746</v>
      </c>
      <c r="M245" s="38">
        <f t="shared" si="59"/>
        <v>8.192599839439511E-3</v>
      </c>
      <c r="N245" s="33">
        <f t="shared" si="60"/>
        <v>15230628</v>
      </c>
      <c r="O245" s="38">
        <f t="shared" si="61"/>
        <v>0.52264096783763037</v>
      </c>
      <c r="P245" s="33">
        <v>154156</v>
      </c>
      <c r="Q245" s="33">
        <v>49990345</v>
      </c>
      <c r="R245" s="33">
        <v>42152847</v>
      </c>
      <c r="S245" s="33">
        <v>2331524</v>
      </c>
      <c r="T245" s="38">
        <f t="shared" si="62"/>
        <v>5.5311186928844923E-2</v>
      </c>
      <c r="U245" s="38">
        <f t="shared" si="63"/>
        <v>0.54872985806585528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956591</v>
      </c>
      <c r="K246" s="38">
        <f t="shared" si="58"/>
        <v>0.44700514018691589</v>
      </c>
      <c r="L246" s="33">
        <v>0</v>
      </c>
      <c r="M246" s="38">
        <f t="shared" si="59"/>
        <v>0</v>
      </c>
      <c r="N246" s="33">
        <f t="shared" si="60"/>
        <v>956591</v>
      </c>
      <c r="O246" s="38">
        <f t="shared" si="61"/>
        <v>0.44700514018691589</v>
      </c>
      <c r="P246" s="33">
        <v>704221</v>
      </c>
      <c r="Q246" s="33">
        <v>1139000</v>
      </c>
      <c r="R246" s="33">
        <v>0</v>
      </c>
      <c r="S246" s="33">
        <v>2695773</v>
      </c>
      <c r="T246" s="38">
        <f t="shared" si="62"/>
        <v>0</v>
      </c>
      <c r="U246" s="38">
        <f t="shared" si="63"/>
        <v>-1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86239796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14548120</v>
      </c>
      <c r="K247" s="39">
        <f t="shared" si="58"/>
        <v>0.16869381277293374</v>
      </c>
      <c r="L247" s="34">
        <f>SUM(L241:L246)</f>
        <v>5667924</v>
      </c>
      <c r="M247" s="39">
        <f t="shared" si="59"/>
        <v>6.5722836357358733E-2</v>
      </c>
      <c r="N247" s="34">
        <f t="shared" si="60"/>
        <v>51492019</v>
      </c>
      <c r="O247" s="39">
        <f t="shared" si="61"/>
        <v>0.59707955478002295</v>
      </c>
      <c r="P247" s="34">
        <f>SUM(P241:P246)</f>
        <v>472959</v>
      </c>
      <c r="Q247" s="34">
        <f>SUM(Q241:Q246)</f>
        <v>94457490</v>
      </c>
      <c r="R247" s="34">
        <f>SUM(R241:R246)</f>
        <v>107329658</v>
      </c>
      <c r="S247" s="34">
        <f>SUM(S241:S246)</f>
        <v>52669545</v>
      </c>
      <c r="T247" s="39">
        <f t="shared" si="62"/>
        <v>0.49072685016847811</v>
      </c>
      <c r="U247" s="39">
        <f t="shared" si="63"/>
        <v>10.983964783416745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463336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78152</v>
      </c>
      <c r="K248" s="38">
        <f t="shared" si="58"/>
        <v>0.16867241051850063</v>
      </c>
      <c r="L248" s="33">
        <v>294959</v>
      </c>
      <c r="M248" s="38">
        <f t="shared" si="59"/>
        <v>0.63659849439715455</v>
      </c>
      <c r="N248" s="33">
        <f t="shared" si="60"/>
        <v>531705</v>
      </c>
      <c r="O248" s="38">
        <f t="shared" si="61"/>
        <v>1.1475581435502529</v>
      </c>
      <c r="P248" s="33">
        <v>83086</v>
      </c>
      <c r="Q248" s="33">
        <v>445221</v>
      </c>
      <c r="R248" s="33">
        <v>445221</v>
      </c>
      <c r="S248" s="33">
        <v>372891</v>
      </c>
      <c r="T248" s="38">
        <f t="shared" si="62"/>
        <v>0.83754135586596323</v>
      </c>
      <c r="U248" s="38">
        <f t="shared" si="63"/>
        <v>2.5500445321714849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8893</v>
      </c>
      <c r="K249" s="38">
        <f t="shared" si="58"/>
        <v>5.087706149928573E-3</v>
      </c>
      <c r="L249" s="33">
        <v>8142</v>
      </c>
      <c r="M249" s="38">
        <f t="shared" si="59"/>
        <v>4.6580572891845766E-3</v>
      </c>
      <c r="N249" s="33">
        <f t="shared" si="60"/>
        <v>27068</v>
      </c>
      <c r="O249" s="38">
        <f t="shared" si="61"/>
        <v>1.5485666261808908E-2</v>
      </c>
      <c r="P249" s="33">
        <v>4555</v>
      </c>
      <c r="Q249" s="33">
        <v>1371258</v>
      </c>
      <c r="R249" s="33">
        <v>1371258</v>
      </c>
      <c r="S249" s="33">
        <v>4555</v>
      </c>
      <c r="T249" s="38">
        <f t="shared" si="62"/>
        <v>3.3217673114760314E-3</v>
      </c>
      <c r="U249" s="38">
        <f t="shared" si="63"/>
        <v>0.78748627881448963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16118</v>
      </c>
      <c r="K250" s="38">
        <f t="shared" si="58"/>
        <v>5.6809110041128276E-3</v>
      </c>
      <c r="L250" s="33">
        <v>15795</v>
      </c>
      <c r="M250" s="38">
        <f t="shared" si="59"/>
        <v>5.5670672111901047E-3</v>
      </c>
      <c r="N250" s="33">
        <f t="shared" si="60"/>
        <v>60424</v>
      </c>
      <c r="O250" s="38">
        <f t="shared" si="61"/>
        <v>2.1296895800503379E-2</v>
      </c>
      <c r="P250" s="33">
        <v>15230</v>
      </c>
      <c r="Q250" s="33">
        <v>2545050</v>
      </c>
      <c r="R250" s="33">
        <v>2545050</v>
      </c>
      <c r="S250" s="33">
        <v>57835</v>
      </c>
      <c r="T250" s="38">
        <f t="shared" si="62"/>
        <v>2.2724504430168366E-2</v>
      </c>
      <c r="U250" s="38">
        <f t="shared" si="63"/>
        <v>3.7097833223900256E-2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19517422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0.8682548340656876</v>
      </c>
      <c r="P252" s="33">
        <v>0</v>
      </c>
      <c r="Q252" s="33">
        <v>20874675</v>
      </c>
      <c r="R252" s="33">
        <v>27071198</v>
      </c>
      <c r="S252" s="33">
        <v>14605340</v>
      </c>
      <c r="T252" s="38">
        <f t="shared" si="62"/>
        <v>0.53951583524305058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31589551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-9780</v>
      </c>
      <c r="K253" s="38">
        <f t="shared" si="58"/>
        <v>-3.0959604332457904E-4</v>
      </c>
      <c r="L253" s="33">
        <v>0</v>
      </c>
      <c r="M253" s="38">
        <f t="shared" si="59"/>
        <v>0</v>
      </c>
      <c r="N253" s="33">
        <f t="shared" si="60"/>
        <v>32581065</v>
      </c>
      <c r="O253" s="38">
        <f t="shared" si="61"/>
        <v>1.0313874040184996</v>
      </c>
      <c r="P253" s="33">
        <v>0</v>
      </c>
      <c r="Q253" s="33">
        <v>33250783</v>
      </c>
      <c r="R253" s="33">
        <v>58164741</v>
      </c>
      <c r="S253" s="33">
        <v>36552703</v>
      </c>
      <c r="T253" s="38">
        <f t="shared" si="62"/>
        <v>0.62843403703972478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56155469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93383</v>
      </c>
      <c r="K254" s="39">
        <f t="shared" si="58"/>
        <v>1.6629368726312304E-3</v>
      </c>
      <c r="L254" s="34">
        <f>SUM(L248:L253)</f>
        <v>318896</v>
      </c>
      <c r="M254" s="39">
        <f t="shared" si="59"/>
        <v>5.6788057455276529E-3</v>
      </c>
      <c r="N254" s="34">
        <f t="shared" si="60"/>
        <v>50146358</v>
      </c>
      <c r="O254" s="39">
        <f t="shared" si="61"/>
        <v>0.89299152679145111</v>
      </c>
      <c r="P254" s="34">
        <f>SUM(P248:P253)</f>
        <v>102871</v>
      </c>
      <c r="Q254" s="34">
        <f>SUM(Q248:Q253)</f>
        <v>58486987</v>
      </c>
      <c r="R254" s="34">
        <f>SUM(R248:R253)</f>
        <v>89597468</v>
      </c>
      <c r="S254" s="34">
        <f>SUM(S248:S253)</f>
        <v>51593324</v>
      </c>
      <c r="T254" s="39">
        <f t="shared" si="62"/>
        <v>0.57583462068370062</v>
      </c>
      <c r="U254" s="39">
        <f t="shared" si="63"/>
        <v>2.0999601442583429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10118064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2820796</v>
      </c>
      <c r="K255" s="38">
        <f t="shared" si="58"/>
        <v>0.27878811598740627</v>
      </c>
      <c r="L255" s="33">
        <v>2675636</v>
      </c>
      <c r="M255" s="38">
        <f t="shared" si="59"/>
        <v>0.26444149789920285</v>
      </c>
      <c r="N255" s="33">
        <f t="shared" si="60"/>
        <v>8994688</v>
      </c>
      <c r="O255" s="38">
        <f t="shared" si="61"/>
        <v>0.88897322649866617</v>
      </c>
      <c r="P255" s="33">
        <v>1531045</v>
      </c>
      <c r="Q255" s="33">
        <v>8796593</v>
      </c>
      <c r="R255" s="33">
        <v>9764884</v>
      </c>
      <c r="S255" s="33">
        <v>8472317</v>
      </c>
      <c r="T255" s="38">
        <f t="shared" si="62"/>
        <v>0.86763109525929849</v>
      </c>
      <c r="U255" s="38">
        <f t="shared" si="63"/>
        <v>0.74758808526202691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39672000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26765</v>
      </c>
      <c r="K256" s="38">
        <f t="shared" si="58"/>
        <v>6.7465718894938495E-4</v>
      </c>
      <c r="L256" s="33">
        <v>11960</v>
      </c>
      <c r="M256" s="38">
        <f t="shared" si="59"/>
        <v>3.0147207098205281E-4</v>
      </c>
      <c r="N256" s="33">
        <f t="shared" si="60"/>
        <v>135471</v>
      </c>
      <c r="O256" s="38">
        <f t="shared" si="61"/>
        <v>3.4147761645493043E-3</v>
      </c>
      <c r="P256" s="33">
        <v>19484</v>
      </c>
      <c r="Q256" s="33">
        <v>28042000</v>
      </c>
      <c r="R256" s="33">
        <v>1114000</v>
      </c>
      <c r="S256" s="33">
        <v>23983072</v>
      </c>
      <c r="T256" s="38">
        <f t="shared" si="62"/>
        <v>21.528789946140037</v>
      </c>
      <c r="U256" s="38">
        <f t="shared" si="63"/>
        <v>-0.38616300554300964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5085890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701161</v>
      </c>
      <c r="K257" s="38">
        <f t="shared" si="58"/>
        <v>0.13786397267734851</v>
      </c>
      <c r="L257" s="33">
        <v>1105220</v>
      </c>
      <c r="M257" s="38">
        <f t="shared" si="59"/>
        <v>0.21731103110763308</v>
      </c>
      <c r="N257" s="33">
        <f t="shared" si="60"/>
        <v>5300482</v>
      </c>
      <c r="O257" s="38">
        <f t="shared" si="61"/>
        <v>1.0421935983672475</v>
      </c>
      <c r="P257" s="33">
        <v>419006</v>
      </c>
      <c r="Q257" s="33">
        <v>7569740</v>
      </c>
      <c r="R257" s="33">
        <v>7379740</v>
      </c>
      <c r="S257" s="33">
        <v>4607311</v>
      </c>
      <c r="T257" s="38">
        <f t="shared" si="62"/>
        <v>0.62431887844287193</v>
      </c>
      <c r="U257" s="38">
        <f t="shared" si="63"/>
        <v>1.6377187916163494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59511954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3548722</v>
      </c>
      <c r="K259" s="39">
        <f t="shared" si="58"/>
        <v>5.9630406354998861E-2</v>
      </c>
      <c r="L259" s="34">
        <f>SUM(L255:L258)</f>
        <v>3792816</v>
      </c>
      <c r="M259" s="39">
        <f t="shared" si="59"/>
        <v>6.3732002481383818E-2</v>
      </c>
      <c r="N259" s="34">
        <f t="shared" si="60"/>
        <v>17070230</v>
      </c>
      <c r="O259" s="39">
        <f t="shared" si="61"/>
        <v>0.28683699412726393</v>
      </c>
      <c r="P259" s="34">
        <f>SUM(P255:P258)</f>
        <v>1969535</v>
      </c>
      <c r="Q259" s="34">
        <f>SUM(Q255:Q258)</f>
        <v>49276333</v>
      </c>
      <c r="R259" s="34">
        <f>SUM(R255:R258)</f>
        <v>23126624</v>
      </c>
      <c r="S259" s="34">
        <f>SUM(S255:S258)</f>
        <v>37062700</v>
      </c>
      <c r="T259" s="39">
        <f t="shared" si="62"/>
        <v>1.6025988056017169</v>
      </c>
      <c r="U259" s="39">
        <f t="shared" si="63"/>
        <v>0.92574186292703597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258314323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31537855</v>
      </c>
      <c r="K260" s="39">
        <f t="shared" si="58"/>
        <v>0.12209100383488994</v>
      </c>
      <c r="L260" s="34">
        <f>SUM(L234:L239,L241:L246,L248:L253,L255:L258)</f>
        <v>36649710</v>
      </c>
      <c r="M260" s="39">
        <f t="shared" si="59"/>
        <v>0.14188028590269072</v>
      </c>
      <c r="N260" s="34">
        <f t="shared" si="60"/>
        <v>165634549</v>
      </c>
      <c r="O260" s="39">
        <f t="shared" si="61"/>
        <v>0.6412131819728788</v>
      </c>
      <c r="P260" s="34">
        <f>SUM(P234:P239,P241:P246,P248:P253,P255:P258)</f>
        <v>39703123</v>
      </c>
      <c r="Q260" s="34">
        <f>SUM(Q234:Q239,Q241:Q246,Q248:Q253,Q255:Q258)</f>
        <v>261377477</v>
      </c>
      <c r="R260" s="34">
        <f>SUM(R234:R239,R241:R246,R248:R253,R255:R258)</f>
        <v>279259972</v>
      </c>
      <c r="S260" s="34">
        <f>SUM(S234:S239,S241:S246,S248:S253,S255:S258)</f>
        <v>276261191</v>
      </c>
      <c r="T260" s="39">
        <f t="shared" si="62"/>
        <v>0.98926168695598093</v>
      </c>
      <c r="U260" s="39">
        <f t="shared" si="63"/>
        <v>-7.6906116428171134E-2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7707037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491532</v>
      </c>
      <c r="K263" s="38">
        <f t="shared" ref="K263:K299" si="66">IF(($E263     =0),0,($J263     /$E263     ))</f>
        <v>6.3777039087784315E-2</v>
      </c>
      <c r="L263" s="33">
        <v>1058814</v>
      </c>
      <c r="M263" s="38">
        <f t="shared" ref="M263:M299" si="67">IF(($E263     =0),0,($L263     /$E263     ))</f>
        <v>0.13738275812092249</v>
      </c>
      <c r="N263" s="33">
        <f t="shared" ref="N263:N299" si="68">$F263     +$H263     +$J263     +$L263</f>
        <v>3195136</v>
      </c>
      <c r="O263" s="38">
        <f t="shared" ref="O263:O299" si="69">IF(($E263     =0),0,($N263     /$E263     ))</f>
        <v>0.4145738498465753</v>
      </c>
      <c r="P263" s="33">
        <v>0</v>
      </c>
      <c r="Q263" s="33">
        <v>2991400</v>
      </c>
      <c r="R263" s="33">
        <v>3006400</v>
      </c>
      <c r="S263" s="33">
        <v>182388</v>
      </c>
      <c r="T263" s="38">
        <f t="shared" ref="T263:T299" si="70">IF(($R263     =0),0,($S263     /$R263     ))</f>
        <v>6.0666577967003726E-2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21282266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2741401</v>
      </c>
      <c r="K264" s="38">
        <f t="shared" si="66"/>
        <v>0.128811518472704</v>
      </c>
      <c r="L264" s="33">
        <v>3799389</v>
      </c>
      <c r="M264" s="38">
        <f t="shared" si="67"/>
        <v>0.17852370607528353</v>
      </c>
      <c r="N264" s="33">
        <f t="shared" si="68"/>
        <v>13730991</v>
      </c>
      <c r="O264" s="38">
        <f t="shared" si="69"/>
        <v>0.64518463400466852</v>
      </c>
      <c r="P264" s="33">
        <v>2368219</v>
      </c>
      <c r="Q264" s="33">
        <v>16660980</v>
      </c>
      <c r="R264" s="33">
        <v>26650977</v>
      </c>
      <c r="S264" s="33">
        <v>12847752</v>
      </c>
      <c r="T264" s="38">
        <f t="shared" si="70"/>
        <v>0.4820743344606091</v>
      </c>
      <c r="U264" s="38">
        <f t="shared" si="71"/>
        <v>0.60432333327280974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3877822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990068</v>
      </c>
      <c r="K265" s="38">
        <f t="shared" si="66"/>
        <v>0.25531548379476932</v>
      </c>
      <c r="L265" s="33">
        <v>1038598</v>
      </c>
      <c r="M265" s="38">
        <f t="shared" si="67"/>
        <v>0.26783024078980416</v>
      </c>
      <c r="N265" s="33">
        <f t="shared" si="68"/>
        <v>3019934</v>
      </c>
      <c r="O265" s="38">
        <f t="shared" si="69"/>
        <v>0.77877066043774057</v>
      </c>
      <c r="P265" s="33">
        <v>3595413</v>
      </c>
      <c r="Q265" s="33">
        <v>1811455</v>
      </c>
      <c r="R265" s="33">
        <v>1942160</v>
      </c>
      <c r="S265" s="33">
        <v>5485473</v>
      </c>
      <c r="T265" s="38">
        <f t="shared" si="70"/>
        <v>2.8244186884705687</v>
      </c>
      <c r="U265" s="38">
        <f t="shared" si="71"/>
        <v>-0.7111324902034899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21304673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6280240</v>
      </c>
      <c r="K266" s="38">
        <f t="shared" si="66"/>
        <v>0.29478227617011538</v>
      </c>
      <c r="L266" s="33">
        <v>4278842</v>
      </c>
      <c r="M266" s="38">
        <f t="shared" si="67"/>
        <v>0.20084053859920778</v>
      </c>
      <c r="N266" s="33">
        <f t="shared" si="68"/>
        <v>21383032</v>
      </c>
      <c r="O266" s="38">
        <f t="shared" si="69"/>
        <v>1.0036780193716186</v>
      </c>
      <c r="P266" s="33">
        <v>2521734</v>
      </c>
      <c r="Q266" s="33">
        <v>19334435</v>
      </c>
      <c r="R266" s="33">
        <v>19284435</v>
      </c>
      <c r="S266" s="33">
        <v>18361019</v>
      </c>
      <c r="T266" s="38">
        <f t="shared" si="70"/>
        <v>0.95211599406464331</v>
      </c>
      <c r="U266" s="38">
        <f t="shared" si="71"/>
        <v>0.69678562449489112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54171798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10503241</v>
      </c>
      <c r="K267" s="39">
        <f t="shared" si="66"/>
        <v>0.19388762027060649</v>
      </c>
      <c r="L267" s="34">
        <f>SUM(L263:L266)</f>
        <v>10175643</v>
      </c>
      <c r="M267" s="39">
        <f t="shared" si="67"/>
        <v>0.18784023007691197</v>
      </c>
      <c r="N267" s="34">
        <f t="shared" si="68"/>
        <v>41329093</v>
      </c>
      <c r="O267" s="39">
        <f t="shared" si="69"/>
        <v>0.7629263662247282</v>
      </c>
      <c r="P267" s="34">
        <f>SUM(P263:P266)</f>
        <v>8485366</v>
      </c>
      <c r="Q267" s="34">
        <f>SUM(Q263:Q266)</f>
        <v>40798270</v>
      </c>
      <c r="R267" s="34">
        <f>SUM(R263:R266)</f>
        <v>50883972</v>
      </c>
      <c r="S267" s="34">
        <f>SUM(S263:S266)</f>
        <v>36876632</v>
      </c>
      <c r="T267" s="39">
        <f t="shared" si="70"/>
        <v>0.72471999630846429</v>
      </c>
      <c r="U267" s="39">
        <f t="shared" si="71"/>
        <v>0.19919906813683697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27412</v>
      </c>
      <c r="K268" s="38">
        <f t="shared" si="66"/>
        <v>0.30369369169750282</v>
      </c>
      <c r="L268" s="33">
        <v>6151</v>
      </c>
      <c r="M268" s="38">
        <f t="shared" si="67"/>
        <v>6.814606368128337E-2</v>
      </c>
      <c r="N268" s="33">
        <f t="shared" si="68"/>
        <v>52873</v>
      </c>
      <c r="O268" s="38">
        <f t="shared" si="69"/>
        <v>0.58577252886042852</v>
      </c>
      <c r="P268" s="33">
        <v>16937</v>
      </c>
      <c r="Q268" s="33">
        <v>112542</v>
      </c>
      <c r="R268" s="33">
        <v>112542</v>
      </c>
      <c r="S268" s="33">
        <v>58466</v>
      </c>
      <c r="T268" s="38">
        <f t="shared" si="70"/>
        <v>0.51950382968136344</v>
      </c>
      <c r="U268" s="38">
        <f t="shared" si="71"/>
        <v>-0.63683060754561027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250000</v>
      </c>
      <c r="Q270" s="33">
        <v>1000000</v>
      </c>
      <c r="R270" s="33">
        <v>1000000</v>
      </c>
      <c r="S270" s="33">
        <v>700350</v>
      </c>
      <c r="T270" s="38">
        <f t="shared" si="70"/>
        <v>0.70035000000000003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2990479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1335047</v>
      </c>
      <c r="K274" s="38">
        <f t="shared" si="66"/>
        <v>0.44643249459367546</v>
      </c>
      <c r="L274" s="33">
        <v>1485322</v>
      </c>
      <c r="M274" s="38">
        <f t="shared" si="67"/>
        <v>0.49668364165071882</v>
      </c>
      <c r="N274" s="33">
        <f t="shared" si="68"/>
        <v>2990281</v>
      </c>
      <c r="O274" s="38">
        <f t="shared" si="69"/>
        <v>0.99993378987112103</v>
      </c>
      <c r="P274" s="33">
        <v>977871</v>
      </c>
      <c r="Q274" s="33">
        <v>3239050</v>
      </c>
      <c r="R274" s="33">
        <v>3259639</v>
      </c>
      <c r="S274" s="33">
        <v>3235247</v>
      </c>
      <c r="T274" s="38">
        <f t="shared" si="70"/>
        <v>0.99251696276796297</v>
      </c>
      <c r="U274" s="38">
        <f t="shared" si="71"/>
        <v>0.51893450158558752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3080741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1362459</v>
      </c>
      <c r="K275" s="39">
        <f t="shared" si="66"/>
        <v>0.44225041962307121</v>
      </c>
      <c r="L275" s="34">
        <f>SUM(L268:L274)</f>
        <v>1491473</v>
      </c>
      <c r="M275" s="39">
        <f t="shared" si="67"/>
        <v>0.48412800686588064</v>
      </c>
      <c r="N275" s="34">
        <f t="shared" si="68"/>
        <v>3043154</v>
      </c>
      <c r="O275" s="39">
        <f t="shared" si="69"/>
        <v>0.98779936385434541</v>
      </c>
      <c r="P275" s="34">
        <f>SUM(P268:P274)</f>
        <v>1244808</v>
      </c>
      <c r="Q275" s="34">
        <f>SUM(Q268:Q274)</f>
        <v>4351592</v>
      </c>
      <c r="R275" s="34">
        <f>SUM(R268:R274)</f>
        <v>4372181</v>
      </c>
      <c r="S275" s="34">
        <f>SUM(S268:S274)</f>
        <v>3994063</v>
      </c>
      <c r="T275" s="39">
        <f t="shared" si="70"/>
        <v>0.91351730406403575</v>
      </c>
      <c r="U275" s="39">
        <f t="shared" si="71"/>
        <v>0.19815505684410772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85217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1200558</v>
      </c>
      <c r="K276" s="38">
        <f t="shared" si="66"/>
        <v>14.088245303167209</v>
      </c>
      <c r="L276" s="33">
        <v>2077275</v>
      </c>
      <c r="M276" s="38">
        <f t="shared" si="67"/>
        <v>24.376298156471126</v>
      </c>
      <c r="N276" s="33">
        <f t="shared" si="68"/>
        <v>3260889</v>
      </c>
      <c r="O276" s="38">
        <f t="shared" si="69"/>
        <v>38.265709893565841</v>
      </c>
      <c r="P276" s="33">
        <v>91</v>
      </c>
      <c r="Q276" s="33">
        <v>88156</v>
      </c>
      <c r="R276" s="33">
        <v>88429</v>
      </c>
      <c r="S276" s="33">
        <v>4552</v>
      </c>
      <c r="T276" s="38">
        <f t="shared" si="70"/>
        <v>5.1476325639778803E-2</v>
      </c>
      <c r="U276" s="38">
        <f t="shared" si="71"/>
        <v>22826.197802197803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2760000</v>
      </c>
      <c r="Q278" s="33">
        <v>1380001</v>
      </c>
      <c r="R278" s="33">
        <v>1380001</v>
      </c>
      <c r="S278" s="33">
        <v>4140000</v>
      </c>
      <c r="T278" s="38">
        <f t="shared" si="70"/>
        <v>2.9999978260885318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18721</v>
      </c>
      <c r="K281" s="38">
        <f t="shared" si="66"/>
        <v>4.4347321417996183E-3</v>
      </c>
      <c r="L281" s="33">
        <v>33112</v>
      </c>
      <c r="M281" s="38">
        <f t="shared" si="67"/>
        <v>7.8437503701334847E-3</v>
      </c>
      <c r="N281" s="33">
        <f t="shared" si="68"/>
        <v>53775</v>
      </c>
      <c r="O281" s="38">
        <f t="shared" si="69"/>
        <v>1.2738514017695341E-2</v>
      </c>
      <c r="P281" s="33">
        <v>0</v>
      </c>
      <c r="Q281" s="33">
        <v>2510732</v>
      </c>
      <c r="R281" s="33">
        <v>2400378</v>
      </c>
      <c r="S281" s="33">
        <v>194226</v>
      </c>
      <c r="T281" s="38">
        <f t="shared" si="70"/>
        <v>8.0914755925941662E-2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65000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79204</v>
      </c>
      <c r="K283" s="38">
        <f t="shared" si="66"/>
        <v>1.2185230769230768</v>
      </c>
      <c r="L283" s="33">
        <v>3236</v>
      </c>
      <c r="M283" s="38">
        <f t="shared" si="67"/>
        <v>4.9784615384615385E-2</v>
      </c>
      <c r="N283" s="33">
        <f t="shared" si="68"/>
        <v>139830</v>
      </c>
      <c r="O283" s="38">
        <f t="shared" si="69"/>
        <v>2.1512307692307693</v>
      </c>
      <c r="P283" s="33">
        <v>13143</v>
      </c>
      <c r="Q283" s="33">
        <v>16867</v>
      </c>
      <c r="R283" s="33">
        <v>16867</v>
      </c>
      <c r="S283" s="33">
        <v>26419</v>
      </c>
      <c r="T283" s="38">
        <f t="shared" si="70"/>
        <v>1.5663129187170215</v>
      </c>
      <c r="U283" s="38">
        <f t="shared" si="71"/>
        <v>-0.75378528494255503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5151000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1696000</v>
      </c>
      <c r="K284" s="38">
        <f t="shared" si="66"/>
        <v>0.32925645505727041</v>
      </c>
      <c r="L284" s="33">
        <v>0</v>
      </c>
      <c r="M284" s="38">
        <f t="shared" si="67"/>
        <v>0</v>
      </c>
      <c r="N284" s="33">
        <f t="shared" si="68"/>
        <v>5151000</v>
      </c>
      <c r="O284" s="38">
        <f t="shared" si="69"/>
        <v>1</v>
      </c>
      <c r="P284" s="33">
        <v>0</v>
      </c>
      <c r="Q284" s="33">
        <v>1000000</v>
      </c>
      <c r="R284" s="33">
        <v>1970000</v>
      </c>
      <c r="S284" s="33">
        <v>1970000</v>
      </c>
      <c r="T284" s="38">
        <f t="shared" si="70"/>
        <v>1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10911667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2994483</v>
      </c>
      <c r="K285" s="39">
        <f t="shared" si="66"/>
        <v>0.27442947076739055</v>
      </c>
      <c r="L285" s="34">
        <f>SUM(L276:L284)</f>
        <v>2113623</v>
      </c>
      <c r="M285" s="39">
        <f t="shared" si="67"/>
        <v>0.1937030336427972</v>
      </c>
      <c r="N285" s="34">
        <f t="shared" si="68"/>
        <v>10274494</v>
      </c>
      <c r="O285" s="39">
        <f t="shared" si="69"/>
        <v>0.9416062641940961</v>
      </c>
      <c r="P285" s="34">
        <f>SUM(P276:P284)</f>
        <v>2773234</v>
      </c>
      <c r="Q285" s="34">
        <f>SUM(Q276:Q284)</f>
        <v>4995756</v>
      </c>
      <c r="R285" s="34">
        <f>SUM(R276:R284)</f>
        <v>5855675</v>
      </c>
      <c r="S285" s="34">
        <f>SUM(S276:S284)</f>
        <v>6335197</v>
      </c>
      <c r="T285" s="39">
        <f t="shared" si="70"/>
        <v>1.0818901322221606</v>
      </c>
      <c r="U285" s="39">
        <f t="shared" si="71"/>
        <v>-0.23784902391936635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50606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16017</v>
      </c>
      <c r="K286" s="38">
        <f t="shared" si="66"/>
        <v>0.31650397186104412</v>
      </c>
      <c r="L286" s="33">
        <v>29423</v>
      </c>
      <c r="M286" s="38">
        <f t="shared" si="67"/>
        <v>0.58141327115361818</v>
      </c>
      <c r="N286" s="33">
        <f t="shared" si="68"/>
        <v>75898</v>
      </c>
      <c r="O286" s="38">
        <f t="shared" si="69"/>
        <v>1.499782634470221</v>
      </c>
      <c r="P286" s="33">
        <v>24390</v>
      </c>
      <c r="Q286" s="33">
        <v>48000</v>
      </c>
      <c r="R286" s="33">
        <v>48000</v>
      </c>
      <c r="S286" s="33">
        <v>57952</v>
      </c>
      <c r="T286" s="38">
        <f t="shared" si="70"/>
        <v>1.2073333333333334</v>
      </c>
      <c r="U286" s="38">
        <f t="shared" si="71"/>
        <v>0.20635506355063549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546971</v>
      </c>
      <c r="M288" s="38">
        <f t="shared" si="67"/>
        <v>0.67581516031383204</v>
      </c>
      <c r="N288" s="33">
        <f t="shared" si="68"/>
        <v>546971</v>
      </c>
      <c r="O288" s="38">
        <f t="shared" si="69"/>
        <v>0.67581516031383204</v>
      </c>
      <c r="P288" s="33">
        <v>2219241</v>
      </c>
      <c r="Q288" s="33">
        <v>1237280</v>
      </c>
      <c r="R288" s="33">
        <v>763800</v>
      </c>
      <c r="S288" s="33">
        <v>1276001</v>
      </c>
      <c r="T288" s="38">
        <f t="shared" si="70"/>
        <v>1.6705957056821157</v>
      </c>
      <c r="U288" s="38">
        <f t="shared" si="71"/>
        <v>-0.75353240139308886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26000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1735336</v>
      </c>
      <c r="K290" s="38">
        <f t="shared" si="66"/>
        <v>0.15613919412864746</v>
      </c>
      <c r="L290" s="33">
        <v>2885652</v>
      </c>
      <c r="M290" s="38">
        <f t="shared" si="67"/>
        <v>0.25964042572488544</v>
      </c>
      <c r="N290" s="33">
        <f t="shared" si="68"/>
        <v>10379077</v>
      </c>
      <c r="O290" s="38">
        <f t="shared" si="69"/>
        <v>0.9338714338774623</v>
      </c>
      <c r="P290" s="33">
        <v>-820947</v>
      </c>
      <c r="Q290" s="33">
        <v>11170419</v>
      </c>
      <c r="R290" s="33">
        <v>11419131</v>
      </c>
      <c r="S290" s="33">
        <v>-24991893</v>
      </c>
      <c r="T290" s="38">
        <f t="shared" si="70"/>
        <v>-2.1885985019350422</v>
      </c>
      <c r="U290" s="38">
        <f t="shared" si="71"/>
        <v>-4.5150283757660361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4843950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3890000</v>
      </c>
      <c r="R291" s="33">
        <v>4140000</v>
      </c>
      <c r="S291" s="33">
        <v>710371</v>
      </c>
      <c r="T291" s="38">
        <f t="shared" si="70"/>
        <v>0.17158719806763284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16817938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1751353</v>
      </c>
      <c r="K292" s="39">
        <f t="shared" si="66"/>
        <v>0.10413601239343373</v>
      </c>
      <c r="L292" s="34">
        <f>SUM(L286:L291)</f>
        <v>3462046</v>
      </c>
      <c r="M292" s="39">
        <f t="shared" si="67"/>
        <v>0.2058543681157583</v>
      </c>
      <c r="N292" s="34">
        <f t="shared" si="68"/>
        <v>11001946</v>
      </c>
      <c r="O292" s="39">
        <f t="shared" si="69"/>
        <v>0.65417924599317701</v>
      </c>
      <c r="P292" s="34">
        <f>SUM(P286:P291)</f>
        <v>1422684</v>
      </c>
      <c r="Q292" s="34">
        <f>SUM(Q286:Q291)</f>
        <v>17425695</v>
      </c>
      <c r="R292" s="34">
        <f>SUM(R286:R291)</f>
        <v>16396931</v>
      </c>
      <c r="S292" s="34">
        <f>SUM(S286:S291)</f>
        <v>-22947569</v>
      </c>
      <c r="T292" s="39">
        <f t="shared" si="70"/>
        <v>-1.3995039071640907</v>
      </c>
      <c r="U292" s="39">
        <f t="shared" si="71"/>
        <v>1.4334609793882547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979663</v>
      </c>
      <c r="K293" s="38">
        <f t="shared" si="66"/>
        <v>0.18963666279519939</v>
      </c>
      <c r="L293" s="33">
        <v>1250729</v>
      </c>
      <c r="M293" s="38">
        <f t="shared" si="67"/>
        <v>0.24210782036391792</v>
      </c>
      <c r="N293" s="33">
        <f t="shared" si="68"/>
        <v>4087019</v>
      </c>
      <c r="O293" s="38">
        <f t="shared" si="69"/>
        <v>0.79113801780874948</v>
      </c>
      <c r="P293" s="33">
        <v>1063582</v>
      </c>
      <c r="Q293" s="33">
        <v>4231000</v>
      </c>
      <c r="R293" s="33">
        <v>4231000</v>
      </c>
      <c r="S293" s="33">
        <v>4926742</v>
      </c>
      <c r="T293" s="38">
        <f t="shared" si="70"/>
        <v>1.16443913968329</v>
      </c>
      <c r="U293" s="38">
        <f t="shared" si="71"/>
        <v>0.17595916440857406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1778</v>
      </c>
      <c r="K294" s="38">
        <f t="shared" si="66"/>
        <v>0</v>
      </c>
      <c r="L294" s="33">
        <v>6269</v>
      </c>
      <c r="M294" s="38">
        <f t="shared" si="67"/>
        <v>0</v>
      </c>
      <c r="N294" s="33">
        <f t="shared" si="68"/>
        <v>28481</v>
      </c>
      <c r="O294" s="38">
        <f t="shared" si="69"/>
        <v>0</v>
      </c>
      <c r="P294" s="33">
        <v>4802</v>
      </c>
      <c r="Q294" s="33">
        <v>38175</v>
      </c>
      <c r="R294" s="33">
        <v>38175</v>
      </c>
      <c r="S294" s="33">
        <v>33724</v>
      </c>
      <c r="T294" s="38">
        <f t="shared" si="70"/>
        <v>0.88340537000654884</v>
      </c>
      <c r="U294" s="38">
        <f t="shared" si="71"/>
        <v>0.30549770928779685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850222</v>
      </c>
      <c r="K297" s="38">
        <f t="shared" si="66"/>
        <v>0.11109656343917418</v>
      </c>
      <c r="L297" s="33">
        <v>1563333</v>
      </c>
      <c r="M297" s="38">
        <f t="shared" si="67"/>
        <v>0.20427714621716975</v>
      </c>
      <c r="N297" s="33">
        <f t="shared" si="68"/>
        <v>2688650</v>
      </c>
      <c r="O297" s="38">
        <f t="shared" si="69"/>
        <v>0.35131974389128445</v>
      </c>
      <c r="P297" s="33">
        <v>841967</v>
      </c>
      <c r="Q297" s="33">
        <v>5941470</v>
      </c>
      <c r="R297" s="33">
        <v>5941470</v>
      </c>
      <c r="S297" s="33">
        <v>2666760</v>
      </c>
      <c r="T297" s="38">
        <f t="shared" si="70"/>
        <v>0.44883841877515163</v>
      </c>
      <c r="U297" s="38">
        <f t="shared" si="71"/>
        <v>0.85676279474136163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1831663</v>
      </c>
      <c r="K298" s="39">
        <f t="shared" si="66"/>
        <v>0.10911829658352809</v>
      </c>
      <c r="L298" s="34">
        <f>SUM(L293:L297)</f>
        <v>2820331</v>
      </c>
      <c r="M298" s="39">
        <f t="shared" si="67"/>
        <v>0.16801655900769866</v>
      </c>
      <c r="N298" s="34">
        <f t="shared" si="68"/>
        <v>6804150</v>
      </c>
      <c r="O298" s="39">
        <f t="shared" si="69"/>
        <v>0.40534599306685382</v>
      </c>
      <c r="P298" s="34">
        <f>SUM(P293:P297)</f>
        <v>1910351</v>
      </c>
      <c r="Q298" s="34">
        <f>SUM(Q293:Q297)</f>
        <v>15177675</v>
      </c>
      <c r="R298" s="34">
        <f>SUM(R293:R297)</f>
        <v>15177675</v>
      </c>
      <c r="S298" s="34">
        <f>SUM(S293:S297)</f>
        <v>7627226</v>
      </c>
      <c r="T298" s="39">
        <f t="shared" si="70"/>
        <v>0.50252927408183401</v>
      </c>
      <c r="U298" s="39">
        <f t="shared" si="71"/>
        <v>0.47634178221698531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101768174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18443199</v>
      </c>
      <c r="K299" s="39">
        <f t="shared" si="66"/>
        <v>0.18122757120511959</v>
      </c>
      <c r="L299" s="34">
        <f>SUM(L263:L266,L268:L274,L276:L284,L286:L291,L293:L297)</f>
        <v>20063116</v>
      </c>
      <c r="M299" s="39">
        <f t="shared" si="67"/>
        <v>0.19714528827057465</v>
      </c>
      <c r="N299" s="34">
        <f t="shared" si="68"/>
        <v>72452837</v>
      </c>
      <c r="O299" s="39">
        <f t="shared" si="69"/>
        <v>0.71194003146799112</v>
      </c>
      <c r="P299" s="34">
        <f>SUM(P263:P266,P268:P274,P276:P284,P286:P291,P293:P297)</f>
        <v>15836443</v>
      </c>
      <c r="Q299" s="34">
        <f>SUM(Q263:Q266,Q268:Q274,Q276:Q284,Q286:Q291,Q293:Q297)</f>
        <v>82748988</v>
      </c>
      <c r="R299" s="34">
        <f>SUM(R263:R266,R268:R274,R276:R284,R286:R291,R293:R297)</f>
        <v>92686434</v>
      </c>
      <c r="S299" s="34">
        <f>SUM(S263:S266,S268:S274,S276:S284,S286:S291,S293:S297)</f>
        <v>31885549</v>
      </c>
      <c r="T299" s="39">
        <f t="shared" si="70"/>
        <v>0.34401527412307176</v>
      </c>
      <c r="U299" s="39">
        <f t="shared" si="71"/>
        <v>0.26689535017427835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563800846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115580677</v>
      </c>
      <c r="K302" s="38">
        <f t="shared" ref="K302:K339" si="74">IF(($E302     =0),0,($J302     /$E302     ))</f>
        <v>0.20500266684594509</v>
      </c>
      <c r="L302" s="33">
        <v>131018812</v>
      </c>
      <c r="M302" s="38">
        <f t="shared" ref="M302:M339" si="75">IF(($E302     =0),0,($L302     /$E302     ))</f>
        <v>0.2323849155770866</v>
      </c>
      <c r="N302" s="33">
        <f t="shared" ref="N302:N339" si="76">$F302     +$H302     +$J302     +$L302</f>
        <v>474757966</v>
      </c>
      <c r="O302" s="38">
        <f t="shared" ref="O302:O339" si="77">IF(($E302     =0),0,($N302     /$E302     ))</f>
        <v>0.84206678540528479</v>
      </c>
      <c r="P302" s="33">
        <v>102035813</v>
      </c>
      <c r="Q302" s="33">
        <v>470490093</v>
      </c>
      <c r="R302" s="33">
        <v>453306838</v>
      </c>
      <c r="S302" s="33">
        <v>391039888</v>
      </c>
      <c r="T302" s="38">
        <f t="shared" ref="T302:T339" si="78">IF(($R302     =0),0,($S302     /$R302     ))</f>
        <v>0.86263840564434635</v>
      </c>
      <c r="U302" s="38">
        <f t="shared" ref="U302:U339" si="79">IF(($P302     =0),0,(($L302     /$P302     )-1))</f>
        <v>0.28404731777851366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563800846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115580677</v>
      </c>
      <c r="K303" s="39">
        <f t="shared" si="74"/>
        <v>0.20500266684594509</v>
      </c>
      <c r="L303" s="34">
        <f>L302</f>
        <v>131018812</v>
      </c>
      <c r="M303" s="39">
        <f t="shared" si="75"/>
        <v>0.2323849155770866</v>
      </c>
      <c r="N303" s="34">
        <f t="shared" si="76"/>
        <v>474757966</v>
      </c>
      <c r="O303" s="39">
        <f t="shared" si="77"/>
        <v>0.84206678540528479</v>
      </c>
      <c r="P303" s="34">
        <f>P302</f>
        <v>102035813</v>
      </c>
      <c r="Q303" s="34">
        <f>Q302</f>
        <v>470490093</v>
      </c>
      <c r="R303" s="34">
        <f>R302</f>
        <v>453306838</v>
      </c>
      <c r="S303" s="34">
        <f>S302</f>
        <v>391039888</v>
      </c>
      <c r="T303" s="39">
        <f t="shared" si="78"/>
        <v>0.86263840564434635</v>
      </c>
      <c r="U303" s="39">
        <f t="shared" si="79"/>
        <v>0.28404731777851366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619088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109190</v>
      </c>
      <c r="K304" s="38">
        <f t="shared" si="74"/>
        <v>0.17637234125035536</v>
      </c>
      <c r="L304" s="33">
        <v>123662</v>
      </c>
      <c r="M304" s="38">
        <f t="shared" si="75"/>
        <v>0.19974866254878143</v>
      </c>
      <c r="N304" s="33">
        <f t="shared" si="76"/>
        <v>486334</v>
      </c>
      <c r="O304" s="38">
        <f t="shared" si="77"/>
        <v>0.78556521851497685</v>
      </c>
      <c r="P304" s="33">
        <v>112439</v>
      </c>
      <c r="Q304" s="33">
        <v>542914</v>
      </c>
      <c r="R304" s="33">
        <v>542914</v>
      </c>
      <c r="S304" s="33">
        <v>354280</v>
      </c>
      <c r="T304" s="38">
        <f t="shared" si="78"/>
        <v>0.6525527063218115</v>
      </c>
      <c r="U304" s="38">
        <f t="shared" si="79"/>
        <v>9.9814121434733449E-2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2772868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565481</v>
      </c>
      <c r="K305" s="38">
        <f t="shared" si="74"/>
        <v>0.20393361674627136</v>
      </c>
      <c r="L305" s="33">
        <v>361827</v>
      </c>
      <c r="M305" s="38">
        <f t="shared" si="75"/>
        <v>0.13048836078745904</v>
      </c>
      <c r="N305" s="33">
        <f t="shared" si="76"/>
        <v>2571369</v>
      </c>
      <c r="O305" s="38">
        <f t="shared" si="77"/>
        <v>0.92733191771119283</v>
      </c>
      <c r="P305" s="33">
        <v>687907</v>
      </c>
      <c r="Q305" s="33">
        <v>2104789</v>
      </c>
      <c r="R305" s="33">
        <v>2105185</v>
      </c>
      <c r="S305" s="33">
        <v>2459857</v>
      </c>
      <c r="T305" s="38">
        <f t="shared" si="78"/>
        <v>1.1684754546512539</v>
      </c>
      <c r="U305" s="38">
        <f t="shared" si="79"/>
        <v>-0.47401756342063683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5149860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870281</v>
      </c>
      <c r="K306" s="38">
        <f t="shared" si="74"/>
        <v>0.16899119587716949</v>
      </c>
      <c r="L306" s="33">
        <v>3007498</v>
      </c>
      <c r="M306" s="38">
        <f t="shared" si="75"/>
        <v>0.5839960697960721</v>
      </c>
      <c r="N306" s="33">
        <f t="shared" si="76"/>
        <v>5124389</v>
      </c>
      <c r="O306" s="38">
        <f t="shared" si="77"/>
        <v>0.99505404030400824</v>
      </c>
      <c r="P306" s="33">
        <v>2614153</v>
      </c>
      <c r="Q306" s="33">
        <v>3755000</v>
      </c>
      <c r="R306" s="33">
        <v>4280783</v>
      </c>
      <c r="S306" s="33">
        <v>4058126</v>
      </c>
      <c r="T306" s="38">
        <f t="shared" si="78"/>
        <v>0.94798685193806831</v>
      </c>
      <c r="U306" s="38">
        <f t="shared" si="79"/>
        <v>0.15046747455103038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6276116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2982275</v>
      </c>
      <c r="K307" s="38">
        <f t="shared" si="74"/>
        <v>0.47517843838450402</v>
      </c>
      <c r="L307" s="33">
        <v>2759066</v>
      </c>
      <c r="M307" s="38">
        <f t="shared" si="75"/>
        <v>0.43961360816148076</v>
      </c>
      <c r="N307" s="33">
        <f t="shared" si="76"/>
        <v>10304204</v>
      </c>
      <c r="O307" s="38">
        <f t="shared" si="77"/>
        <v>1.6418122290920054</v>
      </c>
      <c r="P307" s="33">
        <v>2338671</v>
      </c>
      <c r="Q307" s="33">
        <v>9584495</v>
      </c>
      <c r="R307" s="33">
        <v>8295230</v>
      </c>
      <c r="S307" s="33">
        <v>8667764</v>
      </c>
      <c r="T307" s="38">
        <f t="shared" si="78"/>
        <v>1.0449094238496099</v>
      </c>
      <c r="U307" s="38">
        <f t="shared" si="79"/>
        <v>0.17975807627494422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1463456</v>
      </c>
      <c r="K308" s="38">
        <f t="shared" si="74"/>
        <v>0.35992771224199283</v>
      </c>
      <c r="L308" s="33">
        <v>1343006</v>
      </c>
      <c r="M308" s="38">
        <f t="shared" si="75"/>
        <v>0.33030379943590366</v>
      </c>
      <c r="N308" s="33">
        <f t="shared" si="76"/>
        <v>5333498</v>
      </c>
      <c r="O308" s="38">
        <f t="shared" si="77"/>
        <v>1.3117399726313905</v>
      </c>
      <c r="P308" s="33">
        <v>1498960</v>
      </c>
      <c r="Q308" s="33">
        <v>3774497</v>
      </c>
      <c r="R308" s="33">
        <v>3774497</v>
      </c>
      <c r="S308" s="33">
        <v>4273069</v>
      </c>
      <c r="T308" s="38">
        <f t="shared" si="78"/>
        <v>1.1320896532703564</v>
      </c>
      <c r="U308" s="38">
        <f t="shared" si="79"/>
        <v>-0.10404146875166786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332521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3805</v>
      </c>
      <c r="K309" s="38">
        <f t="shared" si="74"/>
        <v>1.144288631394709E-2</v>
      </c>
      <c r="L309" s="33">
        <v>8571</v>
      </c>
      <c r="M309" s="38">
        <f t="shared" si="75"/>
        <v>2.5775815662770173E-2</v>
      </c>
      <c r="N309" s="33">
        <f t="shared" si="76"/>
        <v>29776</v>
      </c>
      <c r="O309" s="38">
        <f t="shared" si="77"/>
        <v>8.9546224148249282E-2</v>
      </c>
      <c r="P309" s="33">
        <v>14800</v>
      </c>
      <c r="Q309" s="33">
        <v>557000</v>
      </c>
      <c r="R309" s="33">
        <v>587851</v>
      </c>
      <c r="S309" s="33">
        <v>514800</v>
      </c>
      <c r="T309" s="38">
        <f t="shared" si="78"/>
        <v>0.87573211579124643</v>
      </c>
      <c r="U309" s="38">
        <f t="shared" si="79"/>
        <v>-0.42087837837837838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19216425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5994488</v>
      </c>
      <c r="K310" s="39">
        <f t="shared" si="74"/>
        <v>0.31194605656359076</v>
      </c>
      <c r="L310" s="34">
        <f>SUM(L304:L309)</f>
        <v>7603630</v>
      </c>
      <c r="M310" s="39">
        <f t="shared" si="75"/>
        <v>0.39568390062147357</v>
      </c>
      <c r="N310" s="34">
        <f t="shared" si="76"/>
        <v>23849570</v>
      </c>
      <c r="O310" s="39">
        <f t="shared" si="77"/>
        <v>1.2411033790104038</v>
      </c>
      <c r="P310" s="34">
        <f>SUM(P304:P309)</f>
        <v>7266930</v>
      </c>
      <c r="Q310" s="34">
        <f>SUM(Q304:Q309)</f>
        <v>20318695</v>
      </c>
      <c r="R310" s="34">
        <f>SUM(R304:R309)</f>
        <v>19586460</v>
      </c>
      <c r="S310" s="34">
        <f>SUM(S304:S309)</f>
        <v>20327896</v>
      </c>
      <c r="T310" s="39">
        <f t="shared" si="78"/>
        <v>1.0378545178659135</v>
      </c>
      <c r="U310" s="39">
        <f t="shared" si="79"/>
        <v>4.6333183338769013E-2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2766918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313209</v>
      </c>
      <c r="K311" s="38">
        <f t="shared" si="74"/>
        <v>0.11319778902012997</v>
      </c>
      <c r="L311" s="33">
        <v>267549</v>
      </c>
      <c r="M311" s="38">
        <f t="shared" si="75"/>
        <v>9.6695673670126839E-2</v>
      </c>
      <c r="N311" s="33">
        <f t="shared" si="76"/>
        <v>1291606</v>
      </c>
      <c r="O311" s="38">
        <f t="shared" si="77"/>
        <v>0.46680313619702501</v>
      </c>
      <c r="P311" s="33">
        <v>351248</v>
      </c>
      <c r="Q311" s="33">
        <v>2503535</v>
      </c>
      <c r="R311" s="33">
        <v>2841335</v>
      </c>
      <c r="S311" s="33">
        <v>1315188</v>
      </c>
      <c r="T311" s="38">
        <f t="shared" si="78"/>
        <v>0.46287678151291556</v>
      </c>
      <c r="U311" s="38">
        <f t="shared" si="79"/>
        <v>-0.23829032478476742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11877450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2917803</v>
      </c>
      <c r="K312" s="38">
        <f t="shared" si="74"/>
        <v>0.24565904297639646</v>
      </c>
      <c r="L312" s="33">
        <v>2589921</v>
      </c>
      <c r="M312" s="38">
        <f t="shared" si="75"/>
        <v>0.21805362262101713</v>
      </c>
      <c r="N312" s="33">
        <f t="shared" si="76"/>
        <v>12050226</v>
      </c>
      <c r="O312" s="38">
        <f t="shared" si="77"/>
        <v>1.0145465567104051</v>
      </c>
      <c r="P312" s="33">
        <v>5208530</v>
      </c>
      <c r="Q312" s="33">
        <v>5001769</v>
      </c>
      <c r="R312" s="33">
        <v>9360418</v>
      </c>
      <c r="S312" s="33">
        <v>10504639</v>
      </c>
      <c r="T312" s="38">
        <f t="shared" si="78"/>
        <v>1.1222403743080704</v>
      </c>
      <c r="U312" s="38">
        <f t="shared" si="79"/>
        <v>-0.50275394401107421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30921130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3359245</v>
      </c>
      <c r="K313" s="38">
        <f t="shared" si="74"/>
        <v>0.10863914093695799</v>
      </c>
      <c r="L313" s="33">
        <v>11726244</v>
      </c>
      <c r="M313" s="38">
        <f t="shared" si="75"/>
        <v>0.37923077196725991</v>
      </c>
      <c r="N313" s="33">
        <f t="shared" si="76"/>
        <v>20290731</v>
      </c>
      <c r="O313" s="38">
        <f t="shared" si="77"/>
        <v>0.65620923297434475</v>
      </c>
      <c r="P313" s="33">
        <v>7228164</v>
      </c>
      <c r="Q313" s="33">
        <v>9719854</v>
      </c>
      <c r="R313" s="33">
        <v>17112592</v>
      </c>
      <c r="S313" s="33">
        <v>12559192</v>
      </c>
      <c r="T313" s="38">
        <f t="shared" si="78"/>
        <v>0.73391523621903687</v>
      </c>
      <c r="U313" s="38">
        <f t="shared" si="79"/>
        <v>0.62229910666111055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1541862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452202</v>
      </c>
      <c r="K314" s="38">
        <f t="shared" si="74"/>
        <v>0.29328305646030578</v>
      </c>
      <c r="L314" s="33">
        <v>602257</v>
      </c>
      <c r="M314" s="38">
        <f t="shared" si="75"/>
        <v>0.3906036986448852</v>
      </c>
      <c r="N314" s="33">
        <f t="shared" si="76"/>
        <v>2049935</v>
      </c>
      <c r="O314" s="38">
        <f t="shared" si="77"/>
        <v>1.3295191139025413</v>
      </c>
      <c r="P314" s="33">
        <v>372635</v>
      </c>
      <c r="Q314" s="33">
        <v>1309000</v>
      </c>
      <c r="R314" s="33">
        <v>1309000</v>
      </c>
      <c r="S314" s="33">
        <v>1606348</v>
      </c>
      <c r="T314" s="38">
        <f t="shared" si="78"/>
        <v>1.2271566080977845</v>
      </c>
      <c r="U314" s="38">
        <f t="shared" si="79"/>
        <v>0.61621157432876683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707772</v>
      </c>
      <c r="K315" s="38">
        <f t="shared" si="74"/>
        <v>0.29129368652135157</v>
      </c>
      <c r="L315" s="33">
        <v>722375</v>
      </c>
      <c r="M315" s="38">
        <f t="shared" si="75"/>
        <v>0.29730375996911623</v>
      </c>
      <c r="N315" s="33">
        <f t="shared" si="76"/>
        <v>2486628</v>
      </c>
      <c r="O315" s="38">
        <f t="shared" si="77"/>
        <v>1.0234073079003059</v>
      </c>
      <c r="P315" s="33">
        <v>416684</v>
      </c>
      <c r="Q315" s="33">
        <v>1532958</v>
      </c>
      <c r="R315" s="33">
        <v>1483731</v>
      </c>
      <c r="S315" s="33">
        <v>1666780</v>
      </c>
      <c r="T315" s="38">
        <f t="shared" si="78"/>
        <v>1.1233707457753461</v>
      </c>
      <c r="U315" s="38">
        <f t="shared" si="79"/>
        <v>0.73362788108014709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2389259</v>
      </c>
      <c r="K316" s="38">
        <f t="shared" si="74"/>
        <v>0.30296746591192958</v>
      </c>
      <c r="L316" s="33">
        <v>748324</v>
      </c>
      <c r="M316" s="38">
        <f t="shared" si="75"/>
        <v>9.4890435051653593E-2</v>
      </c>
      <c r="N316" s="33">
        <f t="shared" si="76"/>
        <v>4043523</v>
      </c>
      <c r="O316" s="38">
        <f t="shared" si="77"/>
        <v>0.51273466655000699</v>
      </c>
      <c r="P316" s="33">
        <v>395954</v>
      </c>
      <c r="Q316" s="33">
        <v>5564190</v>
      </c>
      <c r="R316" s="33">
        <v>5673190</v>
      </c>
      <c r="S316" s="33">
        <v>5440142</v>
      </c>
      <c r="T316" s="38">
        <f t="shared" si="78"/>
        <v>0.95892117133394084</v>
      </c>
      <c r="U316" s="38">
        <f t="shared" si="79"/>
        <v>0.88992660763624065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57423304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10139490</v>
      </c>
      <c r="K317" s="39">
        <f t="shared" si="74"/>
        <v>0.17657447923929978</v>
      </c>
      <c r="L317" s="34">
        <f>SUM(L311:L316)</f>
        <v>16656670</v>
      </c>
      <c r="M317" s="39">
        <f t="shared" si="75"/>
        <v>0.29006812286523953</v>
      </c>
      <c r="N317" s="34">
        <f t="shared" si="76"/>
        <v>42212649</v>
      </c>
      <c r="O317" s="39">
        <f t="shared" si="77"/>
        <v>0.73511355250474619</v>
      </c>
      <c r="P317" s="34">
        <f>SUM(P311:P316)</f>
        <v>13973215</v>
      </c>
      <c r="Q317" s="34">
        <f>SUM(Q311:Q316)</f>
        <v>25631306</v>
      </c>
      <c r="R317" s="34">
        <f>SUM(R311:R316)</f>
        <v>37780266</v>
      </c>
      <c r="S317" s="34">
        <f>SUM(S311:S316)</f>
        <v>33092289</v>
      </c>
      <c r="T317" s="39">
        <f t="shared" si="78"/>
        <v>0.87591466402062923</v>
      </c>
      <c r="U317" s="39">
        <f t="shared" si="79"/>
        <v>0.19204277612560894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3538958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727834</v>
      </c>
      <c r="K318" s="38">
        <f t="shared" si="74"/>
        <v>0.20566336192743739</v>
      </c>
      <c r="L318" s="33">
        <v>1746772</v>
      </c>
      <c r="M318" s="38">
        <f t="shared" si="75"/>
        <v>0.49358370458197015</v>
      </c>
      <c r="N318" s="33">
        <f t="shared" si="76"/>
        <v>3211139</v>
      </c>
      <c r="O318" s="38">
        <f t="shared" si="77"/>
        <v>0.90736849660267227</v>
      </c>
      <c r="P318" s="33">
        <v>433071</v>
      </c>
      <c r="Q318" s="33">
        <v>2965400</v>
      </c>
      <c r="R318" s="33">
        <v>2013000</v>
      </c>
      <c r="S318" s="33">
        <v>1512086</v>
      </c>
      <c r="T318" s="38">
        <f t="shared" si="78"/>
        <v>0.75116045702930945</v>
      </c>
      <c r="U318" s="38">
        <f t="shared" si="79"/>
        <v>3.0334540987505516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11297533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3728546</v>
      </c>
      <c r="K319" s="38">
        <f t="shared" si="74"/>
        <v>0.33003187510051973</v>
      </c>
      <c r="L319" s="33">
        <v>4366189</v>
      </c>
      <c r="M319" s="38">
        <f t="shared" si="75"/>
        <v>0.38647278127003482</v>
      </c>
      <c r="N319" s="33">
        <f t="shared" si="76"/>
        <v>14666291</v>
      </c>
      <c r="O319" s="38">
        <f t="shared" si="77"/>
        <v>1.2981852763784802</v>
      </c>
      <c r="P319" s="33">
        <v>4880915</v>
      </c>
      <c r="Q319" s="33">
        <v>9788000</v>
      </c>
      <c r="R319" s="33">
        <v>13182131</v>
      </c>
      <c r="S319" s="33">
        <v>13449379</v>
      </c>
      <c r="T319" s="38">
        <f t="shared" si="78"/>
        <v>1.020273505095648</v>
      </c>
      <c r="U319" s="38">
        <f t="shared" si="79"/>
        <v>-0.10545686618185324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760977</v>
      </c>
      <c r="K320" s="38">
        <f t="shared" si="74"/>
        <v>0.34848056051655446</v>
      </c>
      <c r="L320" s="33">
        <v>753363</v>
      </c>
      <c r="M320" s="38">
        <f t="shared" si="75"/>
        <v>0.3449938178321198</v>
      </c>
      <c r="N320" s="33">
        <f t="shared" si="76"/>
        <v>2883594</v>
      </c>
      <c r="O320" s="38">
        <f t="shared" si="77"/>
        <v>1.3205083115812613</v>
      </c>
      <c r="P320" s="33">
        <v>819163</v>
      </c>
      <c r="Q320" s="33">
        <v>2109700</v>
      </c>
      <c r="R320" s="33">
        <v>2109700</v>
      </c>
      <c r="S320" s="33">
        <v>2686239</v>
      </c>
      <c r="T320" s="38">
        <f t="shared" si="78"/>
        <v>1.2732800872161918</v>
      </c>
      <c r="U320" s="38">
        <f t="shared" si="79"/>
        <v>-8.0325893625566636E-2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1516471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284967</v>
      </c>
      <c r="K321" s="38">
        <f t="shared" si="74"/>
        <v>0.18791457271520523</v>
      </c>
      <c r="L321" s="33">
        <v>593128</v>
      </c>
      <c r="M321" s="38">
        <f t="shared" si="75"/>
        <v>0.39112386587016829</v>
      </c>
      <c r="N321" s="33">
        <f t="shared" si="76"/>
        <v>1572684</v>
      </c>
      <c r="O321" s="38">
        <f t="shared" si="77"/>
        <v>1.0370682987013928</v>
      </c>
      <c r="P321" s="33">
        <v>578798</v>
      </c>
      <c r="Q321" s="33">
        <v>1035221</v>
      </c>
      <c r="R321" s="33">
        <v>1470842</v>
      </c>
      <c r="S321" s="33">
        <v>1592189</v>
      </c>
      <c r="T321" s="38">
        <f t="shared" si="78"/>
        <v>1.0825017235025924</v>
      </c>
      <c r="U321" s="38">
        <f t="shared" si="79"/>
        <v>2.4758205798914412E-2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18536662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5502324</v>
      </c>
      <c r="K323" s="39">
        <f t="shared" si="74"/>
        <v>0.29683467282297105</v>
      </c>
      <c r="L323" s="34">
        <f>SUM(L318:L322)</f>
        <v>7459452</v>
      </c>
      <c r="M323" s="39">
        <f t="shared" si="75"/>
        <v>0.40241614159010936</v>
      </c>
      <c r="N323" s="34">
        <f t="shared" si="76"/>
        <v>22333708</v>
      </c>
      <c r="O323" s="39">
        <f t="shared" si="77"/>
        <v>1.2048397926228573</v>
      </c>
      <c r="P323" s="34">
        <f>SUM(P318:P322)</f>
        <v>6711947</v>
      </c>
      <c r="Q323" s="34">
        <f>SUM(Q318:Q322)</f>
        <v>15898321</v>
      </c>
      <c r="R323" s="34">
        <f>SUM(R318:R322)</f>
        <v>18775673</v>
      </c>
      <c r="S323" s="34">
        <f>SUM(S318:S322)</f>
        <v>19239893</v>
      </c>
      <c r="T323" s="39">
        <f t="shared" si="78"/>
        <v>1.0247245464916224</v>
      </c>
      <c r="U323" s="39">
        <f t="shared" si="79"/>
        <v>0.11136932398304089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1281433</v>
      </c>
      <c r="K325" s="38">
        <f t="shared" si="74"/>
        <v>0.10410359397556788</v>
      </c>
      <c r="L325" s="33">
        <v>5163801</v>
      </c>
      <c r="M325" s="38">
        <f t="shared" si="75"/>
        <v>0.41950710078063497</v>
      </c>
      <c r="N325" s="33">
        <f t="shared" si="76"/>
        <v>12911340</v>
      </c>
      <c r="O325" s="38">
        <f t="shared" si="77"/>
        <v>1.0489170304186866</v>
      </c>
      <c r="P325" s="33">
        <v>855624</v>
      </c>
      <c r="Q325" s="33">
        <v>7969820</v>
      </c>
      <c r="R325" s="33">
        <v>8026906</v>
      </c>
      <c r="S325" s="33">
        <v>2650439</v>
      </c>
      <c r="T325" s="38">
        <f t="shared" si="78"/>
        <v>0.33019434885620935</v>
      </c>
      <c r="U325" s="38">
        <f t="shared" si="79"/>
        <v>5.0351287481417071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19694069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4629105</v>
      </c>
      <c r="K326" s="38">
        <f t="shared" si="74"/>
        <v>0.23505071501475902</v>
      </c>
      <c r="L326" s="33">
        <v>5841333</v>
      </c>
      <c r="M326" s="38">
        <f t="shared" si="75"/>
        <v>0.29660366275755407</v>
      </c>
      <c r="N326" s="33">
        <f t="shared" si="76"/>
        <v>21808140</v>
      </c>
      <c r="O326" s="38">
        <f t="shared" si="77"/>
        <v>1.1073455668302981</v>
      </c>
      <c r="P326" s="33">
        <v>5071924</v>
      </c>
      <c r="Q326" s="33">
        <v>13419104</v>
      </c>
      <c r="R326" s="33">
        <v>12780365</v>
      </c>
      <c r="S326" s="33">
        <v>15592484</v>
      </c>
      <c r="T326" s="38">
        <f t="shared" si="78"/>
        <v>1.2200343260931905</v>
      </c>
      <c r="U326" s="38">
        <f t="shared" si="79"/>
        <v>0.15169963114589247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11278127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3760071</v>
      </c>
      <c r="K327" s="38">
        <f t="shared" si="74"/>
        <v>0.33339498659662192</v>
      </c>
      <c r="L327" s="33">
        <v>3909493</v>
      </c>
      <c r="M327" s="38">
        <f t="shared" si="75"/>
        <v>0.34664381771902375</v>
      </c>
      <c r="N327" s="33">
        <f t="shared" si="76"/>
        <v>12280683</v>
      </c>
      <c r="O327" s="38">
        <f t="shared" si="77"/>
        <v>1.0888938384893165</v>
      </c>
      <c r="P327" s="33">
        <v>3470180</v>
      </c>
      <c r="Q327" s="33">
        <v>11302063</v>
      </c>
      <c r="R327" s="33">
        <v>11058714</v>
      </c>
      <c r="S327" s="33">
        <v>9514970</v>
      </c>
      <c r="T327" s="38">
        <f t="shared" si="78"/>
        <v>0.86040474507252829</v>
      </c>
      <c r="U327" s="38">
        <f t="shared" si="79"/>
        <v>0.12659660305805454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-173913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7173095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1717881</v>
      </c>
      <c r="K329" s="38">
        <f t="shared" si="74"/>
        <v>0.23948950906129085</v>
      </c>
      <c r="L329" s="33">
        <v>-1055464</v>
      </c>
      <c r="M329" s="38">
        <f t="shared" si="75"/>
        <v>-0.14714206350257455</v>
      </c>
      <c r="N329" s="33">
        <f t="shared" si="76"/>
        <v>8472936</v>
      </c>
      <c r="O329" s="38">
        <f t="shared" si="77"/>
        <v>1.1812106210777913</v>
      </c>
      <c r="P329" s="33">
        <v>-56224</v>
      </c>
      <c r="Q329" s="33">
        <v>6256928</v>
      </c>
      <c r="R329" s="33">
        <v>5579173</v>
      </c>
      <c r="S329" s="33">
        <v>5696650</v>
      </c>
      <c r="T329" s="38">
        <f t="shared" si="78"/>
        <v>1.021056346523042</v>
      </c>
      <c r="U329" s="38">
        <f t="shared" si="79"/>
        <v>17.772481502561185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9816453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2708243</v>
      </c>
      <c r="K330" s="38">
        <f t="shared" si="74"/>
        <v>0.27588814411885842</v>
      </c>
      <c r="L330" s="33">
        <v>3608240</v>
      </c>
      <c r="M330" s="38">
        <f t="shared" si="75"/>
        <v>0.36757064899103575</v>
      </c>
      <c r="N330" s="33">
        <f t="shared" si="76"/>
        <v>10279604</v>
      </c>
      <c r="O330" s="38">
        <f t="shared" si="77"/>
        <v>1.047181094841487</v>
      </c>
      <c r="P330" s="33">
        <v>3942230</v>
      </c>
      <c r="Q330" s="33">
        <v>9064835</v>
      </c>
      <c r="R330" s="33">
        <v>9439541</v>
      </c>
      <c r="S330" s="33">
        <v>8165237</v>
      </c>
      <c r="T330" s="38">
        <f t="shared" si="78"/>
        <v>0.86500360557785594</v>
      </c>
      <c r="U330" s="38">
        <f t="shared" si="79"/>
        <v>-8.4721084259416601E-2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60270954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13922820</v>
      </c>
      <c r="K332" s="39">
        <f t="shared" si="74"/>
        <v>0.23100380989489563</v>
      </c>
      <c r="L332" s="34">
        <f>SUM(L324:L331)</f>
        <v>17467403</v>
      </c>
      <c r="M332" s="39">
        <f t="shared" si="75"/>
        <v>0.28981460953812016</v>
      </c>
      <c r="N332" s="34">
        <f t="shared" si="76"/>
        <v>65752703</v>
      </c>
      <c r="O332" s="39">
        <f t="shared" si="77"/>
        <v>1.0909517543060625</v>
      </c>
      <c r="P332" s="34">
        <f>SUM(P324:P331)</f>
        <v>13283734</v>
      </c>
      <c r="Q332" s="34">
        <f>SUM(Q324:Q331)</f>
        <v>48012750</v>
      </c>
      <c r="R332" s="34">
        <f>SUM(R324:R331)</f>
        <v>46884699</v>
      </c>
      <c r="S332" s="34">
        <f>SUM(S324:S331)</f>
        <v>41619780</v>
      </c>
      <c r="T332" s="39">
        <f t="shared" si="78"/>
        <v>0.88770496319065628</v>
      </c>
      <c r="U332" s="39">
        <f t="shared" si="79"/>
        <v>0.31494676120434217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79084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904</v>
      </c>
      <c r="K334" s="38">
        <f t="shared" si="74"/>
        <v>1.1430883617419453E-2</v>
      </c>
      <c r="L334" s="33">
        <v>34067</v>
      </c>
      <c r="M334" s="38">
        <f t="shared" si="75"/>
        <v>0.43076981437458906</v>
      </c>
      <c r="N334" s="33">
        <f t="shared" si="76"/>
        <v>46598</v>
      </c>
      <c r="O334" s="38">
        <f t="shared" si="77"/>
        <v>0.58922158717313233</v>
      </c>
      <c r="P334" s="33">
        <v>18311</v>
      </c>
      <c r="Q334" s="33">
        <v>56000</v>
      </c>
      <c r="R334" s="33">
        <v>56000</v>
      </c>
      <c r="S334" s="33">
        <v>21502</v>
      </c>
      <c r="T334" s="38">
        <f t="shared" si="78"/>
        <v>0.3839642857142857</v>
      </c>
      <c r="U334" s="38">
        <f t="shared" si="79"/>
        <v>0.86046638632515982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3600810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273827</v>
      </c>
      <c r="K335" s="38">
        <f t="shared" si="74"/>
        <v>7.6045945217881536E-2</v>
      </c>
      <c r="L335" s="33">
        <v>319797</v>
      </c>
      <c r="M335" s="38">
        <f t="shared" si="75"/>
        <v>8.8812517183633685E-2</v>
      </c>
      <c r="N335" s="33">
        <f t="shared" si="76"/>
        <v>1156014</v>
      </c>
      <c r="O335" s="38">
        <f t="shared" si="77"/>
        <v>0.32104276537778997</v>
      </c>
      <c r="P335" s="33">
        <v>717769</v>
      </c>
      <c r="Q335" s="33">
        <v>1544400</v>
      </c>
      <c r="R335" s="33">
        <v>1839990</v>
      </c>
      <c r="S335" s="33">
        <v>1881754</v>
      </c>
      <c r="T335" s="38">
        <f t="shared" si="78"/>
        <v>1.0226979494453774</v>
      </c>
      <c r="U335" s="38">
        <f t="shared" si="79"/>
        <v>-0.55445693530927076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3363546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276075</v>
      </c>
      <c r="Q336" s="33">
        <v>2100000</v>
      </c>
      <c r="R336" s="33">
        <v>5191443</v>
      </c>
      <c r="S336" s="33">
        <v>1176490</v>
      </c>
      <c r="T336" s="38">
        <f t="shared" si="78"/>
        <v>0.22662099920966097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7043440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274731</v>
      </c>
      <c r="K337" s="39">
        <f t="shared" si="74"/>
        <v>3.9005230398782412E-2</v>
      </c>
      <c r="L337" s="34">
        <f>SUM(L333:L336)</f>
        <v>353864</v>
      </c>
      <c r="M337" s="39">
        <f t="shared" si="75"/>
        <v>5.0240223527140145E-2</v>
      </c>
      <c r="N337" s="34">
        <f t="shared" si="76"/>
        <v>1202612</v>
      </c>
      <c r="O337" s="39">
        <f t="shared" si="77"/>
        <v>0.17074213736469679</v>
      </c>
      <c r="P337" s="34">
        <f>SUM(P333:P336)</f>
        <v>1012155</v>
      </c>
      <c r="Q337" s="34">
        <f>SUM(Q333:Q336)</f>
        <v>3700400</v>
      </c>
      <c r="R337" s="34">
        <f>SUM(R333:R336)</f>
        <v>7087433</v>
      </c>
      <c r="S337" s="34">
        <f>SUM(S333:S336)</f>
        <v>3079746</v>
      </c>
      <c r="T337" s="39">
        <f t="shared" si="78"/>
        <v>0.43453617127668087</v>
      </c>
      <c r="U337" s="39">
        <f t="shared" si="79"/>
        <v>-0.65038556347594989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726291631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151414530</v>
      </c>
      <c r="K338" s="39">
        <f t="shared" si="74"/>
        <v>0.20847621470114391</v>
      </c>
      <c r="L338" s="34">
        <f>SUM(L302,L304:L309,L311:L316,L318:L322,L324:L331,L333:L336)</f>
        <v>180559831</v>
      </c>
      <c r="M338" s="39">
        <f t="shared" si="75"/>
        <v>0.24860513778934071</v>
      </c>
      <c r="N338" s="34">
        <f t="shared" si="76"/>
        <v>630109208</v>
      </c>
      <c r="O338" s="39">
        <f t="shared" si="77"/>
        <v>0.86757052002985291</v>
      </c>
      <c r="P338" s="34">
        <f>SUM(P302,P304:P309,P311:P316,P318:P322,P324:P331,P333:P336)</f>
        <v>144283794</v>
      </c>
      <c r="Q338" s="34">
        <f>SUM(Q302,Q304:Q309,Q311:Q316,Q318:Q322,Q324:Q331,Q333:Q336)</f>
        <v>584051565</v>
      </c>
      <c r="R338" s="34">
        <f>SUM(R302,R304:R309,R311:R316,R318:R322,R324:R331,R333:R336)</f>
        <v>583421369</v>
      </c>
      <c r="S338" s="34">
        <f>SUM(S302,S304:S309,S311:S316,S318:S322,S324:S331,S333:S336)</f>
        <v>508399492</v>
      </c>
      <c r="T338" s="39">
        <f t="shared" si="78"/>
        <v>0.8714104745107476</v>
      </c>
      <c r="U338" s="39">
        <f t="shared" si="79"/>
        <v>0.25142142436315473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6788602626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513387936</v>
      </c>
      <c r="K339" s="41">
        <f t="shared" si="74"/>
        <v>7.5624979732021799E-2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758016658</v>
      </c>
      <c r="M339" s="41">
        <f t="shared" si="75"/>
        <v>0.11166018984479001</v>
      </c>
      <c r="N339" s="36">
        <f t="shared" si="76"/>
        <v>4118962196</v>
      </c>
      <c r="O339" s="41">
        <f t="shared" si="77"/>
        <v>0.60674669338054732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747329897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4416194989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4916877548</v>
      </c>
      <c r="T339" s="41">
        <f t="shared" si="78"/>
        <v>1.1133741966210995</v>
      </c>
      <c r="U339" s="41">
        <f t="shared" si="79"/>
        <v>1.4299924361248939E-2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D41D419059BD48A4F3D2F58962FE1F" ma:contentTypeVersion="" ma:contentTypeDescription="Create a new document." ma:contentTypeScope="" ma:versionID="03fa18404f68163801eb9545ceb115f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E1661F2-9F42-48E6-8F8D-8A611AB418E0}"/>
</file>

<file path=customXml/itemProps2.xml><?xml version="1.0" encoding="utf-8"?>
<ds:datastoreItem xmlns:ds="http://schemas.openxmlformats.org/officeDocument/2006/customXml" ds:itemID="{F766355C-FFD1-4A65-B0DD-518B42284A3E}"/>
</file>

<file path=customXml/itemProps3.xml><?xml version="1.0" encoding="utf-8"?>
<ds:datastoreItem xmlns:ds="http://schemas.openxmlformats.org/officeDocument/2006/customXml" ds:itemID="{E6A5F90C-0EE9-43B5-9F2C-89BA40CDD2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2022-08-10T11:43:49Z</dcterms:created>
  <dcterms:modified xsi:type="dcterms:W3CDTF">2022-08-10T11:46:13Z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0x0101009DD41D419059BD48A4F3D2F58962FE1F</vt:lpwstr>
  </property>
</Properties>
</file>