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WC014" sheetId="1" r:id="rId1"/>
  </sheets>
  <definedNames>
    <definedName name="_xlnm.Print_Area" localSheetId="0">'WC014'!$A$1:$AA$55</definedName>
  </definedNames>
  <calcPr calcMode="manual" fullCalcOnLoad="1"/>
</workbook>
</file>

<file path=xl/sharedStrings.xml><?xml version="1.0" encoding="utf-8"?>
<sst xmlns="http://schemas.openxmlformats.org/spreadsheetml/2006/main" count="86" uniqueCount="64">
  <si>
    <t>Western Cape: Saldanha Bay(WC014) - Table C2 Quarterly Budgeted Financial Performance by Functional Classification for 1st Quarter ended 30 September 2017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</si>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</sst>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180" fontId="48" fillId="0" borderId="29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9">
      <selection activeCell="E25" sqref="E25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63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-534323602</v>
      </c>
      <c r="F5" s="21">
        <f t="shared" si="0"/>
        <v>-534323602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0</v>
      </c>
      <c r="X5" s="21">
        <f t="shared" si="0"/>
        <v>-132570902</v>
      </c>
      <c r="Y5" s="21">
        <f t="shared" si="0"/>
        <v>132570902</v>
      </c>
      <c r="Z5" s="4">
        <f>+IF(X5&lt;&gt;0,+(Y5/X5)*100,0)</f>
        <v>-100</v>
      </c>
      <c r="AA5" s="19">
        <f>SUM(AA6:AA8)</f>
        <v>-534323602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-533983594</v>
      </c>
      <c r="F7" s="27">
        <v>-533983594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-132485900</v>
      </c>
      <c r="Y7" s="27">
        <v>132485900</v>
      </c>
      <c r="Z7" s="7">
        <v>-100</v>
      </c>
      <c r="AA7" s="25">
        <v>-533983594</v>
      </c>
    </row>
    <row r="8" spans="1:27" ht="12.75">
      <c r="A8" s="5" t="s">
        <v>34</v>
      </c>
      <c r="B8" s="3"/>
      <c r="C8" s="22"/>
      <c r="D8" s="22"/>
      <c r="E8" s="23">
        <v>-340008</v>
      </c>
      <c r="F8" s="24">
        <v>-340008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-85002</v>
      </c>
      <c r="Y8" s="24">
        <v>85002</v>
      </c>
      <c r="Z8" s="6">
        <v>-100</v>
      </c>
      <c r="AA8" s="22">
        <v>-340008</v>
      </c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-111643392</v>
      </c>
      <c r="F9" s="21">
        <f t="shared" si="1"/>
        <v>-111643392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-24910848</v>
      </c>
      <c r="Y9" s="21">
        <f t="shared" si="1"/>
        <v>24910848</v>
      </c>
      <c r="Z9" s="4">
        <f>+IF(X9&lt;&gt;0,+(Y9/X9)*100,0)</f>
        <v>-100</v>
      </c>
      <c r="AA9" s="19">
        <f>SUM(AA10:AA14)</f>
        <v>-111643392</v>
      </c>
    </row>
    <row r="10" spans="1:27" ht="12.75">
      <c r="A10" s="5" t="s">
        <v>36</v>
      </c>
      <c r="B10" s="3"/>
      <c r="C10" s="22"/>
      <c r="D10" s="22"/>
      <c r="E10" s="23">
        <v>-19914624</v>
      </c>
      <c r="F10" s="24">
        <v>-19914624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-4978656</v>
      </c>
      <c r="Y10" s="24">
        <v>4978656</v>
      </c>
      <c r="Z10" s="6">
        <v>-100</v>
      </c>
      <c r="AA10" s="22">
        <v>-19914624</v>
      </c>
    </row>
    <row r="11" spans="1:27" ht="12.75">
      <c r="A11" s="5" t="s">
        <v>37</v>
      </c>
      <c r="B11" s="3"/>
      <c r="C11" s="22"/>
      <c r="D11" s="22"/>
      <c r="E11" s="23">
        <v>-35161704</v>
      </c>
      <c r="F11" s="24">
        <v>-35161704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-5790426</v>
      </c>
      <c r="Y11" s="24">
        <v>5790426</v>
      </c>
      <c r="Z11" s="6">
        <v>-100</v>
      </c>
      <c r="AA11" s="22">
        <v>-35161704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>
        <v>-56567064</v>
      </c>
      <c r="F13" s="24">
        <v>-56567064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-14141766</v>
      </c>
      <c r="Y13" s="24">
        <v>14141766</v>
      </c>
      <c r="Z13" s="6">
        <v>-100</v>
      </c>
      <c r="AA13" s="22">
        <v>-56567064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-155027558</v>
      </c>
      <c r="F15" s="21">
        <f t="shared" si="2"/>
        <v>-155027558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-26755782</v>
      </c>
      <c r="Y15" s="21">
        <f t="shared" si="2"/>
        <v>26755782</v>
      </c>
      <c r="Z15" s="4">
        <f>+IF(X15&lt;&gt;0,+(Y15/X15)*100,0)</f>
        <v>-100</v>
      </c>
      <c r="AA15" s="19">
        <f>SUM(AA16:AA18)</f>
        <v>-155027558</v>
      </c>
    </row>
    <row r="16" spans="1:27" ht="12.75">
      <c r="A16" s="5" t="s">
        <v>42</v>
      </c>
      <c r="B16" s="3"/>
      <c r="C16" s="22"/>
      <c r="D16" s="22"/>
      <c r="E16" s="23">
        <v>-17732520</v>
      </c>
      <c r="F16" s="24">
        <v>-17732520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-9158130</v>
      </c>
      <c r="Y16" s="24">
        <v>9158130</v>
      </c>
      <c r="Z16" s="6">
        <v>-100</v>
      </c>
      <c r="AA16" s="22">
        <v>-17732520</v>
      </c>
    </row>
    <row r="17" spans="1:27" ht="12.75">
      <c r="A17" s="5" t="s">
        <v>43</v>
      </c>
      <c r="B17" s="3"/>
      <c r="C17" s="22"/>
      <c r="D17" s="22"/>
      <c r="E17" s="23">
        <v>-137295038</v>
      </c>
      <c r="F17" s="24">
        <v>-137295038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-17597652</v>
      </c>
      <c r="Y17" s="24">
        <v>17597652</v>
      </c>
      <c r="Z17" s="6">
        <v>-100</v>
      </c>
      <c r="AA17" s="22">
        <v>-137295038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-1281047296</v>
      </c>
      <c r="F19" s="21">
        <f t="shared" si="3"/>
        <v>-1281047296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-305148762</v>
      </c>
      <c r="Y19" s="21">
        <f t="shared" si="3"/>
        <v>305148762</v>
      </c>
      <c r="Z19" s="4">
        <f>+IF(X19&lt;&gt;0,+(Y19/X19)*100,0)</f>
        <v>-100</v>
      </c>
      <c r="AA19" s="19">
        <f>SUM(AA20:AA23)</f>
        <v>-1281047296</v>
      </c>
    </row>
    <row r="20" spans="1:27" ht="12.75">
      <c r="A20" s="5" t="s">
        <v>46</v>
      </c>
      <c r="B20" s="3"/>
      <c r="C20" s="22"/>
      <c r="D20" s="22"/>
      <c r="E20" s="23">
        <v>-669281928</v>
      </c>
      <c r="F20" s="24">
        <v>-669281928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-164980482</v>
      </c>
      <c r="Y20" s="24">
        <v>164980482</v>
      </c>
      <c r="Z20" s="6">
        <v>-100</v>
      </c>
      <c r="AA20" s="22">
        <v>-669281928</v>
      </c>
    </row>
    <row r="21" spans="1:27" ht="12.75">
      <c r="A21" s="5" t="s">
        <v>47</v>
      </c>
      <c r="B21" s="3"/>
      <c r="C21" s="22"/>
      <c r="D21" s="22"/>
      <c r="E21" s="23">
        <v>-297068744</v>
      </c>
      <c r="F21" s="24">
        <v>-297068744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-68944686</v>
      </c>
      <c r="Y21" s="24">
        <v>68944686</v>
      </c>
      <c r="Z21" s="6">
        <v>-100</v>
      </c>
      <c r="AA21" s="22">
        <v>-297068744</v>
      </c>
    </row>
    <row r="22" spans="1:27" ht="12.75">
      <c r="A22" s="5" t="s">
        <v>48</v>
      </c>
      <c r="B22" s="3"/>
      <c r="C22" s="25"/>
      <c r="D22" s="25"/>
      <c r="E22" s="26">
        <v>-151138800</v>
      </c>
      <c r="F22" s="27">
        <v>-151138800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-33232200</v>
      </c>
      <c r="Y22" s="27">
        <v>33232200</v>
      </c>
      <c r="Z22" s="7">
        <v>-100</v>
      </c>
      <c r="AA22" s="25">
        <v>-151138800</v>
      </c>
    </row>
    <row r="23" spans="1:27" ht="12.75">
      <c r="A23" s="5" t="s">
        <v>49</v>
      </c>
      <c r="B23" s="3"/>
      <c r="C23" s="22"/>
      <c r="D23" s="22"/>
      <c r="E23" s="23">
        <v>-163557824</v>
      </c>
      <c r="F23" s="24">
        <v>-163557824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-37991394</v>
      </c>
      <c r="Y23" s="24">
        <v>37991394</v>
      </c>
      <c r="Z23" s="6">
        <v>-100</v>
      </c>
      <c r="AA23" s="22">
        <v>-163557824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57">
        <f t="shared" si="4"/>
        <v>-2082041848</v>
      </c>
      <c r="F25" s="42">
        <f t="shared" si="4"/>
        <v>-2082041848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-489386294</v>
      </c>
      <c r="Y25" s="42">
        <f t="shared" si="4"/>
        <v>489386294</v>
      </c>
      <c r="Z25" s="43">
        <f>+IF(X25&lt;&gt;0,+(Y25/X25)*100,0)</f>
        <v>-100</v>
      </c>
      <c r="AA25" s="40">
        <f>+AA5+AA9+AA15+AA19+AA24</f>
        <v>-2082041848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217324348</v>
      </c>
      <c r="F28" s="21">
        <f t="shared" si="5"/>
        <v>217324348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0</v>
      </c>
      <c r="X28" s="21">
        <f t="shared" si="5"/>
        <v>52067148</v>
      </c>
      <c r="Y28" s="21">
        <f t="shared" si="5"/>
        <v>-52067148</v>
      </c>
      <c r="Z28" s="4">
        <f>+IF(X28&lt;&gt;0,+(Y28/X28)*100,0)</f>
        <v>-100</v>
      </c>
      <c r="AA28" s="19">
        <f>SUM(AA29:AA31)</f>
        <v>217324348</v>
      </c>
    </row>
    <row r="29" spans="1:27" ht="12.75">
      <c r="A29" s="5" t="s">
        <v>32</v>
      </c>
      <c r="B29" s="3"/>
      <c r="C29" s="22"/>
      <c r="D29" s="22"/>
      <c r="E29" s="23">
        <v>3375632</v>
      </c>
      <c r="F29" s="24">
        <v>3375632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840858</v>
      </c>
      <c r="Y29" s="24">
        <v>-840858</v>
      </c>
      <c r="Z29" s="6">
        <v>-100</v>
      </c>
      <c r="AA29" s="22">
        <v>3375632</v>
      </c>
    </row>
    <row r="30" spans="1:27" ht="12.75">
      <c r="A30" s="5" t="s">
        <v>33</v>
      </c>
      <c r="B30" s="3"/>
      <c r="C30" s="25"/>
      <c r="D30" s="25"/>
      <c r="E30" s="26">
        <v>212231432</v>
      </c>
      <c r="F30" s="27">
        <v>212231432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50892224</v>
      </c>
      <c r="Y30" s="27">
        <v>-50892224</v>
      </c>
      <c r="Z30" s="7">
        <v>-100</v>
      </c>
      <c r="AA30" s="25">
        <v>212231432</v>
      </c>
    </row>
    <row r="31" spans="1:27" ht="12.75">
      <c r="A31" s="5" t="s">
        <v>34</v>
      </c>
      <c r="B31" s="3"/>
      <c r="C31" s="22"/>
      <c r="D31" s="22"/>
      <c r="E31" s="23">
        <v>1717284</v>
      </c>
      <c r="F31" s="24">
        <v>1717284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334066</v>
      </c>
      <c r="Y31" s="24">
        <v>-334066</v>
      </c>
      <c r="Z31" s="6">
        <v>-100</v>
      </c>
      <c r="AA31" s="22">
        <v>1717284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79617488</v>
      </c>
      <c r="F32" s="21">
        <f t="shared" si="6"/>
        <v>79617488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18823138</v>
      </c>
      <c r="Y32" s="21">
        <f t="shared" si="6"/>
        <v>-18823138</v>
      </c>
      <c r="Z32" s="4">
        <f>+IF(X32&lt;&gt;0,+(Y32/X32)*100,0)</f>
        <v>-100</v>
      </c>
      <c r="AA32" s="19">
        <f>SUM(AA33:AA37)</f>
        <v>79617488</v>
      </c>
    </row>
    <row r="33" spans="1:27" ht="12.75">
      <c r="A33" s="5" t="s">
        <v>36</v>
      </c>
      <c r="B33" s="3"/>
      <c r="C33" s="22"/>
      <c r="D33" s="22"/>
      <c r="E33" s="23">
        <v>16829510</v>
      </c>
      <c r="F33" s="24">
        <v>16829510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3820264</v>
      </c>
      <c r="Y33" s="24">
        <v>-3820264</v>
      </c>
      <c r="Z33" s="6">
        <v>-100</v>
      </c>
      <c r="AA33" s="22">
        <v>16829510</v>
      </c>
    </row>
    <row r="34" spans="1:27" ht="12.75">
      <c r="A34" s="5" t="s">
        <v>37</v>
      </c>
      <c r="B34" s="3"/>
      <c r="C34" s="22"/>
      <c r="D34" s="22"/>
      <c r="E34" s="23">
        <v>40991720</v>
      </c>
      <c r="F34" s="24">
        <v>40991720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9612180</v>
      </c>
      <c r="Y34" s="24">
        <v>-9612180</v>
      </c>
      <c r="Z34" s="6">
        <v>-100</v>
      </c>
      <c r="AA34" s="22">
        <v>40991720</v>
      </c>
    </row>
    <row r="35" spans="1:27" ht="12.75">
      <c r="A35" s="5" t="s">
        <v>38</v>
      </c>
      <c r="B35" s="3"/>
      <c r="C35" s="22"/>
      <c r="D35" s="22"/>
      <c r="E35" s="23">
        <v>11175276</v>
      </c>
      <c r="F35" s="24">
        <v>11175276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2761644</v>
      </c>
      <c r="Y35" s="24">
        <v>-2761644</v>
      </c>
      <c r="Z35" s="6">
        <v>-100</v>
      </c>
      <c r="AA35" s="22">
        <v>11175276</v>
      </c>
    </row>
    <row r="36" spans="1:27" ht="12.75">
      <c r="A36" s="5" t="s">
        <v>39</v>
      </c>
      <c r="B36" s="3"/>
      <c r="C36" s="22"/>
      <c r="D36" s="22"/>
      <c r="E36" s="23">
        <v>10620982</v>
      </c>
      <c r="F36" s="24">
        <v>10620982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2629050</v>
      </c>
      <c r="Y36" s="24">
        <v>-2629050</v>
      </c>
      <c r="Z36" s="6">
        <v>-100</v>
      </c>
      <c r="AA36" s="22">
        <v>10620982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190714576</v>
      </c>
      <c r="F38" s="21">
        <f t="shared" si="7"/>
        <v>190714576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47210396</v>
      </c>
      <c r="Y38" s="21">
        <f t="shared" si="7"/>
        <v>-47210396</v>
      </c>
      <c r="Z38" s="4">
        <f>+IF(X38&lt;&gt;0,+(Y38/X38)*100,0)</f>
        <v>-100</v>
      </c>
      <c r="AA38" s="19">
        <f>SUM(AA39:AA41)</f>
        <v>190714576</v>
      </c>
    </row>
    <row r="39" spans="1:27" ht="12.75">
      <c r="A39" s="5" t="s">
        <v>42</v>
      </c>
      <c r="B39" s="3"/>
      <c r="C39" s="22"/>
      <c r="D39" s="22"/>
      <c r="E39" s="23">
        <v>21821312</v>
      </c>
      <c r="F39" s="24">
        <v>21821312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5390432</v>
      </c>
      <c r="Y39" s="24">
        <v>-5390432</v>
      </c>
      <c r="Z39" s="6">
        <v>-100</v>
      </c>
      <c r="AA39" s="22">
        <v>21821312</v>
      </c>
    </row>
    <row r="40" spans="1:27" ht="12.75">
      <c r="A40" s="5" t="s">
        <v>43</v>
      </c>
      <c r="B40" s="3"/>
      <c r="C40" s="22"/>
      <c r="D40" s="22"/>
      <c r="E40" s="23">
        <v>167375978</v>
      </c>
      <c r="F40" s="24">
        <v>167375978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41460882</v>
      </c>
      <c r="Y40" s="24">
        <v>-41460882</v>
      </c>
      <c r="Z40" s="6">
        <v>-100</v>
      </c>
      <c r="AA40" s="22">
        <v>167375978</v>
      </c>
    </row>
    <row r="41" spans="1:27" ht="12.75">
      <c r="A41" s="5" t="s">
        <v>44</v>
      </c>
      <c r="B41" s="3"/>
      <c r="C41" s="22"/>
      <c r="D41" s="22"/>
      <c r="E41" s="23">
        <v>1517286</v>
      </c>
      <c r="F41" s="24">
        <v>1517286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359082</v>
      </c>
      <c r="Y41" s="24">
        <v>-359082</v>
      </c>
      <c r="Z41" s="6">
        <v>-100</v>
      </c>
      <c r="AA41" s="22">
        <v>1517286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949047562</v>
      </c>
      <c r="F42" s="21">
        <f t="shared" si="8"/>
        <v>949047562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237130164</v>
      </c>
      <c r="Y42" s="21">
        <f t="shared" si="8"/>
        <v>-237130164</v>
      </c>
      <c r="Z42" s="4">
        <f>+IF(X42&lt;&gt;0,+(Y42/X42)*100,0)</f>
        <v>-100</v>
      </c>
      <c r="AA42" s="19">
        <f>SUM(AA43:AA46)</f>
        <v>949047562</v>
      </c>
    </row>
    <row r="43" spans="1:27" ht="12.75">
      <c r="A43" s="5" t="s">
        <v>46</v>
      </c>
      <c r="B43" s="3"/>
      <c r="C43" s="22"/>
      <c r="D43" s="22"/>
      <c r="E43" s="23">
        <v>573420216</v>
      </c>
      <c r="F43" s="24">
        <v>573420216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143373430</v>
      </c>
      <c r="Y43" s="24">
        <v>-143373430</v>
      </c>
      <c r="Z43" s="6">
        <v>-100</v>
      </c>
      <c r="AA43" s="22">
        <v>573420216</v>
      </c>
    </row>
    <row r="44" spans="1:27" ht="12.75">
      <c r="A44" s="5" t="s">
        <v>47</v>
      </c>
      <c r="B44" s="3"/>
      <c r="C44" s="22"/>
      <c r="D44" s="22"/>
      <c r="E44" s="23">
        <v>211944180</v>
      </c>
      <c r="F44" s="24">
        <v>211944180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53118282</v>
      </c>
      <c r="Y44" s="24">
        <v>-53118282</v>
      </c>
      <c r="Z44" s="6">
        <v>-100</v>
      </c>
      <c r="AA44" s="22">
        <v>211944180</v>
      </c>
    </row>
    <row r="45" spans="1:27" ht="12.75">
      <c r="A45" s="5" t="s">
        <v>48</v>
      </c>
      <c r="B45" s="3"/>
      <c r="C45" s="25"/>
      <c r="D45" s="25"/>
      <c r="E45" s="26">
        <v>82476034</v>
      </c>
      <c r="F45" s="27">
        <v>82476034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20347858</v>
      </c>
      <c r="Y45" s="27">
        <v>-20347858</v>
      </c>
      <c r="Z45" s="7">
        <v>-100</v>
      </c>
      <c r="AA45" s="25">
        <v>82476034</v>
      </c>
    </row>
    <row r="46" spans="1:27" ht="12.75">
      <c r="A46" s="5" t="s">
        <v>49</v>
      </c>
      <c r="B46" s="3"/>
      <c r="C46" s="22"/>
      <c r="D46" s="22"/>
      <c r="E46" s="23">
        <v>81207132</v>
      </c>
      <c r="F46" s="24">
        <v>81207132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20290594</v>
      </c>
      <c r="Y46" s="24">
        <v>-20290594</v>
      </c>
      <c r="Z46" s="6">
        <v>-100</v>
      </c>
      <c r="AA46" s="22">
        <v>81207132</v>
      </c>
    </row>
    <row r="47" spans="1:27" ht="12.75">
      <c r="A47" s="2" t="s">
        <v>50</v>
      </c>
      <c r="B47" s="8" t="s">
        <v>51</v>
      </c>
      <c r="C47" s="19"/>
      <c r="D47" s="19"/>
      <c r="E47" s="20">
        <v>4652924</v>
      </c>
      <c r="F47" s="21">
        <v>4652924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1164092</v>
      </c>
      <c r="Y47" s="21">
        <v>-1164092</v>
      </c>
      <c r="Z47" s="4">
        <v>-100</v>
      </c>
      <c r="AA47" s="19">
        <v>4652924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1441356898</v>
      </c>
      <c r="F48" s="42">
        <f t="shared" si="9"/>
        <v>1441356898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0</v>
      </c>
      <c r="X48" s="42">
        <f t="shared" si="9"/>
        <v>356394938</v>
      </c>
      <c r="Y48" s="42">
        <f t="shared" si="9"/>
        <v>-356394938</v>
      </c>
      <c r="Z48" s="43">
        <f>+IF(X48&lt;&gt;0,+(Y48/X48)*100,0)</f>
        <v>-100</v>
      </c>
      <c r="AA48" s="40">
        <f>+AA28+AA32+AA38+AA42+AA47</f>
        <v>1441356898</v>
      </c>
    </row>
    <row r="49" spans="1:27" ht="12.75">
      <c r="A49" s="14" t="s">
        <v>57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-3523398746</v>
      </c>
      <c r="F49" s="46">
        <f t="shared" si="10"/>
        <v>-3523398746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0</v>
      </c>
      <c r="X49" s="46">
        <f>IF(F25=F48,0,X25-X48)</f>
        <v>-845781232</v>
      </c>
      <c r="Y49" s="46">
        <f t="shared" si="10"/>
        <v>845781232</v>
      </c>
      <c r="Z49" s="47">
        <f>+IF(X49&lt;&gt;0,+(Y49/X49)*100,0)</f>
        <v>-100</v>
      </c>
      <c r="AA49" s="44">
        <f>+AA25-AA48</f>
        <v>-3523398746</v>
      </c>
    </row>
    <row r="50" spans="1:27" ht="12.75">
      <c r="A50" s="16" t="s">
        <v>58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59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62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created xsi:type="dcterms:W3CDTF">2017-03-02T05:36:34Z</dcterms:created>
  <dcterms:modified xsi:type="dcterms:W3CDTF">2017-03-02T05:39:42Z</dcterms:modified>
  <cp:category/>
  <cp:version/>
  <cp:contentType/>
  <cp:contentStatus/>
</cp:coreProperties>
</file>