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GT422" sheetId="1" r:id="rId1"/>
  </sheets>
  <definedNames>
    <definedName name="_xlnm.Print_Area" localSheetId="0">'GT422'!$A$1:$AA$54</definedName>
  </definedNames>
  <calcPr calcMode="manual" fullCalcOnLoad="1"/>
</workbook>
</file>

<file path=xl/sharedStrings.xml><?xml version="1.0" encoding="utf-8"?>
<sst xmlns="http://schemas.openxmlformats.org/spreadsheetml/2006/main" count="78" uniqueCount="74">
  <si>
    <t>Gauteng: Midvaal(GT422) - Table C6 Quarterly Budget Statement - Financial Position for 3rd Quarter ended 31 March 2018</t>
  </si>
  <si>
    <t>Description</t>
  </si>
  <si>
    <t>2016/17</t>
  </si>
  <si>
    <t>2017/18</t>
  </si>
  <si>
    <t>Budget year 2017/18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</si>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</sst>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73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130090874</v>
      </c>
      <c r="D6" s="18"/>
      <c r="E6" s="19">
        <v>185469232</v>
      </c>
      <c r="F6" s="20">
        <v>125810194</v>
      </c>
      <c r="G6" s="20">
        <v>62016944</v>
      </c>
      <c r="H6" s="20">
        <v>175571346</v>
      </c>
      <c r="I6" s="20">
        <v>175739077</v>
      </c>
      <c r="J6" s="20">
        <v>175739077</v>
      </c>
      <c r="K6" s="20">
        <v>112518615</v>
      </c>
      <c r="L6" s="20">
        <v>199938409</v>
      </c>
      <c r="M6" s="20">
        <v>93514065</v>
      </c>
      <c r="N6" s="20">
        <v>93514065</v>
      </c>
      <c r="O6" s="20">
        <v>104499451</v>
      </c>
      <c r="P6" s="20">
        <v>104860465</v>
      </c>
      <c r="Q6" s="20">
        <v>190480429</v>
      </c>
      <c r="R6" s="20">
        <v>190480429</v>
      </c>
      <c r="S6" s="20"/>
      <c r="T6" s="20"/>
      <c r="U6" s="20"/>
      <c r="V6" s="20"/>
      <c r="W6" s="20">
        <v>190480429</v>
      </c>
      <c r="X6" s="20">
        <v>94357646</v>
      </c>
      <c r="Y6" s="20">
        <v>96122783</v>
      </c>
      <c r="Z6" s="21">
        <v>101.87</v>
      </c>
      <c r="AA6" s="22">
        <v>125810194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>
        <v>115000000</v>
      </c>
      <c r="N7" s="20">
        <v>115000000</v>
      </c>
      <c r="O7" s="20">
        <v>115000000</v>
      </c>
      <c r="P7" s="20">
        <v>115000000</v>
      </c>
      <c r="Q7" s="20">
        <v>115000000</v>
      </c>
      <c r="R7" s="20">
        <v>115000000</v>
      </c>
      <c r="S7" s="20"/>
      <c r="T7" s="20"/>
      <c r="U7" s="20"/>
      <c r="V7" s="20"/>
      <c r="W7" s="20">
        <v>115000000</v>
      </c>
      <c r="X7" s="20"/>
      <c r="Y7" s="20">
        <v>115000000</v>
      </c>
      <c r="Z7" s="21"/>
      <c r="AA7" s="22"/>
    </row>
    <row r="8" spans="1:27" ht="13.5">
      <c r="A8" s="23" t="s">
        <v>35</v>
      </c>
      <c r="B8" s="17"/>
      <c r="C8" s="18">
        <v>112627909</v>
      </c>
      <c r="D8" s="18"/>
      <c r="E8" s="19">
        <v>131835223</v>
      </c>
      <c r="F8" s="20">
        <v>118259307</v>
      </c>
      <c r="G8" s="20">
        <v>10030612</v>
      </c>
      <c r="H8" s="20">
        <v>123507408</v>
      </c>
      <c r="I8" s="20">
        <v>112417084</v>
      </c>
      <c r="J8" s="20">
        <v>112417084</v>
      </c>
      <c r="K8" s="20">
        <v>108103128</v>
      </c>
      <c r="L8" s="20">
        <v>108523827</v>
      </c>
      <c r="M8" s="20">
        <v>112766229</v>
      </c>
      <c r="N8" s="20">
        <v>112766229</v>
      </c>
      <c r="O8" s="20">
        <v>109377479</v>
      </c>
      <c r="P8" s="20">
        <v>122108744</v>
      </c>
      <c r="Q8" s="20">
        <v>126893710</v>
      </c>
      <c r="R8" s="20">
        <v>126893710</v>
      </c>
      <c r="S8" s="20"/>
      <c r="T8" s="20"/>
      <c r="U8" s="20"/>
      <c r="V8" s="20"/>
      <c r="W8" s="20">
        <v>126893710</v>
      </c>
      <c r="X8" s="20">
        <v>88694480</v>
      </c>
      <c r="Y8" s="20">
        <v>38199230</v>
      </c>
      <c r="Z8" s="21">
        <v>43.07</v>
      </c>
      <c r="AA8" s="22">
        <v>118259307</v>
      </c>
    </row>
    <row r="9" spans="1:27" ht="13.5">
      <c r="A9" s="23" t="s">
        <v>36</v>
      </c>
      <c r="B9" s="17"/>
      <c r="C9" s="18">
        <v>27146660</v>
      </c>
      <c r="D9" s="18"/>
      <c r="E9" s="19">
        <v>22281000</v>
      </c>
      <c r="F9" s="20">
        <v>28503991</v>
      </c>
      <c r="G9" s="20"/>
      <c r="H9" s="20">
        <v>24302078</v>
      </c>
      <c r="I9" s="20">
        <v>17910327</v>
      </c>
      <c r="J9" s="20">
        <v>17910327</v>
      </c>
      <c r="K9" s="20">
        <v>22893039</v>
      </c>
      <c r="L9" s="20">
        <v>13884593</v>
      </c>
      <c r="M9" s="20">
        <v>16837361</v>
      </c>
      <c r="N9" s="20">
        <v>16837361</v>
      </c>
      <c r="O9" s="20">
        <v>13565806</v>
      </c>
      <c r="P9" s="20">
        <v>15432370</v>
      </c>
      <c r="Q9" s="20">
        <v>14461947</v>
      </c>
      <c r="R9" s="20">
        <v>14461947</v>
      </c>
      <c r="S9" s="20"/>
      <c r="T9" s="20"/>
      <c r="U9" s="20"/>
      <c r="V9" s="20"/>
      <c r="W9" s="20">
        <v>14461947</v>
      </c>
      <c r="X9" s="20">
        <v>21377993</v>
      </c>
      <c r="Y9" s="20">
        <v>-6916046</v>
      </c>
      <c r="Z9" s="21">
        <v>-32.35</v>
      </c>
      <c r="AA9" s="22">
        <v>28503991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9334758</v>
      </c>
      <c r="D11" s="18"/>
      <c r="E11" s="19">
        <v>10610000</v>
      </c>
      <c r="F11" s="20">
        <v>9801497</v>
      </c>
      <c r="G11" s="20">
        <v>379046</v>
      </c>
      <c r="H11" s="20">
        <v>9807808</v>
      </c>
      <c r="I11" s="20">
        <v>11084198</v>
      </c>
      <c r="J11" s="20">
        <v>11084198</v>
      </c>
      <c r="K11" s="20">
        <v>11866973</v>
      </c>
      <c r="L11" s="20">
        <v>12567728</v>
      </c>
      <c r="M11" s="20">
        <v>13138201</v>
      </c>
      <c r="N11" s="20">
        <v>13138201</v>
      </c>
      <c r="O11" s="20">
        <v>10330463</v>
      </c>
      <c r="P11" s="20">
        <v>11233005</v>
      </c>
      <c r="Q11" s="20">
        <v>11951705</v>
      </c>
      <c r="R11" s="20">
        <v>11951705</v>
      </c>
      <c r="S11" s="20"/>
      <c r="T11" s="20"/>
      <c r="U11" s="20"/>
      <c r="V11" s="20"/>
      <c r="W11" s="20">
        <v>11951705</v>
      </c>
      <c r="X11" s="20">
        <v>7351123</v>
      </c>
      <c r="Y11" s="20">
        <v>4600582</v>
      </c>
      <c r="Z11" s="21">
        <v>62.58</v>
      </c>
      <c r="AA11" s="22">
        <v>9801497</v>
      </c>
    </row>
    <row r="12" spans="1:27" ht="13.5">
      <c r="A12" s="27" t="s">
        <v>39</v>
      </c>
      <c r="B12" s="28"/>
      <c r="C12" s="29">
        <f aca="true" t="shared" si="0" ref="C12:Y12">SUM(C6:C11)</f>
        <v>279200201</v>
      </c>
      <c r="D12" s="29">
        <f>SUM(D6:D11)</f>
        <v>0</v>
      </c>
      <c r="E12" s="30">
        <f t="shared" si="0"/>
        <v>350195455</v>
      </c>
      <c r="F12" s="31">
        <f t="shared" si="0"/>
        <v>282374989</v>
      </c>
      <c r="G12" s="31">
        <f t="shared" si="0"/>
        <v>72426602</v>
      </c>
      <c r="H12" s="31">
        <f t="shared" si="0"/>
        <v>333188640</v>
      </c>
      <c r="I12" s="31">
        <f t="shared" si="0"/>
        <v>317150686</v>
      </c>
      <c r="J12" s="31">
        <f t="shared" si="0"/>
        <v>317150686</v>
      </c>
      <c r="K12" s="31">
        <f t="shared" si="0"/>
        <v>255381755</v>
      </c>
      <c r="L12" s="31">
        <f t="shared" si="0"/>
        <v>334914557</v>
      </c>
      <c r="M12" s="31">
        <f t="shared" si="0"/>
        <v>351255856</v>
      </c>
      <c r="N12" s="31">
        <f t="shared" si="0"/>
        <v>351255856</v>
      </c>
      <c r="O12" s="31">
        <f t="shared" si="0"/>
        <v>352773199</v>
      </c>
      <c r="P12" s="31">
        <f t="shared" si="0"/>
        <v>368634584</v>
      </c>
      <c r="Q12" s="31">
        <f t="shared" si="0"/>
        <v>458787791</v>
      </c>
      <c r="R12" s="31">
        <f t="shared" si="0"/>
        <v>458787791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458787791</v>
      </c>
      <c r="X12" s="31">
        <f t="shared" si="0"/>
        <v>211781242</v>
      </c>
      <c r="Y12" s="31">
        <f t="shared" si="0"/>
        <v>247006549</v>
      </c>
      <c r="Z12" s="32">
        <f>+IF(X12&lt;&gt;0,+(Y12/X12)*100,0)</f>
        <v>116.63287393507684</v>
      </c>
      <c r="AA12" s="33">
        <f>SUM(AA6:AA11)</f>
        <v>282374989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46569574</v>
      </c>
      <c r="D17" s="18"/>
      <c r="E17" s="19">
        <v>46565940</v>
      </c>
      <c r="F17" s="20">
        <v>46565940</v>
      </c>
      <c r="G17" s="20"/>
      <c r="H17" s="20">
        <v>46569574</v>
      </c>
      <c r="I17" s="20"/>
      <c r="J17" s="20"/>
      <c r="K17" s="20">
        <v>46569574</v>
      </c>
      <c r="L17" s="20">
        <v>46569574</v>
      </c>
      <c r="M17" s="20">
        <v>46569574</v>
      </c>
      <c r="N17" s="20">
        <v>46569574</v>
      </c>
      <c r="O17" s="20">
        <v>46569574</v>
      </c>
      <c r="P17" s="20">
        <v>46569574</v>
      </c>
      <c r="Q17" s="20">
        <v>46569574</v>
      </c>
      <c r="R17" s="20">
        <v>46569574</v>
      </c>
      <c r="S17" s="20"/>
      <c r="T17" s="20"/>
      <c r="U17" s="20"/>
      <c r="V17" s="20"/>
      <c r="W17" s="20">
        <v>46569574</v>
      </c>
      <c r="X17" s="20">
        <v>34924455</v>
      </c>
      <c r="Y17" s="20">
        <v>11645119</v>
      </c>
      <c r="Z17" s="21">
        <v>33.34</v>
      </c>
      <c r="AA17" s="22">
        <v>46565940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1981950457</v>
      </c>
      <c r="D19" s="18"/>
      <c r="E19" s="19">
        <v>1977439839</v>
      </c>
      <c r="F19" s="20">
        <v>2029807165</v>
      </c>
      <c r="G19" s="20">
        <v>1115523</v>
      </c>
      <c r="H19" s="20">
        <v>1995487358</v>
      </c>
      <c r="I19" s="20">
        <v>-10135978</v>
      </c>
      <c r="J19" s="20">
        <v>-10135978</v>
      </c>
      <c r="K19" s="20">
        <v>1970579357</v>
      </c>
      <c r="L19" s="20">
        <v>1974510650</v>
      </c>
      <c r="M19" s="20">
        <v>1984354065</v>
      </c>
      <c r="N19" s="20">
        <v>1984354065</v>
      </c>
      <c r="O19" s="20">
        <v>1983246332</v>
      </c>
      <c r="P19" s="20">
        <v>1979664229</v>
      </c>
      <c r="Q19" s="20">
        <v>1976055116</v>
      </c>
      <c r="R19" s="20">
        <v>1976055116</v>
      </c>
      <c r="S19" s="20"/>
      <c r="T19" s="20"/>
      <c r="U19" s="20"/>
      <c r="V19" s="20"/>
      <c r="W19" s="20">
        <v>1976055116</v>
      </c>
      <c r="X19" s="20">
        <v>1522355374</v>
      </c>
      <c r="Y19" s="20">
        <v>453699742</v>
      </c>
      <c r="Z19" s="21">
        <v>29.8</v>
      </c>
      <c r="AA19" s="22">
        <v>2029807165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5958265</v>
      </c>
      <c r="D22" s="18"/>
      <c r="E22" s="19">
        <v>1695447</v>
      </c>
      <c r="F22" s="20">
        <v>1695449</v>
      </c>
      <c r="G22" s="20"/>
      <c r="H22" s="20">
        <v>5958265</v>
      </c>
      <c r="I22" s="20"/>
      <c r="J22" s="20"/>
      <c r="K22" s="20">
        <v>5958265</v>
      </c>
      <c r="L22" s="20">
        <v>5958265</v>
      </c>
      <c r="M22" s="20">
        <v>5958265</v>
      </c>
      <c r="N22" s="20">
        <v>5958265</v>
      </c>
      <c r="O22" s="20">
        <v>5958265</v>
      </c>
      <c r="P22" s="20">
        <v>5958265</v>
      </c>
      <c r="Q22" s="20">
        <v>5958265</v>
      </c>
      <c r="R22" s="20">
        <v>5958265</v>
      </c>
      <c r="S22" s="20"/>
      <c r="T22" s="20"/>
      <c r="U22" s="20"/>
      <c r="V22" s="20"/>
      <c r="W22" s="20">
        <v>5958265</v>
      </c>
      <c r="X22" s="20">
        <v>1271587</v>
      </c>
      <c r="Y22" s="20">
        <v>4686678</v>
      </c>
      <c r="Z22" s="21">
        <v>368.57</v>
      </c>
      <c r="AA22" s="22">
        <v>1695449</v>
      </c>
    </row>
    <row r="23" spans="1:27" ht="13.5">
      <c r="A23" s="23" t="s">
        <v>49</v>
      </c>
      <c r="B23" s="17"/>
      <c r="C23" s="18">
        <v>18701</v>
      </c>
      <c r="D23" s="18"/>
      <c r="E23" s="19">
        <v>18701</v>
      </c>
      <c r="F23" s="20">
        <v>18701</v>
      </c>
      <c r="G23" s="24"/>
      <c r="H23" s="24">
        <v>18701</v>
      </c>
      <c r="I23" s="24"/>
      <c r="J23" s="20"/>
      <c r="K23" s="24">
        <v>18701</v>
      </c>
      <c r="L23" s="24">
        <v>18701</v>
      </c>
      <c r="M23" s="20">
        <v>18701</v>
      </c>
      <c r="N23" s="24">
        <v>18701</v>
      </c>
      <c r="O23" s="24">
        <v>18701</v>
      </c>
      <c r="P23" s="24">
        <v>18701</v>
      </c>
      <c r="Q23" s="20">
        <v>18701</v>
      </c>
      <c r="R23" s="24">
        <v>18701</v>
      </c>
      <c r="S23" s="24"/>
      <c r="T23" s="20"/>
      <c r="U23" s="24"/>
      <c r="V23" s="24"/>
      <c r="W23" s="24">
        <v>18701</v>
      </c>
      <c r="X23" s="20">
        <v>14026</v>
      </c>
      <c r="Y23" s="24">
        <v>4675</v>
      </c>
      <c r="Z23" s="25">
        <v>33.33</v>
      </c>
      <c r="AA23" s="26">
        <v>18701</v>
      </c>
    </row>
    <row r="24" spans="1:27" ht="13.5">
      <c r="A24" s="27" t="s">
        <v>50</v>
      </c>
      <c r="B24" s="35"/>
      <c r="C24" s="29">
        <f aca="true" t="shared" si="1" ref="C24:Y24">SUM(C15:C23)</f>
        <v>2034496997</v>
      </c>
      <c r="D24" s="29">
        <f>SUM(D15:D23)</f>
        <v>0</v>
      </c>
      <c r="E24" s="36">
        <f t="shared" si="1"/>
        <v>2025719927</v>
      </c>
      <c r="F24" s="37">
        <f t="shared" si="1"/>
        <v>2078087255</v>
      </c>
      <c r="G24" s="37">
        <f t="shared" si="1"/>
        <v>1115523</v>
      </c>
      <c r="H24" s="37">
        <f t="shared" si="1"/>
        <v>2048033898</v>
      </c>
      <c r="I24" s="37">
        <f t="shared" si="1"/>
        <v>-10135978</v>
      </c>
      <c r="J24" s="37">
        <f t="shared" si="1"/>
        <v>-10135978</v>
      </c>
      <c r="K24" s="37">
        <f t="shared" si="1"/>
        <v>2023125897</v>
      </c>
      <c r="L24" s="37">
        <f t="shared" si="1"/>
        <v>2027057190</v>
      </c>
      <c r="M24" s="37">
        <f t="shared" si="1"/>
        <v>2036900605</v>
      </c>
      <c r="N24" s="37">
        <f t="shared" si="1"/>
        <v>2036900605</v>
      </c>
      <c r="O24" s="37">
        <f t="shared" si="1"/>
        <v>2035792872</v>
      </c>
      <c r="P24" s="37">
        <f t="shared" si="1"/>
        <v>2032210769</v>
      </c>
      <c r="Q24" s="37">
        <f t="shared" si="1"/>
        <v>2028601656</v>
      </c>
      <c r="R24" s="37">
        <f t="shared" si="1"/>
        <v>2028601656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2028601656</v>
      </c>
      <c r="X24" s="37">
        <f t="shared" si="1"/>
        <v>1558565442</v>
      </c>
      <c r="Y24" s="37">
        <f t="shared" si="1"/>
        <v>470036214</v>
      </c>
      <c r="Z24" s="38">
        <f>+IF(X24&lt;&gt;0,+(Y24/X24)*100,0)</f>
        <v>30.158259726125763</v>
      </c>
      <c r="AA24" s="39">
        <f>SUM(AA15:AA23)</f>
        <v>2078087255</v>
      </c>
    </row>
    <row r="25" spans="1:27" ht="13.5">
      <c r="A25" s="27" t="s">
        <v>51</v>
      </c>
      <c r="B25" s="28"/>
      <c r="C25" s="29">
        <f aca="true" t="shared" si="2" ref="C25:Y25">+C12+C24</f>
        <v>2313697198</v>
      </c>
      <c r="D25" s="29">
        <f>+D12+D24</f>
        <v>0</v>
      </c>
      <c r="E25" s="30">
        <f t="shared" si="2"/>
        <v>2375915382</v>
      </c>
      <c r="F25" s="31">
        <f t="shared" si="2"/>
        <v>2360462244</v>
      </c>
      <c r="G25" s="31">
        <f t="shared" si="2"/>
        <v>73542125</v>
      </c>
      <c r="H25" s="31">
        <f t="shared" si="2"/>
        <v>2381222538</v>
      </c>
      <c r="I25" s="31">
        <f t="shared" si="2"/>
        <v>307014708</v>
      </c>
      <c r="J25" s="31">
        <f t="shared" si="2"/>
        <v>307014708</v>
      </c>
      <c r="K25" s="31">
        <f t="shared" si="2"/>
        <v>2278507652</v>
      </c>
      <c r="L25" s="31">
        <f t="shared" si="2"/>
        <v>2361971747</v>
      </c>
      <c r="M25" s="31">
        <f t="shared" si="2"/>
        <v>2388156461</v>
      </c>
      <c r="N25" s="31">
        <f t="shared" si="2"/>
        <v>2388156461</v>
      </c>
      <c r="O25" s="31">
        <f t="shared" si="2"/>
        <v>2388566071</v>
      </c>
      <c r="P25" s="31">
        <f t="shared" si="2"/>
        <v>2400845353</v>
      </c>
      <c r="Q25" s="31">
        <f t="shared" si="2"/>
        <v>2487389447</v>
      </c>
      <c r="R25" s="31">
        <f t="shared" si="2"/>
        <v>2487389447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2487389447</v>
      </c>
      <c r="X25" s="31">
        <f t="shared" si="2"/>
        <v>1770346684</v>
      </c>
      <c r="Y25" s="31">
        <f t="shared" si="2"/>
        <v>717042763</v>
      </c>
      <c r="Z25" s="32">
        <f>+IF(X25&lt;&gt;0,+(Y25/X25)*100,0)</f>
        <v>40.50295738571847</v>
      </c>
      <c r="AA25" s="33">
        <f>+AA12+AA24</f>
        <v>2360462244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22163180</v>
      </c>
      <c r="D30" s="18"/>
      <c r="E30" s="19">
        <v>30000000</v>
      </c>
      <c r="F30" s="20">
        <v>24000000</v>
      </c>
      <c r="G30" s="20">
        <v>1026846</v>
      </c>
      <c r="H30" s="20">
        <v>22163180</v>
      </c>
      <c r="I30" s="20">
        <v>22163180</v>
      </c>
      <c r="J30" s="20">
        <v>22163180</v>
      </c>
      <c r="K30" s="20">
        <v>22163180</v>
      </c>
      <c r="L30" s="20">
        <v>22163180</v>
      </c>
      <c r="M30" s="20">
        <v>22163180</v>
      </c>
      <c r="N30" s="20">
        <v>22163180</v>
      </c>
      <c r="O30" s="20">
        <v>22163180</v>
      </c>
      <c r="P30" s="20">
        <v>22163180</v>
      </c>
      <c r="Q30" s="20">
        <v>22163180</v>
      </c>
      <c r="R30" s="20">
        <v>22163180</v>
      </c>
      <c r="S30" s="20"/>
      <c r="T30" s="20"/>
      <c r="U30" s="20"/>
      <c r="V30" s="20"/>
      <c r="W30" s="20">
        <v>22163180</v>
      </c>
      <c r="X30" s="20">
        <v>18000000</v>
      </c>
      <c r="Y30" s="20">
        <v>4163180</v>
      </c>
      <c r="Z30" s="21">
        <v>23.13</v>
      </c>
      <c r="AA30" s="22">
        <v>24000000</v>
      </c>
    </row>
    <row r="31" spans="1:27" ht="13.5">
      <c r="A31" s="23" t="s">
        <v>56</v>
      </c>
      <c r="B31" s="17"/>
      <c r="C31" s="18">
        <v>15315894</v>
      </c>
      <c r="D31" s="18"/>
      <c r="E31" s="19">
        <v>14323500</v>
      </c>
      <c r="F31" s="20">
        <v>16081689</v>
      </c>
      <c r="G31" s="20">
        <v>84620</v>
      </c>
      <c r="H31" s="20">
        <v>15476419</v>
      </c>
      <c r="I31" s="20">
        <v>15545264</v>
      </c>
      <c r="J31" s="20">
        <v>15545264</v>
      </c>
      <c r="K31" s="20">
        <v>15545264</v>
      </c>
      <c r="L31" s="20">
        <v>15762635</v>
      </c>
      <c r="M31" s="20">
        <v>15934331</v>
      </c>
      <c r="N31" s="20">
        <v>15934331</v>
      </c>
      <c r="O31" s="20">
        <v>16010671</v>
      </c>
      <c r="P31" s="20">
        <v>16068827</v>
      </c>
      <c r="Q31" s="20">
        <v>16125245</v>
      </c>
      <c r="R31" s="20">
        <v>16125245</v>
      </c>
      <c r="S31" s="20"/>
      <c r="T31" s="20"/>
      <c r="U31" s="20"/>
      <c r="V31" s="20"/>
      <c r="W31" s="20">
        <v>16125245</v>
      </c>
      <c r="X31" s="20">
        <v>12061267</v>
      </c>
      <c r="Y31" s="20">
        <v>4063978</v>
      </c>
      <c r="Z31" s="21">
        <v>33.69</v>
      </c>
      <c r="AA31" s="22">
        <v>16081689</v>
      </c>
    </row>
    <row r="32" spans="1:27" ht="13.5">
      <c r="A32" s="23" t="s">
        <v>57</v>
      </c>
      <c r="B32" s="17"/>
      <c r="C32" s="18">
        <v>96342114</v>
      </c>
      <c r="D32" s="18"/>
      <c r="E32" s="19">
        <v>102377193</v>
      </c>
      <c r="F32" s="20">
        <v>101159219</v>
      </c>
      <c r="G32" s="20">
        <v>-42204631</v>
      </c>
      <c r="H32" s="20">
        <v>54181632</v>
      </c>
      <c r="I32" s="20">
        <v>52529511</v>
      </c>
      <c r="J32" s="20">
        <v>52529511</v>
      </c>
      <c r="K32" s="20">
        <v>80019197</v>
      </c>
      <c r="L32" s="20">
        <v>77546475</v>
      </c>
      <c r="M32" s="20">
        <v>78858422</v>
      </c>
      <c r="N32" s="20">
        <v>78858422</v>
      </c>
      <c r="O32" s="20">
        <v>76077931</v>
      </c>
      <c r="P32" s="20">
        <v>81287859</v>
      </c>
      <c r="Q32" s="20">
        <v>82172654</v>
      </c>
      <c r="R32" s="20">
        <v>82172654</v>
      </c>
      <c r="S32" s="20"/>
      <c r="T32" s="20"/>
      <c r="U32" s="20"/>
      <c r="V32" s="20"/>
      <c r="W32" s="20">
        <v>82172654</v>
      </c>
      <c r="X32" s="20">
        <v>75869414</v>
      </c>
      <c r="Y32" s="20">
        <v>6303240</v>
      </c>
      <c r="Z32" s="21">
        <v>8.31</v>
      </c>
      <c r="AA32" s="22">
        <v>101159219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>
        <v>2650255</v>
      </c>
      <c r="J33" s="20">
        <v>2650255</v>
      </c>
      <c r="K33" s="20">
        <v>3404479</v>
      </c>
      <c r="L33" s="20">
        <v>-436143</v>
      </c>
      <c r="M33" s="20">
        <v>381801</v>
      </c>
      <c r="N33" s="20">
        <v>381801</v>
      </c>
      <c r="O33" s="20">
        <v>421052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133821188</v>
      </c>
      <c r="D34" s="29">
        <f>SUM(D29:D33)</f>
        <v>0</v>
      </c>
      <c r="E34" s="30">
        <f t="shared" si="3"/>
        <v>146700693</v>
      </c>
      <c r="F34" s="31">
        <f t="shared" si="3"/>
        <v>141240908</v>
      </c>
      <c r="G34" s="31">
        <f t="shared" si="3"/>
        <v>-41093165</v>
      </c>
      <c r="H34" s="31">
        <f t="shared" si="3"/>
        <v>91821231</v>
      </c>
      <c r="I34" s="31">
        <f t="shared" si="3"/>
        <v>92888210</v>
      </c>
      <c r="J34" s="31">
        <f t="shared" si="3"/>
        <v>92888210</v>
      </c>
      <c r="K34" s="31">
        <f t="shared" si="3"/>
        <v>121132120</v>
      </c>
      <c r="L34" s="31">
        <f t="shared" si="3"/>
        <v>115036147</v>
      </c>
      <c r="M34" s="31">
        <f t="shared" si="3"/>
        <v>117337734</v>
      </c>
      <c r="N34" s="31">
        <f t="shared" si="3"/>
        <v>117337734</v>
      </c>
      <c r="O34" s="31">
        <f t="shared" si="3"/>
        <v>114672834</v>
      </c>
      <c r="P34" s="31">
        <f t="shared" si="3"/>
        <v>119519866</v>
      </c>
      <c r="Q34" s="31">
        <f t="shared" si="3"/>
        <v>120461079</v>
      </c>
      <c r="R34" s="31">
        <f t="shared" si="3"/>
        <v>120461079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120461079</v>
      </c>
      <c r="X34" s="31">
        <f t="shared" si="3"/>
        <v>105930681</v>
      </c>
      <c r="Y34" s="31">
        <f t="shared" si="3"/>
        <v>14530398</v>
      </c>
      <c r="Z34" s="32">
        <f>+IF(X34&lt;&gt;0,+(Y34/X34)*100,0)</f>
        <v>13.716892842405121</v>
      </c>
      <c r="AA34" s="33">
        <f>SUM(AA29:AA33)</f>
        <v>141240908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137558345</v>
      </c>
      <c r="D37" s="18"/>
      <c r="E37" s="19">
        <v>170471879</v>
      </c>
      <c r="F37" s="20">
        <v>169291501</v>
      </c>
      <c r="G37" s="20">
        <v>-465013</v>
      </c>
      <c r="H37" s="20">
        <v>136669653</v>
      </c>
      <c r="I37" s="20">
        <v>135916574</v>
      </c>
      <c r="J37" s="20">
        <v>135916574</v>
      </c>
      <c r="K37" s="20">
        <v>135384539</v>
      </c>
      <c r="L37" s="20">
        <v>134908188</v>
      </c>
      <c r="M37" s="20">
        <v>126782839</v>
      </c>
      <c r="N37" s="20">
        <v>126782839</v>
      </c>
      <c r="O37" s="20">
        <v>132005078</v>
      </c>
      <c r="P37" s="20">
        <v>131439238</v>
      </c>
      <c r="Q37" s="20">
        <v>174273458</v>
      </c>
      <c r="R37" s="20">
        <v>174273458</v>
      </c>
      <c r="S37" s="20"/>
      <c r="T37" s="20"/>
      <c r="U37" s="20"/>
      <c r="V37" s="20"/>
      <c r="W37" s="20">
        <v>174273458</v>
      </c>
      <c r="X37" s="20">
        <v>126968626</v>
      </c>
      <c r="Y37" s="20">
        <v>47304832</v>
      </c>
      <c r="Z37" s="21">
        <v>37.26</v>
      </c>
      <c r="AA37" s="22">
        <v>169291501</v>
      </c>
    </row>
    <row r="38" spans="1:27" ht="13.5">
      <c r="A38" s="23" t="s">
        <v>58</v>
      </c>
      <c r="B38" s="17"/>
      <c r="C38" s="18">
        <v>52130893</v>
      </c>
      <c r="D38" s="18"/>
      <c r="E38" s="19">
        <v>49031692</v>
      </c>
      <c r="F38" s="20">
        <v>54737438</v>
      </c>
      <c r="G38" s="20"/>
      <c r="H38" s="20">
        <v>52130893</v>
      </c>
      <c r="I38" s="20">
        <v>52130893</v>
      </c>
      <c r="J38" s="20">
        <v>52130893</v>
      </c>
      <c r="K38" s="20">
        <v>52130893</v>
      </c>
      <c r="L38" s="20">
        <v>52130893</v>
      </c>
      <c r="M38" s="20">
        <v>52130893</v>
      </c>
      <c r="N38" s="20">
        <v>52130893</v>
      </c>
      <c r="O38" s="20">
        <v>52130893</v>
      </c>
      <c r="P38" s="20">
        <v>52130893</v>
      </c>
      <c r="Q38" s="20">
        <v>52130893</v>
      </c>
      <c r="R38" s="20">
        <v>52130893</v>
      </c>
      <c r="S38" s="20"/>
      <c r="T38" s="20"/>
      <c r="U38" s="20"/>
      <c r="V38" s="20"/>
      <c r="W38" s="20">
        <v>52130893</v>
      </c>
      <c r="X38" s="20">
        <v>41053079</v>
      </c>
      <c r="Y38" s="20">
        <v>11077814</v>
      </c>
      <c r="Z38" s="21">
        <v>26.98</v>
      </c>
      <c r="AA38" s="22">
        <v>54737438</v>
      </c>
    </row>
    <row r="39" spans="1:27" ht="13.5">
      <c r="A39" s="27" t="s">
        <v>61</v>
      </c>
      <c r="B39" s="35"/>
      <c r="C39" s="29">
        <f aca="true" t="shared" si="4" ref="C39:Y39">SUM(C37:C38)</f>
        <v>189689238</v>
      </c>
      <c r="D39" s="29">
        <f>SUM(D37:D38)</f>
        <v>0</v>
      </c>
      <c r="E39" s="36">
        <f t="shared" si="4"/>
        <v>219503571</v>
      </c>
      <c r="F39" s="37">
        <f t="shared" si="4"/>
        <v>224028939</v>
      </c>
      <c r="G39" s="37">
        <f t="shared" si="4"/>
        <v>-465013</v>
      </c>
      <c r="H39" s="37">
        <f t="shared" si="4"/>
        <v>188800546</v>
      </c>
      <c r="I39" s="37">
        <f t="shared" si="4"/>
        <v>188047467</v>
      </c>
      <c r="J39" s="37">
        <f t="shared" si="4"/>
        <v>188047467</v>
      </c>
      <c r="K39" s="37">
        <f t="shared" si="4"/>
        <v>187515432</v>
      </c>
      <c r="L39" s="37">
        <f t="shared" si="4"/>
        <v>187039081</v>
      </c>
      <c r="M39" s="37">
        <f t="shared" si="4"/>
        <v>178913732</v>
      </c>
      <c r="N39" s="37">
        <f t="shared" si="4"/>
        <v>178913732</v>
      </c>
      <c r="O39" s="37">
        <f t="shared" si="4"/>
        <v>184135971</v>
      </c>
      <c r="P39" s="37">
        <f t="shared" si="4"/>
        <v>183570131</v>
      </c>
      <c r="Q39" s="37">
        <f t="shared" si="4"/>
        <v>226404351</v>
      </c>
      <c r="R39" s="37">
        <f t="shared" si="4"/>
        <v>226404351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226404351</v>
      </c>
      <c r="X39" s="37">
        <f t="shared" si="4"/>
        <v>168021705</v>
      </c>
      <c r="Y39" s="37">
        <f t="shared" si="4"/>
        <v>58382646</v>
      </c>
      <c r="Z39" s="38">
        <f>+IF(X39&lt;&gt;0,+(Y39/X39)*100,0)</f>
        <v>34.747085800611295</v>
      </c>
      <c r="AA39" s="39">
        <f>SUM(AA37:AA38)</f>
        <v>224028939</v>
      </c>
    </row>
    <row r="40" spans="1:27" ht="13.5">
      <c r="A40" s="27" t="s">
        <v>62</v>
      </c>
      <c r="B40" s="28"/>
      <c r="C40" s="29">
        <f aca="true" t="shared" si="5" ref="C40:Y40">+C34+C39</f>
        <v>323510426</v>
      </c>
      <c r="D40" s="29">
        <f>+D34+D39</f>
        <v>0</v>
      </c>
      <c r="E40" s="30">
        <f t="shared" si="5"/>
        <v>366204264</v>
      </c>
      <c r="F40" s="31">
        <f t="shared" si="5"/>
        <v>365269847</v>
      </c>
      <c r="G40" s="31">
        <f t="shared" si="5"/>
        <v>-41558178</v>
      </c>
      <c r="H40" s="31">
        <f t="shared" si="5"/>
        <v>280621777</v>
      </c>
      <c r="I40" s="31">
        <f t="shared" si="5"/>
        <v>280935677</v>
      </c>
      <c r="J40" s="31">
        <f t="shared" si="5"/>
        <v>280935677</v>
      </c>
      <c r="K40" s="31">
        <f t="shared" si="5"/>
        <v>308647552</v>
      </c>
      <c r="L40" s="31">
        <f t="shared" si="5"/>
        <v>302075228</v>
      </c>
      <c r="M40" s="31">
        <f t="shared" si="5"/>
        <v>296251466</v>
      </c>
      <c r="N40" s="31">
        <f t="shared" si="5"/>
        <v>296251466</v>
      </c>
      <c r="O40" s="31">
        <f t="shared" si="5"/>
        <v>298808805</v>
      </c>
      <c r="P40" s="31">
        <f t="shared" si="5"/>
        <v>303089997</v>
      </c>
      <c r="Q40" s="31">
        <f t="shared" si="5"/>
        <v>346865430</v>
      </c>
      <c r="R40" s="31">
        <f t="shared" si="5"/>
        <v>346865430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346865430</v>
      </c>
      <c r="X40" s="31">
        <f t="shared" si="5"/>
        <v>273952386</v>
      </c>
      <c r="Y40" s="31">
        <f t="shared" si="5"/>
        <v>72913044</v>
      </c>
      <c r="Z40" s="32">
        <f>+IF(X40&lt;&gt;0,+(Y40/X40)*100,0)</f>
        <v>26.61522502673147</v>
      </c>
      <c r="AA40" s="33">
        <f>+AA34+AA39</f>
        <v>365269847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1990186772</v>
      </c>
      <c r="D42" s="43">
        <f>+D25-D40</f>
        <v>0</v>
      </c>
      <c r="E42" s="44">
        <f t="shared" si="6"/>
        <v>2009711118</v>
      </c>
      <c r="F42" s="45">
        <f t="shared" si="6"/>
        <v>1995192397</v>
      </c>
      <c r="G42" s="45">
        <f t="shared" si="6"/>
        <v>115100303</v>
      </c>
      <c r="H42" s="45">
        <f t="shared" si="6"/>
        <v>2100600761</v>
      </c>
      <c r="I42" s="45">
        <f t="shared" si="6"/>
        <v>26079031</v>
      </c>
      <c r="J42" s="45">
        <f t="shared" si="6"/>
        <v>26079031</v>
      </c>
      <c r="K42" s="45">
        <f t="shared" si="6"/>
        <v>1969860100</v>
      </c>
      <c r="L42" s="45">
        <f t="shared" si="6"/>
        <v>2059896519</v>
      </c>
      <c r="M42" s="45">
        <f t="shared" si="6"/>
        <v>2091904995</v>
      </c>
      <c r="N42" s="45">
        <f t="shared" si="6"/>
        <v>2091904995</v>
      </c>
      <c r="O42" s="45">
        <f t="shared" si="6"/>
        <v>2089757266</v>
      </c>
      <c r="P42" s="45">
        <f t="shared" si="6"/>
        <v>2097755356</v>
      </c>
      <c r="Q42" s="45">
        <f t="shared" si="6"/>
        <v>2140524017</v>
      </c>
      <c r="R42" s="45">
        <f t="shared" si="6"/>
        <v>2140524017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2140524017</v>
      </c>
      <c r="X42" s="45">
        <f t="shared" si="6"/>
        <v>1496394298</v>
      </c>
      <c r="Y42" s="45">
        <f t="shared" si="6"/>
        <v>644129719</v>
      </c>
      <c r="Z42" s="46">
        <f>+IF(X42&lt;&gt;0,+(Y42/X42)*100,0)</f>
        <v>43.045453986352996</v>
      </c>
      <c r="AA42" s="47">
        <f>+AA25-AA40</f>
        <v>1995192397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1990186772</v>
      </c>
      <c r="D45" s="18"/>
      <c r="E45" s="19">
        <v>1910439019</v>
      </c>
      <c r="F45" s="20">
        <v>1995192397</v>
      </c>
      <c r="G45" s="20">
        <v>115100303</v>
      </c>
      <c r="H45" s="20">
        <v>2100600761</v>
      </c>
      <c r="I45" s="20">
        <v>26079031</v>
      </c>
      <c r="J45" s="20">
        <v>26079031</v>
      </c>
      <c r="K45" s="20">
        <v>1969860100</v>
      </c>
      <c r="L45" s="20">
        <v>2059896519</v>
      </c>
      <c r="M45" s="20">
        <v>2091904995</v>
      </c>
      <c r="N45" s="20">
        <v>2091904995</v>
      </c>
      <c r="O45" s="20">
        <v>2089757266</v>
      </c>
      <c r="P45" s="20">
        <v>2097755356</v>
      </c>
      <c r="Q45" s="20">
        <v>2140524017</v>
      </c>
      <c r="R45" s="20">
        <v>2140524017</v>
      </c>
      <c r="S45" s="20"/>
      <c r="T45" s="20"/>
      <c r="U45" s="20"/>
      <c r="V45" s="20"/>
      <c r="W45" s="20">
        <v>2140524017</v>
      </c>
      <c r="X45" s="20">
        <v>1496394298</v>
      </c>
      <c r="Y45" s="20">
        <v>644129719</v>
      </c>
      <c r="Z45" s="48">
        <v>43.05</v>
      </c>
      <c r="AA45" s="22">
        <v>1995192397</v>
      </c>
    </row>
    <row r="46" spans="1:27" ht="13.5">
      <c r="A46" s="23" t="s">
        <v>67</v>
      </c>
      <c r="B46" s="17"/>
      <c r="C46" s="18"/>
      <c r="D46" s="18"/>
      <c r="E46" s="19">
        <v>99272099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1990186772</v>
      </c>
      <c r="D48" s="51">
        <f>SUM(D45:D47)</f>
        <v>0</v>
      </c>
      <c r="E48" s="52">
        <f t="shared" si="7"/>
        <v>2009711118</v>
      </c>
      <c r="F48" s="53">
        <f t="shared" si="7"/>
        <v>1995192397</v>
      </c>
      <c r="G48" s="53">
        <f t="shared" si="7"/>
        <v>115100303</v>
      </c>
      <c r="H48" s="53">
        <f t="shared" si="7"/>
        <v>2100600761</v>
      </c>
      <c r="I48" s="53">
        <f t="shared" si="7"/>
        <v>26079031</v>
      </c>
      <c r="J48" s="53">
        <f t="shared" si="7"/>
        <v>26079031</v>
      </c>
      <c r="K48" s="53">
        <f t="shared" si="7"/>
        <v>1969860100</v>
      </c>
      <c r="L48" s="53">
        <f t="shared" si="7"/>
        <v>2059896519</v>
      </c>
      <c r="M48" s="53">
        <f t="shared" si="7"/>
        <v>2091904995</v>
      </c>
      <c r="N48" s="53">
        <f t="shared" si="7"/>
        <v>2091904995</v>
      </c>
      <c r="O48" s="53">
        <f t="shared" si="7"/>
        <v>2089757266</v>
      </c>
      <c r="P48" s="53">
        <f t="shared" si="7"/>
        <v>2097755356</v>
      </c>
      <c r="Q48" s="53">
        <f t="shared" si="7"/>
        <v>2140524017</v>
      </c>
      <c r="R48" s="53">
        <f t="shared" si="7"/>
        <v>2140524017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2140524017</v>
      </c>
      <c r="X48" s="53">
        <f t="shared" si="7"/>
        <v>1496394298</v>
      </c>
      <c r="Y48" s="53">
        <f t="shared" si="7"/>
        <v>644129719</v>
      </c>
      <c r="Z48" s="54">
        <f>+IF(X48&lt;&gt;0,+(Y48/X48)*100,0)</f>
        <v>43.045453986352996</v>
      </c>
      <c r="AA48" s="55">
        <f>SUM(AA45:AA47)</f>
        <v>1995192397</v>
      </c>
    </row>
    <row r="49" spans="1:27" ht="13.5">
      <c r="A49" s="56" t="s">
        <v>70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72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2018-05-17T13:57:19Z</dcterms:created>
  <dcterms:modified xsi:type="dcterms:W3CDTF">2018-05-17T13:58:01Z</dcterms:modified>
  <cp:category/>
  <cp:version/>
  <cp:contentType/>
  <cp:contentStatus/>
</cp:coreProperties>
</file>