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bookViews>
    <workbookView xWindow="0" yWindow="0" windowWidth="28800" windowHeight="12030"/>
  </bookViews>
  <sheets>
    <sheet name="Operating" sheetId="1" r:id="rId1"/>
  </sheets>
  <definedNames>
    <definedName name="_xlnm.Print_Area" localSheetId="0">Operating!$A$1:$W$358</definedName>
  </definedNames>
  <calcPr calcId="162913" calcMode="manual"/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G290" i="1" s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G228" i="1" s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G222" i="1" s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G196" i="1" s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7" i="1" s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G82" i="1" s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6" i="1" s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G17" i="1" s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G8" i="1" s="1"/>
  <c r="E8" i="1"/>
  <c r="D8" i="1"/>
  <c r="G7" i="1"/>
  <c r="G6" i="1"/>
  <c r="G25" i="1" l="1"/>
  <c r="G45" i="1"/>
  <c r="G52" i="1"/>
  <c r="G68" i="1"/>
  <c r="G100" i="1"/>
  <c r="G104" i="1"/>
  <c r="G124" i="1"/>
  <c r="G142" i="1"/>
  <c r="G214" i="1"/>
  <c r="G245" i="1"/>
  <c r="G296" i="1"/>
  <c r="G336" i="1"/>
  <c r="G51" i="1"/>
  <c r="G83" i="1"/>
  <c r="G99" i="1"/>
  <c r="G155" i="1"/>
  <c r="G161" i="1"/>
  <c r="G177" i="1"/>
  <c r="G183" i="1"/>
  <c r="G203" i="1"/>
  <c r="G229" i="1"/>
  <c r="G321" i="1"/>
  <c r="G335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<sst xmlns="http://schemas.openxmlformats.org/spreadsheetml/2006/main" count="1001" uniqueCount="607">
  <si>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</si>
  <si>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</si>
  <si>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1st Quarter Ended 30 September 2021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</si>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</sst>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showGridLines="0" tabSelected="1" view="pageBreakPreview" topLeftCell="A238" zoomScale="60" zoomScaleNormal="100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8234111627</v>
      </c>
      <c r="E6" s="27">
        <v>8316332952</v>
      </c>
      <c r="F6" s="27">
        <v>2337559600</v>
      </c>
      <c r="G6" s="36">
        <f>IF(($D6       =0),0,($F6       /$D6       ))</f>
        <v>0.28388728570730609</v>
      </c>
      <c r="H6" s="26">
        <v>1068818864</v>
      </c>
      <c r="I6" s="27">
        <v>491471512</v>
      </c>
      <c r="J6" s="27">
        <v>777269224</v>
      </c>
      <c r="K6" s="26">
        <v>2337559600</v>
      </c>
      <c r="L6" s="26">
        <v>0</v>
      </c>
      <c r="M6" s="27">
        <v>0</v>
      </c>
      <c r="N6" s="27">
        <v>0</v>
      </c>
      <c r="O6" s="26">
        <v>0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12835947880</v>
      </c>
      <c r="E7" s="27">
        <v>12835947880</v>
      </c>
      <c r="F7" s="27">
        <v>1474942774</v>
      </c>
      <c r="G7" s="36">
        <f>IF(($D7       =0),0,($F7       /$D7       ))</f>
        <v>0.11490719561880926</v>
      </c>
      <c r="H7" s="26">
        <v>262415068</v>
      </c>
      <c r="I7" s="27">
        <v>700367880</v>
      </c>
      <c r="J7" s="27">
        <v>512159826</v>
      </c>
      <c r="K7" s="26">
        <v>1474942774</v>
      </c>
      <c r="L7" s="26">
        <v>0</v>
      </c>
      <c r="M7" s="27">
        <v>0</v>
      </c>
      <c r="N7" s="27">
        <v>0</v>
      </c>
      <c r="O7" s="26">
        <v>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21070059507</v>
      </c>
      <c r="E8" s="29">
        <f>SUM(E6:E7)</f>
        <v>21152280832</v>
      </c>
      <c r="F8" s="29">
        <f>SUM(F6:F7)</f>
        <v>3812502374</v>
      </c>
      <c r="G8" s="37">
        <f>IF(($D8       =0),0,($F8       /$D8       ))</f>
        <v>0.18094407245187852</v>
      </c>
      <c r="H8" s="28">
        <f t="shared" ref="H8:W8" si="0">SUM(H6:H7)</f>
        <v>1331233932</v>
      </c>
      <c r="I8" s="29">
        <f t="shared" si="0"/>
        <v>1191839392</v>
      </c>
      <c r="J8" s="29">
        <f t="shared" si="0"/>
        <v>1289429050</v>
      </c>
      <c r="K8" s="28">
        <f t="shared" si="0"/>
        <v>3812502374</v>
      </c>
      <c r="L8" s="28">
        <f t="shared" si="0"/>
        <v>0</v>
      </c>
      <c r="M8" s="29">
        <f t="shared" si="0"/>
        <v>0</v>
      </c>
      <c r="N8" s="29">
        <f t="shared" si="0"/>
        <v>0</v>
      </c>
      <c r="O8" s="28">
        <f t="shared" si="0"/>
        <v>0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539403470</v>
      </c>
      <c r="E9" s="27">
        <v>539403470</v>
      </c>
      <c r="F9" s="27">
        <v>159296407</v>
      </c>
      <c r="G9" s="36">
        <f>IF(($D9       =0),0,($F9       /$D9       ))</f>
        <v>0.29531958146283338</v>
      </c>
      <c r="H9" s="26">
        <v>115364612</v>
      </c>
      <c r="I9" s="27">
        <v>21563854</v>
      </c>
      <c r="J9" s="27">
        <v>22367941</v>
      </c>
      <c r="K9" s="26">
        <v>159296407</v>
      </c>
      <c r="L9" s="26">
        <v>0</v>
      </c>
      <c r="M9" s="27">
        <v>0</v>
      </c>
      <c r="N9" s="27">
        <v>0</v>
      </c>
      <c r="O9" s="26">
        <v>0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279938823</v>
      </c>
      <c r="E10" s="27">
        <v>279938823</v>
      </c>
      <c r="F10" s="27">
        <v>85839896</v>
      </c>
      <c r="G10" s="36">
        <f t="shared" ref="G10:G52" si="1">IF(($D10      =0),0,($F10      /$D10      ))</f>
        <v>0.30663805427230789</v>
      </c>
      <c r="H10" s="26">
        <v>56294610</v>
      </c>
      <c r="I10" s="27">
        <v>14803025</v>
      </c>
      <c r="J10" s="27">
        <v>14742261</v>
      </c>
      <c r="K10" s="26">
        <v>85839896</v>
      </c>
      <c r="L10" s="26">
        <v>0</v>
      </c>
      <c r="M10" s="27">
        <v>0</v>
      </c>
      <c r="N10" s="27">
        <v>0</v>
      </c>
      <c r="O10" s="26">
        <v>0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607680636</v>
      </c>
      <c r="E11" s="27">
        <v>607680636</v>
      </c>
      <c r="F11" s="27">
        <v>198943113</v>
      </c>
      <c r="G11" s="36">
        <f t="shared" si="1"/>
        <v>0.32738103078209652</v>
      </c>
      <c r="H11" s="26">
        <v>140512249</v>
      </c>
      <c r="I11" s="27">
        <v>28629487</v>
      </c>
      <c r="J11" s="27">
        <v>29801377</v>
      </c>
      <c r="K11" s="26">
        <v>198943113</v>
      </c>
      <c r="L11" s="26">
        <v>0</v>
      </c>
      <c r="M11" s="27">
        <v>0</v>
      </c>
      <c r="N11" s="27">
        <v>0</v>
      </c>
      <c r="O11" s="26">
        <v>0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469239356</v>
      </c>
      <c r="E12" s="27">
        <v>469239356</v>
      </c>
      <c r="F12" s="27">
        <v>137653243</v>
      </c>
      <c r="G12" s="36">
        <f t="shared" si="1"/>
        <v>0.29335400204581308</v>
      </c>
      <c r="H12" s="26">
        <v>79670409</v>
      </c>
      <c r="I12" s="27">
        <v>30403825</v>
      </c>
      <c r="J12" s="27">
        <v>27579009</v>
      </c>
      <c r="K12" s="26">
        <v>137653243</v>
      </c>
      <c r="L12" s="26">
        <v>0</v>
      </c>
      <c r="M12" s="27">
        <v>0</v>
      </c>
      <c r="N12" s="27">
        <v>0</v>
      </c>
      <c r="O12" s="26">
        <v>0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218598031</v>
      </c>
      <c r="E13" s="27">
        <v>218598031</v>
      </c>
      <c r="F13" s="27">
        <v>118906926</v>
      </c>
      <c r="G13" s="36">
        <f t="shared" si="1"/>
        <v>0.5439524109894659</v>
      </c>
      <c r="H13" s="26">
        <v>113314185</v>
      </c>
      <c r="I13" s="27">
        <v>803652</v>
      </c>
      <c r="J13" s="27">
        <v>4789089</v>
      </c>
      <c r="K13" s="26">
        <v>118906926</v>
      </c>
      <c r="L13" s="26">
        <v>0</v>
      </c>
      <c r="M13" s="27">
        <v>0</v>
      </c>
      <c r="N13" s="27">
        <v>0</v>
      </c>
      <c r="O13" s="26">
        <v>0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965399876</v>
      </c>
      <c r="E14" s="27">
        <v>965399876</v>
      </c>
      <c r="F14" s="27">
        <v>310470679</v>
      </c>
      <c r="G14" s="36">
        <f t="shared" si="1"/>
        <v>0.32159801002501892</v>
      </c>
      <c r="H14" s="26">
        <v>198352274</v>
      </c>
      <c r="I14" s="27">
        <v>46019250</v>
      </c>
      <c r="J14" s="27">
        <v>66099155</v>
      </c>
      <c r="K14" s="26">
        <v>310470679</v>
      </c>
      <c r="L14" s="26">
        <v>0</v>
      </c>
      <c r="M14" s="27">
        <v>0</v>
      </c>
      <c r="N14" s="27">
        <v>0</v>
      </c>
      <c r="O14" s="26">
        <v>0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150786458</v>
      </c>
      <c r="E15" s="27">
        <v>150786458</v>
      </c>
      <c r="F15" s="27">
        <v>58210171</v>
      </c>
      <c r="G15" s="36">
        <f t="shared" si="1"/>
        <v>0.38604375865105872</v>
      </c>
      <c r="H15" s="26">
        <v>47146560</v>
      </c>
      <c r="I15" s="27">
        <v>5790557</v>
      </c>
      <c r="J15" s="27">
        <v>5273054</v>
      </c>
      <c r="K15" s="26">
        <v>58210171</v>
      </c>
      <c r="L15" s="26">
        <v>0</v>
      </c>
      <c r="M15" s="27">
        <v>0</v>
      </c>
      <c r="N15" s="27">
        <v>0</v>
      </c>
      <c r="O15" s="26">
        <v>0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165074052</v>
      </c>
      <c r="F16" s="27">
        <v>20966027</v>
      </c>
      <c r="G16" s="36">
        <f t="shared" si="1"/>
        <v>0.14165703054166509</v>
      </c>
      <c r="H16" s="26">
        <v>6335688</v>
      </c>
      <c r="I16" s="27">
        <v>6586193</v>
      </c>
      <c r="J16" s="27">
        <v>8044146</v>
      </c>
      <c r="K16" s="26">
        <v>20966027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3379052202</v>
      </c>
      <c r="E17" s="29">
        <f>SUM(E9:E16)</f>
        <v>3396120702</v>
      </c>
      <c r="F17" s="29">
        <f>SUM(F9:F16)</f>
        <v>1090286462</v>
      </c>
      <c r="G17" s="37">
        <f t="shared" si="1"/>
        <v>0.32266043754952323</v>
      </c>
      <c r="H17" s="28">
        <f t="shared" ref="H17:W17" si="2">SUM(H9:H16)</f>
        <v>756990587</v>
      </c>
      <c r="I17" s="29">
        <f t="shared" si="2"/>
        <v>154599843</v>
      </c>
      <c r="J17" s="29">
        <f t="shared" si="2"/>
        <v>178696032</v>
      </c>
      <c r="K17" s="28">
        <f t="shared" si="2"/>
        <v>1090286462</v>
      </c>
      <c r="L17" s="28">
        <f t="shared" si="2"/>
        <v>0</v>
      </c>
      <c r="M17" s="29">
        <f t="shared" si="2"/>
        <v>0</v>
      </c>
      <c r="N17" s="29">
        <f t="shared" si="2"/>
        <v>0</v>
      </c>
      <c r="O17" s="28">
        <f t="shared" si="2"/>
        <v>0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307047000</v>
      </c>
      <c r="E18" s="27">
        <v>307047000</v>
      </c>
      <c r="F18" s="27">
        <v>128008768</v>
      </c>
      <c r="G18" s="36">
        <f t="shared" si="1"/>
        <v>0.41690284549270956</v>
      </c>
      <c r="H18" s="26">
        <v>116357205</v>
      </c>
      <c r="I18" s="27">
        <v>2964076</v>
      </c>
      <c r="J18" s="27">
        <v>8687487</v>
      </c>
      <c r="K18" s="26">
        <v>128008768</v>
      </c>
      <c r="L18" s="26">
        <v>0</v>
      </c>
      <c r="M18" s="27">
        <v>0</v>
      </c>
      <c r="N18" s="27">
        <v>0</v>
      </c>
      <c r="O18" s="26">
        <v>0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395302627</v>
      </c>
      <c r="E19" s="27">
        <v>401741740</v>
      </c>
      <c r="F19" s="27">
        <v>154293855</v>
      </c>
      <c r="G19" s="36">
        <f t="shared" si="1"/>
        <v>0.39031831427722841</v>
      </c>
      <c r="H19" s="26">
        <v>139830284</v>
      </c>
      <c r="I19" s="27">
        <v>5685047</v>
      </c>
      <c r="J19" s="27">
        <v>8778524</v>
      </c>
      <c r="K19" s="26">
        <v>154293855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111365059</v>
      </c>
      <c r="E20" s="27">
        <v>111365059</v>
      </c>
      <c r="F20" s="27">
        <v>37014102</v>
      </c>
      <c r="G20" s="36">
        <f t="shared" si="1"/>
        <v>0.33236728227297935</v>
      </c>
      <c r="H20" s="26">
        <v>26635938</v>
      </c>
      <c r="I20" s="27">
        <v>4246632</v>
      </c>
      <c r="J20" s="27">
        <v>6131532</v>
      </c>
      <c r="K20" s="26">
        <v>37014102</v>
      </c>
      <c r="L20" s="26">
        <v>0</v>
      </c>
      <c r="M20" s="27">
        <v>0</v>
      </c>
      <c r="N20" s="27">
        <v>0</v>
      </c>
      <c r="O20" s="26">
        <v>0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222201586</v>
      </c>
      <c r="E21" s="27">
        <v>222201586</v>
      </c>
      <c r="F21" s="27">
        <v>74955594</v>
      </c>
      <c r="G21" s="36">
        <f t="shared" si="1"/>
        <v>0.33733149861495587</v>
      </c>
      <c r="H21" s="26">
        <v>7845965</v>
      </c>
      <c r="I21" s="27">
        <v>7621690</v>
      </c>
      <c r="J21" s="27">
        <v>59487939</v>
      </c>
      <c r="K21" s="26">
        <v>74955594</v>
      </c>
      <c r="L21" s="26">
        <v>0</v>
      </c>
      <c r="M21" s="27">
        <v>0</v>
      </c>
      <c r="N21" s="27">
        <v>0</v>
      </c>
      <c r="O21" s="26">
        <v>0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160958299</v>
      </c>
      <c r="E22" s="27">
        <v>160958299</v>
      </c>
      <c r="F22" s="27">
        <v>62446484</v>
      </c>
      <c r="G22" s="36">
        <f t="shared" si="1"/>
        <v>0.3879668484816679</v>
      </c>
      <c r="H22" s="26">
        <v>59683125</v>
      </c>
      <c r="I22" s="27">
        <v>1226838</v>
      </c>
      <c r="J22" s="27">
        <v>1536521</v>
      </c>
      <c r="K22" s="26">
        <v>62446484</v>
      </c>
      <c r="L22" s="26">
        <v>0</v>
      </c>
      <c r="M22" s="27">
        <v>0</v>
      </c>
      <c r="N22" s="27">
        <v>0</v>
      </c>
      <c r="O22" s="26">
        <v>0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414344408</v>
      </c>
      <c r="E23" s="27">
        <v>414344408</v>
      </c>
      <c r="F23" s="27">
        <v>168602087</v>
      </c>
      <c r="G23" s="36">
        <f t="shared" si="1"/>
        <v>0.40691290565215016</v>
      </c>
      <c r="H23" s="26">
        <v>142823645</v>
      </c>
      <c r="I23" s="27">
        <v>12700184</v>
      </c>
      <c r="J23" s="27">
        <v>13078258</v>
      </c>
      <c r="K23" s="26">
        <v>168602087</v>
      </c>
      <c r="L23" s="26">
        <v>0</v>
      </c>
      <c r="M23" s="27">
        <v>0</v>
      </c>
      <c r="N23" s="27">
        <v>0</v>
      </c>
      <c r="O23" s="26">
        <v>0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1756428084</v>
      </c>
      <c r="E24" s="27">
        <v>1756428084</v>
      </c>
      <c r="F24" s="27">
        <v>538122244</v>
      </c>
      <c r="G24" s="36">
        <f t="shared" si="1"/>
        <v>0.30637305842577273</v>
      </c>
      <c r="H24" s="26">
        <v>448510719</v>
      </c>
      <c r="I24" s="27">
        <v>50928035</v>
      </c>
      <c r="J24" s="27">
        <v>38683490</v>
      </c>
      <c r="K24" s="26">
        <v>538122244</v>
      </c>
      <c r="L24" s="26">
        <v>0</v>
      </c>
      <c r="M24" s="27">
        <v>0</v>
      </c>
      <c r="N24" s="27">
        <v>0</v>
      </c>
      <c r="O24" s="26">
        <v>0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3367647063</v>
      </c>
      <c r="E25" s="29">
        <f>SUM(E18:E24)</f>
        <v>3374086176</v>
      </c>
      <c r="F25" s="29">
        <f>SUM(F18:F24)</f>
        <v>1163443134</v>
      </c>
      <c r="G25" s="37">
        <f t="shared" si="1"/>
        <v>0.34547656337940896</v>
      </c>
      <c r="H25" s="28">
        <f t="shared" ref="H25:W25" si="3">SUM(H18:H24)</f>
        <v>941686881</v>
      </c>
      <c r="I25" s="29">
        <f t="shared" si="3"/>
        <v>85372502</v>
      </c>
      <c r="J25" s="29">
        <f t="shared" si="3"/>
        <v>136383751</v>
      </c>
      <c r="K25" s="28">
        <f t="shared" si="3"/>
        <v>1163443134</v>
      </c>
      <c r="L25" s="28">
        <f t="shared" si="3"/>
        <v>0</v>
      </c>
      <c r="M25" s="29">
        <f t="shared" si="3"/>
        <v>0</v>
      </c>
      <c r="N25" s="29">
        <f t="shared" si="3"/>
        <v>0</v>
      </c>
      <c r="O25" s="28">
        <f t="shared" si="3"/>
        <v>0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332058751</v>
      </c>
      <c r="E26" s="27">
        <v>332058751</v>
      </c>
      <c r="F26" s="27">
        <v>99848683</v>
      </c>
      <c r="G26" s="36">
        <f t="shared" si="1"/>
        <v>0.30069583379237608</v>
      </c>
      <c r="H26" s="26">
        <v>71648998</v>
      </c>
      <c r="I26" s="27">
        <v>14286201</v>
      </c>
      <c r="J26" s="27">
        <v>13913484</v>
      </c>
      <c r="K26" s="26">
        <v>99848683</v>
      </c>
      <c r="L26" s="26">
        <v>0</v>
      </c>
      <c r="M26" s="27">
        <v>0</v>
      </c>
      <c r="N26" s="27">
        <v>0</v>
      </c>
      <c r="O26" s="26">
        <v>0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217254679</v>
      </c>
      <c r="E27" s="27">
        <v>217254679</v>
      </c>
      <c r="F27" s="27">
        <v>77419297</v>
      </c>
      <c r="G27" s="36">
        <f t="shared" si="1"/>
        <v>0.35635272554935399</v>
      </c>
      <c r="H27" s="26">
        <v>72719467</v>
      </c>
      <c r="I27" s="27">
        <v>2531539</v>
      </c>
      <c r="J27" s="27">
        <v>2168291</v>
      </c>
      <c r="K27" s="26">
        <v>77419297</v>
      </c>
      <c r="L27" s="26">
        <v>0</v>
      </c>
      <c r="M27" s="27">
        <v>0</v>
      </c>
      <c r="N27" s="27">
        <v>0</v>
      </c>
      <c r="O27" s="26">
        <v>0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190531512</v>
      </c>
      <c r="E28" s="27">
        <v>190531512</v>
      </c>
      <c r="F28" s="27">
        <v>63896661</v>
      </c>
      <c r="G28" s="36">
        <f t="shared" si="1"/>
        <v>0.33536006894229653</v>
      </c>
      <c r="H28" s="26">
        <v>57862601</v>
      </c>
      <c r="I28" s="27">
        <v>352461</v>
      </c>
      <c r="J28" s="27">
        <v>5681599</v>
      </c>
      <c r="K28" s="26">
        <v>63896661</v>
      </c>
      <c r="L28" s="26">
        <v>0</v>
      </c>
      <c r="M28" s="27">
        <v>0</v>
      </c>
      <c r="N28" s="27">
        <v>0</v>
      </c>
      <c r="O28" s="26">
        <v>0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201932536</v>
      </c>
      <c r="E29" s="27">
        <v>201932536</v>
      </c>
      <c r="F29" s="27">
        <v>79819267</v>
      </c>
      <c r="G29" s="36">
        <f t="shared" si="1"/>
        <v>0.39527690079621441</v>
      </c>
      <c r="H29" s="26">
        <v>67926802</v>
      </c>
      <c r="I29" s="27">
        <v>4020092</v>
      </c>
      <c r="J29" s="27">
        <v>7872373</v>
      </c>
      <c r="K29" s="26">
        <v>79819267</v>
      </c>
      <c r="L29" s="26">
        <v>0</v>
      </c>
      <c r="M29" s="27">
        <v>0</v>
      </c>
      <c r="N29" s="27">
        <v>0</v>
      </c>
      <c r="O29" s="26">
        <v>0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118215515</v>
      </c>
      <c r="E30" s="27">
        <v>118215515</v>
      </c>
      <c r="F30" s="27">
        <v>42629427</v>
      </c>
      <c r="G30" s="36">
        <f t="shared" si="1"/>
        <v>0.36060771718500739</v>
      </c>
      <c r="H30" s="26">
        <v>35833623</v>
      </c>
      <c r="I30" s="27">
        <v>3454505</v>
      </c>
      <c r="J30" s="27">
        <v>3341299</v>
      </c>
      <c r="K30" s="26">
        <v>42629427</v>
      </c>
      <c r="L30" s="26">
        <v>0</v>
      </c>
      <c r="M30" s="27">
        <v>0</v>
      </c>
      <c r="N30" s="27">
        <v>0</v>
      </c>
      <c r="O30" s="26">
        <v>0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878708522</v>
      </c>
      <c r="E31" s="27">
        <v>878708522</v>
      </c>
      <c r="F31" s="27">
        <v>236635830</v>
      </c>
      <c r="G31" s="36">
        <f t="shared" si="1"/>
        <v>0.26929957326623039</v>
      </c>
      <c r="H31" s="26">
        <v>164910252</v>
      </c>
      <c r="I31" s="27">
        <v>35960904</v>
      </c>
      <c r="J31" s="27">
        <v>35764674</v>
      </c>
      <c r="K31" s="26">
        <v>236635830</v>
      </c>
      <c r="L31" s="26">
        <v>0</v>
      </c>
      <c r="M31" s="27">
        <v>0</v>
      </c>
      <c r="N31" s="27">
        <v>0</v>
      </c>
      <c r="O31" s="26">
        <v>0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1200195775</v>
      </c>
      <c r="E32" s="27">
        <v>1200195775</v>
      </c>
      <c r="F32" s="27">
        <v>380255340</v>
      </c>
      <c r="G32" s="36">
        <f t="shared" si="1"/>
        <v>0.31682776087092956</v>
      </c>
      <c r="H32" s="26">
        <v>291316550</v>
      </c>
      <c r="I32" s="27">
        <v>46565856</v>
      </c>
      <c r="J32" s="27">
        <v>42372934</v>
      </c>
      <c r="K32" s="26">
        <v>380255340</v>
      </c>
      <c r="L32" s="26">
        <v>0</v>
      </c>
      <c r="M32" s="27">
        <v>0</v>
      </c>
      <c r="N32" s="27">
        <v>0</v>
      </c>
      <c r="O32" s="26">
        <v>0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3138897290</v>
      </c>
      <c r="E33" s="29">
        <f>SUM(E26:E32)</f>
        <v>3138897290</v>
      </c>
      <c r="F33" s="29">
        <f>SUM(F26:F32)</f>
        <v>980504505</v>
      </c>
      <c r="G33" s="37">
        <f t="shared" si="1"/>
        <v>0.31237228058519878</v>
      </c>
      <c r="H33" s="28">
        <f t="shared" ref="H33:W33" si="4">SUM(H26:H32)</f>
        <v>762218293</v>
      </c>
      <c r="I33" s="29">
        <f t="shared" si="4"/>
        <v>107171558</v>
      </c>
      <c r="J33" s="29">
        <f t="shared" si="4"/>
        <v>111114654</v>
      </c>
      <c r="K33" s="28">
        <f t="shared" si="4"/>
        <v>980504505</v>
      </c>
      <c r="L33" s="28">
        <f t="shared" si="4"/>
        <v>0</v>
      </c>
      <c r="M33" s="29">
        <f t="shared" si="4"/>
        <v>0</v>
      </c>
      <c r="N33" s="29">
        <f t="shared" si="4"/>
        <v>0</v>
      </c>
      <c r="O33" s="28">
        <f t="shared" si="4"/>
        <v>0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324150430</v>
      </c>
      <c r="E34" s="27">
        <v>324150430</v>
      </c>
      <c r="F34" s="27">
        <v>93407915</v>
      </c>
      <c r="G34" s="36">
        <f t="shared" si="1"/>
        <v>0.288162243067208</v>
      </c>
      <c r="H34" s="26">
        <v>76841370</v>
      </c>
      <c r="I34" s="27">
        <v>8174081</v>
      </c>
      <c r="J34" s="27">
        <v>8392464</v>
      </c>
      <c r="K34" s="26">
        <v>93407915</v>
      </c>
      <c r="L34" s="26">
        <v>0</v>
      </c>
      <c r="M34" s="27">
        <v>0</v>
      </c>
      <c r="N34" s="27">
        <v>0</v>
      </c>
      <c r="O34" s="26">
        <v>0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272791472</v>
      </c>
      <c r="E35" s="27">
        <v>272791472</v>
      </c>
      <c r="F35" s="27">
        <v>103792445</v>
      </c>
      <c r="G35" s="36">
        <f t="shared" si="1"/>
        <v>0.38048273371243807</v>
      </c>
      <c r="H35" s="26">
        <v>85330130</v>
      </c>
      <c r="I35" s="27">
        <v>9631948</v>
      </c>
      <c r="J35" s="27">
        <v>8830367</v>
      </c>
      <c r="K35" s="26">
        <v>103792445</v>
      </c>
      <c r="L35" s="26">
        <v>0</v>
      </c>
      <c r="M35" s="27">
        <v>0</v>
      </c>
      <c r="N35" s="27">
        <v>0</v>
      </c>
      <c r="O35" s="26">
        <v>0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274037042</v>
      </c>
      <c r="E36" s="27">
        <v>274037042</v>
      </c>
      <c r="F36" s="27">
        <v>93854939</v>
      </c>
      <c r="G36" s="36">
        <f t="shared" si="1"/>
        <v>0.34248997257823272</v>
      </c>
      <c r="H36" s="26">
        <v>58199071</v>
      </c>
      <c r="I36" s="27">
        <v>21255438</v>
      </c>
      <c r="J36" s="27">
        <v>14400430</v>
      </c>
      <c r="K36" s="26">
        <v>93854939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652316769</v>
      </c>
      <c r="E37" s="27">
        <v>652316769</v>
      </c>
      <c r="F37" s="27">
        <v>132874835</v>
      </c>
      <c r="G37" s="36">
        <f t="shared" si="1"/>
        <v>0.20369679473930555</v>
      </c>
      <c r="H37" s="26">
        <v>126300791</v>
      </c>
      <c r="I37" s="27">
        <v>4023392</v>
      </c>
      <c r="J37" s="27">
        <v>2550652</v>
      </c>
      <c r="K37" s="26">
        <v>132874835</v>
      </c>
      <c r="L37" s="26">
        <v>0</v>
      </c>
      <c r="M37" s="27">
        <v>0</v>
      </c>
      <c r="N37" s="27">
        <v>0</v>
      </c>
      <c r="O37" s="26">
        <v>0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1523295713</v>
      </c>
      <c r="E38" s="29">
        <f>SUM(E34:E37)</f>
        <v>1523295713</v>
      </c>
      <c r="F38" s="29">
        <f>SUM(F34:F37)</f>
        <v>423930134</v>
      </c>
      <c r="G38" s="37">
        <f t="shared" si="1"/>
        <v>0.27829798927557281</v>
      </c>
      <c r="H38" s="28">
        <f t="shared" ref="H38:W38" si="5">SUM(H34:H37)</f>
        <v>346671362</v>
      </c>
      <c r="I38" s="29">
        <f t="shared" si="5"/>
        <v>43084859</v>
      </c>
      <c r="J38" s="29">
        <f t="shared" si="5"/>
        <v>34173913</v>
      </c>
      <c r="K38" s="28">
        <f t="shared" si="5"/>
        <v>423930134</v>
      </c>
      <c r="L38" s="28">
        <f t="shared" si="5"/>
        <v>0</v>
      </c>
      <c r="M38" s="29">
        <f t="shared" si="5"/>
        <v>0</v>
      </c>
      <c r="N38" s="29">
        <f t="shared" si="5"/>
        <v>0</v>
      </c>
      <c r="O38" s="28">
        <f t="shared" si="5"/>
        <v>0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378347160</v>
      </c>
      <c r="E39" s="27">
        <v>378347160</v>
      </c>
      <c r="F39" s="27">
        <v>159682490</v>
      </c>
      <c r="G39" s="36">
        <f t="shared" si="1"/>
        <v>0.42205283105600688</v>
      </c>
      <c r="H39" s="26">
        <v>156743299</v>
      </c>
      <c r="I39" s="27">
        <v>1868084</v>
      </c>
      <c r="J39" s="27">
        <v>1071107</v>
      </c>
      <c r="K39" s="26">
        <v>159682490</v>
      </c>
      <c r="L39" s="26">
        <v>0</v>
      </c>
      <c r="M39" s="27">
        <v>0</v>
      </c>
      <c r="N39" s="27">
        <v>0</v>
      </c>
      <c r="O39" s="26">
        <v>0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222290108</v>
      </c>
      <c r="E40" s="27">
        <v>222290108</v>
      </c>
      <c r="F40" s="27">
        <v>79422937</v>
      </c>
      <c r="G40" s="36">
        <f t="shared" si="1"/>
        <v>0.35729406816429277</v>
      </c>
      <c r="H40" s="26">
        <v>76502128</v>
      </c>
      <c r="I40" s="27">
        <v>1219241</v>
      </c>
      <c r="J40" s="27">
        <v>1701568</v>
      </c>
      <c r="K40" s="26">
        <v>79422937</v>
      </c>
      <c r="L40" s="26">
        <v>0</v>
      </c>
      <c r="M40" s="27">
        <v>0</v>
      </c>
      <c r="N40" s="27">
        <v>0</v>
      </c>
      <c r="O40" s="26">
        <v>0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355832053</v>
      </c>
      <c r="E41" s="27">
        <v>358912621</v>
      </c>
      <c r="F41" s="27">
        <v>428421371</v>
      </c>
      <c r="G41" s="36">
        <f t="shared" si="1"/>
        <v>1.2039988173859086</v>
      </c>
      <c r="H41" s="26">
        <v>127743493</v>
      </c>
      <c r="I41" s="27">
        <v>149557895</v>
      </c>
      <c r="J41" s="27">
        <v>151119983</v>
      </c>
      <c r="K41" s="26">
        <v>428421371</v>
      </c>
      <c r="L41" s="26">
        <v>0</v>
      </c>
      <c r="M41" s="27">
        <v>0</v>
      </c>
      <c r="N41" s="27">
        <v>0</v>
      </c>
      <c r="O41" s="26">
        <v>0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241404943</v>
      </c>
      <c r="E42" s="27">
        <v>241404943</v>
      </c>
      <c r="F42" s="27">
        <v>122033688</v>
      </c>
      <c r="G42" s="36">
        <f t="shared" si="1"/>
        <v>0.50551445419243135</v>
      </c>
      <c r="H42" s="26">
        <v>118131576</v>
      </c>
      <c r="I42" s="27">
        <v>1715355</v>
      </c>
      <c r="J42" s="27">
        <v>2186757</v>
      </c>
      <c r="K42" s="26">
        <v>122033688</v>
      </c>
      <c r="L42" s="26">
        <v>0</v>
      </c>
      <c r="M42" s="27">
        <v>0</v>
      </c>
      <c r="N42" s="27">
        <v>0</v>
      </c>
      <c r="O42" s="26">
        <v>0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1480172550</v>
      </c>
      <c r="E43" s="27">
        <v>1480172550</v>
      </c>
      <c r="F43" s="27">
        <v>636309277</v>
      </c>
      <c r="G43" s="36">
        <f t="shared" si="1"/>
        <v>0.4298885808955179</v>
      </c>
      <c r="H43" s="26">
        <v>514973461</v>
      </c>
      <c r="I43" s="27">
        <v>65763187</v>
      </c>
      <c r="J43" s="27">
        <v>55572629</v>
      </c>
      <c r="K43" s="26">
        <v>636309277</v>
      </c>
      <c r="L43" s="26">
        <v>0</v>
      </c>
      <c r="M43" s="27">
        <v>0</v>
      </c>
      <c r="N43" s="27">
        <v>0</v>
      </c>
      <c r="O43" s="26">
        <v>0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1759672944</v>
      </c>
      <c r="E44" s="27">
        <v>1759672944</v>
      </c>
      <c r="F44" s="27">
        <v>99108504</v>
      </c>
      <c r="G44" s="36">
        <f t="shared" si="1"/>
        <v>5.6322116185244936E-2</v>
      </c>
      <c r="H44" s="26">
        <v>28102100</v>
      </c>
      <c r="I44" s="27">
        <v>44316112</v>
      </c>
      <c r="J44" s="27">
        <v>26690292</v>
      </c>
      <c r="K44" s="26">
        <v>99108504</v>
      </c>
      <c r="L44" s="26">
        <v>0</v>
      </c>
      <c r="M44" s="27">
        <v>0</v>
      </c>
      <c r="N44" s="27">
        <v>0</v>
      </c>
      <c r="O44" s="26">
        <v>0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4437719758</v>
      </c>
      <c r="E45" s="29">
        <f>SUM(E39:E44)</f>
        <v>4440800326</v>
      </c>
      <c r="F45" s="29">
        <f>SUM(F39:F44)</f>
        <v>1524978267</v>
      </c>
      <c r="G45" s="37">
        <f t="shared" si="1"/>
        <v>0.34364005619121835</v>
      </c>
      <c r="H45" s="28">
        <f t="shared" ref="H45:W45" si="6">SUM(H39:H44)</f>
        <v>1022196057</v>
      </c>
      <c r="I45" s="29">
        <f t="shared" si="6"/>
        <v>264439874</v>
      </c>
      <c r="J45" s="29">
        <f t="shared" si="6"/>
        <v>238342336</v>
      </c>
      <c r="K45" s="28">
        <f t="shared" si="6"/>
        <v>1524978267</v>
      </c>
      <c r="L45" s="28">
        <f t="shared" si="6"/>
        <v>0</v>
      </c>
      <c r="M45" s="29">
        <f t="shared" si="6"/>
        <v>0</v>
      </c>
      <c r="N45" s="29">
        <f t="shared" si="6"/>
        <v>0</v>
      </c>
      <c r="O45" s="28">
        <f t="shared" si="6"/>
        <v>0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427747152</v>
      </c>
      <c r="E46" s="27">
        <v>427747152</v>
      </c>
      <c r="F46" s="27">
        <v>169342579</v>
      </c>
      <c r="G46" s="36">
        <f t="shared" si="1"/>
        <v>0.39589411223011484</v>
      </c>
      <c r="H46" s="26">
        <v>148801646</v>
      </c>
      <c r="I46" s="27">
        <v>10543376</v>
      </c>
      <c r="J46" s="27">
        <v>9997557</v>
      </c>
      <c r="K46" s="26">
        <v>169342579</v>
      </c>
      <c r="L46" s="26">
        <v>0</v>
      </c>
      <c r="M46" s="27">
        <v>0</v>
      </c>
      <c r="N46" s="27">
        <v>0</v>
      </c>
      <c r="O46" s="26">
        <v>0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340021434</v>
      </c>
      <c r="E47" s="27">
        <v>340021434</v>
      </c>
      <c r="F47" s="27">
        <v>159142292</v>
      </c>
      <c r="G47" s="36">
        <f t="shared" si="1"/>
        <v>0.46803605916208213</v>
      </c>
      <c r="H47" s="26">
        <v>147360112</v>
      </c>
      <c r="I47" s="27">
        <v>8442022</v>
      </c>
      <c r="J47" s="27">
        <v>3340158</v>
      </c>
      <c r="K47" s="26">
        <v>159142292</v>
      </c>
      <c r="L47" s="26">
        <v>0</v>
      </c>
      <c r="M47" s="27">
        <v>0</v>
      </c>
      <c r="N47" s="27">
        <v>0</v>
      </c>
      <c r="O47" s="26">
        <v>0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390032443</v>
      </c>
      <c r="E48" s="27">
        <v>390032443</v>
      </c>
      <c r="F48" s="27">
        <v>153304014</v>
      </c>
      <c r="G48" s="36">
        <f t="shared" si="1"/>
        <v>0.39305451828785432</v>
      </c>
      <c r="H48" s="26">
        <v>140497942</v>
      </c>
      <c r="I48" s="27">
        <v>6332944</v>
      </c>
      <c r="J48" s="27">
        <v>6473128</v>
      </c>
      <c r="K48" s="26">
        <v>153304014</v>
      </c>
      <c r="L48" s="26">
        <v>0</v>
      </c>
      <c r="M48" s="27">
        <v>0</v>
      </c>
      <c r="N48" s="27">
        <v>0</v>
      </c>
      <c r="O48" s="26">
        <v>0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238351799</v>
      </c>
      <c r="E49" s="27">
        <v>238351799</v>
      </c>
      <c r="F49" s="27">
        <v>62103103</v>
      </c>
      <c r="G49" s="36">
        <f t="shared" si="1"/>
        <v>0.26055227298703965</v>
      </c>
      <c r="H49" s="26">
        <v>57263471</v>
      </c>
      <c r="I49" s="27">
        <v>2344063</v>
      </c>
      <c r="J49" s="27">
        <v>2495569</v>
      </c>
      <c r="K49" s="26">
        <v>62103103</v>
      </c>
      <c r="L49" s="26">
        <v>0</v>
      </c>
      <c r="M49" s="27">
        <v>0</v>
      </c>
      <c r="N49" s="27">
        <v>0</v>
      </c>
      <c r="O49" s="26">
        <v>0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789096035</v>
      </c>
      <c r="E50" s="27">
        <v>789096035</v>
      </c>
      <c r="F50" s="27">
        <v>274263817</v>
      </c>
      <c r="G50" s="36">
        <f t="shared" si="1"/>
        <v>0.34756709555637294</v>
      </c>
      <c r="H50" s="26">
        <v>262368237</v>
      </c>
      <c r="I50" s="27">
        <v>6683330</v>
      </c>
      <c r="J50" s="27">
        <v>5212250</v>
      </c>
      <c r="K50" s="26">
        <v>274263817</v>
      </c>
      <c r="L50" s="26">
        <v>0</v>
      </c>
      <c r="M50" s="27">
        <v>0</v>
      </c>
      <c r="N50" s="27">
        <v>0</v>
      </c>
      <c r="O50" s="26">
        <v>0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2185248863</v>
      </c>
      <c r="E51" s="29">
        <f>SUM(E46:E50)</f>
        <v>2185248863</v>
      </c>
      <c r="F51" s="29">
        <f>SUM(F46:F50)</f>
        <v>818155805</v>
      </c>
      <c r="G51" s="37">
        <f t="shared" si="1"/>
        <v>0.37439937338615148</v>
      </c>
      <c r="H51" s="28">
        <f t="shared" ref="H51:W51" si="7">SUM(H46:H50)</f>
        <v>756291408</v>
      </c>
      <c r="I51" s="29">
        <f t="shared" si="7"/>
        <v>34345735</v>
      </c>
      <c r="J51" s="29">
        <f t="shared" si="7"/>
        <v>27518662</v>
      </c>
      <c r="K51" s="28">
        <f t="shared" si="7"/>
        <v>818155805</v>
      </c>
      <c r="L51" s="28">
        <f t="shared" si="7"/>
        <v>0</v>
      </c>
      <c r="M51" s="29">
        <f t="shared" si="7"/>
        <v>0</v>
      </c>
      <c r="N51" s="29">
        <f t="shared" si="7"/>
        <v>0</v>
      </c>
      <c r="O51" s="28">
        <f t="shared" si="7"/>
        <v>0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39101920396</v>
      </c>
      <c r="E52" s="29">
        <f>SUM(E6:E7,E9:E16,E18:E24,E26:E32,E34:E37,E39:E44,E46:E50)</f>
        <v>39210729902</v>
      </c>
      <c r="F52" s="29">
        <f>SUM(F6:F7,F9:F16,F18:F24,F26:F32,F34:F37,F39:F44,F46:F50)</f>
        <v>9813800681</v>
      </c>
      <c r="G52" s="37">
        <f t="shared" si="1"/>
        <v>0.25098001790223889</v>
      </c>
      <c r="H52" s="28">
        <f t="shared" ref="H52:W52" si="8">SUM(H6:H7,H9:H16,H18:H24,H26:H32,H34:H37,H39:H44,H46:H50)</f>
        <v>5917288520</v>
      </c>
      <c r="I52" s="29">
        <f t="shared" si="8"/>
        <v>1880853763</v>
      </c>
      <c r="J52" s="29">
        <f t="shared" si="8"/>
        <v>2015658398</v>
      </c>
      <c r="K52" s="28">
        <f t="shared" si="8"/>
        <v>9813800681</v>
      </c>
      <c r="L52" s="28">
        <f t="shared" si="8"/>
        <v>0</v>
      </c>
      <c r="M52" s="29">
        <f t="shared" si="8"/>
        <v>0</v>
      </c>
      <c r="N52" s="29">
        <f t="shared" si="8"/>
        <v>0</v>
      </c>
      <c r="O52" s="28">
        <f t="shared" si="8"/>
        <v>0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8073600625</v>
      </c>
      <c r="E55" s="27">
        <v>8073600625</v>
      </c>
      <c r="F55" s="27">
        <v>1563746150</v>
      </c>
      <c r="G55" s="36">
        <f t="shared" ref="G55:G83" si="9">IF(($D55      =0),0,($F55      /$D55      ))</f>
        <v>0.19368633929672488</v>
      </c>
      <c r="H55" s="26">
        <v>1052513542</v>
      </c>
      <c r="I55" s="27">
        <v>567439744</v>
      </c>
      <c r="J55" s="27">
        <v>-56207136</v>
      </c>
      <c r="K55" s="26">
        <v>1563746150</v>
      </c>
      <c r="L55" s="26">
        <v>0</v>
      </c>
      <c r="M55" s="27">
        <v>0</v>
      </c>
      <c r="N55" s="27">
        <v>0</v>
      </c>
      <c r="O55" s="26">
        <v>0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8073600625</v>
      </c>
      <c r="E56" s="29">
        <f>E55</f>
        <v>8073600625</v>
      </c>
      <c r="F56" s="29">
        <f>F55</f>
        <v>1563746150</v>
      </c>
      <c r="G56" s="37">
        <f t="shared" si="9"/>
        <v>0.19368633929672488</v>
      </c>
      <c r="H56" s="28">
        <f t="shared" ref="H56:W56" si="10">H55</f>
        <v>1052513542</v>
      </c>
      <c r="I56" s="29">
        <f t="shared" si="10"/>
        <v>567439744</v>
      </c>
      <c r="J56" s="29">
        <f t="shared" si="10"/>
        <v>-56207136</v>
      </c>
      <c r="K56" s="28">
        <f t="shared" si="10"/>
        <v>1563746150</v>
      </c>
      <c r="L56" s="28">
        <f t="shared" si="10"/>
        <v>0</v>
      </c>
      <c r="M56" s="29">
        <f t="shared" si="10"/>
        <v>0</v>
      </c>
      <c r="N56" s="29">
        <f t="shared" si="10"/>
        <v>0</v>
      </c>
      <c r="O56" s="28">
        <f t="shared" si="10"/>
        <v>0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170335431</v>
      </c>
      <c r="E57" s="27">
        <v>170335431</v>
      </c>
      <c r="F57" s="27">
        <v>25925201</v>
      </c>
      <c r="G57" s="36">
        <f t="shared" si="9"/>
        <v>0.15220087123271495</v>
      </c>
      <c r="H57" s="26">
        <v>7548386</v>
      </c>
      <c r="I57" s="27">
        <v>8866360</v>
      </c>
      <c r="J57" s="27">
        <v>9510455</v>
      </c>
      <c r="K57" s="26">
        <v>25925201</v>
      </c>
      <c r="L57" s="26">
        <v>0</v>
      </c>
      <c r="M57" s="27">
        <v>0</v>
      </c>
      <c r="N57" s="27">
        <v>0</v>
      </c>
      <c r="O57" s="26">
        <v>0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333865392</v>
      </c>
      <c r="E58" s="27">
        <v>333865392</v>
      </c>
      <c r="F58" s="27">
        <v>76666502</v>
      </c>
      <c r="G58" s="36">
        <f t="shared" si="9"/>
        <v>0.22963297136230282</v>
      </c>
      <c r="H58" s="26">
        <v>45345846</v>
      </c>
      <c r="I58" s="27">
        <v>31320656</v>
      </c>
      <c r="J58" s="27">
        <v>0</v>
      </c>
      <c r="K58" s="26">
        <v>76666502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233544473</v>
      </c>
      <c r="E59" s="27">
        <v>233544473</v>
      </c>
      <c r="F59" s="27">
        <v>63126282</v>
      </c>
      <c r="G59" s="36">
        <f t="shared" si="9"/>
        <v>0.27029662140623639</v>
      </c>
      <c r="H59" s="26">
        <v>57065160</v>
      </c>
      <c r="I59" s="27">
        <v>6061122</v>
      </c>
      <c r="J59" s="27">
        <v>0</v>
      </c>
      <c r="K59" s="26">
        <v>63126282</v>
      </c>
      <c r="L59" s="26">
        <v>0</v>
      </c>
      <c r="M59" s="27">
        <v>0</v>
      </c>
      <c r="N59" s="27">
        <v>0</v>
      </c>
      <c r="O59" s="26">
        <v>0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63471183</v>
      </c>
      <c r="E60" s="27">
        <v>63471183</v>
      </c>
      <c r="F60" s="27">
        <v>21175723</v>
      </c>
      <c r="G60" s="36">
        <f t="shared" si="9"/>
        <v>0.33362735652807984</v>
      </c>
      <c r="H60" s="26">
        <v>20272326</v>
      </c>
      <c r="I60" s="27">
        <v>247649</v>
      </c>
      <c r="J60" s="27">
        <v>655748</v>
      </c>
      <c r="K60" s="26">
        <v>21175723</v>
      </c>
      <c r="L60" s="26">
        <v>0</v>
      </c>
      <c r="M60" s="27">
        <v>0</v>
      </c>
      <c r="N60" s="27">
        <v>0</v>
      </c>
      <c r="O60" s="26">
        <v>0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801216479</v>
      </c>
      <c r="E61" s="29">
        <f>SUM(E57:E60)</f>
        <v>801216479</v>
      </c>
      <c r="F61" s="29">
        <f>SUM(F57:F60)</f>
        <v>186893708</v>
      </c>
      <c r="G61" s="37">
        <f t="shared" si="9"/>
        <v>0.23326243643074146</v>
      </c>
      <c r="H61" s="28">
        <f t="shared" ref="H61:W61" si="11">SUM(H57:H60)</f>
        <v>130231718</v>
      </c>
      <c r="I61" s="29">
        <f t="shared" si="11"/>
        <v>46495787</v>
      </c>
      <c r="J61" s="29">
        <f t="shared" si="11"/>
        <v>10166203</v>
      </c>
      <c r="K61" s="28">
        <f t="shared" si="11"/>
        <v>186893708</v>
      </c>
      <c r="L61" s="28">
        <f t="shared" si="11"/>
        <v>0</v>
      </c>
      <c r="M61" s="29">
        <f t="shared" si="11"/>
        <v>0</v>
      </c>
      <c r="N61" s="29">
        <f t="shared" si="11"/>
        <v>0</v>
      </c>
      <c r="O61" s="28">
        <f t="shared" si="11"/>
        <v>0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326771133</v>
      </c>
      <c r="E62" s="27">
        <v>326771133</v>
      </c>
      <c r="F62" s="27">
        <v>49237851</v>
      </c>
      <c r="G62" s="36">
        <f t="shared" si="9"/>
        <v>0.15067992863372054</v>
      </c>
      <c r="H62" s="26">
        <v>17535586</v>
      </c>
      <c r="I62" s="27">
        <v>16816556</v>
      </c>
      <c r="J62" s="27">
        <v>14885709</v>
      </c>
      <c r="K62" s="26">
        <v>49237851</v>
      </c>
      <c r="L62" s="26">
        <v>0</v>
      </c>
      <c r="M62" s="27">
        <v>0</v>
      </c>
      <c r="N62" s="27">
        <v>0</v>
      </c>
      <c r="O62" s="26">
        <v>0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135702571</v>
      </c>
      <c r="E63" s="27">
        <v>135702571</v>
      </c>
      <c r="F63" s="27">
        <v>7630363</v>
      </c>
      <c r="G63" s="36">
        <f t="shared" si="9"/>
        <v>5.622858096034157E-2</v>
      </c>
      <c r="H63" s="26">
        <v>5924212</v>
      </c>
      <c r="I63" s="27">
        <v>789821</v>
      </c>
      <c r="J63" s="27">
        <v>916330</v>
      </c>
      <c r="K63" s="26">
        <v>7630363</v>
      </c>
      <c r="L63" s="26">
        <v>0</v>
      </c>
      <c r="M63" s="27">
        <v>0</v>
      </c>
      <c r="N63" s="27">
        <v>0</v>
      </c>
      <c r="O63" s="26">
        <v>0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174795910</v>
      </c>
      <c r="E64" s="27">
        <v>174795910</v>
      </c>
      <c r="F64" s="27">
        <v>72826944</v>
      </c>
      <c r="G64" s="36">
        <f t="shared" si="9"/>
        <v>0.41663986302654338</v>
      </c>
      <c r="H64" s="26">
        <v>58441459</v>
      </c>
      <c r="I64" s="27">
        <v>7577496</v>
      </c>
      <c r="J64" s="27">
        <v>6807989</v>
      </c>
      <c r="K64" s="26">
        <v>72826944</v>
      </c>
      <c r="L64" s="26">
        <v>0</v>
      </c>
      <c r="M64" s="27">
        <v>0</v>
      </c>
      <c r="N64" s="27">
        <v>0</v>
      </c>
      <c r="O64" s="26">
        <v>0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3527316852</v>
      </c>
      <c r="E65" s="27">
        <v>3527316852</v>
      </c>
      <c r="F65" s="27">
        <v>822442051</v>
      </c>
      <c r="G65" s="36">
        <f t="shared" si="9"/>
        <v>0.23316364406947812</v>
      </c>
      <c r="H65" s="26">
        <v>422448539</v>
      </c>
      <c r="I65" s="27">
        <v>193215784</v>
      </c>
      <c r="J65" s="27">
        <v>206777728</v>
      </c>
      <c r="K65" s="26">
        <v>822442051</v>
      </c>
      <c r="L65" s="26">
        <v>0</v>
      </c>
      <c r="M65" s="27">
        <v>0</v>
      </c>
      <c r="N65" s="27">
        <v>0</v>
      </c>
      <c r="O65" s="26">
        <v>0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540927599</v>
      </c>
      <c r="E66" s="27">
        <v>540927599</v>
      </c>
      <c r="F66" s="27">
        <v>102485079</v>
      </c>
      <c r="G66" s="36">
        <f t="shared" si="9"/>
        <v>0.18946173053373822</v>
      </c>
      <c r="H66" s="26">
        <v>82212007</v>
      </c>
      <c r="I66" s="27">
        <v>0</v>
      </c>
      <c r="J66" s="27">
        <v>20273072</v>
      </c>
      <c r="K66" s="26">
        <v>102485079</v>
      </c>
      <c r="L66" s="26">
        <v>0</v>
      </c>
      <c r="M66" s="27">
        <v>0</v>
      </c>
      <c r="N66" s="27">
        <v>0</v>
      </c>
      <c r="O66" s="26">
        <v>0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147955000</v>
      </c>
      <c r="E67" s="27">
        <v>147955000</v>
      </c>
      <c r="F67" s="27">
        <v>58108750</v>
      </c>
      <c r="G67" s="36">
        <f t="shared" si="9"/>
        <v>0.39274610523469972</v>
      </c>
      <c r="H67" s="26">
        <v>57669892</v>
      </c>
      <c r="I67" s="27">
        <v>197499</v>
      </c>
      <c r="J67" s="27">
        <v>241359</v>
      </c>
      <c r="K67" s="26">
        <v>58108750</v>
      </c>
      <c r="L67" s="26">
        <v>0</v>
      </c>
      <c r="M67" s="27">
        <v>0</v>
      </c>
      <c r="N67" s="27">
        <v>0</v>
      </c>
      <c r="O67" s="26">
        <v>0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4853469065</v>
      </c>
      <c r="E68" s="29">
        <f>SUM(E62:E67)</f>
        <v>4853469065</v>
      </c>
      <c r="F68" s="29">
        <f>SUM(F62:F67)</f>
        <v>1112731038</v>
      </c>
      <c r="G68" s="37">
        <f t="shared" si="9"/>
        <v>0.22926509329672631</v>
      </c>
      <c r="H68" s="28">
        <f t="shared" ref="H68:W68" si="12">SUM(H62:H67)</f>
        <v>644231695</v>
      </c>
      <c r="I68" s="29">
        <f t="shared" si="12"/>
        <v>218597156</v>
      </c>
      <c r="J68" s="29">
        <f t="shared" si="12"/>
        <v>249902187</v>
      </c>
      <c r="K68" s="28">
        <f t="shared" si="12"/>
        <v>1112731038</v>
      </c>
      <c r="L68" s="28">
        <f t="shared" si="12"/>
        <v>0</v>
      </c>
      <c r="M68" s="29">
        <f t="shared" si="12"/>
        <v>0</v>
      </c>
      <c r="N68" s="29">
        <f t="shared" si="12"/>
        <v>0</v>
      </c>
      <c r="O68" s="28">
        <f t="shared" si="12"/>
        <v>0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576399301</v>
      </c>
      <c r="E69" s="27">
        <v>576399301</v>
      </c>
      <c r="F69" s="27">
        <v>180968031</v>
      </c>
      <c r="G69" s="36">
        <f t="shared" si="9"/>
        <v>0.31396296054842021</v>
      </c>
      <c r="H69" s="26">
        <v>119126510</v>
      </c>
      <c r="I69" s="27">
        <v>31617774</v>
      </c>
      <c r="J69" s="27">
        <v>30223747</v>
      </c>
      <c r="K69" s="26">
        <v>180968031</v>
      </c>
      <c r="L69" s="26">
        <v>0</v>
      </c>
      <c r="M69" s="27">
        <v>0</v>
      </c>
      <c r="N69" s="27">
        <v>0</v>
      </c>
      <c r="O69" s="26">
        <v>0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863520558</v>
      </c>
      <c r="E70" s="27">
        <v>863520558</v>
      </c>
      <c r="F70" s="27">
        <v>253632439</v>
      </c>
      <c r="G70" s="36">
        <f t="shared" si="9"/>
        <v>0.29371905121452824</v>
      </c>
      <c r="H70" s="26">
        <v>140202161</v>
      </c>
      <c r="I70" s="27">
        <v>55056097</v>
      </c>
      <c r="J70" s="27">
        <v>58374181</v>
      </c>
      <c r="K70" s="26">
        <v>253632439</v>
      </c>
      <c r="L70" s="26">
        <v>0</v>
      </c>
      <c r="M70" s="27">
        <v>0</v>
      </c>
      <c r="N70" s="27">
        <v>0</v>
      </c>
      <c r="O70" s="26">
        <v>0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386788728</v>
      </c>
      <c r="E71" s="27">
        <v>386788728</v>
      </c>
      <c r="F71" s="27">
        <v>127697961</v>
      </c>
      <c r="G71" s="36">
        <f t="shared" si="9"/>
        <v>0.33014912730342028</v>
      </c>
      <c r="H71" s="26">
        <v>72271777</v>
      </c>
      <c r="I71" s="27">
        <v>31435337</v>
      </c>
      <c r="J71" s="27">
        <v>23990847</v>
      </c>
      <c r="K71" s="26">
        <v>127697961</v>
      </c>
      <c r="L71" s="26">
        <v>0</v>
      </c>
      <c r="M71" s="27">
        <v>0</v>
      </c>
      <c r="N71" s="27">
        <v>0</v>
      </c>
      <c r="O71" s="26">
        <v>0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1800467135</v>
      </c>
      <c r="E72" s="27">
        <v>1840467135</v>
      </c>
      <c r="F72" s="27">
        <v>423885098</v>
      </c>
      <c r="G72" s="36">
        <f t="shared" si="9"/>
        <v>0.23543062228681003</v>
      </c>
      <c r="H72" s="26">
        <v>331724049</v>
      </c>
      <c r="I72" s="27">
        <v>47821774</v>
      </c>
      <c r="J72" s="27">
        <v>44339275</v>
      </c>
      <c r="K72" s="26">
        <v>423885098</v>
      </c>
      <c r="L72" s="26">
        <v>0</v>
      </c>
      <c r="M72" s="27">
        <v>0</v>
      </c>
      <c r="N72" s="27">
        <v>0</v>
      </c>
      <c r="O72" s="26">
        <v>0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167557274</v>
      </c>
      <c r="E73" s="27">
        <v>167557274</v>
      </c>
      <c r="F73" s="27">
        <v>23615420</v>
      </c>
      <c r="G73" s="36">
        <f t="shared" si="9"/>
        <v>0.1409393900738681</v>
      </c>
      <c r="H73" s="26">
        <v>11913940</v>
      </c>
      <c r="I73" s="27">
        <v>5854417</v>
      </c>
      <c r="J73" s="27">
        <v>5847063</v>
      </c>
      <c r="K73" s="26">
        <v>23615420</v>
      </c>
      <c r="L73" s="26">
        <v>0</v>
      </c>
      <c r="M73" s="27">
        <v>0</v>
      </c>
      <c r="N73" s="27">
        <v>0</v>
      </c>
      <c r="O73" s="26">
        <v>0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335413802</v>
      </c>
      <c r="E74" s="27">
        <v>335413802</v>
      </c>
      <c r="F74" s="27">
        <v>13395730</v>
      </c>
      <c r="G74" s="36">
        <f t="shared" si="9"/>
        <v>3.9937921218876973E-2</v>
      </c>
      <c r="H74" s="26">
        <v>13398047</v>
      </c>
      <c r="I74" s="27">
        <v>77874</v>
      </c>
      <c r="J74" s="27">
        <v>-80191</v>
      </c>
      <c r="K74" s="26">
        <v>13395730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155228223</v>
      </c>
      <c r="E75" s="27">
        <v>155228223</v>
      </c>
      <c r="F75" s="27">
        <v>71335525</v>
      </c>
      <c r="G75" s="36">
        <f t="shared" si="9"/>
        <v>0.45955254541566193</v>
      </c>
      <c r="H75" s="26">
        <v>57980106</v>
      </c>
      <c r="I75" s="27">
        <v>7419075</v>
      </c>
      <c r="J75" s="27">
        <v>5936344</v>
      </c>
      <c r="K75" s="26">
        <v>71335525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4285375021</v>
      </c>
      <c r="E76" s="29">
        <f>SUM(E69:E75)</f>
        <v>4325375021</v>
      </c>
      <c r="F76" s="29">
        <f>SUM(F69:F75)</f>
        <v>1094530204</v>
      </c>
      <c r="G76" s="37">
        <f t="shared" si="9"/>
        <v>0.25541059968763002</v>
      </c>
      <c r="H76" s="28">
        <f t="shared" ref="H76:W76" si="13">SUM(H69:H75)</f>
        <v>746616590</v>
      </c>
      <c r="I76" s="29">
        <f t="shared" si="13"/>
        <v>179282348</v>
      </c>
      <c r="J76" s="29">
        <f t="shared" si="13"/>
        <v>168631266</v>
      </c>
      <c r="K76" s="28">
        <f t="shared" si="13"/>
        <v>1094530204</v>
      </c>
      <c r="L76" s="28">
        <f t="shared" si="13"/>
        <v>0</v>
      </c>
      <c r="M76" s="29">
        <f t="shared" si="13"/>
        <v>0</v>
      </c>
      <c r="N76" s="29">
        <f t="shared" si="13"/>
        <v>0</v>
      </c>
      <c r="O76" s="28">
        <f t="shared" si="13"/>
        <v>0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1019731831</v>
      </c>
      <c r="E77" s="27">
        <v>1019731831</v>
      </c>
      <c r="F77" s="27">
        <v>288895871</v>
      </c>
      <c r="G77" s="36">
        <f t="shared" si="9"/>
        <v>0.28330573021016148</v>
      </c>
      <c r="H77" s="26">
        <v>153245907</v>
      </c>
      <c r="I77" s="27">
        <v>56410493</v>
      </c>
      <c r="J77" s="27">
        <v>79239471</v>
      </c>
      <c r="K77" s="26">
        <v>288895871</v>
      </c>
      <c r="L77" s="26">
        <v>0</v>
      </c>
      <c r="M77" s="27">
        <v>0</v>
      </c>
      <c r="N77" s="27">
        <v>0</v>
      </c>
      <c r="O77" s="26">
        <v>0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882440145</v>
      </c>
      <c r="E78" s="27">
        <v>882440145</v>
      </c>
      <c r="F78" s="27">
        <v>234214288</v>
      </c>
      <c r="G78" s="36">
        <f t="shared" si="9"/>
        <v>0.2654166283425376</v>
      </c>
      <c r="H78" s="26">
        <v>140898190</v>
      </c>
      <c r="I78" s="27">
        <v>46786119</v>
      </c>
      <c r="J78" s="27">
        <v>46529979</v>
      </c>
      <c r="K78" s="26">
        <v>234214288</v>
      </c>
      <c r="L78" s="26">
        <v>0</v>
      </c>
      <c r="M78" s="27">
        <v>0</v>
      </c>
      <c r="N78" s="27">
        <v>0</v>
      </c>
      <c r="O78" s="26">
        <v>0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1500657430</v>
      </c>
      <c r="E79" s="27">
        <v>1500657430</v>
      </c>
      <c r="F79" s="27">
        <v>418120472</v>
      </c>
      <c r="G79" s="36">
        <f t="shared" si="9"/>
        <v>0.27862486377054091</v>
      </c>
      <c r="H79" s="26">
        <v>185831097</v>
      </c>
      <c r="I79" s="27">
        <v>108635917</v>
      </c>
      <c r="J79" s="27">
        <v>123653458</v>
      </c>
      <c r="K79" s="26">
        <v>418120472</v>
      </c>
      <c r="L79" s="26">
        <v>0</v>
      </c>
      <c r="M79" s="27">
        <v>0</v>
      </c>
      <c r="N79" s="27">
        <v>0</v>
      </c>
      <c r="O79" s="26">
        <v>0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240785669</v>
      </c>
      <c r="E80" s="27">
        <v>240785669</v>
      </c>
      <c r="F80" s="27">
        <v>78328814</v>
      </c>
      <c r="G80" s="36">
        <f t="shared" si="9"/>
        <v>0.32530513267382205</v>
      </c>
      <c r="H80" s="26">
        <v>12330517</v>
      </c>
      <c r="I80" s="27">
        <v>56862315</v>
      </c>
      <c r="J80" s="27">
        <v>9135982</v>
      </c>
      <c r="K80" s="26">
        <v>78328814</v>
      </c>
      <c r="L80" s="26">
        <v>0</v>
      </c>
      <c r="M80" s="27">
        <v>0</v>
      </c>
      <c r="N80" s="27">
        <v>0</v>
      </c>
      <c r="O80" s="26">
        <v>0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177765000</v>
      </c>
      <c r="E81" s="27">
        <v>177765000</v>
      </c>
      <c r="F81" s="27">
        <v>71083911</v>
      </c>
      <c r="G81" s="36">
        <f t="shared" si="9"/>
        <v>0.39987574044384439</v>
      </c>
      <c r="H81" s="26">
        <v>68447887</v>
      </c>
      <c r="I81" s="27">
        <v>2426236</v>
      </c>
      <c r="J81" s="27">
        <v>209788</v>
      </c>
      <c r="K81" s="26">
        <v>71083911</v>
      </c>
      <c r="L81" s="26">
        <v>0</v>
      </c>
      <c r="M81" s="27">
        <v>0</v>
      </c>
      <c r="N81" s="27">
        <v>0</v>
      </c>
      <c r="O81" s="26">
        <v>0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3821380075</v>
      </c>
      <c r="E82" s="29">
        <f>SUM(E77:E81)</f>
        <v>3821380075</v>
      </c>
      <c r="F82" s="29">
        <f>SUM(F77:F81)</f>
        <v>1090643356</v>
      </c>
      <c r="G82" s="37">
        <f t="shared" si="9"/>
        <v>0.28540562168498773</v>
      </c>
      <c r="H82" s="28">
        <f t="shared" ref="H82:W82" si="14">SUM(H77:H81)</f>
        <v>560753598</v>
      </c>
      <c r="I82" s="29">
        <f t="shared" si="14"/>
        <v>271121080</v>
      </c>
      <c r="J82" s="29">
        <f t="shared" si="14"/>
        <v>258768678</v>
      </c>
      <c r="K82" s="28">
        <f t="shared" si="14"/>
        <v>1090643356</v>
      </c>
      <c r="L82" s="28">
        <f t="shared" si="14"/>
        <v>0</v>
      </c>
      <c r="M82" s="29">
        <f t="shared" si="14"/>
        <v>0</v>
      </c>
      <c r="N82" s="29">
        <f t="shared" si="14"/>
        <v>0</v>
      </c>
      <c r="O82" s="28">
        <f t="shared" si="14"/>
        <v>0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21835041265</v>
      </c>
      <c r="E83" s="29">
        <f>SUM(E55,E57:E60,E62:E67,E69:E75,E77:E81)</f>
        <v>21875041265</v>
      </c>
      <c r="F83" s="29">
        <f>SUM(F55,F57:F60,F62:F67,F69:F75,F77:F81)</f>
        <v>5048544456</v>
      </c>
      <c r="G83" s="37">
        <f t="shared" si="9"/>
        <v>0.23121295694972893</v>
      </c>
      <c r="H83" s="28">
        <f t="shared" ref="H83:W83" si="15">SUM(H55,H57:H60,H62:H67,H69:H75,H77:H81)</f>
        <v>3134347143</v>
      </c>
      <c r="I83" s="29">
        <f t="shared" si="15"/>
        <v>1282936115</v>
      </c>
      <c r="J83" s="29">
        <f t="shared" si="15"/>
        <v>631261198</v>
      </c>
      <c r="K83" s="28">
        <f t="shared" si="15"/>
        <v>5048544456</v>
      </c>
      <c r="L83" s="28">
        <f t="shared" si="15"/>
        <v>0</v>
      </c>
      <c r="M83" s="29">
        <f t="shared" si="15"/>
        <v>0</v>
      </c>
      <c r="N83" s="29">
        <f t="shared" si="15"/>
        <v>0</v>
      </c>
      <c r="O83" s="28">
        <f t="shared" si="15"/>
        <v>0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42935624454</v>
      </c>
      <c r="E86" s="27">
        <v>42935624454</v>
      </c>
      <c r="F86" s="27">
        <v>12814696227</v>
      </c>
      <c r="G86" s="36">
        <f t="shared" ref="G86:G99" si="16">IF(($D86      =0),0,($F86      /$D86      ))</f>
        <v>0.29846302202333869</v>
      </c>
      <c r="H86" s="26">
        <v>4959496455</v>
      </c>
      <c r="I86" s="27">
        <v>4219331828</v>
      </c>
      <c r="J86" s="27">
        <v>3635867944</v>
      </c>
      <c r="K86" s="26">
        <v>12814696227</v>
      </c>
      <c r="L86" s="26">
        <v>0</v>
      </c>
      <c r="M86" s="27">
        <v>0</v>
      </c>
      <c r="N86" s="27">
        <v>0</v>
      </c>
      <c r="O86" s="26">
        <v>0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65846785955</v>
      </c>
      <c r="E87" s="27">
        <v>65846785955</v>
      </c>
      <c r="F87" s="27">
        <v>18542306065</v>
      </c>
      <c r="G87" s="36">
        <f t="shared" si="16"/>
        <v>0.28159773929849663</v>
      </c>
      <c r="H87" s="26">
        <v>7081925171</v>
      </c>
      <c r="I87" s="27">
        <v>9492823714</v>
      </c>
      <c r="J87" s="27">
        <v>1967557180</v>
      </c>
      <c r="K87" s="26">
        <v>18542306065</v>
      </c>
      <c r="L87" s="26">
        <v>0</v>
      </c>
      <c r="M87" s="27">
        <v>0</v>
      </c>
      <c r="N87" s="27">
        <v>0</v>
      </c>
      <c r="O87" s="26">
        <v>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38994328591</v>
      </c>
      <c r="E88" s="27">
        <v>38994328591</v>
      </c>
      <c r="F88" s="27">
        <v>10739457579</v>
      </c>
      <c r="G88" s="36">
        <f t="shared" si="16"/>
        <v>0.27541075759100764</v>
      </c>
      <c r="H88" s="26">
        <v>4067746196</v>
      </c>
      <c r="I88" s="27">
        <v>3647505989</v>
      </c>
      <c r="J88" s="27">
        <v>3024205394</v>
      </c>
      <c r="K88" s="26">
        <v>10739457579</v>
      </c>
      <c r="L88" s="26">
        <v>0</v>
      </c>
      <c r="M88" s="27">
        <v>0</v>
      </c>
      <c r="N88" s="27">
        <v>0</v>
      </c>
      <c r="O88" s="26">
        <v>0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147776739000</v>
      </c>
      <c r="E89" s="29">
        <f>SUM(E86:E88)</f>
        <v>147776739000</v>
      </c>
      <c r="F89" s="29">
        <f>SUM(F86:F88)</f>
        <v>42096459871</v>
      </c>
      <c r="G89" s="37">
        <f t="shared" si="16"/>
        <v>0.28486526469500723</v>
      </c>
      <c r="H89" s="28">
        <f t="shared" ref="H89:W89" si="17">SUM(H86:H88)</f>
        <v>16109167822</v>
      </c>
      <c r="I89" s="29">
        <f t="shared" si="17"/>
        <v>17359661531</v>
      </c>
      <c r="J89" s="29">
        <f t="shared" si="17"/>
        <v>8627630518</v>
      </c>
      <c r="K89" s="28">
        <f t="shared" si="17"/>
        <v>42096459871</v>
      </c>
      <c r="L89" s="28">
        <f t="shared" si="17"/>
        <v>0</v>
      </c>
      <c r="M89" s="29">
        <f t="shared" si="17"/>
        <v>0</v>
      </c>
      <c r="N89" s="29">
        <f t="shared" si="17"/>
        <v>0</v>
      </c>
      <c r="O89" s="28">
        <f t="shared" si="17"/>
        <v>0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6754320807</v>
      </c>
      <c r="E90" s="27">
        <v>6754320807</v>
      </c>
      <c r="F90" s="27">
        <v>1946627293</v>
      </c>
      <c r="G90" s="36">
        <f t="shared" si="16"/>
        <v>0.28820474310053007</v>
      </c>
      <c r="H90" s="26">
        <v>826430821</v>
      </c>
      <c r="I90" s="27">
        <v>613802680</v>
      </c>
      <c r="J90" s="27">
        <v>506393792</v>
      </c>
      <c r="K90" s="26">
        <v>1946627293</v>
      </c>
      <c r="L90" s="26">
        <v>0</v>
      </c>
      <c r="M90" s="27">
        <v>0</v>
      </c>
      <c r="N90" s="27">
        <v>0</v>
      </c>
      <c r="O90" s="26">
        <v>0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1351122941</v>
      </c>
      <c r="E91" s="27">
        <v>1351122941</v>
      </c>
      <c r="F91" s="27">
        <v>366028078</v>
      </c>
      <c r="G91" s="36">
        <f t="shared" si="16"/>
        <v>0.27090656733952978</v>
      </c>
      <c r="H91" s="26">
        <v>141090820</v>
      </c>
      <c r="I91" s="27">
        <v>107974177</v>
      </c>
      <c r="J91" s="27">
        <v>116963081</v>
      </c>
      <c r="K91" s="26">
        <v>366028078</v>
      </c>
      <c r="L91" s="26">
        <v>0</v>
      </c>
      <c r="M91" s="27">
        <v>0</v>
      </c>
      <c r="N91" s="27">
        <v>0</v>
      </c>
      <c r="O91" s="26">
        <v>0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1053362290</v>
      </c>
      <c r="E92" s="27">
        <v>1053362290</v>
      </c>
      <c r="F92" s="27">
        <v>286164486</v>
      </c>
      <c r="G92" s="36">
        <f t="shared" si="16"/>
        <v>0.27166767665472435</v>
      </c>
      <c r="H92" s="26">
        <v>127414412</v>
      </c>
      <c r="I92" s="27">
        <v>73213882</v>
      </c>
      <c r="J92" s="27">
        <v>85536192</v>
      </c>
      <c r="K92" s="26">
        <v>286164486</v>
      </c>
      <c r="L92" s="26">
        <v>0</v>
      </c>
      <c r="M92" s="27">
        <v>0</v>
      </c>
      <c r="N92" s="27">
        <v>0</v>
      </c>
      <c r="O92" s="26">
        <v>0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389169404</v>
      </c>
      <c r="E93" s="27">
        <v>389169404</v>
      </c>
      <c r="F93" s="27">
        <v>135417882</v>
      </c>
      <c r="G93" s="36">
        <f t="shared" si="16"/>
        <v>0.3479664141325971</v>
      </c>
      <c r="H93" s="26">
        <v>121405798</v>
      </c>
      <c r="I93" s="27">
        <v>3945867</v>
      </c>
      <c r="J93" s="27">
        <v>10066217</v>
      </c>
      <c r="K93" s="26">
        <v>135417882</v>
      </c>
      <c r="L93" s="26">
        <v>0</v>
      </c>
      <c r="M93" s="27">
        <v>0</v>
      </c>
      <c r="N93" s="27">
        <v>0</v>
      </c>
      <c r="O93" s="26">
        <v>0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9547975442</v>
      </c>
      <c r="E94" s="29">
        <f>SUM(E90:E93)</f>
        <v>9547975442</v>
      </c>
      <c r="F94" s="29">
        <f>SUM(F90:F93)</f>
        <v>2734237739</v>
      </c>
      <c r="G94" s="37">
        <f t="shared" si="16"/>
        <v>0.28636832547479441</v>
      </c>
      <c r="H94" s="28">
        <f t="shared" ref="H94:W94" si="18">SUM(H90:H93)</f>
        <v>1216341851</v>
      </c>
      <c r="I94" s="29">
        <f t="shared" si="18"/>
        <v>798936606</v>
      </c>
      <c r="J94" s="29">
        <f t="shared" si="18"/>
        <v>718959282</v>
      </c>
      <c r="K94" s="28">
        <f t="shared" si="18"/>
        <v>2734237739</v>
      </c>
      <c r="L94" s="28">
        <f t="shared" si="18"/>
        <v>0</v>
      </c>
      <c r="M94" s="29">
        <f t="shared" si="18"/>
        <v>0</v>
      </c>
      <c r="N94" s="29">
        <f t="shared" si="18"/>
        <v>0</v>
      </c>
      <c r="O94" s="28">
        <f t="shared" si="18"/>
        <v>0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3156893888</v>
      </c>
      <c r="E95" s="27">
        <v>3156893888</v>
      </c>
      <c r="F95" s="27">
        <v>848928971</v>
      </c>
      <c r="G95" s="36">
        <f t="shared" si="16"/>
        <v>0.26891273546664107</v>
      </c>
      <c r="H95" s="26">
        <v>392711443</v>
      </c>
      <c r="I95" s="27">
        <v>228239814</v>
      </c>
      <c r="J95" s="27">
        <v>227977714</v>
      </c>
      <c r="K95" s="26">
        <v>848928971</v>
      </c>
      <c r="L95" s="26">
        <v>0</v>
      </c>
      <c r="M95" s="27">
        <v>0</v>
      </c>
      <c r="N95" s="27">
        <v>0</v>
      </c>
      <c r="O95" s="26">
        <v>0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1934788304</v>
      </c>
      <c r="E96" s="27">
        <v>1934788304</v>
      </c>
      <c r="F96" s="27">
        <v>498981507</v>
      </c>
      <c r="G96" s="36">
        <f t="shared" si="16"/>
        <v>0.25789979501550675</v>
      </c>
      <c r="H96" s="26">
        <v>228148573</v>
      </c>
      <c r="I96" s="27">
        <v>136206904</v>
      </c>
      <c r="J96" s="27">
        <v>134626030</v>
      </c>
      <c r="K96" s="26">
        <v>498981507</v>
      </c>
      <c r="L96" s="26">
        <v>0</v>
      </c>
      <c r="M96" s="27">
        <v>0</v>
      </c>
      <c r="N96" s="27">
        <v>0</v>
      </c>
      <c r="O96" s="26">
        <v>0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2186950955</v>
      </c>
      <c r="E97" s="27">
        <v>2186950955</v>
      </c>
      <c r="F97" s="27">
        <v>625733367</v>
      </c>
      <c r="G97" s="36">
        <f t="shared" si="16"/>
        <v>0.28612135337072525</v>
      </c>
      <c r="H97" s="26">
        <v>327182243</v>
      </c>
      <c r="I97" s="27">
        <v>156821434</v>
      </c>
      <c r="J97" s="27">
        <v>141729690</v>
      </c>
      <c r="K97" s="26">
        <v>625733367</v>
      </c>
      <c r="L97" s="26">
        <v>0</v>
      </c>
      <c r="M97" s="27">
        <v>0</v>
      </c>
      <c r="N97" s="27">
        <v>0</v>
      </c>
      <c r="O97" s="26">
        <v>0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245622442</v>
      </c>
      <c r="E98" s="27">
        <v>245622442</v>
      </c>
      <c r="F98" s="27">
        <v>100030450</v>
      </c>
      <c r="G98" s="36">
        <f t="shared" si="16"/>
        <v>0.40725289263266912</v>
      </c>
      <c r="H98" s="26">
        <v>96997112</v>
      </c>
      <c r="I98" s="27">
        <v>1648682</v>
      </c>
      <c r="J98" s="27">
        <v>1384656</v>
      </c>
      <c r="K98" s="26">
        <v>100030450</v>
      </c>
      <c r="L98" s="26">
        <v>0</v>
      </c>
      <c r="M98" s="27">
        <v>0</v>
      </c>
      <c r="N98" s="27">
        <v>0</v>
      </c>
      <c r="O98" s="26">
        <v>0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7524255589</v>
      </c>
      <c r="E99" s="29">
        <f>SUM(E95:E98)</f>
        <v>7524255589</v>
      </c>
      <c r="F99" s="29">
        <f>SUM(F95:F98)</f>
        <v>2073674295</v>
      </c>
      <c r="G99" s="37">
        <f t="shared" si="16"/>
        <v>0.27559859848881058</v>
      </c>
      <c r="H99" s="28">
        <f t="shared" ref="H99:W99" si="19">SUM(H95:H98)</f>
        <v>1045039371</v>
      </c>
      <c r="I99" s="29">
        <f t="shared" si="19"/>
        <v>522916834</v>
      </c>
      <c r="J99" s="29">
        <f t="shared" si="19"/>
        <v>505718090</v>
      </c>
      <c r="K99" s="28">
        <f t="shared" si="19"/>
        <v>2073674295</v>
      </c>
      <c r="L99" s="28">
        <f t="shared" si="19"/>
        <v>0</v>
      </c>
      <c r="M99" s="29">
        <f t="shared" si="19"/>
        <v>0</v>
      </c>
      <c r="N99" s="29">
        <f t="shared" si="19"/>
        <v>0</v>
      </c>
      <c r="O99" s="28">
        <f t="shared" si="19"/>
        <v>0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164848970031</v>
      </c>
      <c r="E100" s="29">
        <f>SUM(E86:E88,E90:E93,E95:E98)</f>
        <v>164848970031</v>
      </c>
      <c r="F100" s="29">
        <f>SUM(F86:F88,F90:F93,F95:F98)</f>
        <v>46904371905</v>
      </c>
      <c r="G100" s="37">
        <f>IF(($D100     =0),0,($F100     /$D100     ))</f>
        <v>0.28452935979023458</v>
      </c>
      <c r="H100" s="28">
        <f t="shared" ref="H100:W100" si="20">SUM(H86:H88,H90:H93,H95:H98)</f>
        <v>18370549044</v>
      </c>
      <c r="I100" s="29">
        <f t="shared" si="20"/>
        <v>18681514971</v>
      </c>
      <c r="J100" s="29">
        <f t="shared" si="20"/>
        <v>9852307890</v>
      </c>
      <c r="K100" s="28">
        <f t="shared" si="20"/>
        <v>46904371905</v>
      </c>
      <c r="L100" s="28">
        <f t="shared" si="20"/>
        <v>0</v>
      </c>
      <c r="M100" s="29">
        <f t="shared" si="20"/>
        <v>0</v>
      </c>
      <c r="N100" s="29">
        <f t="shared" si="20"/>
        <v>0</v>
      </c>
      <c r="O100" s="28">
        <f t="shared" si="20"/>
        <v>0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43656806610</v>
      </c>
      <c r="E103" s="27">
        <v>43656806610</v>
      </c>
      <c r="F103" s="27">
        <v>11465914159</v>
      </c>
      <c r="G103" s="36">
        <f t="shared" ref="G103:G134" si="21">IF(($D103     =0),0,($F103     /$D103     ))</f>
        <v>0.26263749113462698</v>
      </c>
      <c r="H103" s="26">
        <v>4626537177</v>
      </c>
      <c r="I103" s="27">
        <v>3548633873</v>
      </c>
      <c r="J103" s="27">
        <v>3290743109</v>
      </c>
      <c r="K103" s="26">
        <v>11465914159</v>
      </c>
      <c r="L103" s="26">
        <v>0</v>
      </c>
      <c r="M103" s="27">
        <v>0</v>
      </c>
      <c r="N103" s="27">
        <v>0</v>
      </c>
      <c r="O103" s="26">
        <v>0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43656806610</v>
      </c>
      <c r="E104" s="29">
        <f>E103</f>
        <v>43656806610</v>
      </c>
      <c r="F104" s="29">
        <f>F103</f>
        <v>11465914159</v>
      </c>
      <c r="G104" s="37">
        <f t="shared" si="21"/>
        <v>0.26263749113462698</v>
      </c>
      <c r="H104" s="28">
        <f t="shared" ref="H104:W104" si="22">H103</f>
        <v>4626537177</v>
      </c>
      <c r="I104" s="29">
        <f t="shared" si="22"/>
        <v>3548633873</v>
      </c>
      <c r="J104" s="29">
        <f t="shared" si="22"/>
        <v>3290743109</v>
      </c>
      <c r="K104" s="28">
        <f t="shared" si="22"/>
        <v>11465914159</v>
      </c>
      <c r="L104" s="28">
        <f t="shared" si="22"/>
        <v>0</v>
      </c>
      <c r="M104" s="29">
        <f t="shared" si="22"/>
        <v>0</v>
      </c>
      <c r="N104" s="29">
        <f t="shared" si="22"/>
        <v>0</v>
      </c>
      <c r="O104" s="28">
        <f t="shared" si="22"/>
        <v>0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306073108</v>
      </c>
      <c r="E105" s="27">
        <v>306073108</v>
      </c>
      <c r="F105" s="27">
        <v>118129383</v>
      </c>
      <c r="G105" s="36">
        <f t="shared" si="21"/>
        <v>0.38595152567274876</v>
      </c>
      <c r="H105" s="26">
        <v>100542583</v>
      </c>
      <c r="I105" s="27">
        <v>8293466</v>
      </c>
      <c r="J105" s="27">
        <v>9293334</v>
      </c>
      <c r="K105" s="26">
        <v>118129383</v>
      </c>
      <c r="L105" s="26">
        <v>0</v>
      </c>
      <c r="M105" s="27">
        <v>0</v>
      </c>
      <c r="N105" s="27">
        <v>0</v>
      </c>
      <c r="O105" s="26">
        <v>0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189864259</v>
      </c>
      <c r="E106" s="27">
        <v>189864259</v>
      </c>
      <c r="F106" s="27">
        <v>70371623</v>
      </c>
      <c r="G106" s="36">
        <f t="shared" si="21"/>
        <v>0.37064175938452953</v>
      </c>
      <c r="H106" s="26">
        <v>68044133</v>
      </c>
      <c r="I106" s="27">
        <v>1324729</v>
      </c>
      <c r="J106" s="27">
        <v>1002761</v>
      </c>
      <c r="K106" s="26">
        <v>70371623</v>
      </c>
      <c r="L106" s="26">
        <v>0</v>
      </c>
      <c r="M106" s="27">
        <v>0</v>
      </c>
      <c r="N106" s="27">
        <v>0</v>
      </c>
      <c r="O106" s="26">
        <v>0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205064734</v>
      </c>
      <c r="E107" s="27">
        <v>205064734</v>
      </c>
      <c r="F107" s="27">
        <v>29478751</v>
      </c>
      <c r="G107" s="36">
        <f t="shared" si="21"/>
        <v>0.14375339155098213</v>
      </c>
      <c r="H107" s="26">
        <v>7834021</v>
      </c>
      <c r="I107" s="27">
        <v>9375604</v>
      </c>
      <c r="J107" s="27">
        <v>12269126</v>
      </c>
      <c r="K107" s="26">
        <v>29478751</v>
      </c>
      <c r="L107" s="26">
        <v>0</v>
      </c>
      <c r="M107" s="27">
        <v>0</v>
      </c>
      <c r="N107" s="27">
        <v>0</v>
      </c>
      <c r="O107" s="26">
        <v>0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1124638940</v>
      </c>
      <c r="E108" s="27">
        <v>1124638940</v>
      </c>
      <c r="F108" s="27">
        <v>352626697</v>
      </c>
      <c r="G108" s="36">
        <f t="shared" si="21"/>
        <v>0.31354658322607964</v>
      </c>
      <c r="H108" s="26">
        <v>161825135</v>
      </c>
      <c r="I108" s="27">
        <v>121461274</v>
      </c>
      <c r="J108" s="27">
        <v>69340288</v>
      </c>
      <c r="K108" s="26">
        <v>352626697</v>
      </c>
      <c r="L108" s="26">
        <v>0</v>
      </c>
      <c r="M108" s="27">
        <v>0</v>
      </c>
      <c r="N108" s="27">
        <v>0</v>
      </c>
      <c r="O108" s="26">
        <v>0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1203405570</v>
      </c>
      <c r="E109" s="27">
        <v>1203405570</v>
      </c>
      <c r="F109" s="27">
        <v>332540750</v>
      </c>
      <c r="G109" s="36">
        <f t="shared" si="21"/>
        <v>0.27633306533557095</v>
      </c>
      <c r="H109" s="26">
        <v>246767532</v>
      </c>
      <c r="I109" s="27">
        <v>42916442</v>
      </c>
      <c r="J109" s="27">
        <v>42856776</v>
      </c>
      <c r="K109" s="26">
        <v>332540750</v>
      </c>
      <c r="L109" s="26">
        <v>0</v>
      </c>
      <c r="M109" s="27">
        <v>0</v>
      </c>
      <c r="N109" s="27">
        <v>0</v>
      </c>
      <c r="O109" s="26">
        <v>0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3029046611</v>
      </c>
      <c r="E110" s="29">
        <f>SUM(E105:E109)</f>
        <v>3029046611</v>
      </c>
      <c r="F110" s="29">
        <f>SUM(F105:F109)</f>
        <v>903147204</v>
      </c>
      <c r="G110" s="37">
        <f t="shared" si="21"/>
        <v>0.29816220084571027</v>
      </c>
      <c r="H110" s="28">
        <f t="shared" ref="H110:W110" si="23">SUM(H105:H109)</f>
        <v>585013404</v>
      </c>
      <c r="I110" s="29">
        <f t="shared" si="23"/>
        <v>183371515</v>
      </c>
      <c r="J110" s="29">
        <f t="shared" si="23"/>
        <v>134762285</v>
      </c>
      <c r="K110" s="28">
        <f t="shared" si="23"/>
        <v>903147204</v>
      </c>
      <c r="L110" s="28">
        <f t="shared" si="23"/>
        <v>0</v>
      </c>
      <c r="M110" s="29">
        <f t="shared" si="23"/>
        <v>0</v>
      </c>
      <c r="N110" s="29">
        <f t="shared" si="23"/>
        <v>0</v>
      </c>
      <c r="O110" s="28">
        <f t="shared" si="23"/>
        <v>0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188226552</v>
      </c>
      <c r="E111" s="27">
        <v>188226552</v>
      </c>
      <c r="F111" s="27">
        <v>10490678</v>
      </c>
      <c r="G111" s="36">
        <f t="shared" si="21"/>
        <v>5.5734315315939059E-2</v>
      </c>
      <c r="H111" s="26">
        <v>110235</v>
      </c>
      <c r="I111" s="27">
        <v>4996861</v>
      </c>
      <c r="J111" s="27">
        <v>5383582</v>
      </c>
      <c r="K111" s="26">
        <v>10490678</v>
      </c>
      <c r="L111" s="26">
        <v>0</v>
      </c>
      <c r="M111" s="27">
        <v>0</v>
      </c>
      <c r="N111" s="27">
        <v>0</v>
      </c>
      <c r="O111" s="26">
        <v>0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489121663</v>
      </c>
      <c r="E112" s="27">
        <v>489121663</v>
      </c>
      <c r="F112" s="27">
        <v>127616332</v>
      </c>
      <c r="G112" s="36">
        <f t="shared" si="21"/>
        <v>0.26090917997226387</v>
      </c>
      <c r="H112" s="26">
        <v>65753451</v>
      </c>
      <c r="I112" s="27">
        <v>30713674</v>
      </c>
      <c r="J112" s="27">
        <v>31149207</v>
      </c>
      <c r="K112" s="26">
        <v>127616332</v>
      </c>
      <c r="L112" s="26">
        <v>0</v>
      </c>
      <c r="M112" s="27">
        <v>0</v>
      </c>
      <c r="N112" s="27">
        <v>0</v>
      </c>
      <c r="O112" s="26">
        <v>0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169602656</v>
      </c>
      <c r="E113" s="27">
        <v>169602656</v>
      </c>
      <c r="F113" s="27">
        <v>42583766</v>
      </c>
      <c r="G113" s="36">
        <f t="shared" si="21"/>
        <v>0.25107959394220808</v>
      </c>
      <c r="H113" s="26">
        <v>24770544</v>
      </c>
      <c r="I113" s="27">
        <v>10066770</v>
      </c>
      <c r="J113" s="27">
        <v>7746452</v>
      </c>
      <c r="K113" s="26">
        <v>42583766</v>
      </c>
      <c r="L113" s="26">
        <v>0</v>
      </c>
      <c r="M113" s="27">
        <v>0</v>
      </c>
      <c r="N113" s="27">
        <v>0</v>
      </c>
      <c r="O113" s="26">
        <v>0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58292325</v>
      </c>
      <c r="E114" s="27">
        <v>58292325</v>
      </c>
      <c r="F114" s="27">
        <v>24508142</v>
      </c>
      <c r="G114" s="36">
        <f t="shared" si="21"/>
        <v>0.42043514304842017</v>
      </c>
      <c r="H114" s="26">
        <v>20964372</v>
      </c>
      <c r="I114" s="27">
        <v>1502675</v>
      </c>
      <c r="J114" s="27">
        <v>2041095</v>
      </c>
      <c r="K114" s="26">
        <v>24508142</v>
      </c>
      <c r="L114" s="26">
        <v>0</v>
      </c>
      <c r="M114" s="27">
        <v>0</v>
      </c>
      <c r="N114" s="27">
        <v>0</v>
      </c>
      <c r="O114" s="26">
        <v>0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6418414194</v>
      </c>
      <c r="E115" s="27">
        <v>6418414194</v>
      </c>
      <c r="F115" s="27">
        <v>1662124959</v>
      </c>
      <c r="G115" s="36">
        <f t="shared" si="21"/>
        <v>0.25896193495174735</v>
      </c>
      <c r="H115" s="26">
        <v>705227391</v>
      </c>
      <c r="I115" s="27">
        <v>494805129</v>
      </c>
      <c r="J115" s="27">
        <v>462092439</v>
      </c>
      <c r="K115" s="26">
        <v>1662124959</v>
      </c>
      <c r="L115" s="26">
        <v>0</v>
      </c>
      <c r="M115" s="27">
        <v>0</v>
      </c>
      <c r="N115" s="27">
        <v>0</v>
      </c>
      <c r="O115" s="26">
        <v>0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110688122</v>
      </c>
      <c r="E116" s="27">
        <v>110688122</v>
      </c>
      <c r="F116" s="27">
        <v>38727289</v>
      </c>
      <c r="G116" s="36">
        <f t="shared" si="21"/>
        <v>0.3498775505469322</v>
      </c>
      <c r="H116" s="26">
        <v>31792017</v>
      </c>
      <c r="I116" s="27">
        <v>3124306</v>
      </c>
      <c r="J116" s="27">
        <v>3810966</v>
      </c>
      <c r="K116" s="26">
        <v>38727289</v>
      </c>
      <c r="L116" s="26">
        <v>0</v>
      </c>
      <c r="M116" s="27">
        <v>0</v>
      </c>
      <c r="N116" s="27">
        <v>0</v>
      </c>
      <c r="O116" s="26">
        <v>0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118218776</v>
      </c>
      <c r="E117" s="27">
        <v>118218776</v>
      </c>
      <c r="F117" s="27">
        <v>47947549</v>
      </c>
      <c r="G117" s="36">
        <f t="shared" si="21"/>
        <v>0.40558319602293968</v>
      </c>
      <c r="H117" s="26">
        <v>33499969</v>
      </c>
      <c r="I117" s="27">
        <v>12050861</v>
      </c>
      <c r="J117" s="27">
        <v>2396719</v>
      </c>
      <c r="K117" s="26">
        <v>47947549</v>
      </c>
      <c r="L117" s="26">
        <v>0</v>
      </c>
      <c r="M117" s="27">
        <v>0</v>
      </c>
      <c r="N117" s="27">
        <v>0</v>
      </c>
      <c r="O117" s="26">
        <v>0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992929176</v>
      </c>
      <c r="E118" s="27">
        <v>992929176</v>
      </c>
      <c r="F118" s="27">
        <v>365378817</v>
      </c>
      <c r="G118" s="36">
        <f t="shared" si="21"/>
        <v>0.36798074407675579</v>
      </c>
      <c r="H118" s="26">
        <v>288039291</v>
      </c>
      <c r="I118" s="27">
        <v>45193926</v>
      </c>
      <c r="J118" s="27">
        <v>32145600</v>
      </c>
      <c r="K118" s="26">
        <v>365378817</v>
      </c>
      <c r="L118" s="26">
        <v>0</v>
      </c>
      <c r="M118" s="27">
        <v>0</v>
      </c>
      <c r="N118" s="27">
        <v>0</v>
      </c>
      <c r="O118" s="26">
        <v>0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8545493464</v>
      </c>
      <c r="E119" s="29">
        <f>SUM(E111:E118)</f>
        <v>8545493464</v>
      </c>
      <c r="F119" s="29">
        <f>SUM(F111:F118)</f>
        <v>2319377532</v>
      </c>
      <c r="G119" s="37">
        <f t="shared" si="21"/>
        <v>0.27141528359607908</v>
      </c>
      <c r="H119" s="28">
        <f t="shared" ref="H119:W119" si="24">SUM(H111:H118)</f>
        <v>1170157270</v>
      </c>
      <c r="I119" s="29">
        <f t="shared" si="24"/>
        <v>602454202</v>
      </c>
      <c r="J119" s="29">
        <f t="shared" si="24"/>
        <v>546766060</v>
      </c>
      <c r="K119" s="28">
        <f t="shared" si="24"/>
        <v>2319377532</v>
      </c>
      <c r="L119" s="28">
        <f t="shared" si="24"/>
        <v>0</v>
      </c>
      <c r="M119" s="29">
        <f t="shared" si="24"/>
        <v>0</v>
      </c>
      <c r="N119" s="29">
        <f t="shared" si="24"/>
        <v>0</v>
      </c>
      <c r="O119" s="28">
        <f t="shared" si="24"/>
        <v>0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196535835</v>
      </c>
      <c r="E120" s="27">
        <v>196535835</v>
      </c>
      <c r="F120" s="27">
        <v>72812124</v>
      </c>
      <c r="G120" s="36">
        <f t="shared" si="21"/>
        <v>0.37047759763505722</v>
      </c>
      <c r="H120" s="26">
        <v>61215890</v>
      </c>
      <c r="I120" s="27">
        <v>6483463</v>
      </c>
      <c r="J120" s="27">
        <v>5112771</v>
      </c>
      <c r="K120" s="26">
        <v>72812124</v>
      </c>
      <c r="L120" s="26">
        <v>0</v>
      </c>
      <c r="M120" s="27">
        <v>0</v>
      </c>
      <c r="N120" s="27">
        <v>0</v>
      </c>
      <c r="O120" s="26">
        <v>0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677636470</v>
      </c>
      <c r="E121" s="27">
        <v>677636470</v>
      </c>
      <c r="F121" s="27">
        <v>221041330</v>
      </c>
      <c r="G121" s="36">
        <f t="shared" si="21"/>
        <v>0.32619455974676215</v>
      </c>
      <c r="H121" s="26">
        <v>142824188</v>
      </c>
      <c r="I121" s="27">
        <v>48772290</v>
      </c>
      <c r="J121" s="27">
        <v>29444852</v>
      </c>
      <c r="K121" s="26">
        <v>221041330</v>
      </c>
      <c r="L121" s="26">
        <v>0</v>
      </c>
      <c r="M121" s="27">
        <v>0</v>
      </c>
      <c r="N121" s="27">
        <v>0</v>
      </c>
      <c r="O121" s="26">
        <v>0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1057270484</v>
      </c>
      <c r="E122" s="27">
        <v>1076707877</v>
      </c>
      <c r="F122" s="27">
        <v>334523699</v>
      </c>
      <c r="G122" s="36">
        <f t="shared" si="21"/>
        <v>0.31640313813962484</v>
      </c>
      <c r="H122" s="26">
        <v>63969635</v>
      </c>
      <c r="I122" s="27">
        <v>187341831</v>
      </c>
      <c r="J122" s="27">
        <v>83212233</v>
      </c>
      <c r="K122" s="26">
        <v>334523699</v>
      </c>
      <c r="L122" s="26">
        <v>0</v>
      </c>
      <c r="M122" s="27">
        <v>0</v>
      </c>
      <c r="N122" s="27">
        <v>0</v>
      </c>
      <c r="O122" s="26">
        <v>0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931711080</v>
      </c>
      <c r="E123" s="27">
        <v>931711080</v>
      </c>
      <c r="F123" s="27">
        <v>280456495</v>
      </c>
      <c r="G123" s="36">
        <f t="shared" si="21"/>
        <v>0.30101229986446015</v>
      </c>
      <c r="H123" s="26">
        <v>232295518</v>
      </c>
      <c r="I123" s="27">
        <v>25363627</v>
      </c>
      <c r="J123" s="27">
        <v>22797350</v>
      </c>
      <c r="K123" s="26">
        <v>280456495</v>
      </c>
      <c r="L123" s="26">
        <v>0</v>
      </c>
      <c r="M123" s="27">
        <v>0</v>
      </c>
      <c r="N123" s="27">
        <v>0</v>
      </c>
      <c r="O123" s="26">
        <v>0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2863153869</v>
      </c>
      <c r="E124" s="29">
        <f>SUM(E120:E123)</f>
        <v>2882591262</v>
      </c>
      <c r="F124" s="29">
        <f>SUM(F120:F123)</f>
        <v>908833648</v>
      </c>
      <c r="G124" s="37">
        <f t="shared" si="21"/>
        <v>0.317423963077969</v>
      </c>
      <c r="H124" s="28">
        <f t="shared" ref="H124:W124" si="25">SUM(H120:H123)</f>
        <v>500305231</v>
      </c>
      <c r="I124" s="29">
        <f t="shared" si="25"/>
        <v>267961211</v>
      </c>
      <c r="J124" s="29">
        <f t="shared" si="25"/>
        <v>140567206</v>
      </c>
      <c r="K124" s="28">
        <f t="shared" si="25"/>
        <v>908833648</v>
      </c>
      <c r="L124" s="28">
        <f t="shared" si="25"/>
        <v>0</v>
      </c>
      <c r="M124" s="29">
        <f t="shared" si="25"/>
        <v>0</v>
      </c>
      <c r="N124" s="29">
        <f t="shared" si="25"/>
        <v>0</v>
      </c>
      <c r="O124" s="28">
        <f t="shared" si="25"/>
        <v>0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386289553</v>
      </c>
      <c r="E125" s="27">
        <v>386289553</v>
      </c>
      <c r="F125" s="27">
        <v>50854052</v>
      </c>
      <c r="G125" s="36">
        <f t="shared" si="21"/>
        <v>0.13164749500745623</v>
      </c>
      <c r="H125" s="26">
        <v>23377364</v>
      </c>
      <c r="I125" s="27">
        <v>6340508</v>
      </c>
      <c r="J125" s="27">
        <v>21136180</v>
      </c>
      <c r="K125" s="26">
        <v>50854052</v>
      </c>
      <c r="L125" s="26">
        <v>0</v>
      </c>
      <c r="M125" s="27">
        <v>0</v>
      </c>
      <c r="N125" s="27">
        <v>0</v>
      </c>
      <c r="O125" s="26">
        <v>0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236976973</v>
      </c>
      <c r="E126" s="27">
        <v>236976973</v>
      </c>
      <c r="F126" s="27">
        <v>83659915</v>
      </c>
      <c r="G126" s="36">
        <f t="shared" si="21"/>
        <v>0.35302972242792552</v>
      </c>
      <c r="H126" s="26">
        <v>72297900</v>
      </c>
      <c r="I126" s="27">
        <v>5927031</v>
      </c>
      <c r="J126" s="27">
        <v>5434984</v>
      </c>
      <c r="K126" s="26">
        <v>83659915</v>
      </c>
      <c r="L126" s="26">
        <v>0</v>
      </c>
      <c r="M126" s="27">
        <v>0</v>
      </c>
      <c r="N126" s="27">
        <v>0</v>
      </c>
      <c r="O126" s="26">
        <v>0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242223639</v>
      </c>
      <c r="E127" s="27">
        <v>242223639</v>
      </c>
      <c r="F127" s="27">
        <v>121776610</v>
      </c>
      <c r="G127" s="36">
        <f t="shared" si="21"/>
        <v>0.50274453188278623</v>
      </c>
      <c r="H127" s="26">
        <v>111446981</v>
      </c>
      <c r="I127" s="27">
        <v>-15219733</v>
      </c>
      <c r="J127" s="27">
        <v>25549362</v>
      </c>
      <c r="K127" s="26">
        <v>121776610</v>
      </c>
      <c r="L127" s="26">
        <v>0</v>
      </c>
      <c r="M127" s="27">
        <v>0</v>
      </c>
      <c r="N127" s="27">
        <v>0</v>
      </c>
      <c r="O127" s="26">
        <v>0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310502977</v>
      </c>
      <c r="E128" s="27">
        <v>310502977</v>
      </c>
      <c r="F128" s="27">
        <v>98811847</v>
      </c>
      <c r="G128" s="36">
        <f t="shared" si="21"/>
        <v>0.31823156078790188</v>
      </c>
      <c r="H128" s="26">
        <v>72068281</v>
      </c>
      <c r="I128" s="27">
        <v>13180435</v>
      </c>
      <c r="J128" s="27">
        <v>13563131</v>
      </c>
      <c r="K128" s="26">
        <v>98811847</v>
      </c>
      <c r="L128" s="26">
        <v>0</v>
      </c>
      <c r="M128" s="27">
        <v>0</v>
      </c>
      <c r="N128" s="27">
        <v>0</v>
      </c>
      <c r="O128" s="26">
        <v>0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521708908</v>
      </c>
      <c r="E129" s="27">
        <v>521708908</v>
      </c>
      <c r="F129" s="27">
        <v>202217956</v>
      </c>
      <c r="G129" s="36">
        <f t="shared" si="21"/>
        <v>0.38760686831132274</v>
      </c>
      <c r="H129" s="26">
        <v>179198652</v>
      </c>
      <c r="I129" s="27">
        <v>10552379</v>
      </c>
      <c r="J129" s="27">
        <v>12466925</v>
      </c>
      <c r="K129" s="26">
        <v>202217956</v>
      </c>
      <c r="L129" s="26">
        <v>0</v>
      </c>
      <c r="M129" s="27">
        <v>0</v>
      </c>
      <c r="N129" s="27">
        <v>0</v>
      </c>
      <c r="O129" s="26">
        <v>0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1697702050</v>
      </c>
      <c r="E130" s="29">
        <f>SUM(E125:E129)</f>
        <v>1697702050</v>
      </c>
      <c r="F130" s="29">
        <f>SUM(F125:F129)</f>
        <v>557320380</v>
      </c>
      <c r="G130" s="37">
        <f t="shared" si="21"/>
        <v>0.32827926431496035</v>
      </c>
      <c r="H130" s="28">
        <f t="shared" ref="H130:W130" si="26">SUM(H125:H129)</f>
        <v>458389178</v>
      </c>
      <c r="I130" s="29">
        <f t="shared" si="26"/>
        <v>20780620</v>
      </c>
      <c r="J130" s="29">
        <f t="shared" si="26"/>
        <v>78150582</v>
      </c>
      <c r="K130" s="28">
        <f t="shared" si="26"/>
        <v>557320380</v>
      </c>
      <c r="L130" s="28">
        <f t="shared" si="26"/>
        <v>0</v>
      </c>
      <c r="M130" s="29">
        <f t="shared" si="26"/>
        <v>0</v>
      </c>
      <c r="N130" s="29">
        <f t="shared" si="26"/>
        <v>0</v>
      </c>
      <c r="O130" s="28">
        <f t="shared" si="26"/>
        <v>0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2214241724</v>
      </c>
      <c r="E131" s="27">
        <v>2214241724</v>
      </c>
      <c r="F131" s="27">
        <v>630990847</v>
      </c>
      <c r="G131" s="36">
        <f t="shared" si="21"/>
        <v>0.28496926968755831</v>
      </c>
      <c r="H131" s="26">
        <v>139508062</v>
      </c>
      <c r="I131" s="27">
        <v>306197958</v>
      </c>
      <c r="J131" s="27">
        <v>185284827</v>
      </c>
      <c r="K131" s="26">
        <v>630990847</v>
      </c>
      <c r="L131" s="26">
        <v>0</v>
      </c>
      <c r="M131" s="27">
        <v>0</v>
      </c>
      <c r="N131" s="27">
        <v>0</v>
      </c>
      <c r="O131" s="26">
        <v>0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106840483</v>
      </c>
      <c r="E132" s="27">
        <v>106840483</v>
      </c>
      <c r="F132" s="27">
        <v>23002046</v>
      </c>
      <c r="G132" s="36">
        <f t="shared" si="21"/>
        <v>0.21529335467343405</v>
      </c>
      <c r="H132" s="26">
        <v>680094</v>
      </c>
      <c r="I132" s="27">
        <v>4439826</v>
      </c>
      <c r="J132" s="27">
        <v>17882126</v>
      </c>
      <c r="K132" s="26">
        <v>23002046</v>
      </c>
      <c r="L132" s="26">
        <v>0</v>
      </c>
      <c r="M132" s="27">
        <v>0</v>
      </c>
      <c r="N132" s="27">
        <v>0</v>
      </c>
      <c r="O132" s="26">
        <v>0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150761707</v>
      </c>
      <c r="E133" s="27">
        <v>150761707</v>
      </c>
      <c r="F133" s="27">
        <v>65223202</v>
      </c>
      <c r="G133" s="36">
        <f t="shared" si="21"/>
        <v>0.43262445947232475</v>
      </c>
      <c r="H133" s="26">
        <v>48711345</v>
      </c>
      <c r="I133" s="27">
        <v>13172582</v>
      </c>
      <c r="J133" s="27">
        <v>3339275</v>
      </c>
      <c r="K133" s="26">
        <v>65223202</v>
      </c>
      <c r="L133" s="26">
        <v>0</v>
      </c>
      <c r="M133" s="27">
        <v>0</v>
      </c>
      <c r="N133" s="27">
        <v>0</v>
      </c>
      <c r="O133" s="26">
        <v>0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233419924</v>
      </c>
      <c r="E134" s="27">
        <v>233419924</v>
      </c>
      <c r="F134" s="27">
        <v>84946756</v>
      </c>
      <c r="G134" s="36">
        <f t="shared" si="21"/>
        <v>0.36392247304476033</v>
      </c>
      <c r="H134" s="26">
        <v>76879156</v>
      </c>
      <c r="I134" s="27">
        <v>4112075</v>
      </c>
      <c r="J134" s="27">
        <v>3955525</v>
      </c>
      <c r="K134" s="26">
        <v>84946756</v>
      </c>
      <c r="L134" s="26">
        <v>0</v>
      </c>
      <c r="M134" s="27">
        <v>0</v>
      </c>
      <c r="N134" s="27">
        <v>0</v>
      </c>
      <c r="O134" s="26">
        <v>0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2705263838</v>
      </c>
      <c r="E135" s="29">
        <f>SUM(E131:E134)</f>
        <v>2705263838</v>
      </c>
      <c r="F135" s="29">
        <f>SUM(F131:F134)</f>
        <v>804162851</v>
      </c>
      <c r="G135" s="37">
        <f t="shared" ref="G135:G168" si="27">IF(($D135     =0),0,($F135     /$D135     ))</f>
        <v>0.29725856668919848</v>
      </c>
      <c r="H135" s="28">
        <f t="shared" ref="H135:W135" si="28">SUM(H131:H134)</f>
        <v>265778657</v>
      </c>
      <c r="I135" s="29">
        <f t="shared" si="28"/>
        <v>327922441</v>
      </c>
      <c r="J135" s="29">
        <f t="shared" si="28"/>
        <v>210461753</v>
      </c>
      <c r="K135" s="28">
        <f t="shared" si="28"/>
        <v>804162851</v>
      </c>
      <c r="L135" s="28">
        <f t="shared" si="28"/>
        <v>0</v>
      </c>
      <c r="M135" s="29">
        <f t="shared" si="28"/>
        <v>0</v>
      </c>
      <c r="N135" s="29">
        <f t="shared" si="28"/>
        <v>0</v>
      </c>
      <c r="O135" s="28">
        <f t="shared" si="28"/>
        <v>0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170461704</v>
      </c>
      <c r="E136" s="27">
        <v>170461704</v>
      </c>
      <c r="F136" s="27">
        <v>50272898</v>
      </c>
      <c r="G136" s="36">
        <f t="shared" si="27"/>
        <v>0.29492194915521908</v>
      </c>
      <c r="H136" s="26">
        <v>41870493</v>
      </c>
      <c r="I136" s="27">
        <v>1811374</v>
      </c>
      <c r="J136" s="27">
        <v>6591031</v>
      </c>
      <c r="K136" s="26">
        <v>50272898</v>
      </c>
      <c r="L136" s="26">
        <v>0</v>
      </c>
      <c r="M136" s="27">
        <v>0</v>
      </c>
      <c r="N136" s="27">
        <v>0</v>
      </c>
      <c r="O136" s="26">
        <v>0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312768317</v>
      </c>
      <c r="E137" s="27">
        <v>312768317</v>
      </c>
      <c r="F137" s="27">
        <v>92190404</v>
      </c>
      <c r="G137" s="36">
        <f t="shared" si="27"/>
        <v>0.29475621087285514</v>
      </c>
      <c r="H137" s="26">
        <v>71554905</v>
      </c>
      <c r="I137" s="27">
        <v>8137742</v>
      </c>
      <c r="J137" s="27">
        <v>12497757</v>
      </c>
      <c r="K137" s="26">
        <v>92190404</v>
      </c>
      <c r="L137" s="26">
        <v>0</v>
      </c>
      <c r="M137" s="27">
        <v>0</v>
      </c>
      <c r="N137" s="27">
        <v>0</v>
      </c>
      <c r="O137" s="26">
        <v>0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613934175</v>
      </c>
      <c r="E138" s="27">
        <v>613934175</v>
      </c>
      <c r="F138" s="27">
        <v>183814960</v>
      </c>
      <c r="G138" s="36">
        <f t="shared" si="27"/>
        <v>0.29940499728655762</v>
      </c>
      <c r="H138" s="26">
        <v>104798771</v>
      </c>
      <c r="I138" s="27">
        <v>42299202</v>
      </c>
      <c r="J138" s="27">
        <v>36716987</v>
      </c>
      <c r="K138" s="26">
        <v>183814960</v>
      </c>
      <c r="L138" s="26">
        <v>0</v>
      </c>
      <c r="M138" s="27">
        <v>0</v>
      </c>
      <c r="N138" s="27">
        <v>0</v>
      </c>
      <c r="O138" s="26">
        <v>0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215399188</v>
      </c>
      <c r="E139" s="27">
        <v>215399188</v>
      </c>
      <c r="F139" s="27">
        <v>93377741</v>
      </c>
      <c r="G139" s="36">
        <f t="shared" si="27"/>
        <v>0.43351018110616091</v>
      </c>
      <c r="H139" s="26">
        <v>87507238</v>
      </c>
      <c r="I139" s="27">
        <v>3199180</v>
      </c>
      <c r="J139" s="27">
        <v>2671323</v>
      </c>
      <c r="K139" s="26">
        <v>93377741</v>
      </c>
      <c r="L139" s="26">
        <v>0</v>
      </c>
      <c r="M139" s="27">
        <v>0</v>
      </c>
      <c r="N139" s="27">
        <v>0</v>
      </c>
      <c r="O139" s="26">
        <v>0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410237809</v>
      </c>
      <c r="E140" s="27">
        <v>410237809</v>
      </c>
      <c r="F140" s="27">
        <v>168834824</v>
      </c>
      <c r="G140" s="36">
        <f t="shared" si="27"/>
        <v>0.41155354356916429</v>
      </c>
      <c r="H140" s="26">
        <v>144841664</v>
      </c>
      <c r="I140" s="27">
        <v>12356119</v>
      </c>
      <c r="J140" s="27">
        <v>11637041</v>
      </c>
      <c r="K140" s="26">
        <v>168834824</v>
      </c>
      <c r="L140" s="26">
        <v>0</v>
      </c>
      <c r="M140" s="27">
        <v>0</v>
      </c>
      <c r="N140" s="27">
        <v>0</v>
      </c>
      <c r="O140" s="26">
        <v>0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602842000</v>
      </c>
      <c r="E141" s="27">
        <v>602842000</v>
      </c>
      <c r="F141" s="27">
        <v>240923970</v>
      </c>
      <c r="G141" s="36">
        <f t="shared" si="27"/>
        <v>0.39964695558703606</v>
      </c>
      <c r="H141" s="26">
        <v>8023031</v>
      </c>
      <c r="I141" s="27">
        <v>227384426</v>
      </c>
      <c r="J141" s="27">
        <v>5516513</v>
      </c>
      <c r="K141" s="26">
        <v>240923970</v>
      </c>
      <c r="L141" s="26">
        <v>0</v>
      </c>
      <c r="M141" s="27">
        <v>0</v>
      </c>
      <c r="N141" s="27">
        <v>0</v>
      </c>
      <c r="O141" s="26">
        <v>0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2325643193</v>
      </c>
      <c r="E142" s="29">
        <f>SUM(E136:E141)</f>
        <v>2325643193</v>
      </c>
      <c r="F142" s="29">
        <f>SUM(F136:F141)</f>
        <v>829414797</v>
      </c>
      <c r="G142" s="37">
        <f t="shared" si="27"/>
        <v>0.35663888574845537</v>
      </c>
      <c r="H142" s="28">
        <f t="shared" ref="H142:W142" si="29">SUM(H136:H141)</f>
        <v>458596102</v>
      </c>
      <c r="I142" s="29">
        <f t="shared" si="29"/>
        <v>295188043</v>
      </c>
      <c r="J142" s="29">
        <f t="shared" si="29"/>
        <v>75630652</v>
      </c>
      <c r="K142" s="28">
        <f t="shared" si="29"/>
        <v>829414797</v>
      </c>
      <c r="L142" s="28">
        <f t="shared" si="29"/>
        <v>0</v>
      </c>
      <c r="M142" s="29">
        <f t="shared" si="29"/>
        <v>0</v>
      </c>
      <c r="N142" s="29">
        <f t="shared" si="29"/>
        <v>0</v>
      </c>
      <c r="O142" s="28">
        <f t="shared" si="29"/>
        <v>0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228193202</v>
      </c>
      <c r="E143" s="27">
        <v>228193202</v>
      </c>
      <c r="F143" s="27">
        <v>88530854</v>
      </c>
      <c r="G143" s="36">
        <f t="shared" si="27"/>
        <v>0.38796446705717375</v>
      </c>
      <c r="H143" s="26">
        <v>81763608</v>
      </c>
      <c r="I143" s="27">
        <v>3373212</v>
      </c>
      <c r="J143" s="27">
        <v>3394034</v>
      </c>
      <c r="K143" s="26">
        <v>88530854</v>
      </c>
      <c r="L143" s="26">
        <v>0</v>
      </c>
      <c r="M143" s="27">
        <v>0</v>
      </c>
      <c r="N143" s="27">
        <v>0</v>
      </c>
      <c r="O143" s="26">
        <v>0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286748344</v>
      </c>
      <c r="E144" s="27">
        <v>286748344</v>
      </c>
      <c r="F144" s="27">
        <v>105594956</v>
      </c>
      <c r="G144" s="36">
        <f t="shared" si="27"/>
        <v>0.36824957566276301</v>
      </c>
      <c r="H144" s="26">
        <v>100894164</v>
      </c>
      <c r="I144" s="27">
        <v>-3415686</v>
      </c>
      <c r="J144" s="27">
        <v>8116478</v>
      </c>
      <c r="K144" s="26">
        <v>105594956</v>
      </c>
      <c r="L144" s="26">
        <v>0</v>
      </c>
      <c r="M144" s="27">
        <v>0</v>
      </c>
      <c r="N144" s="27">
        <v>0</v>
      </c>
      <c r="O144" s="26">
        <v>0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303179763</v>
      </c>
      <c r="E145" s="27">
        <v>303179763</v>
      </c>
      <c r="F145" s="27">
        <v>111319525</v>
      </c>
      <c r="G145" s="36">
        <f t="shared" si="27"/>
        <v>0.36717333603826319</v>
      </c>
      <c r="H145" s="26">
        <v>85247012</v>
      </c>
      <c r="I145" s="27">
        <v>18715931</v>
      </c>
      <c r="J145" s="27">
        <v>7356582</v>
      </c>
      <c r="K145" s="26">
        <v>111319525</v>
      </c>
      <c r="L145" s="26">
        <v>0</v>
      </c>
      <c r="M145" s="27">
        <v>0</v>
      </c>
      <c r="N145" s="27">
        <v>0</v>
      </c>
      <c r="O145" s="26">
        <v>0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199868553</v>
      </c>
      <c r="E146" s="27">
        <v>199868553</v>
      </c>
      <c r="F146" s="27">
        <v>78092131</v>
      </c>
      <c r="G146" s="36">
        <f t="shared" si="27"/>
        <v>0.39071744818205595</v>
      </c>
      <c r="H146" s="26">
        <v>67335250</v>
      </c>
      <c r="I146" s="27">
        <v>7161532</v>
      </c>
      <c r="J146" s="27">
        <v>3595349</v>
      </c>
      <c r="K146" s="26">
        <v>78092131</v>
      </c>
      <c r="L146" s="26">
        <v>0</v>
      </c>
      <c r="M146" s="27">
        <v>0</v>
      </c>
      <c r="N146" s="27">
        <v>0</v>
      </c>
      <c r="O146" s="26">
        <v>0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562424098</v>
      </c>
      <c r="E147" s="27">
        <v>562424098</v>
      </c>
      <c r="F147" s="27">
        <v>214929826</v>
      </c>
      <c r="G147" s="36">
        <f t="shared" si="27"/>
        <v>0.38214903444624454</v>
      </c>
      <c r="H147" s="26">
        <v>5353028</v>
      </c>
      <c r="I147" s="27">
        <v>7101804</v>
      </c>
      <c r="J147" s="27">
        <v>202474994</v>
      </c>
      <c r="K147" s="26">
        <v>214929826</v>
      </c>
      <c r="L147" s="26">
        <v>0</v>
      </c>
      <c r="M147" s="27">
        <v>0</v>
      </c>
      <c r="N147" s="27">
        <v>0</v>
      </c>
      <c r="O147" s="26">
        <v>0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1580413960</v>
      </c>
      <c r="E148" s="29">
        <f>SUM(E143:E147)</f>
        <v>1580413960</v>
      </c>
      <c r="F148" s="29">
        <f>SUM(F143:F147)</f>
        <v>598467292</v>
      </c>
      <c r="G148" s="37">
        <f t="shared" si="27"/>
        <v>0.37867755356957239</v>
      </c>
      <c r="H148" s="28">
        <f t="shared" ref="H148:W148" si="30">SUM(H143:H147)</f>
        <v>340593062</v>
      </c>
      <c r="I148" s="29">
        <f t="shared" si="30"/>
        <v>32936793</v>
      </c>
      <c r="J148" s="29">
        <f t="shared" si="30"/>
        <v>224937437</v>
      </c>
      <c r="K148" s="28">
        <f t="shared" si="30"/>
        <v>598467292</v>
      </c>
      <c r="L148" s="28">
        <f t="shared" si="30"/>
        <v>0</v>
      </c>
      <c r="M148" s="29">
        <f t="shared" si="30"/>
        <v>0</v>
      </c>
      <c r="N148" s="29">
        <f t="shared" si="30"/>
        <v>0</v>
      </c>
      <c r="O148" s="28">
        <f t="shared" si="30"/>
        <v>0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188522190</v>
      </c>
      <c r="E149" s="27">
        <v>188522190</v>
      </c>
      <c r="F149" s="27">
        <v>67893559</v>
      </c>
      <c r="G149" s="36">
        <f t="shared" si="27"/>
        <v>0.36013563708335872</v>
      </c>
      <c r="H149" s="26">
        <v>62901294</v>
      </c>
      <c r="I149" s="27">
        <v>1559591</v>
      </c>
      <c r="J149" s="27">
        <v>3432674</v>
      </c>
      <c r="K149" s="26">
        <v>67893559</v>
      </c>
      <c r="L149" s="26">
        <v>0</v>
      </c>
      <c r="M149" s="27">
        <v>0</v>
      </c>
      <c r="N149" s="27">
        <v>0</v>
      </c>
      <c r="O149" s="26">
        <v>0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3762787100</v>
      </c>
      <c r="E150" s="27">
        <v>3762787100</v>
      </c>
      <c r="F150" s="27">
        <v>1165734455</v>
      </c>
      <c r="G150" s="36">
        <f t="shared" si="27"/>
        <v>0.30980611552537746</v>
      </c>
      <c r="H150" s="26">
        <v>492991064</v>
      </c>
      <c r="I150" s="27">
        <v>381690624</v>
      </c>
      <c r="J150" s="27">
        <v>291052767</v>
      </c>
      <c r="K150" s="26">
        <v>1165734455</v>
      </c>
      <c r="L150" s="26">
        <v>0</v>
      </c>
      <c r="M150" s="27">
        <v>0</v>
      </c>
      <c r="N150" s="27">
        <v>0</v>
      </c>
      <c r="O150" s="26">
        <v>0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490470294</v>
      </c>
      <c r="E151" s="27">
        <v>490470294</v>
      </c>
      <c r="F151" s="27">
        <v>173068313</v>
      </c>
      <c r="G151" s="36">
        <f t="shared" si="27"/>
        <v>0.35286196762000022</v>
      </c>
      <c r="H151" s="26">
        <v>140416610</v>
      </c>
      <c r="I151" s="27">
        <v>14713567</v>
      </c>
      <c r="J151" s="27">
        <v>17938136</v>
      </c>
      <c r="K151" s="26">
        <v>173068313</v>
      </c>
      <c r="L151" s="26">
        <v>0</v>
      </c>
      <c r="M151" s="27">
        <v>0</v>
      </c>
      <c r="N151" s="27">
        <v>0</v>
      </c>
      <c r="O151" s="26">
        <v>0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172449977</v>
      </c>
      <c r="E152" s="27">
        <v>172449977</v>
      </c>
      <c r="F152" s="27">
        <v>19927595</v>
      </c>
      <c r="G152" s="36">
        <f t="shared" si="27"/>
        <v>0.11555579969720726</v>
      </c>
      <c r="H152" s="26">
        <v>12243951</v>
      </c>
      <c r="I152" s="27">
        <v>4002321</v>
      </c>
      <c r="J152" s="27">
        <v>3681323</v>
      </c>
      <c r="K152" s="26">
        <v>19927595</v>
      </c>
      <c r="L152" s="26">
        <v>0</v>
      </c>
      <c r="M152" s="27">
        <v>0</v>
      </c>
      <c r="N152" s="27">
        <v>0</v>
      </c>
      <c r="O152" s="26">
        <v>0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195770000</v>
      </c>
      <c r="E153" s="27">
        <v>195770000</v>
      </c>
      <c r="F153" s="27">
        <v>63447655</v>
      </c>
      <c r="G153" s="36">
        <f t="shared" si="27"/>
        <v>0.32409283853501558</v>
      </c>
      <c r="H153" s="26">
        <v>49739245</v>
      </c>
      <c r="I153" s="27">
        <v>7010067</v>
      </c>
      <c r="J153" s="27">
        <v>6698343</v>
      </c>
      <c r="K153" s="26">
        <v>63447655</v>
      </c>
      <c r="L153" s="26">
        <v>0</v>
      </c>
      <c r="M153" s="27">
        <v>0</v>
      </c>
      <c r="N153" s="27">
        <v>0</v>
      </c>
      <c r="O153" s="26">
        <v>0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786871187</v>
      </c>
      <c r="E154" s="27">
        <v>786871187</v>
      </c>
      <c r="F154" s="27">
        <v>284492178</v>
      </c>
      <c r="G154" s="36">
        <f t="shared" si="27"/>
        <v>0.36154860249063864</v>
      </c>
      <c r="H154" s="26">
        <v>257526642</v>
      </c>
      <c r="I154" s="27">
        <v>12087525</v>
      </c>
      <c r="J154" s="27">
        <v>14878011</v>
      </c>
      <c r="K154" s="26">
        <v>284492178</v>
      </c>
      <c r="L154" s="26">
        <v>0</v>
      </c>
      <c r="M154" s="27">
        <v>0</v>
      </c>
      <c r="N154" s="27">
        <v>0</v>
      </c>
      <c r="O154" s="26">
        <v>0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5596870748</v>
      </c>
      <c r="E155" s="29">
        <f>SUM(E149:E154)</f>
        <v>5596870748</v>
      </c>
      <c r="F155" s="29">
        <f>SUM(F149:F154)</f>
        <v>1774563755</v>
      </c>
      <c r="G155" s="37">
        <f t="shared" si="27"/>
        <v>0.31706355835251815</v>
      </c>
      <c r="H155" s="28">
        <f t="shared" ref="H155:W155" si="31">SUM(H149:H154)</f>
        <v>1015818806</v>
      </c>
      <c r="I155" s="29">
        <f t="shared" si="31"/>
        <v>421063695</v>
      </c>
      <c r="J155" s="29">
        <f t="shared" si="31"/>
        <v>337681254</v>
      </c>
      <c r="K155" s="28">
        <f t="shared" si="31"/>
        <v>1774563755</v>
      </c>
      <c r="L155" s="28">
        <f t="shared" si="31"/>
        <v>0</v>
      </c>
      <c r="M155" s="29">
        <f t="shared" si="31"/>
        <v>0</v>
      </c>
      <c r="N155" s="29">
        <f t="shared" si="31"/>
        <v>0</v>
      </c>
      <c r="O155" s="28">
        <f t="shared" si="31"/>
        <v>0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309163291</v>
      </c>
      <c r="E156" s="27">
        <v>309163291</v>
      </c>
      <c r="F156" s="27">
        <v>120890405</v>
      </c>
      <c r="G156" s="36">
        <f t="shared" si="27"/>
        <v>0.3910244473364724</v>
      </c>
      <c r="H156" s="26">
        <v>85868149</v>
      </c>
      <c r="I156" s="27">
        <v>8419903</v>
      </c>
      <c r="J156" s="27">
        <v>26602353</v>
      </c>
      <c r="K156" s="26">
        <v>120890405</v>
      </c>
      <c r="L156" s="26">
        <v>0</v>
      </c>
      <c r="M156" s="27">
        <v>0</v>
      </c>
      <c r="N156" s="27">
        <v>0</v>
      </c>
      <c r="O156" s="26">
        <v>0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2059853297</v>
      </c>
      <c r="E157" s="27">
        <v>2059853297</v>
      </c>
      <c r="F157" s="27">
        <v>425298981</v>
      </c>
      <c r="G157" s="36">
        <f t="shared" si="27"/>
        <v>0.20647051982750983</v>
      </c>
      <c r="H157" s="26">
        <v>115410197</v>
      </c>
      <c r="I157" s="27">
        <v>155398186</v>
      </c>
      <c r="J157" s="27">
        <v>154490598</v>
      </c>
      <c r="K157" s="26">
        <v>425298981</v>
      </c>
      <c r="L157" s="26">
        <v>0</v>
      </c>
      <c r="M157" s="27">
        <v>0</v>
      </c>
      <c r="N157" s="27">
        <v>0</v>
      </c>
      <c r="O157" s="26">
        <v>0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200154882</v>
      </c>
      <c r="E158" s="27">
        <v>200154882</v>
      </c>
      <c r="F158" s="27">
        <v>90320803</v>
      </c>
      <c r="G158" s="36">
        <f t="shared" si="27"/>
        <v>0.45125455895699812</v>
      </c>
      <c r="H158" s="26">
        <v>86579178</v>
      </c>
      <c r="I158" s="27">
        <v>1670445</v>
      </c>
      <c r="J158" s="27">
        <v>2071180</v>
      </c>
      <c r="K158" s="26">
        <v>90320803</v>
      </c>
      <c r="L158" s="26">
        <v>0</v>
      </c>
      <c r="M158" s="27">
        <v>0</v>
      </c>
      <c r="N158" s="27">
        <v>0</v>
      </c>
      <c r="O158" s="26">
        <v>0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131880780</v>
      </c>
      <c r="E159" s="27">
        <v>131880780</v>
      </c>
      <c r="F159" s="27">
        <v>64761090</v>
      </c>
      <c r="G159" s="36">
        <f t="shared" si="27"/>
        <v>0.49105783268797776</v>
      </c>
      <c r="H159" s="26">
        <v>62864001</v>
      </c>
      <c r="I159" s="27">
        <v>1281501</v>
      </c>
      <c r="J159" s="27">
        <v>615588</v>
      </c>
      <c r="K159" s="26">
        <v>64761090</v>
      </c>
      <c r="L159" s="26">
        <v>0</v>
      </c>
      <c r="M159" s="27">
        <v>0</v>
      </c>
      <c r="N159" s="27">
        <v>0</v>
      </c>
      <c r="O159" s="26">
        <v>0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1080606905</v>
      </c>
      <c r="E160" s="27">
        <v>1080606905</v>
      </c>
      <c r="F160" s="27">
        <v>336892094</v>
      </c>
      <c r="G160" s="36">
        <f t="shared" si="27"/>
        <v>0.31176192974632161</v>
      </c>
      <c r="H160" s="26">
        <v>284216633</v>
      </c>
      <c r="I160" s="27">
        <v>24636781</v>
      </c>
      <c r="J160" s="27">
        <v>28038680</v>
      </c>
      <c r="K160" s="26">
        <v>336892094</v>
      </c>
      <c r="L160" s="26">
        <v>0</v>
      </c>
      <c r="M160" s="27">
        <v>0</v>
      </c>
      <c r="N160" s="27">
        <v>0</v>
      </c>
      <c r="O160" s="26">
        <v>0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3781659155</v>
      </c>
      <c r="E161" s="29">
        <f>SUM(E156:E160)</f>
        <v>3781659155</v>
      </c>
      <c r="F161" s="29">
        <f>SUM(F156:F160)</f>
        <v>1038163373</v>
      </c>
      <c r="G161" s="37">
        <f t="shared" si="27"/>
        <v>0.27452589735047128</v>
      </c>
      <c r="H161" s="28">
        <f t="shared" ref="H161:W161" si="32">SUM(H156:H160)</f>
        <v>634938158</v>
      </c>
      <c r="I161" s="29">
        <f t="shared" si="32"/>
        <v>191406816</v>
      </c>
      <c r="J161" s="29">
        <f t="shared" si="32"/>
        <v>211818399</v>
      </c>
      <c r="K161" s="28">
        <f t="shared" si="32"/>
        <v>1038163373</v>
      </c>
      <c r="L161" s="28">
        <f t="shared" si="32"/>
        <v>0</v>
      </c>
      <c r="M161" s="29">
        <f t="shared" si="32"/>
        <v>0</v>
      </c>
      <c r="N161" s="29">
        <f t="shared" si="32"/>
        <v>0</v>
      </c>
      <c r="O161" s="28">
        <f t="shared" si="32"/>
        <v>0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385898642</v>
      </c>
      <c r="E162" s="27">
        <v>385898642</v>
      </c>
      <c r="F162" s="27">
        <v>144756734</v>
      </c>
      <c r="G162" s="36">
        <f t="shared" si="27"/>
        <v>0.37511594560107314</v>
      </c>
      <c r="H162" s="26">
        <v>85598032</v>
      </c>
      <c r="I162" s="27">
        <v>31572043</v>
      </c>
      <c r="J162" s="27">
        <v>27586659</v>
      </c>
      <c r="K162" s="26">
        <v>144756734</v>
      </c>
      <c r="L162" s="26">
        <v>0</v>
      </c>
      <c r="M162" s="27">
        <v>0</v>
      </c>
      <c r="N162" s="27">
        <v>0</v>
      </c>
      <c r="O162" s="26">
        <v>0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167766320</v>
      </c>
      <c r="E163" s="27">
        <v>167766320</v>
      </c>
      <c r="F163" s="27">
        <v>62645180</v>
      </c>
      <c r="G163" s="36">
        <f t="shared" si="27"/>
        <v>0.37340736805814184</v>
      </c>
      <c r="H163" s="26">
        <v>53771256</v>
      </c>
      <c r="I163" s="27">
        <v>4250548</v>
      </c>
      <c r="J163" s="27">
        <v>4623376</v>
      </c>
      <c r="K163" s="26">
        <v>62645180</v>
      </c>
      <c r="L163" s="26">
        <v>0</v>
      </c>
      <c r="M163" s="27">
        <v>0</v>
      </c>
      <c r="N163" s="27">
        <v>0</v>
      </c>
      <c r="O163" s="26">
        <v>0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242206025</v>
      </c>
      <c r="E164" s="27">
        <v>242206025</v>
      </c>
      <c r="F164" s="27">
        <v>99384261</v>
      </c>
      <c r="G164" s="36">
        <f t="shared" si="27"/>
        <v>0.41032943338217948</v>
      </c>
      <c r="H164" s="26">
        <v>94067334</v>
      </c>
      <c r="I164" s="27">
        <v>5340952</v>
      </c>
      <c r="J164" s="27">
        <v>-24025</v>
      </c>
      <c r="K164" s="26">
        <v>99384261</v>
      </c>
      <c r="L164" s="26">
        <v>0</v>
      </c>
      <c r="M164" s="27">
        <v>0</v>
      </c>
      <c r="N164" s="27">
        <v>0</v>
      </c>
      <c r="O164" s="26">
        <v>0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204780418</v>
      </c>
      <c r="E165" s="27">
        <v>204780418</v>
      </c>
      <c r="F165" s="27">
        <v>71619930</v>
      </c>
      <c r="G165" s="36">
        <f t="shared" si="27"/>
        <v>0.34974012993761933</v>
      </c>
      <c r="H165" s="26">
        <v>62462492</v>
      </c>
      <c r="I165" s="27">
        <v>4859348</v>
      </c>
      <c r="J165" s="27">
        <v>4298090</v>
      </c>
      <c r="K165" s="26">
        <v>71619930</v>
      </c>
      <c r="L165" s="26">
        <v>0</v>
      </c>
      <c r="M165" s="27">
        <v>0</v>
      </c>
      <c r="N165" s="27">
        <v>0</v>
      </c>
      <c r="O165" s="26">
        <v>0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503257792</v>
      </c>
      <c r="E166" s="27">
        <v>503257792</v>
      </c>
      <c r="F166" s="27">
        <v>181947844</v>
      </c>
      <c r="G166" s="36">
        <f t="shared" si="27"/>
        <v>0.36154004347735963</v>
      </c>
      <c r="H166" s="26">
        <v>167439179</v>
      </c>
      <c r="I166" s="27">
        <v>7210599</v>
      </c>
      <c r="J166" s="27">
        <v>7298066</v>
      </c>
      <c r="K166" s="26">
        <v>181947844</v>
      </c>
      <c r="L166" s="26">
        <v>0</v>
      </c>
      <c r="M166" s="27">
        <v>0</v>
      </c>
      <c r="N166" s="27">
        <v>0</v>
      </c>
      <c r="O166" s="26">
        <v>0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1503909197</v>
      </c>
      <c r="E167" s="29">
        <f>SUM(E162:E166)</f>
        <v>1503909197</v>
      </c>
      <c r="F167" s="29">
        <f>SUM(F162:F166)</f>
        <v>560353949</v>
      </c>
      <c r="G167" s="37">
        <f t="shared" si="27"/>
        <v>0.37259825933493512</v>
      </c>
      <c r="H167" s="28">
        <f t="shared" ref="H167:W167" si="33">SUM(H162:H166)</f>
        <v>463338293</v>
      </c>
      <c r="I167" s="29">
        <f t="shared" si="33"/>
        <v>53233490</v>
      </c>
      <c r="J167" s="29">
        <f t="shared" si="33"/>
        <v>43782166</v>
      </c>
      <c r="K167" s="28">
        <f t="shared" si="33"/>
        <v>560353949</v>
      </c>
      <c r="L167" s="28">
        <f t="shared" si="33"/>
        <v>0</v>
      </c>
      <c r="M167" s="29">
        <f t="shared" si="33"/>
        <v>0</v>
      </c>
      <c r="N167" s="29">
        <f t="shared" si="33"/>
        <v>0</v>
      </c>
      <c r="O167" s="28">
        <f t="shared" si="33"/>
        <v>0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77285962695</v>
      </c>
      <c r="E168" s="29">
        <f>SUM(E103,E105:E109,E111:E118,E120:E123,E125:E129,E131:E134,E136:E141,E143:E147,E149:E154,E156:E160,E162:E166)</f>
        <v>77305400088</v>
      </c>
      <c r="F168" s="29">
        <f>SUM(F103,F105:F109,F111:F118,F120:F123,F125:F129,F131:F134,F136:F141,F143:F147,F149:F154,F156:F160,F162:F166)</f>
        <v>21759718940</v>
      </c>
      <c r="G168" s="37">
        <f t="shared" si="27"/>
        <v>0.28154813864287598</v>
      </c>
      <c r="H168" s="28">
        <f t="shared" ref="H168:W168" si="34">SUM(H103,H105:H109,H111:H118,H120:H123,H125:H129,H131:H134,H136:H141,H143:H147,H149:H154,H156:H160,H162:H166)</f>
        <v>10519465338</v>
      </c>
      <c r="I168" s="29">
        <f t="shared" si="34"/>
        <v>5944952699</v>
      </c>
      <c r="J168" s="29">
        <f t="shared" si="34"/>
        <v>5295300903</v>
      </c>
      <c r="K168" s="28">
        <f t="shared" si="34"/>
        <v>21759718940</v>
      </c>
      <c r="L168" s="28">
        <f t="shared" si="34"/>
        <v>0</v>
      </c>
      <c r="M168" s="29">
        <f t="shared" si="34"/>
        <v>0</v>
      </c>
      <c r="N168" s="29">
        <f t="shared" si="34"/>
        <v>0</v>
      </c>
      <c r="O168" s="28">
        <f t="shared" si="34"/>
        <v>0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551574148</v>
      </c>
      <c r="E171" s="27">
        <v>551574148</v>
      </c>
      <c r="F171" s="27">
        <v>170832418</v>
      </c>
      <c r="G171" s="36">
        <f t="shared" ref="G171:G203" si="35">IF(($D171     =0),0,($F171     /$D171     ))</f>
        <v>0.30971795654208217</v>
      </c>
      <c r="H171" s="26">
        <v>146403369</v>
      </c>
      <c r="I171" s="27">
        <v>11680715</v>
      </c>
      <c r="J171" s="27">
        <v>12748334</v>
      </c>
      <c r="K171" s="26">
        <v>170832418</v>
      </c>
      <c r="L171" s="26">
        <v>0</v>
      </c>
      <c r="M171" s="27">
        <v>0</v>
      </c>
      <c r="N171" s="27">
        <v>0</v>
      </c>
      <c r="O171" s="26">
        <v>0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410101889</v>
      </c>
      <c r="E172" s="27">
        <v>410101889</v>
      </c>
      <c r="F172" s="27">
        <v>137902999</v>
      </c>
      <c r="G172" s="36">
        <f t="shared" si="35"/>
        <v>0.33626521286274785</v>
      </c>
      <c r="H172" s="26">
        <v>131481874</v>
      </c>
      <c r="I172" s="27">
        <v>1002808</v>
      </c>
      <c r="J172" s="27">
        <v>5418317</v>
      </c>
      <c r="K172" s="26">
        <v>137902999</v>
      </c>
      <c r="L172" s="26">
        <v>0</v>
      </c>
      <c r="M172" s="27">
        <v>0</v>
      </c>
      <c r="N172" s="27">
        <v>0</v>
      </c>
      <c r="O172" s="26">
        <v>0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1403941764</v>
      </c>
      <c r="E173" s="27">
        <v>1403941764</v>
      </c>
      <c r="F173" s="27">
        <v>490630348</v>
      </c>
      <c r="G173" s="36">
        <f t="shared" si="35"/>
        <v>0.34946631019945923</v>
      </c>
      <c r="H173" s="26">
        <v>259256237</v>
      </c>
      <c r="I173" s="27">
        <v>100085512</v>
      </c>
      <c r="J173" s="27">
        <v>131288599</v>
      </c>
      <c r="K173" s="26">
        <v>490630348</v>
      </c>
      <c r="L173" s="26">
        <v>0</v>
      </c>
      <c r="M173" s="27">
        <v>0</v>
      </c>
      <c r="N173" s="27">
        <v>0</v>
      </c>
      <c r="O173" s="26">
        <v>0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584259584</v>
      </c>
      <c r="E174" s="27">
        <v>584259584</v>
      </c>
      <c r="F174" s="27">
        <v>158556924</v>
      </c>
      <c r="G174" s="36">
        <f t="shared" si="35"/>
        <v>0.27138095521596101</v>
      </c>
      <c r="H174" s="26">
        <v>95617688</v>
      </c>
      <c r="I174" s="27">
        <v>39245142</v>
      </c>
      <c r="J174" s="27">
        <v>23694094</v>
      </c>
      <c r="K174" s="26">
        <v>158556924</v>
      </c>
      <c r="L174" s="26">
        <v>0</v>
      </c>
      <c r="M174" s="27">
        <v>0</v>
      </c>
      <c r="N174" s="27">
        <v>0</v>
      </c>
      <c r="O174" s="26">
        <v>0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294011650</v>
      </c>
      <c r="E175" s="27">
        <v>294011650</v>
      </c>
      <c r="F175" s="27">
        <v>85475681</v>
      </c>
      <c r="G175" s="36">
        <f t="shared" si="35"/>
        <v>0.2907220887335587</v>
      </c>
      <c r="H175" s="26">
        <v>58394172</v>
      </c>
      <c r="I175" s="27">
        <v>12361606</v>
      </c>
      <c r="J175" s="27">
        <v>14719903</v>
      </c>
      <c r="K175" s="26">
        <v>85475681</v>
      </c>
      <c r="L175" s="26">
        <v>0</v>
      </c>
      <c r="M175" s="27">
        <v>0</v>
      </c>
      <c r="N175" s="27">
        <v>0</v>
      </c>
      <c r="O175" s="26">
        <v>0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1552246512</v>
      </c>
      <c r="E176" s="27">
        <v>1552246512</v>
      </c>
      <c r="F176" s="27">
        <v>440978169</v>
      </c>
      <c r="G176" s="36">
        <f t="shared" si="35"/>
        <v>0.28409029467350477</v>
      </c>
      <c r="H176" s="26">
        <v>436240763</v>
      </c>
      <c r="I176" s="27">
        <v>714293</v>
      </c>
      <c r="J176" s="27">
        <v>4023113</v>
      </c>
      <c r="K176" s="26">
        <v>440978169</v>
      </c>
      <c r="L176" s="26">
        <v>0</v>
      </c>
      <c r="M176" s="27">
        <v>0</v>
      </c>
      <c r="N176" s="27">
        <v>0</v>
      </c>
      <c r="O176" s="26">
        <v>0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4796135547</v>
      </c>
      <c r="E177" s="29">
        <f>SUM(E171:E176)</f>
        <v>4796135547</v>
      </c>
      <c r="F177" s="29">
        <f>SUM(F171:F176)</f>
        <v>1484376539</v>
      </c>
      <c r="G177" s="37">
        <f t="shared" si="35"/>
        <v>0.30949428439913107</v>
      </c>
      <c r="H177" s="28">
        <f t="shared" ref="H177:W177" si="36">SUM(H171:H176)</f>
        <v>1127394103</v>
      </c>
      <c r="I177" s="29">
        <f t="shared" si="36"/>
        <v>165090076</v>
      </c>
      <c r="J177" s="29">
        <f t="shared" si="36"/>
        <v>191892360</v>
      </c>
      <c r="K177" s="28">
        <f t="shared" si="36"/>
        <v>1484376539</v>
      </c>
      <c r="L177" s="28">
        <f t="shared" si="36"/>
        <v>0</v>
      </c>
      <c r="M177" s="29">
        <f t="shared" si="36"/>
        <v>0</v>
      </c>
      <c r="N177" s="29">
        <f t="shared" si="36"/>
        <v>0</v>
      </c>
      <c r="O177" s="28">
        <f t="shared" si="36"/>
        <v>0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875107234</v>
      </c>
      <c r="E178" s="27">
        <v>875107234</v>
      </c>
      <c r="F178" s="27">
        <v>138893956</v>
      </c>
      <c r="G178" s="36">
        <f t="shared" si="35"/>
        <v>0.1587164985085702</v>
      </c>
      <c r="H178" s="26">
        <v>81804495</v>
      </c>
      <c r="I178" s="27">
        <v>21855523</v>
      </c>
      <c r="J178" s="27">
        <v>35233938</v>
      </c>
      <c r="K178" s="26">
        <v>138893956</v>
      </c>
      <c r="L178" s="26">
        <v>0</v>
      </c>
      <c r="M178" s="27">
        <v>0</v>
      </c>
      <c r="N178" s="27">
        <v>0</v>
      </c>
      <c r="O178" s="26">
        <v>0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757974678</v>
      </c>
      <c r="E179" s="27">
        <v>757974678</v>
      </c>
      <c r="F179" s="27">
        <v>257553339</v>
      </c>
      <c r="G179" s="36">
        <f t="shared" si="35"/>
        <v>0.33979148179406593</v>
      </c>
      <c r="H179" s="26">
        <v>222099481</v>
      </c>
      <c r="I179" s="27">
        <v>18424445</v>
      </c>
      <c r="J179" s="27">
        <v>17029413</v>
      </c>
      <c r="K179" s="26">
        <v>257553339</v>
      </c>
      <c r="L179" s="26">
        <v>0</v>
      </c>
      <c r="M179" s="27">
        <v>0</v>
      </c>
      <c r="N179" s="27">
        <v>0</v>
      </c>
      <c r="O179" s="26">
        <v>0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1201834761</v>
      </c>
      <c r="E180" s="27">
        <v>1201834761</v>
      </c>
      <c r="F180" s="27">
        <v>202328039</v>
      </c>
      <c r="G180" s="36">
        <f t="shared" si="35"/>
        <v>0.16834929856051983</v>
      </c>
      <c r="H180" s="26">
        <v>190288789</v>
      </c>
      <c r="I180" s="27">
        <v>-51628812</v>
      </c>
      <c r="J180" s="27">
        <v>63668062</v>
      </c>
      <c r="K180" s="26">
        <v>202328039</v>
      </c>
      <c r="L180" s="26">
        <v>0</v>
      </c>
      <c r="M180" s="27">
        <v>0</v>
      </c>
      <c r="N180" s="27">
        <v>0</v>
      </c>
      <c r="O180" s="26">
        <v>0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557799456</v>
      </c>
      <c r="E181" s="27">
        <v>583799456</v>
      </c>
      <c r="F181" s="27">
        <v>177278730</v>
      </c>
      <c r="G181" s="36">
        <f t="shared" si="35"/>
        <v>0.31781804032451405</v>
      </c>
      <c r="H181" s="26">
        <v>155536763</v>
      </c>
      <c r="I181" s="27">
        <v>31491463</v>
      </c>
      <c r="J181" s="27">
        <v>-9749496</v>
      </c>
      <c r="K181" s="26">
        <v>177278730</v>
      </c>
      <c r="L181" s="26">
        <v>0</v>
      </c>
      <c r="M181" s="27">
        <v>0</v>
      </c>
      <c r="N181" s="27">
        <v>0</v>
      </c>
      <c r="O181" s="26">
        <v>0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1561764700</v>
      </c>
      <c r="E182" s="27">
        <v>1561764700</v>
      </c>
      <c r="F182" s="27">
        <v>631487729</v>
      </c>
      <c r="G182" s="36">
        <f t="shared" si="35"/>
        <v>0.40434242687134625</v>
      </c>
      <c r="H182" s="26">
        <v>513703304</v>
      </c>
      <c r="I182" s="27">
        <v>58431797</v>
      </c>
      <c r="J182" s="27">
        <v>59352628</v>
      </c>
      <c r="K182" s="26">
        <v>631487729</v>
      </c>
      <c r="L182" s="26">
        <v>0</v>
      </c>
      <c r="M182" s="27">
        <v>0</v>
      </c>
      <c r="N182" s="27">
        <v>0</v>
      </c>
      <c r="O182" s="26">
        <v>0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4954480829</v>
      </c>
      <c r="E183" s="29">
        <f>SUM(E178:E182)</f>
        <v>4980480829</v>
      </c>
      <c r="F183" s="29">
        <f>SUM(F178:F182)</f>
        <v>1407541793</v>
      </c>
      <c r="G183" s="37">
        <f t="shared" si="35"/>
        <v>0.28409470973452022</v>
      </c>
      <c r="H183" s="28">
        <f t="shared" ref="H183:W183" si="37">SUM(H178:H182)</f>
        <v>1163432832</v>
      </c>
      <c r="I183" s="29">
        <f t="shared" si="37"/>
        <v>78574416</v>
      </c>
      <c r="J183" s="29">
        <f t="shared" si="37"/>
        <v>165534545</v>
      </c>
      <c r="K183" s="28">
        <f t="shared" si="37"/>
        <v>1407541793</v>
      </c>
      <c r="L183" s="28">
        <f t="shared" si="37"/>
        <v>0</v>
      </c>
      <c r="M183" s="29">
        <f t="shared" si="37"/>
        <v>0</v>
      </c>
      <c r="N183" s="29">
        <f t="shared" si="37"/>
        <v>0</v>
      </c>
      <c r="O183" s="28">
        <f t="shared" si="37"/>
        <v>0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309516832</v>
      </c>
      <c r="E184" s="27">
        <v>309516832</v>
      </c>
      <c r="F184" s="27">
        <v>121944304</v>
      </c>
      <c r="G184" s="36">
        <f t="shared" si="35"/>
        <v>0.39398278669381054</v>
      </c>
      <c r="H184" s="26">
        <v>111191361</v>
      </c>
      <c r="I184" s="27">
        <v>54629099</v>
      </c>
      <c r="J184" s="27">
        <v>-43876156</v>
      </c>
      <c r="K184" s="26">
        <v>121944304</v>
      </c>
      <c r="L184" s="26">
        <v>0</v>
      </c>
      <c r="M184" s="27">
        <v>0</v>
      </c>
      <c r="N184" s="27">
        <v>0</v>
      </c>
      <c r="O184" s="26">
        <v>0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268172058</v>
      </c>
      <c r="E185" s="27">
        <v>268172058</v>
      </c>
      <c r="F185" s="27">
        <v>80666130</v>
      </c>
      <c r="G185" s="36">
        <f t="shared" si="35"/>
        <v>0.30079990660324502</v>
      </c>
      <c r="H185" s="26">
        <v>68867368</v>
      </c>
      <c r="I185" s="27">
        <v>5004997</v>
      </c>
      <c r="J185" s="27">
        <v>6793765</v>
      </c>
      <c r="K185" s="26">
        <v>80666130</v>
      </c>
      <c r="L185" s="26">
        <v>0</v>
      </c>
      <c r="M185" s="27">
        <v>0</v>
      </c>
      <c r="N185" s="27">
        <v>0</v>
      </c>
      <c r="O185" s="26">
        <v>0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4028834550</v>
      </c>
      <c r="E186" s="27">
        <v>4028834550</v>
      </c>
      <c r="F186" s="27">
        <v>1091456031</v>
      </c>
      <c r="G186" s="36">
        <f t="shared" si="35"/>
        <v>0.27091110777929561</v>
      </c>
      <c r="H186" s="26">
        <v>580268445</v>
      </c>
      <c r="I186" s="27">
        <v>228838027</v>
      </c>
      <c r="J186" s="27">
        <v>282349559</v>
      </c>
      <c r="K186" s="26">
        <v>1091456031</v>
      </c>
      <c r="L186" s="26">
        <v>0</v>
      </c>
      <c r="M186" s="27">
        <v>0</v>
      </c>
      <c r="N186" s="27">
        <v>0</v>
      </c>
      <c r="O186" s="26">
        <v>0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505982503</v>
      </c>
      <c r="E187" s="27">
        <v>505982503</v>
      </c>
      <c r="F187" s="27">
        <v>168507173</v>
      </c>
      <c r="G187" s="36">
        <f t="shared" si="35"/>
        <v>0.33302964430768073</v>
      </c>
      <c r="H187" s="26">
        <v>134396747</v>
      </c>
      <c r="I187" s="27">
        <v>7176927</v>
      </c>
      <c r="J187" s="27">
        <v>26933499</v>
      </c>
      <c r="K187" s="26">
        <v>168507173</v>
      </c>
      <c r="L187" s="26">
        <v>0</v>
      </c>
      <c r="M187" s="27">
        <v>0</v>
      </c>
      <c r="N187" s="27">
        <v>0</v>
      </c>
      <c r="O187" s="26">
        <v>0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818700000</v>
      </c>
      <c r="E188" s="27">
        <v>818700000</v>
      </c>
      <c r="F188" s="27">
        <v>309531965</v>
      </c>
      <c r="G188" s="36">
        <f t="shared" si="35"/>
        <v>0.37807739709295224</v>
      </c>
      <c r="H188" s="26">
        <v>278081504</v>
      </c>
      <c r="I188" s="27">
        <v>17583791</v>
      </c>
      <c r="J188" s="27">
        <v>13866670</v>
      </c>
      <c r="K188" s="26">
        <v>309531965</v>
      </c>
      <c r="L188" s="26">
        <v>0</v>
      </c>
      <c r="M188" s="27">
        <v>0</v>
      </c>
      <c r="N188" s="27">
        <v>0</v>
      </c>
      <c r="O188" s="26">
        <v>0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5931205943</v>
      </c>
      <c r="E189" s="29">
        <f>SUM(E184:E188)</f>
        <v>5931205943</v>
      </c>
      <c r="F189" s="29">
        <f>SUM(F184:F188)</f>
        <v>1772105603</v>
      </c>
      <c r="G189" s="37">
        <f t="shared" si="35"/>
        <v>0.29877660968616954</v>
      </c>
      <c r="H189" s="28">
        <f t="shared" ref="H189:W189" si="38">SUM(H184:H188)</f>
        <v>1172805425</v>
      </c>
      <c r="I189" s="29">
        <f t="shared" si="38"/>
        <v>313232841</v>
      </c>
      <c r="J189" s="29">
        <f t="shared" si="38"/>
        <v>286067337</v>
      </c>
      <c r="K189" s="28">
        <f t="shared" si="38"/>
        <v>1772105603</v>
      </c>
      <c r="L189" s="28">
        <f t="shared" si="38"/>
        <v>0</v>
      </c>
      <c r="M189" s="29">
        <f t="shared" si="38"/>
        <v>0</v>
      </c>
      <c r="N189" s="29">
        <f t="shared" si="38"/>
        <v>0</v>
      </c>
      <c r="O189" s="28">
        <f t="shared" si="38"/>
        <v>0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427634925</v>
      </c>
      <c r="E190" s="27">
        <v>427634925</v>
      </c>
      <c r="F190" s="27">
        <v>73723272</v>
      </c>
      <c r="G190" s="36">
        <f t="shared" si="35"/>
        <v>0.17239768711594358</v>
      </c>
      <c r="H190" s="26">
        <v>25692572</v>
      </c>
      <c r="I190" s="27">
        <v>25888810</v>
      </c>
      <c r="J190" s="27">
        <v>22141890</v>
      </c>
      <c r="K190" s="26">
        <v>73723272</v>
      </c>
      <c r="L190" s="26">
        <v>0</v>
      </c>
      <c r="M190" s="27">
        <v>0</v>
      </c>
      <c r="N190" s="27">
        <v>0</v>
      </c>
      <c r="O190" s="26">
        <v>0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666956750</v>
      </c>
      <c r="E191" s="27">
        <v>666956750</v>
      </c>
      <c r="F191" s="27">
        <v>188837827</v>
      </c>
      <c r="G191" s="36">
        <f t="shared" si="35"/>
        <v>0.2831335420175296</v>
      </c>
      <c r="H191" s="26">
        <v>44386651</v>
      </c>
      <c r="I191" s="27">
        <v>29560519</v>
      </c>
      <c r="J191" s="27">
        <v>114890657</v>
      </c>
      <c r="K191" s="26">
        <v>188837827</v>
      </c>
      <c r="L191" s="26">
        <v>0</v>
      </c>
      <c r="M191" s="27">
        <v>0</v>
      </c>
      <c r="N191" s="27">
        <v>0</v>
      </c>
      <c r="O191" s="26">
        <v>0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486510053</v>
      </c>
      <c r="E192" s="27">
        <v>486510053</v>
      </c>
      <c r="F192" s="27">
        <v>110616435</v>
      </c>
      <c r="G192" s="36">
        <f t="shared" si="35"/>
        <v>0.22736721331429507</v>
      </c>
      <c r="H192" s="26">
        <v>62587822</v>
      </c>
      <c r="I192" s="27">
        <v>-79107330</v>
      </c>
      <c r="J192" s="27">
        <v>127135943</v>
      </c>
      <c r="K192" s="26">
        <v>110616435</v>
      </c>
      <c r="L192" s="26">
        <v>0</v>
      </c>
      <c r="M192" s="27">
        <v>0</v>
      </c>
      <c r="N192" s="27">
        <v>0</v>
      </c>
      <c r="O192" s="26">
        <v>0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1152077888</v>
      </c>
      <c r="E193" s="27">
        <v>1152077888</v>
      </c>
      <c r="F193" s="27">
        <v>347148749</v>
      </c>
      <c r="G193" s="36">
        <f t="shared" si="35"/>
        <v>0.30132402732131947</v>
      </c>
      <c r="H193" s="26">
        <v>250183306</v>
      </c>
      <c r="I193" s="27">
        <v>45103309</v>
      </c>
      <c r="J193" s="27">
        <v>51862134</v>
      </c>
      <c r="K193" s="26">
        <v>347148749</v>
      </c>
      <c r="L193" s="26">
        <v>0</v>
      </c>
      <c r="M193" s="27">
        <v>0</v>
      </c>
      <c r="N193" s="27">
        <v>0</v>
      </c>
      <c r="O193" s="26">
        <v>0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711722261</v>
      </c>
      <c r="E194" s="27">
        <v>711722261</v>
      </c>
      <c r="F194" s="27">
        <v>128091202</v>
      </c>
      <c r="G194" s="36">
        <f t="shared" si="35"/>
        <v>0.17997357820454629</v>
      </c>
      <c r="H194" s="26">
        <v>72954239</v>
      </c>
      <c r="I194" s="27">
        <v>27853306</v>
      </c>
      <c r="J194" s="27">
        <v>27283657</v>
      </c>
      <c r="K194" s="26">
        <v>128091202</v>
      </c>
      <c r="L194" s="26">
        <v>0</v>
      </c>
      <c r="M194" s="27">
        <v>0</v>
      </c>
      <c r="N194" s="27">
        <v>0</v>
      </c>
      <c r="O194" s="26">
        <v>0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150768728</v>
      </c>
      <c r="E195" s="27">
        <v>150768728</v>
      </c>
      <c r="F195" s="27">
        <v>59814894</v>
      </c>
      <c r="G195" s="36">
        <f t="shared" si="35"/>
        <v>0.39673276277823344</v>
      </c>
      <c r="H195" s="26">
        <v>58758381</v>
      </c>
      <c r="I195" s="27">
        <v>426879</v>
      </c>
      <c r="J195" s="27">
        <v>629634</v>
      </c>
      <c r="K195" s="26">
        <v>59814894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3595670605</v>
      </c>
      <c r="E196" s="29">
        <f>SUM(E190:E195)</f>
        <v>3595670605</v>
      </c>
      <c r="F196" s="29">
        <f>SUM(F190:F195)</f>
        <v>908232379</v>
      </c>
      <c r="G196" s="37">
        <f t="shared" si="35"/>
        <v>0.25259053978332924</v>
      </c>
      <c r="H196" s="28">
        <f t="shared" ref="H196:W196" si="39">SUM(H190:H195)</f>
        <v>514562971</v>
      </c>
      <c r="I196" s="29">
        <f t="shared" si="39"/>
        <v>49725493</v>
      </c>
      <c r="J196" s="29">
        <f t="shared" si="39"/>
        <v>343943915</v>
      </c>
      <c r="K196" s="28">
        <f t="shared" si="39"/>
        <v>908232379</v>
      </c>
      <c r="L196" s="28">
        <f t="shared" si="39"/>
        <v>0</v>
      </c>
      <c r="M196" s="29">
        <f t="shared" si="39"/>
        <v>0</v>
      </c>
      <c r="N196" s="29">
        <f t="shared" si="39"/>
        <v>0</v>
      </c>
      <c r="O196" s="28">
        <f t="shared" si="39"/>
        <v>0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312926833</v>
      </c>
      <c r="E197" s="27">
        <v>312926833</v>
      </c>
      <c r="F197" s="27">
        <v>100808374</v>
      </c>
      <c r="G197" s="36">
        <f t="shared" si="35"/>
        <v>0.32214678758468757</v>
      </c>
      <c r="H197" s="26">
        <v>77705343</v>
      </c>
      <c r="I197" s="27">
        <v>10340153</v>
      </c>
      <c r="J197" s="27">
        <v>12762878</v>
      </c>
      <c r="K197" s="26">
        <v>100808374</v>
      </c>
      <c r="L197" s="26">
        <v>0</v>
      </c>
      <c r="M197" s="27">
        <v>0</v>
      </c>
      <c r="N197" s="27">
        <v>0</v>
      </c>
      <c r="O197" s="26">
        <v>0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546626097</v>
      </c>
      <c r="E198" s="27">
        <v>546626097</v>
      </c>
      <c r="F198" s="27">
        <v>172173297</v>
      </c>
      <c r="G198" s="36">
        <f t="shared" si="35"/>
        <v>0.31497452819198274</v>
      </c>
      <c r="H198" s="26">
        <v>141987649</v>
      </c>
      <c r="I198" s="27">
        <v>14794455</v>
      </c>
      <c r="J198" s="27">
        <v>15391193</v>
      </c>
      <c r="K198" s="26">
        <v>172173297</v>
      </c>
      <c r="L198" s="26">
        <v>0</v>
      </c>
      <c r="M198" s="27">
        <v>0</v>
      </c>
      <c r="N198" s="27">
        <v>0</v>
      </c>
      <c r="O198" s="26">
        <v>0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400822268</v>
      </c>
      <c r="E199" s="27">
        <v>400822268</v>
      </c>
      <c r="F199" s="27">
        <v>126021079</v>
      </c>
      <c r="G199" s="36">
        <f t="shared" si="35"/>
        <v>0.31440638173326241</v>
      </c>
      <c r="H199" s="26">
        <v>124168043</v>
      </c>
      <c r="I199" s="27">
        <v>780207</v>
      </c>
      <c r="J199" s="27">
        <v>1072829</v>
      </c>
      <c r="K199" s="26">
        <v>126021079</v>
      </c>
      <c r="L199" s="26">
        <v>0</v>
      </c>
      <c r="M199" s="27">
        <v>0</v>
      </c>
      <c r="N199" s="27">
        <v>0</v>
      </c>
      <c r="O199" s="26">
        <v>0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734041423</v>
      </c>
      <c r="E200" s="27">
        <v>734041423</v>
      </c>
      <c r="F200" s="27">
        <v>246068722</v>
      </c>
      <c r="G200" s="36">
        <f t="shared" si="35"/>
        <v>0.33522457219692903</v>
      </c>
      <c r="H200" s="26">
        <v>217641580</v>
      </c>
      <c r="I200" s="27">
        <v>13186798</v>
      </c>
      <c r="J200" s="27">
        <v>15240344</v>
      </c>
      <c r="K200" s="26">
        <v>246068722</v>
      </c>
      <c r="L200" s="26">
        <v>0</v>
      </c>
      <c r="M200" s="27">
        <v>0</v>
      </c>
      <c r="N200" s="27">
        <v>0</v>
      </c>
      <c r="O200" s="26">
        <v>0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1113046877</v>
      </c>
      <c r="E201" s="27">
        <v>1113046877</v>
      </c>
      <c r="F201" s="27">
        <v>409082026</v>
      </c>
      <c r="G201" s="36">
        <f t="shared" si="35"/>
        <v>0.36753351045070137</v>
      </c>
      <c r="H201" s="26">
        <v>378625868</v>
      </c>
      <c r="I201" s="27">
        <v>14732610</v>
      </c>
      <c r="J201" s="27">
        <v>15723548</v>
      </c>
      <c r="K201" s="26">
        <v>409082026</v>
      </c>
      <c r="L201" s="26">
        <v>0</v>
      </c>
      <c r="M201" s="27">
        <v>0</v>
      </c>
      <c r="N201" s="27">
        <v>0</v>
      </c>
      <c r="O201" s="26">
        <v>0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3107463498</v>
      </c>
      <c r="E202" s="29">
        <f>SUM(E197:E201)</f>
        <v>3107463498</v>
      </c>
      <c r="F202" s="29">
        <f>SUM(F197:F201)</f>
        <v>1054153498</v>
      </c>
      <c r="G202" s="37">
        <f t="shared" si="35"/>
        <v>0.33923278541436308</v>
      </c>
      <c r="H202" s="28">
        <f t="shared" ref="H202:W202" si="40">SUM(H197:H201)</f>
        <v>940128483</v>
      </c>
      <c r="I202" s="29">
        <f t="shared" si="40"/>
        <v>53834223</v>
      </c>
      <c r="J202" s="29">
        <f t="shared" si="40"/>
        <v>60190792</v>
      </c>
      <c r="K202" s="28">
        <f t="shared" si="40"/>
        <v>1054153498</v>
      </c>
      <c r="L202" s="28">
        <f t="shared" si="40"/>
        <v>0</v>
      </c>
      <c r="M202" s="29">
        <f t="shared" si="40"/>
        <v>0</v>
      </c>
      <c r="N202" s="29">
        <f t="shared" si="40"/>
        <v>0</v>
      </c>
      <c r="O202" s="28">
        <f t="shared" si="40"/>
        <v>0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22384956422</v>
      </c>
      <c r="E203" s="29">
        <f>SUM(E171:E176,E178:E182,E184:E188,E190:E195,E197:E201)</f>
        <v>22410956422</v>
      </c>
      <c r="F203" s="29">
        <f>SUM(F171:F176,F178:F182,F184:F188,F190:F195,F197:F201)</f>
        <v>6626409812</v>
      </c>
      <c r="G203" s="37">
        <f t="shared" si="35"/>
        <v>0.29602067062715143</v>
      </c>
      <c r="H203" s="28">
        <f t="shared" ref="H203:W203" si="41">SUM(H171:H176,H178:H182,H184:H188,H190:H195,H197:H201)</f>
        <v>4918323814</v>
      </c>
      <c r="I203" s="29">
        <f t="shared" si="41"/>
        <v>660457049</v>
      </c>
      <c r="J203" s="29">
        <f t="shared" si="41"/>
        <v>1047628949</v>
      </c>
      <c r="K203" s="28">
        <f t="shared" si="41"/>
        <v>6626409812</v>
      </c>
      <c r="L203" s="28">
        <f t="shared" si="41"/>
        <v>0</v>
      </c>
      <c r="M203" s="29">
        <f t="shared" si="41"/>
        <v>0</v>
      </c>
      <c r="N203" s="29">
        <f t="shared" si="41"/>
        <v>0</v>
      </c>
      <c r="O203" s="28">
        <f t="shared" si="41"/>
        <v>0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611953591</v>
      </c>
      <c r="E206" s="27">
        <v>611953591</v>
      </c>
      <c r="F206" s="27">
        <v>22370021</v>
      </c>
      <c r="G206" s="36">
        <f t="shared" ref="G206:G229" si="42">IF(($D206     =0),0,($F206     /$D206     ))</f>
        <v>3.6555093930317341E-2</v>
      </c>
      <c r="H206" s="26">
        <v>2094565</v>
      </c>
      <c r="I206" s="27">
        <v>18621896</v>
      </c>
      <c r="J206" s="27">
        <v>1653560</v>
      </c>
      <c r="K206" s="26">
        <v>22370021</v>
      </c>
      <c r="L206" s="26">
        <v>0</v>
      </c>
      <c r="M206" s="27">
        <v>0</v>
      </c>
      <c r="N206" s="27">
        <v>0</v>
      </c>
      <c r="O206" s="26">
        <v>0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906168385</v>
      </c>
      <c r="E207" s="27">
        <v>906168385</v>
      </c>
      <c r="F207" s="27">
        <v>161114756</v>
      </c>
      <c r="G207" s="36">
        <f t="shared" si="42"/>
        <v>0.17779781182721355</v>
      </c>
      <c r="H207" s="26">
        <v>54560857</v>
      </c>
      <c r="I207" s="27">
        <v>52448170</v>
      </c>
      <c r="J207" s="27">
        <v>54105729</v>
      </c>
      <c r="K207" s="26">
        <v>161114756</v>
      </c>
      <c r="L207" s="26">
        <v>0</v>
      </c>
      <c r="M207" s="27">
        <v>0</v>
      </c>
      <c r="N207" s="27">
        <v>0</v>
      </c>
      <c r="O207" s="26">
        <v>0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577087020</v>
      </c>
      <c r="E208" s="27">
        <v>577087020</v>
      </c>
      <c r="F208" s="27">
        <v>193990851</v>
      </c>
      <c r="G208" s="36">
        <f t="shared" si="42"/>
        <v>0.33615528382530591</v>
      </c>
      <c r="H208" s="26">
        <v>135138451</v>
      </c>
      <c r="I208" s="27">
        <v>31930618</v>
      </c>
      <c r="J208" s="27">
        <v>26921782</v>
      </c>
      <c r="K208" s="26">
        <v>193990851</v>
      </c>
      <c r="L208" s="26">
        <v>0</v>
      </c>
      <c r="M208" s="27">
        <v>0</v>
      </c>
      <c r="N208" s="27">
        <v>0</v>
      </c>
      <c r="O208" s="26">
        <v>0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373939195</v>
      </c>
      <c r="E209" s="27">
        <v>373939195</v>
      </c>
      <c r="F209" s="27">
        <v>142827263</v>
      </c>
      <c r="G209" s="36">
        <f t="shared" si="42"/>
        <v>0.3819531755690922</v>
      </c>
      <c r="H209" s="26">
        <v>96621875</v>
      </c>
      <c r="I209" s="27">
        <v>24011821</v>
      </c>
      <c r="J209" s="27">
        <v>22193567</v>
      </c>
      <c r="K209" s="26">
        <v>142827263</v>
      </c>
      <c r="L209" s="26">
        <v>0</v>
      </c>
      <c r="M209" s="27">
        <v>0</v>
      </c>
      <c r="N209" s="27">
        <v>0</v>
      </c>
      <c r="O209" s="26">
        <v>0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1076306815</v>
      </c>
      <c r="E210" s="27">
        <v>1076306815</v>
      </c>
      <c r="F210" s="27">
        <v>255083006</v>
      </c>
      <c r="G210" s="36">
        <f t="shared" si="42"/>
        <v>0.23699841201878852</v>
      </c>
      <c r="H210" s="26">
        <v>115395626</v>
      </c>
      <c r="I210" s="27">
        <v>74204617</v>
      </c>
      <c r="J210" s="27">
        <v>65482763</v>
      </c>
      <c r="K210" s="26">
        <v>255083006</v>
      </c>
      <c r="L210" s="26">
        <v>0</v>
      </c>
      <c r="M210" s="27">
        <v>0</v>
      </c>
      <c r="N210" s="27">
        <v>0</v>
      </c>
      <c r="O210" s="26">
        <v>0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303640800</v>
      </c>
      <c r="E211" s="27">
        <v>303640800</v>
      </c>
      <c r="F211" s="27">
        <v>80425533</v>
      </c>
      <c r="G211" s="36">
        <f t="shared" si="42"/>
        <v>0.26487063991400367</v>
      </c>
      <c r="H211" s="26">
        <v>43032959</v>
      </c>
      <c r="I211" s="27">
        <v>19612073</v>
      </c>
      <c r="J211" s="27">
        <v>17780501</v>
      </c>
      <c r="K211" s="26">
        <v>80425533</v>
      </c>
      <c r="L211" s="26">
        <v>0</v>
      </c>
      <c r="M211" s="27">
        <v>0</v>
      </c>
      <c r="N211" s="27">
        <v>0</v>
      </c>
      <c r="O211" s="26">
        <v>0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2589361545</v>
      </c>
      <c r="E212" s="27">
        <v>2589361545</v>
      </c>
      <c r="F212" s="27">
        <v>562782365</v>
      </c>
      <c r="G212" s="36">
        <f t="shared" si="42"/>
        <v>0.21734406540744391</v>
      </c>
      <c r="H212" s="26">
        <v>273089510</v>
      </c>
      <c r="I212" s="27">
        <v>103983173</v>
      </c>
      <c r="J212" s="27">
        <v>185709682</v>
      </c>
      <c r="K212" s="26">
        <v>562782365</v>
      </c>
      <c r="L212" s="26">
        <v>0</v>
      </c>
      <c r="M212" s="27">
        <v>0</v>
      </c>
      <c r="N212" s="27">
        <v>0</v>
      </c>
      <c r="O212" s="26">
        <v>0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347764870</v>
      </c>
      <c r="E213" s="27">
        <v>347764870</v>
      </c>
      <c r="F213" s="27">
        <v>134325574</v>
      </c>
      <c r="G213" s="36">
        <f t="shared" si="42"/>
        <v>0.38625400547214561</v>
      </c>
      <c r="H213" s="26">
        <v>130281660</v>
      </c>
      <c r="I213" s="27">
        <v>2184417</v>
      </c>
      <c r="J213" s="27">
        <v>1859497</v>
      </c>
      <c r="K213" s="26">
        <v>134325574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6786222221</v>
      </c>
      <c r="E214" s="29">
        <f>SUM(E206:E213)</f>
        <v>6786222221</v>
      </c>
      <c r="F214" s="29">
        <f>SUM(F206:F213)</f>
        <v>1552919369</v>
      </c>
      <c r="G214" s="37">
        <f t="shared" si="42"/>
        <v>0.22883414636710289</v>
      </c>
      <c r="H214" s="28">
        <f t="shared" ref="H214:W214" si="43">SUM(H206:H213)</f>
        <v>850215503</v>
      </c>
      <c r="I214" s="29">
        <f t="shared" si="43"/>
        <v>326996785</v>
      </c>
      <c r="J214" s="29">
        <f t="shared" si="43"/>
        <v>375707081</v>
      </c>
      <c r="K214" s="28">
        <f t="shared" si="43"/>
        <v>1552919369</v>
      </c>
      <c r="L214" s="28">
        <f t="shared" si="43"/>
        <v>0</v>
      </c>
      <c r="M214" s="29">
        <f t="shared" si="43"/>
        <v>0</v>
      </c>
      <c r="N214" s="29">
        <f t="shared" si="43"/>
        <v>0</v>
      </c>
      <c r="O214" s="28">
        <f t="shared" si="43"/>
        <v>0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651567426</v>
      </c>
      <c r="E215" s="27">
        <v>651567426</v>
      </c>
      <c r="F215" s="27">
        <v>118030531</v>
      </c>
      <c r="G215" s="36">
        <f t="shared" si="42"/>
        <v>0.18114860609990038</v>
      </c>
      <c r="H215" s="26">
        <v>34396514</v>
      </c>
      <c r="I215" s="27">
        <v>82751906</v>
      </c>
      <c r="J215" s="27">
        <v>882111</v>
      </c>
      <c r="K215" s="26">
        <v>118030531</v>
      </c>
      <c r="L215" s="26">
        <v>0</v>
      </c>
      <c r="M215" s="27">
        <v>0</v>
      </c>
      <c r="N215" s="27">
        <v>0</v>
      </c>
      <c r="O215" s="26">
        <v>0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3802906843</v>
      </c>
      <c r="E216" s="27">
        <v>3802906843</v>
      </c>
      <c r="F216" s="27">
        <v>873858990</v>
      </c>
      <c r="G216" s="36">
        <f t="shared" si="42"/>
        <v>0.22978711445653996</v>
      </c>
      <c r="H216" s="26">
        <v>388434413</v>
      </c>
      <c r="I216" s="27">
        <v>233863734</v>
      </c>
      <c r="J216" s="27">
        <v>251560843</v>
      </c>
      <c r="K216" s="26">
        <v>873858990</v>
      </c>
      <c r="L216" s="26">
        <v>0</v>
      </c>
      <c r="M216" s="27">
        <v>0</v>
      </c>
      <c r="N216" s="27">
        <v>0</v>
      </c>
      <c r="O216" s="26">
        <v>0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1993804929</v>
      </c>
      <c r="E217" s="27">
        <v>1993804929</v>
      </c>
      <c r="F217" s="27">
        <v>526605862</v>
      </c>
      <c r="G217" s="36">
        <f t="shared" si="42"/>
        <v>0.26412105534522934</v>
      </c>
      <c r="H217" s="26">
        <v>244370062</v>
      </c>
      <c r="I217" s="27">
        <v>147147113</v>
      </c>
      <c r="J217" s="27">
        <v>135088687</v>
      </c>
      <c r="K217" s="26">
        <v>526605862</v>
      </c>
      <c r="L217" s="26">
        <v>0</v>
      </c>
      <c r="M217" s="27">
        <v>0</v>
      </c>
      <c r="N217" s="27">
        <v>0</v>
      </c>
      <c r="O217" s="26">
        <v>0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316914600</v>
      </c>
      <c r="E218" s="27">
        <v>316914600</v>
      </c>
      <c r="F218" s="27">
        <v>99609636</v>
      </c>
      <c r="G218" s="36">
        <f t="shared" si="42"/>
        <v>0.31431065656173618</v>
      </c>
      <c r="H218" s="26">
        <v>66607222</v>
      </c>
      <c r="I218" s="27">
        <v>17770088</v>
      </c>
      <c r="J218" s="27">
        <v>15232326</v>
      </c>
      <c r="K218" s="26">
        <v>99609636</v>
      </c>
      <c r="L218" s="26">
        <v>0</v>
      </c>
      <c r="M218" s="27">
        <v>0</v>
      </c>
      <c r="N218" s="27">
        <v>0</v>
      </c>
      <c r="O218" s="26">
        <v>0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724650348</v>
      </c>
      <c r="E219" s="27">
        <v>724650348</v>
      </c>
      <c r="F219" s="27">
        <v>306146542</v>
      </c>
      <c r="G219" s="36">
        <f t="shared" si="42"/>
        <v>0.42247484299835042</v>
      </c>
      <c r="H219" s="26">
        <v>221771866</v>
      </c>
      <c r="I219" s="27">
        <v>52414435</v>
      </c>
      <c r="J219" s="27">
        <v>31960241</v>
      </c>
      <c r="K219" s="26">
        <v>306146542</v>
      </c>
      <c r="L219" s="26">
        <v>0</v>
      </c>
      <c r="M219" s="27">
        <v>0</v>
      </c>
      <c r="N219" s="27">
        <v>0</v>
      </c>
      <c r="O219" s="26">
        <v>0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624760000</v>
      </c>
      <c r="E220" s="27">
        <v>624760000</v>
      </c>
      <c r="F220" s="27">
        <v>211708899</v>
      </c>
      <c r="G220" s="36">
        <f t="shared" si="42"/>
        <v>0.33886436231512901</v>
      </c>
      <c r="H220" s="26">
        <v>10003002</v>
      </c>
      <c r="I220" s="27">
        <v>187219731</v>
      </c>
      <c r="J220" s="27">
        <v>14486166</v>
      </c>
      <c r="K220" s="26">
        <v>211708899</v>
      </c>
      <c r="L220" s="26">
        <v>0</v>
      </c>
      <c r="M220" s="27">
        <v>0</v>
      </c>
      <c r="N220" s="27">
        <v>0</v>
      </c>
      <c r="O220" s="26">
        <v>0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509652050</v>
      </c>
      <c r="E221" s="27">
        <v>509652050</v>
      </c>
      <c r="F221" s="27">
        <v>158875560</v>
      </c>
      <c r="G221" s="36">
        <f t="shared" si="42"/>
        <v>0.31173338751408924</v>
      </c>
      <c r="H221" s="26">
        <v>157979234</v>
      </c>
      <c r="I221" s="27">
        <v>693308</v>
      </c>
      <c r="J221" s="27">
        <v>203018</v>
      </c>
      <c r="K221" s="26">
        <v>158875560</v>
      </c>
      <c r="L221" s="26">
        <v>0</v>
      </c>
      <c r="M221" s="27">
        <v>0</v>
      </c>
      <c r="N221" s="27">
        <v>0</v>
      </c>
      <c r="O221" s="26">
        <v>0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8624256196</v>
      </c>
      <c r="E222" s="29">
        <f>SUM(E215:E221)</f>
        <v>8624256196</v>
      </c>
      <c r="F222" s="29">
        <f>SUM(F215:F221)</f>
        <v>2294836020</v>
      </c>
      <c r="G222" s="37">
        <f t="shared" si="42"/>
        <v>0.266090891532694</v>
      </c>
      <c r="H222" s="28">
        <f t="shared" ref="H222:W222" si="44">SUM(H215:H221)</f>
        <v>1123562313</v>
      </c>
      <c r="I222" s="29">
        <f t="shared" si="44"/>
        <v>721860315</v>
      </c>
      <c r="J222" s="29">
        <f t="shared" si="44"/>
        <v>449413392</v>
      </c>
      <c r="K222" s="28">
        <f t="shared" si="44"/>
        <v>2294836020</v>
      </c>
      <c r="L222" s="28">
        <f t="shared" si="44"/>
        <v>0</v>
      </c>
      <c r="M222" s="29">
        <f t="shared" si="44"/>
        <v>0</v>
      </c>
      <c r="N222" s="29">
        <f t="shared" si="44"/>
        <v>0</v>
      </c>
      <c r="O222" s="28">
        <f t="shared" si="44"/>
        <v>0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648942939</v>
      </c>
      <c r="E223" s="27">
        <v>648942939</v>
      </c>
      <c r="F223" s="27">
        <v>182859046</v>
      </c>
      <c r="G223" s="36">
        <f t="shared" si="42"/>
        <v>0.28177985306655751</v>
      </c>
      <c r="H223" s="26">
        <v>108229875</v>
      </c>
      <c r="I223" s="27">
        <v>37021188</v>
      </c>
      <c r="J223" s="27">
        <v>37607983</v>
      </c>
      <c r="K223" s="26">
        <v>182859046</v>
      </c>
      <c r="L223" s="26">
        <v>0</v>
      </c>
      <c r="M223" s="27">
        <v>0</v>
      </c>
      <c r="N223" s="27">
        <v>0</v>
      </c>
      <c r="O223" s="26">
        <v>0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1035958168</v>
      </c>
      <c r="E224" s="27">
        <v>1035958168</v>
      </c>
      <c r="F224" s="27">
        <v>350928713</v>
      </c>
      <c r="G224" s="36">
        <f t="shared" si="42"/>
        <v>0.33874795705071364</v>
      </c>
      <c r="H224" s="26">
        <v>295145048</v>
      </c>
      <c r="I224" s="27">
        <v>27182029</v>
      </c>
      <c r="J224" s="27">
        <v>28601636</v>
      </c>
      <c r="K224" s="26">
        <v>350928713</v>
      </c>
      <c r="L224" s="26">
        <v>0</v>
      </c>
      <c r="M224" s="27">
        <v>0</v>
      </c>
      <c r="N224" s="27">
        <v>0</v>
      </c>
      <c r="O224" s="26">
        <v>0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1571370046</v>
      </c>
      <c r="E225" s="27">
        <v>1571370046</v>
      </c>
      <c r="F225" s="27">
        <v>446041595</v>
      </c>
      <c r="G225" s="36">
        <f t="shared" si="42"/>
        <v>0.28385522311273587</v>
      </c>
      <c r="H225" s="26">
        <v>392658924</v>
      </c>
      <c r="I225" s="27">
        <v>28251657</v>
      </c>
      <c r="J225" s="27">
        <v>25131014</v>
      </c>
      <c r="K225" s="26">
        <v>446041595</v>
      </c>
      <c r="L225" s="26">
        <v>0</v>
      </c>
      <c r="M225" s="27">
        <v>0</v>
      </c>
      <c r="N225" s="27">
        <v>0</v>
      </c>
      <c r="O225" s="26">
        <v>0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3474233663</v>
      </c>
      <c r="E226" s="27">
        <v>3474233663</v>
      </c>
      <c r="F226" s="27">
        <v>977271923</v>
      </c>
      <c r="G226" s="36">
        <f t="shared" si="42"/>
        <v>0.28129136315953079</v>
      </c>
      <c r="H226" s="26">
        <v>548580429</v>
      </c>
      <c r="I226" s="27">
        <v>204808816</v>
      </c>
      <c r="J226" s="27">
        <v>223882678</v>
      </c>
      <c r="K226" s="26">
        <v>977271923</v>
      </c>
      <c r="L226" s="26">
        <v>0</v>
      </c>
      <c r="M226" s="27">
        <v>0</v>
      </c>
      <c r="N226" s="27">
        <v>0</v>
      </c>
      <c r="O226" s="26">
        <v>0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292159942</v>
      </c>
      <c r="E227" s="27">
        <v>292159942</v>
      </c>
      <c r="F227" s="27">
        <v>117957034</v>
      </c>
      <c r="G227" s="36">
        <f t="shared" si="42"/>
        <v>0.40374129729256314</v>
      </c>
      <c r="H227" s="26">
        <v>114522288</v>
      </c>
      <c r="I227" s="27">
        <v>2019216</v>
      </c>
      <c r="J227" s="27">
        <v>1415530</v>
      </c>
      <c r="K227" s="26">
        <v>117957034</v>
      </c>
      <c r="L227" s="26">
        <v>0</v>
      </c>
      <c r="M227" s="27">
        <v>0</v>
      </c>
      <c r="N227" s="27">
        <v>0</v>
      </c>
      <c r="O227" s="26">
        <v>0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7022664758</v>
      </c>
      <c r="E228" s="29">
        <f>SUM(E223:E227)</f>
        <v>7022664758</v>
      </c>
      <c r="F228" s="29">
        <f>SUM(F223:F227)</f>
        <v>2075058311</v>
      </c>
      <c r="G228" s="37">
        <f t="shared" si="42"/>
        <v>0.29548018914560298</v>
      </c>
      <c r="H228" s="28">
        <f t="shared" ref="H228:W228" si="45">SUM(H223:H227)</f>
        <v>1459136564</v>
      </c>
      <c r="I228" s="29">
        <f t="shared" si="45"/>
        <v>299282906</v>
      </c>
      <c r="J228" s="29">
        <f t="shared" si="45"/>
        <v>316638841</v>
      </c>
      <c r="K228" s="28">
        <f t="shared" si="45"/>
        <v>2075058311</v>
      </c>
      <c r="L228" s="28">
        <f t="shared" si="45"/>
        <v>0</v>
      </c>
      <c r="M228" s="29">
        <f t="shared" si="45"/>
        <v>0</v>
      </c>
      <c r="N228" s="29">
        <f t="shared" si="45"/>
        <v>0</v>
      </c>
      <c r="O228" s="28">
        <f t="shared" si="45"/>
        <v>0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22433143175</v>
      </c>
      <c r="E229" s="29">
        <f>SUM(E206:E213,E215:E221,E223:E227)</f>
        <v>22433143175</v>
      </c>
      <c r="F229" s="29">
        <f>SUM(F206:F213,F215:F221,F223:F227)</f>
        <v>5922813700</v>
      </c>
      <c r="G229" s="37">
        <f t="shared" si="42"/>
        <v>0.26402067930456208</v>
      </c>
      <c r="H229" s="28">
        <f t="shared" ref="H229:W229" si="46">SUM(H206:H213,H215:H221,H223:H227)</f>
        <v>3432914380</v>
      </c>
      <c r="I229" s="29">
        <f t="shared" si="46"/>
        <v>1348140006</v>
      </c>
      <c r="J229" s="29">
        <f t="shared" si="46"/>
        <v>1141759314</v>
      </c>
      <c r="K229" s="28">
        <f t="shared" si="46"/>
        <v>5922813700</v>
      </c>
      <c r="L229" s="28">
        <f t="shared" si="46"/>
        <v>0</v>
      </c>
      <c r="M229" s="29">
        <f t="shared" si="46"/>
        <v>0</v>
      </c>
      <c r="N229" s="29">
        <f t="shared" si="46"/>
        <v>0</v>
      </c>
      <c r="O229" s="28">
        <f t="shared" si="46"/>
        <v>0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515114663</v>
      </c>
      <c r="E232" s="27">
        <v>515114663</v>
      </c>
      <c r="F232" s="27">
        <v>193074766</v>
      </c>
      <c r="G232" s="36">
        <f t="shared" ref="G232:G258" si="47">IF(($D232     =0),0,($F232     /$D232     ))</f>
        <v>0.37481900607438157</v>
      </c>
      <c r="H232" s="26">
        <v>169770622</v>
      </c>
      <c r="I232" s="27">
        <v>12144851</v>
      </c>
      <c r="J232" s="27">
        <v>11159293</v>
      </c>
      <c r="K232" s="26">
        <v>193074766</v>
      </c>
      <c r="L232" s="26">
        <v>0</v>
      </c>
      <c r="M232" s="27">
        <v>0</v>
      </c>
      <c r="N232" s="27">
        <v>0</v>
      </c>
      <c r="O232" s="26">
        <v>0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2155760063</v>
      </c>
      <c r="E233" s="27">
        <v>2155760063</v>
      </c>
      <c r="F233" s="27">
        <v>672313686</v>
      </c>
      <c r="G233" s="36">
        <f t="shared" si="47"/>
        <v>0.31186851335597826</v>
      </c>
      <c r="H233" s="26">
        <v>451864212</v>
      </c>
      <c r="I233" s="27">
        <v>106007407</v>
      </c>
      <c r="J233" s="27">
        <v>114442067</v>
      </c>
      <c r="K233" s="26">
        <v>672313686</v>
      </c>
      <c r="L233" s="26">
        <v>0</v>
      </c>
      <c r="M233" s="27">
        <v>0</v>
      </c>
      <c r="N233" s="27">
        <v>0</v>
      </c>
      <c r="O233" s="26">
        <v>0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5669738454</v>
      </c>
      <c r="E234" s="27">
        <v>5669738454</v>
      </c>
      <c r="F234" s="27">
        <v>1643367895</v>
      </c>
      <c r="G234" s="36">
        <f t="shared" si="47"/>
        <v>0.28984897774968865</v>
      </c>
      <c r="H234" s="26">
        <v>420103481</v>
      </c>
      <c r="I234" s="27">
        <v>435758253</v>
      </c>
      <c r="J234" s="27">
        <v>787506161</v>
      </c>
      <c r="K234" s="26">
        <v>1643367895</v>
      </c>
      <c r="L234" s="26">
        <v>0</v>
      </c>
      <c r="M234" s="27">
        <v>0</v>
      </c>
      <c r="N234" s="27">
        <v>0</v>
      </c>
      <c r="O234" s="26">
        <v>0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260253320</v>
      </c>
      <c r="E235" s="27">
        <v>260253320</v>
      </c>
      <c r="F235" s="27">
        <v>62623568</v>
      </c>
      <c r="G235" s="36">
        <f t="shared" si="47"/>
        <v>0.24062543371204639</v>
      </c>
      <c r="H235" s="26">
        <v>49840342</v>
      </c>
      <c r="I235" s="27">
        <v>12673716</v>
      </c>
      <c r="J235" s="27">
        <v>109510</v>
      </c>
      <c r="K235" s="26">
        <v>62623568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902488802</v>
      </c>
      <c r="E236" s="27">
        <v>902488802</v>
      </c>
      <c r="F236" s="27">
        <v>308863909</v>
      </c>
      <c r="G236" s="36">
        <f t="shared" si="47"/>
        <v>0.34223572449378714</v>
      </c>
      <c r="H236" s="26">
        <v>233444366</v>
      </c>
      <c r="I236" s="27">
        <v>37369249</v>
      </c>
      <c r="J236" s="27">
        <v>38050294</v>
      </c>
      <c r="K236" s="26">
        <v>308863909</v>
      </c>
      <c r="L236" s="26">
        <v>0</v>
      </c>
      <c r="M236" s="27">
        <v>0</v>
      </c>
      <c r="N236" s="27">
        <v>0</v>
      </c>
      <c r="O236" s="26">
        <v>0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372457000</v>
      </c>
      <c r="E237" s="27">
        <v>372457000</v>
      </c>
      <c r="F237" s="27">
        <v>153734004</v>
      </c>
      <c r="G237" s="36">
        <f t="shared" si="47"/>
        <v>0.41275638261597986</v>
      </c>
      <c r="H237" s="26">
        <v>153185338</v>
      </c>
      <c r="I237" s="27">
        <v>194623</v>
      </c>
      <c r="J237" s="27">
        <v>354043</v>
      </c>
      <c r="K237" s="26">
        <v>153734004</v>
      </c>
      <c r="L237" s="26">
        <v>0</v>
      </c>
      <c r="M237" s="27">
        <v>0</v>
      </c>
      <c r="N237" s="27">
        <v>0</v>
      </c>
      <c r="O237" s="26">
        <v>0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9875812302</v>
      </c>
      <c r="E238" s="29">
        <f>SUM(E232:E237)</f>
        <v>9875812302</v>
      </c>
      <c r="F238" s="29">
        <f>SUM(F232:F237)</f>
        <v>3033977828</v>
      </c>
      <c r="G238" s="37">
        <f t="shared" si="47"/>
        <v>0.3072129902049246</v>
      </c>
      <c r="H238" s="28">
        <f t="shared" ref="H238:W238" si="48">SUM(H232:H237)</f>
        <v>1478208361</v>
      </c>
      <c r="I238" s="29">
        <f t="shared" si="48"/>
        <v>604148099</v>
      </c>
      <c r="J238" s="29">
        <f t="shared" si="48"/>
        <v>951621368</v>
      </c>
      <c r="K238" s="28">
        <f t="shared" si="48"/>
        <v>3033977828</v>
      </c>
      <c r="L238" s="28">
        <f t="shared" si="48"/>
        <v>0</v>
      </c>
      <c r="M238" s="29">
        <f t="shared" si="48"/>
        <v>0</v>
      </c>
      <c r="N238" s="29">
        <f t="shared" si="48"/>
        <v>0</v>
      </c>
      <c r="O238" s="28">
        <f t="shared" si="48"/>
        <v>0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158527769</v>
      </c>
      <c r="E239" s="27">
        <v>158527769</v>
      </c>
      <c r="F239" s="27">
        <v>71071649</v>
      </c>
      <c r="G239" s="36">
        <f t="shared" si="47"/>
        <v>0.44832302534958401</v>
      </c>
      <c r="H239" s="26">
        <v>58162811</v>
      </c>
      <c r="I239" s="27">
        <v>10503540</v>
      </c>
      <c r="J239" s="27">
        <v>2405298</v>
      </c>
      <c r="K239" s="26">
        <v>71071649</v>
      </c>
      <c r="L239" s="26">
        <v>0</v>
      </c>
      <c r="M239" s="27">
        <v>0</v>
      </c>
      <c r="N239" s="27">
        <v>0</v>
      </c>
      <c r="O239" s="26">
        <v>0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286137551</v>
      </c>
      <c r="E240" s="27">
        <v>286137551</v>
      </c>
      <c r="F240" s="27">
        <v>26125470</v>
      </c>
      <c r="G240" s="36">
        <f t="shared" si="47"/>
        <v>9.1303884822862696E-2</v>
      </c>
      <c r="H240" s="26">
        <v>8640503</v>
      </c>
      <c r="I240" s="27">
        <v>9068195</v>
      </c>
      <c r="J240" s="27">
        <v>8416772</v>
      </c>
      <c r="K240" s="26">
        <v>26125470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1097083948</v>
      </c>
      <c r="E241" s="27">
        <v>1097083948</v>
      </c>
      <c r="F241" s="27">
        <v>184616401</v>
      </c>
      <c r="G241" s="36">
        <f t="shared" si="47"/>
        <v>0.16827919261471139</v>
      </c>
      <c r="H241" s="26">
        <v>60134098</v>
      </c>
      <c r="I241" s="27">
        <v>64811596</v>
      </c>
      <c r="J241" s="27">
        <v>59670707</v>
      </c>
      <c r="K241" s="26">
        <v>184616401</v>
      </c>
      <c r="L241" s="26">
        <v>0</v>
      </c>
      <c r="M241" s="27">
        <v>0</v>
      </c>
      <c r="N241" s="27">
        <v>0</v>
      </c>
      <c r="O241" s="26">
        <v>0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629211926</v>
      </c>
      <c r="E242" s="27">
        <v>629211926</v>
      </c>
      <c r="F242" s="27">
        <v>20715372</v>
      </c>
      <c r="G242" s="36">
        <f t="shared" si="47"/>
        <v>3.2922726261231099E-2</v>
      </c>
      <c r="H242" s="26">
        <v>6952893</v>
      </c>
      <c r="I242" s="27">
        <v>6143054</v>
      </c>
      <c r="J242" s="27">
        <v>7619425</v>
      </c>
      <c r="K242" s="26">
        <v>20715372</v>
      </c>
      <c r="L242" s="26">
        <v>0</v>
      </c>
      <c r="M242" s="27">
        <v>0</v>
      </c>
      <c r="N242" s="27">
        <v>0</v>
      </c>
      <c r="O242" s="26">
        <v>0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401714982</v>
      </c>
      <c r="E243" s="27">
        <v>401714982</v>
      </c>
      <c r="F243" s="27">
        <v>112059964</v>
      </c>
      <c r="G243" s="36">
        <f t="shared" si="47"/>
        <v>0.27895390767377454</v>
      </c>
      <c r="H243" s="26">
        <v>92911900</v>
      </c>
      <c r="I243" s="27">
        <v>9527074</v>
      </c>
      <c r="J243" s="27">
        <v>9620990</v>
      </c>
      <c r="K243" s="26">
        <v>112059964</v>
      </c>
      <c r="L243" s="26">
        <v>0</v>
      </c>
      <c r="M243" s="27">
        <v>0</v>
      </c>
      <c r="N243" s="27">
        <v>0</v>
      </c>
      <c r="O243" s="26">
        <v>0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879257457</v>
      </c>
      <c r="E244" s="27">
        <v>879257457</v>
      </c>
      <c r="F244" s="27">
        <v>364707373</v>
      </c>
      <c r="G244" s="36">
        <f t="shared" si="47"/>
        <v>0.41479019608701484</v>
      </c>
      <c r="H244" s="26">
        <v>364506171</v>
      </c>
      <c r="I244" s="27">
        <v>60729</v>
      </c>
      <c r="J244" s="27">
        <v>140473</v>
      </c>
      <c r="K244" s="26">
        <v>364707373</v>
      </c>
      <c r="L244" s="26">
        <v>0</v>
      </c>
      <c r="M244" s="27">
        <v>0</v>
      </c>
      <c r="N244" s="27">
        <v>0</v>
      </c>
      <c r="O244" s="26">
        <v>0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3451933633</v>
      </c>
      <c r="E245" s="29">
        <f>SUM(E239:E244)</f>
        <v>3451933633</v>
      </c>
      <c r="F245" s="29">
        <f>SUM(F239:F244)</f>
        <v>779296229</v>
      </c>
      <c r="G245" s="37">
        <f t="shared" si="47"/>
        <v>0.22575643446618951</v>
      </c>
      <c r="H245" s="28">
        <f t="shared" ref="H245:W245" si="49">SUM(H239:H244)</f>
        <v>591308376</v>
      </c>
      <c r="I245" s="29">
        <f t="shared" si="49"/>
        <v>100114188</v>
      </c>
      <c r="J245" s="29">
        <f t="shared" si="49"/>
        <v>87873665</v>
      </c>
      <c r="K245" s="28">
        <f t="shared" si="49"/>
        <v>779296229</v>
      </c>
      <c r="L245" s="28">
        <f t="shared" si="49"/>
        <v>0</v>
      </c>
      <c r="M245" s="29">
        <f t="shared" si="49"/>
        <v>0</v>
      </c>
      <c r="N245" s="29">
        <f t="shared" si="49"/>
        <v>0</v>
      </c>
      <c r="O245" s="28">
        <f t="shared" si="49"/>
        <v>0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420535660</v>
      </c>
      <c r="E246" s="27">
        <v>420535660</v>
      </c>
      <c r="F246" s="27">
        <v>80682857</v>
      </c>
      <c r="G246" s="36">
        <f t="shared" si="47"/>
        <v>0.19185734926736059</v>
      </c>
      <c r="H246" s="26">
        <v>34014093</v>
      </c>
      <c r="I246" s="27">
        <v>19121840</v>
      </c>
      <c r="J246" s="27">
        <v>27546924</v>
      </c>
      <c r="K246" s="26">
        <v>80682857</v>
      </c>
      <c r="L246" s="26">
        <v>0</v>
      </c>
      <c r="M246" s="27">
        <v>0</v>
      </c>
      <c r="N246" s="27">
        <v>0</v>
      </c>
      <c r="O246" s="26">
        <v>0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208152647</v>
      </c>
      <c r="E247" s="27">
        <v>208152647</v>
      </c>
      <c r="F247" s="27">
        <v>50814789</v>
      </c>
      <c r="G247" s="36">
        <f t="shared" si="47"/>
        <v>0.24412271346229866</v>
      </c>
      <c r="H247" s="26">
        <v>38198229</v>
      </c>
      <c r="I247" s="27">
        <v>9206827</v>
      </c>
      <c r="J247" s="27">
        <v>3409733</v>
      </c>
      <c r="K247" s="26">
        <v>50814789</v>
      </c>
      <c r="L247" s="26">
        <v>0</v>
      </c>
      <c r="M247" s="27">
        <v>0</v>
      </c>
      <c r="N247" s="27">
        <v>0</v>
      </c>
      <c r="O247" s="26">
        <v>0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305192925</v>
      </c>
      <c r="E248" s="27">
        <v>305192925</v>
      </c>
      <c r="F248" s="27">
        <v>118124289</v>
      </c>
      <c r="G248" s="36">
        <f t="shared" si="47"/>
        <v>0.38704792714313413</v>
      </c>
      <c r="H248" s="26">
        <v>113635450</v>
      </c>
      <c r="I248" s="27">
        <v>4488839</v>
      </c>
      <c r="J248" s="27">
        <v>0</v>
      </c>
      <c r="K248" s="26">
        <v>118124289</v>
      </c>
      <c r="L248" s="26">
        <v>0</v>
      </c>
      <c r="M248" s="27">
        <v>0</v>
      </c>
      <c r="N248" s="27">
        <v>0</v>
      </c>
      <c r="O248" s="26">
        <v>0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353080303</v>
      </c>
      <c r="E249" s="27">
        <v>353080303</v>
      </c>
      <c r="F249" s="27">
        <v>91373515</v>
      </c>
      <c r="G249" s="36">
        <f t="shared" si="47"/>
        <v>0.25878961308130521</v>
      </c>
      <c r="H249" s="26">
        <v>52320986</v>
      </c>
      <c r="I249" s="27">
        <v>18225410</v>
      </c>
      <c r="J249" s="27">
        <v>20827119</v>
      </c>
      <c r="K249" s="26">
        <v>91373515</v>
      </c>
      <c r="L249" s="26">
        <v>0</v>
      </c>
      <c r="M249" s="27">
        <v>0</v>
      </c>
      <c r="N249" s="27">
        <v>0</v>
      </c>
      <c r="O249" s="26">
        <v>0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168347856</v>
      </c>
      <c r="E250" s="27">
        <v>168347856</v>
      </c>
      <c r="F250" s="27">
        <v>77825154</v>
      </c>
      <c r="G250" s="36">
        <f t="shared" si="47"/>
        <v>0.46228776444886832</v>
      </c>
      <c r="H250" s="26">
        <v>55716791</v>
      </c>
      <c r="I250" s="27">
        <v>245454</v>
      </c>
      <c r="J250" s="27">
        <v>21862909</v>
      </c>
      <c r="K250" s="26">
        <v>77825154</v>
      </c>
      <c r="L250" s="26">
        <v>0</v>
      </c>
      <c r="M250" s="27">
        <v>0</v>
      </c>
      <c r="N250" s="27">
        <v>0</v>
      </c>
      <c r="O250" s="26">
        <v>0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433605156</v>
      </c>
      <c r="E251" s="27">
        <v>433605156</v>
      </c>
      <c r="F251" s="27">
        <v>168917095</v>
      </c>
      <c r="G251" s="36">
        <f t="shared" si="47"/>
        <v>0.38956431366789374</v>
      </c>
      <c r="H251" s="26">
        <v>168913195</v>
      </c>
      <c r="I251" s="27">
        <v>3900</v>
      </c>
      <c r="J251" s="27">
        <v>0</v>
      </c>
      <c r="K251" s="26">
        <v>168917095</v>
      </c>
      <c r="L251" s="26">
        <v>0</v>
      </c>
      <c r="M251" s="27">
        <v>0</v>
      </c>
      <c r="N251" s="27">
        <v>0</v>
      </c>
      <c r="O251" s="26">
        <v>0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1888914547</v>
      </c>
      <c r="E252" s="29">
        <f>SUM(E246:E251)</f>
        <v>1888914547</v>
      </c>
      <c r="F252" s="29">
        <f>SUM(F246:F251)</f>
        <v>587737699</v>
      </c>
      <c r="G252" s="37">
        <f t="shared" si="47"/>
        <v>0.31115102582774484</v>
      </c>
      <c r="H252" s="28">
        <f t="shared" ref="H252:W252" si="50">SUM(H246:H251)</f>
        <v>462798744</v>
      </c>
      <c r="I252" s="29">
        <f t="shared" si="50"/>
        <v>51292270</v>
      </c>
      <c r="J252" s="29">
        <f t="shared" si="50"/>
        <v>73646685</v>
      </c>
      <c r="K252" s="28">
        <f t="shared" si="50"/>
        <v>587737699</v>
      </c>
      <c r="L252" s="28">
        <f t="shared" si="50"/>
        <v>0</v>
      </c>
      <c r="M252" s="29">
        <f t="shared" si="50"/>
        <v>0</v>
      </c>
      <c r="N252" s="29">
        <f t="shared" si="50"/>
        <v>0</v>
      </c>
      <c r="O252" s="28">
        <f t="shared" si="50"/>
        <v>0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3531357969</v>
      </c>
      <c r="E253" s="27">
        <v>3531357969</v>
      </c>
      <c r="F253" s="27">
        <v>973290497</v>
      </c>
      <c r="G253" s="36">
        <f t="shared" si="47"/>
        <v>0.27561366067785353</v>
      </c>
      <c r="H253" s="26">
        <v>280414576</v>
      </c>
      <c r="I253" s="27">
        <v>425717783</v>
      </c>
      <c r="J253" s="27">
        <v>267158138</v>
      </c>
      <c r="K253" s="26">
        <v>973290497</v>
      </c>
      <c r="L253" s="26">
        <v>0</v>
      </c>
      <c r="M253" s="27">
        <v>0</v>
      </c>
      <c r="N253" s="27">
        <v>0</v>
      </c>
      <c r="O253" s="26">
        <v>0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526416160</v>
      </c>
      <c r="E254" s="27">
        <v>526416160</v>
      </c>
      <c r="F254" s="27">
        <v>313068836</v>
      </c>
      <c r="G254" s="36">
        <f t="shared" si="47"/>
        <v>0.59471737341801967</v>
      </c>
      <c r="H254" s="26">
        <v>98196663</v>
      </c>
      <c r="I254" s="27">
        <v>-415513586</v>
      </c>
      <c r="J254" s="27">
        <v>630385759</v>
      </c>
      <c r="K254" s="26">
        <v>313068836</v>
      </c>
      <c r="L254" s="26">
        <v>0</v>
      </c>
      <c r="M254" s="27">
        <v>0</v>
      </c>
      <c r="N254" s="27">
        <v>0</v>
      </c>
      <c r="O254" s="26">
        <v>0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1887847030</v>
      </c>
      <c r="E255" s="27">
        <v>1887847030</v>
      </c>
      <c r="F255" s="27">
        <v>621013898</v>
      </c>
      <c r="G255" s="36">
        <f t="shared" si="47"/>
        <v>0.32895350530598871</v>
      </c>
      <c r="H255" s="26">
        <v>-779788052</v>
      </c>
      <c r="I255" s="27">
        <v>1212712563</v>
      </c>
      <c r="J255" s="27">
        <v>188089387</v>
      </c>
      <c r="K255" s="26">
        <v>621013898</v>
      </c>
      <c r="L255" s="26">
        <v>0</v>
      </c>
      <c r="M255" s="27">
        <v>0</v>
      </c>
      <c r="N255" s="27">
        <v>0</v>
      </c>
      <c r="O255" s="26">
        <v>0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211606000</v>
      </c>
      <c r="E256" s="27">
        <v>211606000</v>
      </c>
      <c r="F256" s="27">
        <v>83745285</v>
      </c>
      <c r="G256" s="36">
        <f t="shared" si="47"/>
        <v>0.3957604463011446</v>
      </c>
      <c r="H256" s="26">
        <v>83435710</v>
      </c>
      <c r="I256" s="27">
        <v>1162093</v>
      </c>
      <c r="J256" s="27">
        <v>-852518</v>
      </c>
      <c r="K256" s="26">
        <v>83745285</v>
      </c>
      <c r="L256" s="26">
        <v>0</v>
      </c>
      <c r="M256" s="27">
        <v>0</v>
      </c>
      <c r="N256" s="27">
        <v>0</v>
      </c>
      <c r="O256" s="26">
        <v>0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6157227159</v>
      </c>
      <c r="E257" s="29">
        <f>SUM(E253:E256)</f>
        <v>6157227159</v>
      </c>
      <c r="F257" s="29">
        <f>SUM(F253:F256)</f>
        <v>1991118516</v>
      </c>
      <c r="G257" s="37">
        <f t="shared" si="47"/>
        <v>0.32337909006484977</v>
      </c>
      <c r="H257" s="28">
        <f t="shared" ref="H257:W257" si="51">SUM(H253:H256)</f>
        <v>-317741103</v>
      </c>
      <c r="I257" s="29">
        <f t="shared" si="51"/>
        <v>1224078853</v>
      </c>
      <c r="J257" s="29">
        <f t="shared" si="51"/>
        <v>1084780766</v>
      </c>
      <c r="K257" s="28">
        <f t="shared" si="51"/>
        <v>1991118516</v>
      </c>
      <c r="L257" s="28">
        <f t="shared" si="51"/>
        <v>0</v>
      </c>
      <c r="M257" s="29">
        <f t="shared" si="51"/>
        <v>0</v>
      </c>
      <c r="N257" s="29">
        <f t="shared" si="51"/>
        <v>0</v>
      </c>
      <c r="O257" s="28">
        <f t="shared" si="51"/>
        <v>0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21373887641</v>
      </c>
      <c r="E258" s="29">
        <f>SUM(E232:E237,E239:E244,E246:E251,E253:E256)</f>
        <v>21373887641</v>
      </c>
      <c r="F258" s="29">
        <f>SUM(F232:F237,F239:F244,F246:F251,F253:F256)</f>
        <v>6392130272</v>
      </c>
      <c r="G258" s="37">
        <f t="shared" si="47"/>
        <v>0.29906259354233872</v>
      </c>
      <c r="H258" s="28">
        <f t="shared" ref="H258:W258" si="52">SUM(H232:H237,H239:H244,H246:H251,H253:H256)</f>
        <v>2214574378</v>
      </c>
      <c r="I258" s="29">
        <f t="shared" si="52"/>
        <v>1979633410</v>
      </c>
      <c r="J258" s="29">
        <f t="shared" si="52"/>
        <v>2197922484</v>
      </c>
      <c r="K258" s="28">
        <f t="shared" si="52"/>
        <v>6392130272</v>
      </c>
      <c r="L258" s="28">
        <f t="shared" si="52"/>
        <v>0</v>
      </c>
      <c r="M258" s="29">
        <f t="shared" si="52"/>
        <v>0</v>
      </c>
      <c r="N258" s="29">
        <f t="shared" si="52"/>
        <v>0</v>
      </c>
      <c r="O258" s="28">
        <f t="shared" si="52"/>
        <v>0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278759442</v>
      </c>
      <c r="E261" s="27">
        <v>278759442</v>
      </c>
      <c r="F261" s="27">
        <v>77481095</v>
      </c>
      <c r="G261" s="36">
        <f t="shared" ref="G261:G297" si="53">IF(($D261     =0),0,($F261     /$D261     ))</f>
        <v>0.27794967031107776</v>
      </c>
      <c r="H261" s="26">
        <v>71960376</v>
      </c>
      <c r="I261" s="27">
        <v>3946911</v>
      </c>
      <c r="J261" s="27">
        <v>1573808</v>
      </c>
      <c r="K261" s="26">
        <v>77481095</v>
      </c>
      <c r="L261" s="26">
        <v>0</v>
      </c>
      <c r="M261" s="27">
        <v>0</v>
      </c>
      <c r="N261" s="27">
        <v>0</v>
      </c>
      <c r="O261" s="26">
        <v>0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504974073</v>
      </c>
      <c r="E262" s="27">
        <v>504974073</v>
      </c>
      <c r="F262" s="27">
        <v>148220171</v>
      </c>
      <c r="G262" s="36">
        <f t="shared" si="53"/>
        <v>0.29352035861849091</v>
      </c>
      <c r="H262" s="26">
        <v>94793684</v>
      </c>
      <c r="I262" s="27">
        <v>23534411</v>
      </c>
      <c r="J262" s="27">
        <v>29892076</v>
      </c>
      <c r="K262" s="26">
        <v>148220171</v>
      </c>
      <c r="L262" s="26">
        <v>0</v>
      </c>
      <c r="M262" s="27">
        <v>0</v>
      </c>
      <c r="N262" s="27">
        <v>0</v>
      </c>
      <c r="O262" s="26">
        <v>0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560387155</v>
      </c>
      <c r="E263" s="27">
        <v>560387155</v>
      </c>
      <c r="F263" s="27">
        <v>133138675</v>
      </c>
      <c r="G263" s="36">
        <f t="shared" si="53"/>
        <v>0.23758338108231622</v>
      </c>
      <c r="H263" s="26">
        <v>60508171</v>
      </c>
      <c r="I263" s="27">
        <v>39886785</v>
      </c>
      <c r="J263" s="27">
        <v>32743719</v>
      </c>
      <c r="K263" s="26">
        <v>133138675</v>
      </c>
      <c r="L263" s="26">
        <v>0</v>
      </c>
      <c r="M263" s="27">
        <v>0</v>
      </c>
      <c r="N263" s="27">
        <v>0</v>
      </c>
      <c r="O263" s="26">
        <v>0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110851782</v>
      </c>
      <c r="E264" s="27">
        <v>110851782</v>
      </c>
      <c r="F264" s="27">
        <v>42488451</v>
      </c>
      <c r="G264" s="36">
        <f t="shared" si="53"/>
        <v>0.38329064479991853</v>
      </c>
      <c r="H264" s="26">
        <v>40637015</v>
      </c>
      <c r="I264" s="27">
        <v>5511</v>
      </c>
      <c r="J264" s="27">
        <v>1845925</v>
      </c>
      <c r="K264" s="26">
        <v>42488451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1454972452</v>
      </c>
      <c r="E265" s="29">
        <f>SUM(E261:E264)</f>
        <v>1454972452</v>
      </c>
      <c r="F265" s="29">
        <f>SUM(F261:F264)</f>
        <v>401328392</v>
      </c>
      <c r="G265" s="37">
        <f t="shared" si="53"/>
        <v>0.27583229596432252</v>
      </c>
      <c r="H265" s="28">
        <f t="shared" ref="H265:W265" si="54">SUM(H261:H264)</f>
        <v>267899246</v>
      </c>
      <c r="I265" s="29">
        <f t="shared" si="54"/>
        <v>67373618</v>
      </c>
      <c r="J265" s="29">
        <f t="shared" si="54"/>
        <v>66055528</v>
      </c>
      <c r="K265" s="28">
        <f t="shared" si="54"/>
        <v>401328392</v>
      </c>
      <c r="L265" s="28">
        <f t="shared" si="54"/>
        <v>0</v>
      </c>
      <c r="M265" s="29">
        <f t="shared" si="54"/>
        <v>0</v>
      </c>
      <c r="N265" s="29">
        <f t="shared" si="54"/>
        <v>0</v>
      </c>
      <c r="O265" s="28">
        <f t="shared" si="54"/>
        <v>0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135264965</v>
      </c>
      <c r="E266" s="27">
        <v>135264965</v>
      </c>
      <c r="F266" s="27">
        <v>10168039</v>
      </c>
      <c r="G266" s="36">
        <f t="shared" si="53"/>
        <v>7.5171268480348927E-2</v>
      </c>
      <c r="H266" s="26">
        <v>8694138</v>
      </c>
      <c r="I266" s="27">
        <v>752069</v>
      </c>
      <c r="J266" s="27">
        <v>721832</v>
      </c>
      <c r="K266" s="26">
        <v>10168039</v>
      </c>
      <c r="L266" s="26">
        <v>0</v>
      </c>
      <c r="M266" s="27">
        <v>0</v>
      </c>
      <c r="N266" s="27">
        <v>0</v>
      </c>
      <c r="O266" s="26">
        <v>0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313894780</v>
      </c>
      <c r="E267" s="27">
        <v>313894780</v>
      </c>
      <c r="F267" s="27">
        <v>121603793</v>
      </c>
      <c r="G267" s="36">
        <f t="shared" si="53"/>
        <v>0.38740304314713359</v>
      </c>
      <c r="H267" s="26">
        <v>98166493</v>
      </c>
      <c r="I267" s="27">
        <v>7522260</v>
      </c>
      <c r="J267" s="27">
        <v>15915040</v>
      </c>
      <c r="K267" s="26">
        <v>121603793</v>
      </c>
      <c r="L267" s="26">
        <v>0</v>
      </c>
      <c r="M267" s="27">
        <v>0</v>
      </c>
      <c r="N267" s="27">
        <v>0</v>
      </c>
      <c r="O267" s="26">
        <v>0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72292474</v>
      </c>
      <c r="E268" s="27">
        <v>72292474</v>
      </c>
      <c r="F268" s="27">
        <v>33295450</v>
      </c>
      <c r="G268" s="36">
        <f t="shared" si="53"/>
        <v>0.46056592280961361</v>
      </c>
      <c r="H268" s="26">
        <v>15742141</v>
      </c>
      <c r="I268" s="27">
        <v>11855568</v>
      </c>
      <c r="J268" s="27">
        <v>5697741</v>
      </c>
      <c r="K268" s="26">
        <v>33295450</v>
      </c>
      <c r="L268" s="26">
        <v>0</v>
      </c>
      <c r="M268" s="27">
        <v>0</v>
      </c>
      <c r="N268" s="27">
        <v>0</v>
      </c>
      <c r="O268" s="26">
        <v>0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118557168</v>
      </c>
      <c r="E269" s="27">
        <v>118557168</v>
      </c>
      <c r="F269" s="27">
        <v>32015618</v>
      </c>
      <c r="G269" s="36">
        <f t="shared" si="53"/>
        <v>0.27004371426955814</v>
      </c>
      <c r="H269" s="26">
        <v>21463403</v>
      </c>
      <c r="I269" s="27">
        <v>4907291</v>
      </c>
      <c r="J269" s="27">
        <v>5644924</v>
      </c>
      <c r="K269" s="26">
        <v>32015618</v>
      </c>
      <c r="L269" s="26">
        <v>0</v>
      </c>
      <c r="M269" s="27">
        <v>0</v>
      </c>
      <c r="N269" s="27">
        <v>0</v>
      </c>
      <c r="O269" s="26">
        <v>0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64825013</v>
      </c>
      <c r="E270" s="27">
        <v>64825013</v>
      </c>
      <c r="F270" s="27">
        <v>20246591</v>
      </c>
      <c r="G270" s="36">
        <f t="shared" si="53"/>
        <v>0.31232683285385537</v>
      </c>
      <c r="H270" s="26">
        <v>13715288</v>
      </c>
      <c r="I270" s="27">
        <v>2919387</v>
      </c>
      <c r="J270" s="27">
        <v>3611916</v>
      </c>
      <c r="K270" s="26">
        <v>20246591</v>
      </c>
      <c r="L270" s="26">
        <v>0</v>
      </c>
      <c r="M270" s="27">
        <v>0</v>
      </c>
      <c r="N270" s="27">
        <v>0</v>
      </c>
      <c r="O270" s="26">
        <v>0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66552824</v>
      </c>
      <c r="E271" s="27">
        <v>66552824</v>
      </c>
      <c r="F271" s="27">
        <v>24891292</v>
      </c>
      <c r="G271" s="36">
        <f t="shared" si="53"/>
        <v>0.37400805110839475</v>
      </c>
      <c r="H271" s="26">
        <v>20470779</v>
      </c>
      <c r="I271" s="27">
        <v>2470904</v>
      </c>
      <c r="J271" s="27">
        <v>1949609</v>
      </c>
      <c r="K271" s="26">
        <v>24891292</v>
      </c>
      <c r="L271" s="26">
        <v>0</v>
      </c>
      <c r="M271" s="27">
        <v>0</v>
      </c>
      <c r="N271" s="27">
        <v>0</v>
      </c>
      <c r="O271" s="26">
        <v>0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72790647</v>
      </c>
      <c r="E272" s="27">
        <v>72790647</v>
      </c>
      <c r="F272" s="27">
        <v>23499524</v>
      </c>
      <c r="G272" s="36">
        <f t="shared" si="53"/>
        <v>0.32283713593038954</v>
      </c>
      <c r="H272" s="26">
        <v>22052821</v>
      </c>
      <c r="I272" s="27">
        <v>331991</v>
      </c>
      <c r="J272" s="27">
        <v>1114712</v>
      </c>
      <c r="K272" s="26">
        <v>23499524</v>
      </c>
      <c r="L272" s="26">
        <v>0</v>
      </c>
      <c r="M272" s="27">
        <v>0</v>
      </c>
      <c r="N272" s="27">
        <v>0</v>
      </c>
      <c r="O272" s="26">
        <v>0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844177871</v>
      </c>
      <c r="E273" s="29">
        <f>SUM(E266:E272)</f>
        <v>844177871</v>
      </c>
      <c r="F273" s="29">
        <f>SUM(F266:F272)</f>
        <v>265720307</v>
      </c>
      <c r="G273" s="37">
        <f t="shared" si="53"/>
        <v>0.31476815032503974</v>
      </c>
      <c r="H273" s="28">
        <f t="shared" ref="H273:W273" si="55">SUM(H266:H272)</f>
        <v>200305063</v>
      </c>
      <c r="I273" s="29">
        <f t="shared" si="55"/>
        <v>30759470</v>
      </c>
      <c r="J273" s="29">
        <f t="shared" si="55"/>
        <v>34655774</v>
      </c>
      <c r="K273" s="28">
        <f t="shared" si="55"/>
        <v>265720307</v>
      </c>
      <c r="L273" s="28">
        <f t="shared" si="55"/>
        <v>0</v>
      </c>
      <c r="M273" s="29">
        <f t="shared" si="55"/>
        <v>0</v>
      </c>
      <c r="N273" s="29">
        <f t="shared" si="55"/>
        <v>0</v>
      </c>
      <c r="O273" s="28">
        <f t="shared" si="55"/>
        <v>0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144360299</v>
      </c>
      <c r="E274" s="27">
        <v>144360299</v>
      </c>
      <c r="F274" s="27">
        <v>47641793</v>
      </c>
      <c r="G274" s="36">
        <f t="shared" si="53"/>
        <v>0.3300200493488864</v>
      </c>
      <c r="H274" s="26">
        <v>44970300</v>
      </c>
      <c r="I274" s="27">
        <v>-564054</v>
      </c>
      <c r="J274" s="27">
        <v>3235547</v>
      </c>
      <c r="K274" s="26">
        <v>47641793</v>
      </c>
      <c r="L274" s="26">
        <v>0</v>
      </c>
      <c r="M274" s="27">
        <v>0</v>
      </c>
      <c r="N274" s="27">
        <v>0</v>
      </c>
      <c r="O274" s="26">
        <v>0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203134426</v>
      </c>
      <c r="E275" s="27">
        <v>203134426</v>
      </c>
      <c r="F275" s="27">
        <v>55837251</v>
      </c>
      <c r="G275" s="36">
        <f t="shared" si="53"/>
        <v>0.27487832613857388</v>
      </c>
      <c r="H275" s="26">
        <v>35364185</v>
      </c>
      <c r="I275" s="27">
        <v>12778942</v>
      </c>
      <c r="J275" s="27">
        <v>7694124</v>
      </c>
      <c r="K275" s="26">
        <v>55837251</v>
      </c>
      <c r="L275" s="26">
        <v>0</v>
      </c>
      <c r="M275" s="27">
        <v>0</v>
      </c>
      <c r="N275" s="27">
        <v>0</v>
      </c>
      <c r="O275" s="26">
        <v>0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268065258</v>
      </c>
      <c r="E276" s="27">
        <v>268065258</v>
      </c>
      <c r="F276" s="27">
        <v>161699028</v>
      </c>
      <c r="G276" s="36">
        <f t="shared" si="53"/>
        <v>0.60320770101435528</v>
      </c>
      <c r="H276" s="26">
        <v>54657842</v>
      </c>
      <c r="I276" s="27">
        <v>16621307</v>
      </c>
      <c r="J276" s="27">
        <v>90419879</v>
      </c>
      <c r="K276" s="26">
        <v>161699028</v>
      </c>
      <c r="L276" s="26">
        <v>0</v>
      </c>
      <c r="M276" s="27">
        <v>0</v>
      </c>
      <c r="N276" s="27">
        <v>0</v>
      </c>
      <c r="O276" s="26">
        <v>0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82312212</v>
      </c>
      <c r="F277" s="27">
        <v>31788310</v>
      </c>
      <c r="G277" s="36">
        <f t="shared" si="53"/>
        <v>0.38619190552186838</v>
      </c>
      <c r="H277" s="26">
        <v>14309695</v>
      </c>
      <c r="I277" s="27">
        <v>5260768</v>
      </c>
      <c r="J277" s="27">
        <v>12217847</v>
      </c>
      <c r="K277" s="26">
        <v>31788310</v>
      </c>
      <c r="L277" s="26">
        <v>0</v>
      </c>
      <c r="M277" s="27">
        <v>0</v>
      </c>
      <c r="N277" s="27">
        <v>0</v>
      </c>
      <c r="O277" s="26">
        <v>0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63747361</v>
      </c>
      <c r="E278" s="27">
        <v>63747361</v>
      </c>
      <c r="F278" s="27">
        <v>6967113</v>
      </c>
      <c r="G278" s="36">
        <f t="shared" si="53"/>
        <v>0.10929257134267879</v>
      </c>
      <c r="H278" s="26">
        <v>3239672</v>
      </c>
      <c r="I278" s="27">
        <v>1893715</v>
      </c>
      <c r="J278" s="27">
        <v>1833726</v>
      </c>
      <c r="K278" s="26">
        <v>6967113</v>
      </c>
      <c r="L278" s="26">
        <v>0</v>
      </c>
      <c r="M278" s="27">
        <v>0</v>
      </c>
      <c r="N278" s="27">
        <v>0</v>
      </c>
      <c r="O278" s="26">
        <v>0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91209274</v>
      </c>
      <c r="E279" s="27">
        <v>91209274</v>
      </c>
      <c r="F279" s="27">
        <v>25580401</v>
      </c>
      <c r="G279" s="36">
        <f t="shared" si="53"/>
        <v>0.28045833365585171</v>
      </c>
      <c r="H279" s="26">
        <v>16064894</v>
      </c>
      <c r="I279" s="27">
        <v>2686296180</v>
      </c>
      <c r="J279" s="27">
        <v>-2676780673</v>
      </c>
      <c r="K279" s="26">
        <v>25580401</v>
      </c>
      <c r="L279" s="26">
        <v>0</v>
      </c>
      <c r="M279" s="27">
        <v>0</v>
      </c>
      <c r="N279" s="27">
        <v>0</v>
      </c>
      <c r="O279" s="26">
        <v>0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146375072</v>
      </c>
      <c r="E280" s="27">
        <v>146375072</v>
      </c>
      <c r="F280" s="27">
        <v>73331838</v>
      </c>
      <c r="G280" s="36">
        <f t="shared" si="53"/>
        <v>0.50098583726059587</v>
      </c>
      <c r="H280" s="26">
        <v>18857437</v>
      </c>
      <c r="I280" s="27">
        <v>60407681</v>
      </c>
      <c r="J280" s="27">
        <v>-5933280</v>
      </c>
      <c r="K280" s="26">
        <v>73331838</v>
      </c>
      <c r="L280" s="26">
        <v>0</v>
      </c>
      <c r="M280" s="27">
        <v>0</v>
      </c>
      <c r="N280" s="27">
        <v>0</v>
      </c>
      <c r="O280" s="26">
        <v>0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200543208</v>
      </c>
      <c r="E281" s="27">
        <v>200543208</v>
      </c>
      <c r="F281" s="27">
        <v>73091129</v>
      </c>
      <c r="G281" s="36">
        <f t="shared" si="53"/>
        <v>0.36446574146754451</v>
      </c>
      <c r="H281" s="26">
        <v>55286422</v>
      </c>
      <c r="I281" s="27">
        <v>8932129</v>
      </c>
      <c r="J281" s="27">
        <v>8872578</v>
      </c>
      <c r="K281" s="26">
        <v>73091129</v>
      </c>
      <c r="L281" s="26">
        <v>0</v>
      </c>
      <c r="M281" s="27">
        <v>0</v>
      </c>
      <c r="N281" s="27">
        <v>0</v>
      </c>
      <c r="O281" s="26">
        <v>0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68498650</v>
      </c>
      <c r="E282" s="27">
        <v>68498650</v>
      </c>
      <c r="F282" s="27">
        <v>30575801</v>
      </c>
      <c r="G282" s="36">
        <f t="shared" si="53"/>
        <v>0.44637085548401317</v>
      </c>
      <c r="H282" s="26">
        <v>26241042</v>
      </c>
      <c r="I282" s="27">
        <v>3159223</v>
      </c>
      <c r="J282" s="27">
        <v>1175536</v>
      </c>
      <c r="K282" s="26">
        <v>30575801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1268245760</v>
      </c>
      <c r="E283" s="29">
        <f>SUM(E274:E282)</f>
        <v>1268245760</v>
      </c>
      <c r="F283" s="29">
        <f>SUM(F274:F282)</f>
        <v>506512664</v>
      </c>
      <c r="G283" s="37">
        <f t="shared" si="53"/>
        <v>0.39938053015844499</v>
      </c>
      <c r="H283" s="28">
        <f t="shared" ref="H283:W283" si="56">SUM(H274:H282)</f>
        <v>268991489</v>
      </c>
      <c r="I283" s="29">
        <f t="shared" si="56"/>
        <v>2794785891</v>
      </c>
      <c r="J283" s="29">
        <f t="shared" si="56"/>
        <v>-2557264716</v>
      </c>
      <c r="K283" s="28">
        <f t="shared" si="56"/>
        <v>506512664</v>
      </c>
      <c r="L283" s="28">
        <f t="shared" si="56"/>
        <v>0</v>
      </c>
      <c r="M283" s="29">
        <f t="shared" si="56"/>
        <v>0</v>
      </c>
      <c r="N283" s="29">
        <f t="shared" si="56"/>
        <v>0</v>
      </c>
      <c r="O283" s="28">
        <f t="shared" si="56"/>
        <v>0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268961962</v>
      </c>
      <c r="E284" s="27">
        <v>268961962</v>
      </c>
      <c r="F284" s="27">
        <v>36073761</v>
      </c>
      <c r="G284" s="36">
        <f t="shared" si="53"/>
        <v>0.13412216631584506</v>
      </c>
      <c r="H284" s="26">
        <v>36073761</v>
      </c>
      <c r="I284" s="27">
        <v>0</v>
      </c>
      <c r="J284" s="27">
        <v>0</v>
      </c>
      <c r="K284" s="26">
        <v>36073761</v>
      </c>
      <c r="L284" s="26">
        <v>0</v>
      </c>
      <c r="M284" s="27">
        <v>0</v>
      </c>
      <c r="N284" s="27">
        <v>0</v>
      </c>
      <c r="O284" s="26">
        <v>0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70427144</v>
      </c>
      <c r="E285" s="27">
        <v>70427144</v>
      </c>
      <c r="F285" s="27">
        <v>4663924</v>
      </c>
      <c r="G285" s="36">
        <f t="shared" si="53"/>
        <v>6.6223386823693997E-2</v>
      </c>
      <c r="H285" s="26">
        <v>18132</v>
      </c>
      <c r="I285" s="27">
        <v>4902698</v>
      </c>
      <c r="J285" s="27">
        <v>-256906</v>
      </c>
      <c r="K285" s="26">
        <v>4663924</v>
      </c>
      <c r="L285" s="26">
        <v>0</v>
      </c>
      <c r="M285" s="27">
        <v>0</v>
      </c>
      <c r="N285" s="27">
        <v>0</v>
      </c>
      <c r="O285" s="26">
        <v>0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211881240</v>
      </c>
      <c r="E286" s="27">
        <v>211881240</v>
      </c>
      <c r="F286" s="27">
        <v>50578077</v>
      </c>
      <c r="G286" s="36">
        <f t="shared" si="53"/>
        <v>0.23870955729728596</v>
      </c>
      <c r="H286" s="26">
        <v>37817537</v>
      </c>
      <c r="I286" s="27">
        <v>12435992</v>
      </c>
      <c r="J286" s="27">
        <v>324548</v>
      </c>
      <c r="K286" s="26">
        <v>50578077</v>
      </c>
      <c r="L286" s="26">
        <v>0</v>
      </c>
      <c r="M286" s="27">
        <v>0</v>
      </c>
      <c r="N286" s="27">
        <v>0</v>
      </c>
      <c r="O286" s="26">
        <v>0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128417756</v>
      </c>
      <c r="E287" s="27">
        <v>128417756</v>
      </c>
      <c r="F287" s="27">
        <v>24138001</v>
      </c>
      <c r="G287" s="36">
        <f t="shared" si="53"/>
        <v>0.18796466899795383</v>
      </c>
      <c r="H287" s="26">
        <v>16636857</v>
      </c>
      <c r="I287" s="27">
        <v>2970056</v>
      </c>
      <c r="J287" s="27">
        <v>4531088</v>
      </c>
      <c r="K287" s="26">
        <v>24138001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913778873</v>
      </c>
      <c r="E288" s="27">
        <v>913778873</v>
      </c>
      <c r="F288" s="27">
        <v>214929117</v>
      </c>
      <c r="G288" s="36">
        <f t="shared" si="53"/>
        <v>0.23520911169063546</v>
      </c>
      <c r="H288" s="26">
        <v>98006372</v>
      </c>
      <c r="I288" s="27">
        <v>52212565</v>
      </c>
      <c r="J288" s="27">
        <v>64710180</v>
      </c>
      <c r="K288" s="26">
        <v>214929117</v>
      </c>
      <c r="L288" s="26">
        <v>0</v>
      </c>
      <c r="M288" s="27">
        <v>0</v>
      </c>
      <c r="N288" s="27">
        <v>0</v>
      </c>
      <c r="O288" s="26">
        <v>0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83104000</v>
      </c>
      <c r="E289" s="27">
        <v>83104000</v>
      </c>
      <c r="F289" s="27">
        <v>31260085</v>
      </c>
      <c r="G289" s="36">
        <f t="shared" si="53"/>
        <v>0.37615620186753945</v>
      </c>
      <c r="H289" s="26">
        <v>31241727</v>
      </c>
      <c r="I289" s="27">
        <v>4607</v>
      </c>
      <c r="J289" s="27">
        <v>13751</v>
      </c>
      <c r="K289" s="26">
        <v>31260085</v>
      </c>
      <c r="L289" s="26">
        <v>0</v>
      </c>
      <c r="M289" s="27">
        <v>0</v>
      </c>
      <c r="N289" s="27">
        <v>0</v>
      </c>
      <c r="O289" s="26">
        <v>0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1676570975</v>
      </c>
      <c r="E290" s="29">
        <f>SUM(E284:E289)</f>
        <v>1676570975</v>
      </c>
      <c r="F290" s="29">
        <f>SUM(F284:F289)</f>
        <v>361642965</v>
      </c>
      <c r="G290" s="37">
        <f t="shared" si="53"/>
        <v>0.21570394000170498</v>
      </c>
      <c r="H290" s="28">
        <f t="shared" ref="H290:W290" si="57">SUM(H284:H289)</f>
        <v>219794386</v>
      </c>
      <c r="I290" s="29">
        <f t="shared" si="57"/>
        <v>72525918</v>
      </c>
      <c r="J290" s="29">
        <f t="shared" si="57"/>
        <v>69322661</v>
      </c>
      <c r="K290" s="28">
        <f t="shared" si="57"/>
        <v>361642965</v>
      </c>
      <c r="L290" s="28">
        <f t="shared" si="57"/>
        <v>0</v>
      </c>
      <c r="M290" s="29">
        <f t="shared" si="57"/>
        <v>0</v>
      </c>
      <c r="N290" s="29">
        <f t="shared" si="57"/>
        <v>0</v>
      </c>
      <c r="O290" s="28">
        <f t="shared" si="57"/>
        <v>0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2365711380</v>
      </c>
      <c r="E291" s="27">
        <v>2365711380</v>
      </c>
      <c r="F291" s="27">
        <v>670087433</v>
      </c>
      <c r="G291" s="36">
        <f t="shared" si="53"/>
        <v>0.2832498666849208</v>
      </c>
      <c r="H291" s="26">
        <v>304001339</v>
      </c>
      <c r="I291" s="27">
        <v>201022329</v>
      </c>
      <c r="J291" s="27">
        <v>165063765</v>
      </c>
      <c r="K291" s="26">
        <v>670087433</v>
      </c>
      <c r="L291" s="26">
        <v>0</v>
      </c>
      <c r="M291" s="27">
        <v>0</v>
      </c>
      <c r="N291" s="27">
        <v>0</v>
      </c>
      <c r="O291" s="26">
        <v>0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258995532</v>
      </c>
      <c r="E292" s="27">
        <v>258995532</v>
      </c>
      <c r="F292" s="27">
        <v>78929519</v>
      </c>
      <c r="G292" s="36">
        <f t="shared" si="53"/>
        <v>0.30475243487984188</v>
      </c>
      <c r="H292" s="26">
        <v>51527873</v>
      </c>
      <c r="I292" s="27">
        <v>12823723</v>
      </c>
      <c r="J292" s="27">
        <v>14577923</v>
      </c>
      <c r="K292" s="26">
        <v>78929519</v>
      </c>
      <c r="L292" s="26">
        <v>0</v>
      </c>
      <c r="M292" s="27">
        <v>0</v>
      </c>
      <c r="N292" s="27">
        <v>0</v>
      </c>
      <c r="O292" s="26">
        <v>0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129842435</v>
      </c>
      <c r="E293" s="27">
        <v>129842435</v>
      </c>
      <c r="F293" s="27">
        <v>16116964</v>
      </c>
      <c r="G293" s="36">
        <f t="shared" si="53"/>
        <v>0.12412709296463825</v>
      </c>
      <c r="H293" s="26">
        <v>5330925</v>
      </c>
      <c r="I293" s="27">
        <v>5570122</v>
      </c>
      <c r="J293" s="27">
        <v>5215917</v>
      </c>
      <c r="K293" s="26">
        <v>16116964</v>
      </c>
      <c r="L293" s="26">
        <v>0</v>
      </c>
      <c r="M293" s="27">
        <v>0</v>
      </c>
      <c r="N293" s="27">
        <v>0</v>
      </c>
      <c r="O293" s="26">
        <v>0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328395100</v>
      </c>
      <c r="E294" s="27">
        <v>328395100</v>
      </c>
      <c r="F294" s="27">
        <v>38302730</v>
      </c>
      <c r="G294" s="36">
        <f t="shared" si="53"/>
        <v>0.11663611911383574</v>
      </c>
      <c r="H294" s="26">
        <v>14848425</v>
      </c>
      <c r="I294" s="27">
        <v>12086876</v>
      </c>
      <c r="J294" s="27">
        <v>11367429</v>
      </c>
      <c r="K294" s="26">
        <v>38302730</v>
      </c>
      <c r="L294" s="26">
        <v>0</v>
      </c>
      <c r="M294" s="27">
        <v>0</v>
      </c>
      <c r="N294" s="27">
        <v>0</v>
      </c>
      <c r="O294" s="26">
        <v>0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144548000</v>
      </c>
      <c r="E295" s="27">
        <v>144548000</v>
      </c>
      <c r="F295" s="27">
        <v>54974207</v>
      </c>
      <c r="G295" s="36">
        <f t="shared" si="53"/>
        <v>0.38031800509173425</v>
      </c>
      <c r="H295" s="26">
        <v>443690</v>
      </c>
      <c r="I295" s="27">
        <v>54196680</v>
      </c>
      <c r="J295" s="27">
        <v>333837</v>
      </c>
      <c r="K295" s="26">
        <v>54974207</v>
      </c>
      <c r="L295" s="26">
        <v>0</v>
      </c>
      <c r="M295" s="27">
        <v>0</v>
      </c>
      <c r="N295" s="27">
        <v>0</v>
      </c>
      <c r="O295" s="26">
        <v>0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3227492447</v>
      </c>
      <c r="E296" s="29">
        <f>SUM(E291:E295)</f>
        <v>3227492447</v>
      </c>
      <c r="F296" s="29">
        <f>SUM(F291:F295)</f>
        <v>858410853</v>
      </c>
      <c r="G296" s="37">
        <f t="shared" si="53"/>
        <v>0.26596835379054257</v>
      </c>
      <c r="H296" s="28">
        <f t="shared" ref="H296:W296" si="58">SUM(H291:H295)</f>
        <v>376152252</v>
      </c>
      <c r="I296" s="29">
        <f t="shared" si="58"/>
        <v>285699730</v>
      </c>
      <c r="J296" s="29">
        <f t="shared" si="58"/>
        <v>196558871</v>
      </c>
      <c r="K296" s="28">
        <f t="shared" si="58"/>
        <v>858410853</v>
      </c>
      <c r="L296" s="28">
        <f t="shared" si="58"/>
        <v>0</v>
      </c>
      <c r="M296" s="29">
        <f t="shared" si="58"/>
        <v>0</v>
      </c>
      <c r="N296" s="29">
        <f t="shared" si="58"/>
        <v>0</v>
      </c>
      <c r="O296" s="28">
        <f t="shared" si="58"/>
        <v>0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8471459505</v>
      </c>
      <c r="E297" s="29">
        <f>SUM(E261:E264,E266:E272,E274:E282,E284:E289,E291:E295)</f>
        <v>8471459505</v>
      </c>
      <c r="F297" s="29">
        <f>SUM(F261:F264,F266:F272,F274:F282,F284:F289,F291:F295)</f>
        <v>2393615181</v>
      </c>
      <c r="G297" s="37">
        <f t="shared" si="53"/>
        <v>0.28255050733433212</v>
      </c>
      <c r="H297" s="28">
        <f t="shared" ref="H297:W297" si="59">SUM(H261:H264,H266:H272,H274:H282,H284:H289,H291:H295)</f>
        <v>1333142436</v>
      </c>
      <c r="I297" s="29">
        <f t="shared" si="59"/>
        <v>3251144627</v>
      </c>
      <c r="J297" s="29">
        <f t="shared" si="59"/>
        <v>-2190671882</v>
      </c>
      <c r="K297" s="28">
        <f t="shared" si="59"/>
        <v>2393615181</v>
      </c>
      <c r="L297" s="28">
        <f t="shared" si="59"/>
        <v>0</v>
      </c>
      <c r="M297" s="29">
        <f t="shared" si="59"/>
        <v>0</v>
      </c>
      <c r="N297" s="29">
        <f t="shared" si="59"/>
        <v>0</v>
      </c>
      <c r="O297" s="28">
        <f t="shared" si="59"/>
        <v>0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47512223847</v>
      </c>
      <c r="E300" s="27">
        <v>47556322655</v>
      </c>
      <c r="F300" s="27">
        <v>12238458990</v>
      </c>
      <c r="G300" s="36">
        <f t="shared" ref="G300:G337" si="60">IF(($D300     =0),0,($F300     /$D300     ))</f>
        <v>0.25758548009477683</v>
      </c>
      <c r="H300" s="26">
        <v>4537597649</v>
      </c>
      <c r="I300" s="27">
        <v>4267836589</v>
      </c>
      <c r="J300" s="27">
        <v>3433024752</v>
      </c>
      <c r="K300" s="26">
        <v>12238458990</v>
      </c>
      <c r="L300" s="26">
        <v>0</v>
      </c>
      <c r="M300" s="27">
        <v>0</v>
      </c>
      <c r="N300" s="27">
        <v>0</v>
      </c>
      <c r="O300" s="26">
        <v>0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47512223847</v>
      </c>
      <c r="E301" s="29">
        <f>E300</f>
        <v>47556322655</v>
      </c>
      <c r="F301" s="29">
        <f>F300</f>
        <v>12238458990</v>
      </c>
      <c r="G301" s="37">
        <f t="shared" si="60"/>
        <v>0.25758548009477683</v>
      </c>
      <c r="H301" s="28">
        <f t="shared" ref="H301:W301" si="61">H300</f>
        <v>4537597649</v>
      </c>
      <c r="I301" s="29">
        <f t="shared" si="61"/>
        <v>4267836589</v>
      </c>
      <c r="J301" s="29">
        <f t="shared" si="61"/>
        <v>3433024752</v>
      </c>
      <c r="K301" s="28">
        <f t="shared" si="61"/>
        <v>12238458990</v>
      </c>
      <c r="L301" s="28">
        <f t="shared" si="61"/>
        <v>0</v>
      </c>
      <c r="M301" s="29">
        <f t="shared" si="61"/>
        <v>0</v>
      </c>
      <c r="N301" s="29">
        <f t="shared" si="61"/>
        <v>0</v>
      </c>
      <c r="O301" s="28">
        <f t="shared" si="61"/>
        <v>0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439355458</v>
      </c>
      <c r="E302" s="27">
        <v>439355458</v>
      </c>
      <c r="F302" s="27">
        <v>98091738</v>
      </c>
      <c r="G302" s="36">
        <f t="shared" si="60"/>
        <v>0.22326281878123386</v>
      </c>
      <c r="H302" s="26">
        <v>53453267</v>
      </c>
      <c r="I302" s="27">
        <v>24168881</v>
      </c>
      <c r="J302" s="27">
        <v>20469590</v>
      </c>
      <c r="K302" s="26">
        <v>98091738</v>
      </c>
      <c r="L302" s="26">
        <v>0</v>
      </c>
      <c r="M302" s="27">
        <v>0</v>
      </c>
      <c r="N302" s="27">
        <v>0</v>
      </c>
      <c r="O302" s="26">
        <v>0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346090893</v>
      </c>
      <c r="E303" s="27">
        <v>346090893</v>
      </c>
      <c r="F303" s="27">
        <v>83598491</v>
      </c>
      <c r="G303" s="36">
        <f t="shared" si="60"/>
        <v>0.24155068131191768</v>
      </c>
      <c r="H303" s="26">
        <v>47230487</v>
      </c>
      <c r="I303" s="27">
        <v>19115664</v>
      </c>
      <c r="J303" s="27">
        <v>17252340</v>
      </c>
      <c r="K303" s="26">
        <v>83598491</v>
      </c>
      <c r="L303" s="26">
        <v>0</v>
      </c>
      <c r="M303" s="27">
        <v>0</v>
      </c>
      <c r="N303" s="27">
        <v>0</v>
      </c>
      <c r="O303" s="26">
        <v>0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421416467</v>
      </c>
      <c r="E304" s="27">
        <v>421578467</v>
      </c>
      <c r="F304" s="27">
        <v>114892313</v>
      </c>
      <c r="G304" s="36">
        <f t="shared" si="60"/>
        <v>0.27263365814321633</v>
      </c>
      <c r="H304" s="26">
        <v>57683415</v>
      </c>
      <c r="I304" s="27">
        <v>28910701</v>
      </c>
      <c r="J304" s="27">
        <v>28298197</v>
      </c>
      <c r="K304" s="26">
        <v>114892313</v>
      </c>
      <c r="L304" s="26">
        <v>0</v>
      </c>
      <c r="M304" s="27">
        <v>0</v>
      </c>
      <c r="N304" s="27">
        <v>0</v>
      </c>
      <c r="O304" s="26">
        <v>0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1205124038</v>
      </c>
      <c r="E305" s="27">
        <v>1229150044</v>
      </c>
      <c r="F305" s="27">
        <v>305956237</v>
      </c>
      <c r="G305" s="36">
        <f t="shared" si="60"/>
        <v>0.25387945751024843</v>
      </c>
      <c r="H305" s="26">
        <v>78837954</v>
      </c>
      <c r="I305" s="27">
        <v>132621973</v>
      </c>
      <c r="J305" s="27">
        <v>94496310</v>
      </c>
      <c r="K305" s="26">
        <v>305956237</v>
      </c>
      <c r="L305" s="26">
        <v>0</v>
      </c>
      <c r="M305" s="27">
        <v>0</v>
      </c>
      <c r="N305" s="27">
        <v>0</v>
      </c>
      <c r="O305" s="26">
        <v>0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907048717</v>
      </c>
      <c r="E306" s="27">
        <v>907048717</v>
      </c>
      <c r="F306" s="27">
        <v>226168784</v>
      </c>
      <c r="G306" s="36">
        <f t="shared" si="60"/>
        <v>0.24934579561287223</v>
      </c>
      <c r="H306" s="26">
        <v>101636237</v>
      </c>
      <c r="I306" s="27">
        <v>59993724</v>
      </c>
      <c r="J306" s="27">
        <v>64538823</v>
      </c>
      <c r="K306" s="26">
        <v>226168784</v>
      </c>
      <c r="L306" s="26">
        <v>0</v>
      </c>
      <c r="M306" s="27">
        <v>0</v>
      </c>
      <c r="N306" s="27">
        <v>0</v>
      </c>
      <c r="O306" s="26">
        <v>0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437683755</v>
      </c>
      <c r="E307" s="27">
        <v>437683755</v>
      </c>
      <c r="F307" s="27">
        <v>110242747</v>
      </c>
      <c r="G307" s="36">
        <f t="shared" si="60"/>
        <v>0.25187763023098719</v>
      </c>
      <c r="H307" s="26">
        <v>58007584</v>
      </c>
      <c r="I307" s="27">
        <v>23396420</v>
      </c>
      <c r="J307" s="27">
        <v>28838743</v>
      </c>
      <c r="K307" s="26">
        <v>110242747</v>
      </c>
      <c r="L307" s="26">
        <v>0</v>
      </c>
      <c r="M307" s="27">
        <v>0</v>
      </c>
      <c r="N307" s="27">
        <v>0</v>
      </c>
      <c r="O307" s="26">
        <v>0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3756719328</v>
      </c>
      <c r="E308" s="29">
        <f>SUM(E302:E307)</f>
        <v>3780907334</v>
      </c>
      <c r="F308" s="29">
        <f>SUM(F302:F307)</f>
        <v>938950310</v>
      </c>
      <c r="G308" s="37">
        <f t="shared" si="60"/>
        <v>0.2499389036071209</v>
      </c>
      <c r="H308" s="28">
        <f t="shared" ref="H308:W308" si="62">SUM(H302:H307)</f>
        <v>396848944</v>
      </c>
      <c r="I308" s="29">
        <f t="shared" si="62"/>
        <v>288207363</v>
      </c>
      <c r="J308" s="29">
        <f t="shared" si="62"/>
        <v>253894003</v>
      </c>
      <c r="K308" s="28">
        <f t="shared" si="62"/>
        <v>938950310</v>
      </c>
      <c r="L308" s="28">
        <f t="shared" si="62"/>
        <v>0</v>
      </c>
      <c r="M308" s="29">
        <f t="shared" si="62"/>
        <v>0</v>
      </c>
      <c r="N308" s="29">
        <f t="shared" si="62"/>
        <v>0</v>
      </c>
      <c r="O308" s="28">
        <f t="shared" si="62"/>
        <v>0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702722894</v>
      </c>
      <c r="E309" s="27">
        <v>711056328</v>
      </c>
      <c r="F309" s="27">
        <v>217965918</v>
      </c>
      <c r="G309" s="36">
        <f t="shared" si="60"/>
        <v>0.3101733554734592</v>
      </c>
      <c r="H309" s="26">
        <v>126681360</v>
      </c>
      <c r="I309" s="27">
        <v>48916431</v>
      </c>
      <c r="J309" s="27">
        <v>42368127</v>
      </c>
      <c r="K309" s="26">
        <v>217965918</v>
      </c>
      <c r="L309" s="26">
        <v>0</v>
      </c>
      <c r="M309" s="27">
        <v>0</v>
      </c>
      <c r="N309" s="27">
        <v>0</v>
      </c>
      <c r="O309" s="26">
        <v>0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2608797875</v>
      </c>
      <c r="E310" s="27">
        <v>2608797875</v>
      </c>
      <c r="F310" s="27">
        <v>635139768</v>
      </c>
      <c r="G310" s="36">
        <f t="shared" si="60"/>
        <v>0.24346070429086039</v>
      </c>
      <c r="H310" s="26">
        <v>223447301</v>
      </c>
      <c r="I310" s="27">
        <v>202427616</v>
      </c>
      <c r="J310" s="27">
        <v>209264851</v>
      </c>
      <c r="K310" s="26">
        <v>635139768</v>
      </c>
      <c r="L310" s="26">
        <v>0</v>
      </c>
      <c r="M310" s="27">
        <v>0</v>
      </c>
      <c r="N310" s="27">
        <v>0</v>
      </c>
      <c r="O310" s="26">
        <v>0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2020050868</v>
      </c>
      <c r="E311" s="27">
        <v>2020050868</v>
      </c>
      <c r="F311" s="27">
        <v>539225709</v>
      </c>
      <c r="G311" s="36">
        <f t="shared" si="60"/>
        <v>0.26693669824952149</v>
      </c>
      <c r="H311" s="26">
        <v>279830774</v>
      </c>
      <c r="I311" s="27">
        <v>118228144</v>
      </c>
      <c r="J311" s="27">
        <v>141166791</v>
      </c>
      <c r="K311" s="26">
        <v>539225709</v>
      </c>
      <c r="L311" s="26">
        <v>0</v>
      </c>
      <c r="M311" s="27">
        <v>0</v>
      </c>
      <c r="N311" s="27">
        <v>0</v>
      </c>
      <c r="O311" s="26">
        <v>0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1302088200</v>
      </c>
      <c r="E312" s="27">
        <v>1302188200</v>
      </c>
      <c r="F312" s="27">
        <v>293654846</v>
      </c>
      <c r="G312" s="36">
        <f t="shared" si="60"/>
        <v>0.22552607880172787</v>
      </c>
      <c r="H312" s="26">
        <v>169983081</v>
      </c>
      <c r="I312" s="27">
        <v>47142085</v>
      </c>
      <c r="J312" s="27">
        <v>76529680</v>
      </c>
      <c r="K312" s="26">
        <v>293654846</v>
      </c>
      <c r="L312" s="26">
        <v>0</v>
      </c>
      <c r="M312" s="27">
        <v>0</v>
      </c>
      <c r="N312" s="27">
        <v>0</v>
      </c>
      <c r="O312" s="26">
        <v>0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854415024</v>
      </c>
      <c r="E313" s="27">
        <v>858521368</v>
      </c>
      <c r="F313" s="27">
        <v>285374460</v>
      </c>
      <c r="G313" s="36">
        <f t="shared" si="60"/>
        <v>0.33399981505943183</v>
      </c>
      <c r="H313" s="26">
        <v>172303736</v>
      </c>
      <c r="I313" s="27">
        <v>53740448</v>
      </c>
      <c r="J313" s="27">
        <v>59330276</v>
      </c>
      <c r="K313" s="26">
        <v>285374460</v>
      </c>
      <c r="L313" s="26">
        <v>0</v>
      </c>
      <c r="M313" s="27">
        <v>0</v>
      </c>
      <c r="N313" s="27">
        <v>0</v>
      </c>
      <c r="O313" s="26">
        <v>0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426521094</v>
      </c>
      <c r="E314" s="27">
        <v>426521094</v>
      </c>
      <c r="F314" s="27">
        <v>124042395</v>
      </c>
      <c r="G314" s="36">
        <f t="shared" si="60"/>
        <v>0.29082358819983706</v>
      </c>
      <c r="H314" s="26">
        <v>104314353</v>
      </c>
      <c r="I314" s="27">
        <v>10232744</v>
      </c>
      <c r="J314" s="27">
        <v>9495298</v>
      </c>
      <c r="K314" s="26">
        <v>124042395</v>
      </c>
      <c r="L314" s="26">
        <v>0</v>
      </c>
      <c r="M314" s="27">
        <v>0</v>
      </c>
      <c r="N314" s="27">
        <v>0</v>
      </c>
      <c r="O314" s="26">
        <v>0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7914595955</v>
      </c>
      <c r="E315" s="29">
        <f>SUM(E309:E314)</f>
        <v>7927135733</v>
      </c>
      <c r="F315" s="29">
        <f>SUM(F309:F314)</f>
        <v>2095403096</v>
      </c>
      <c r="G315" s="37">
        <f t="shared" si="60"/>
        <v>0.26475174575099331</v>
      </c>
      <c r="H315" s="28">
        <f t="shared" ref="H315:W315" si="63">SUM(H309:H314)</f>
        <v>1076560605</v>
      </c>
      <c r="I315" s="29">
        <f t="shared" si="63"/>
        <v>480687468</v>
      </c>
      <c r="J315" s="29">
        <f t="shared" si="63"/>
        <v>538155023</v>
      </c>
      <c r="K315" s="28">
        <f t="shared" si="63"/>
        <v>2095403096</v>
      </c>
      <c r="L315" s="28">
        <f t="shared" si="63"/>
        <v>0</v>
      </c>
      <c r="M315" s="29">
        <f t="shared" si="63"/>
        <v>0</v>
      </c>
      <c r="N315" s="29">
        <f t="shared" si="63"/>
        <v>0</v>
      </c>
      <c r="O315" s="28">
        <f t="shared" si="63"/>
        <v>0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612318598</v>
      </c>
      <c r="E316" s="27">
        <v>613173707</v>
      </c>
      <c r="F316" s="27">
        <v>159382093</v>
      </c>
      <c r="G316" s="36">
        <f t="shared" si="60"/>
        <v>0.26029275204213215</v>
      </c>
      <c r="H316" s="26">
        <v>67722101</v>
      </c>
      <c r="I316" s="27">
        <v>53319739</v>
      </c>
      <c r="J316" s="27">
        <v>38340253</v>
      </c>
      <c r="K316" s="26">
        <v>159382093</v>
      </c>
      <c r="L316" s="26">
        <v>0</v>
      </c>
      <c r="M316" s="27">
        <v>0</v>
      </c>
      <c r="N316" s="27">
        <v>0</v>
      </c>
      <c r="O316" s="26">
        <v>0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1416838555</v>
      </c>
      <c r="E317" s="27">
        <v>1409953027</v>
      </c>
      <c r="F317" s="27">
        <v>360797981</v>
      </c>
      <c r="G317" s="36">
        <f t="shared" si="60"/>
        <v>0.25465003032755557</v>
      </c>
      <c r="H317" s="26">
        <v>147594734</v>
      </c>
      <c r="I317" s="27">
        <v>103914973</v>
      </c>
      <c r="J317" s="27">
        <v>109288274</v>
      </c>
      <c r="K317" s="26">
        <v>360797981</v>
      </c>
      <c r="L317" s="26">
        <v>0</v>
      </c>
      <c r="M317" s="27">
        <v>0</v>
      </c>
      <c r="N317" s="27">
        <v>0</v>
      </c>
      <c r="O317" s="26">
        <v>0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385403790</v>
      </c>
      <c r="E318" s="27">
        <v>385403790</v>
      </c>
      <c r="F318" s="27">
        <v>119467950</v>
      </c>
      <c r="G318" s="36">
        <f t="shared" si="60"/>
        <v>0.30998125368720425</v>
      </c>
      <c r="H318" s="26">
        <v>67385955</v>
      </c>
      <c r="I318" s="27">
        <v>27763752</v>
      </c>
      <c r="J318" s="27">
        <v>24318243</v>
      </c>
      <c r="K318" s="26">
        <v>119467950</v>
      </c>
      <c r="L318" s="26">
        <v>0</v>
      </c>
      <c r="M318" s="27">
        <v>0</v>
      </c>
      <c r="N318" s="27">
        <v>0</v>
      </c>
      <c r="O318" s="26">
        <v>0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319636333</v>
      </c>
      <c r="E319" s="27">
        <v>325740152</v>
      </c>
      <c r="F319" s="27">
        <v>86136044</v>
      </c>
      <c r="G319" s="36">
        <f t="shared" si="60"/>
        <v>0.26948139215450201</v>
      </c>
      <c r="H319" s="26">
        <v>36170468</v>
      </c>
      <c r="I319" s="27">
        <v>19049329</v>
      </c>
      <c r="J319" s="27">
        <v>30916247</v>
      </c>
      <c r="K319" s="26">
        <v>86136044</v>
      </c>
      <c r="L319" s="26">
        <v>0</v>
      </c>
      <c r="M319" s="27">
        <v>0</v>
      </c>
      <c r="N319" s="27">
        <v>0</v>
      </c>
      <c r="O319" s="26">
        <v>0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255224265</v>
      </c>
      <c r="E320" s="27">
        <v>254345715</v>
      </c>
      <c r="F320" s="27">
        <v>63840542</v>
      </c>
      <c r="G320" s="36">
        <f t="shared" si="60"/>
        <v>0.25013508022052683</v>
      </c>
      <c r="H320" s="26">
        <v>36409449</v>
      </c>
      <c r="I320" s="27">
        <v>10262534</v>
      </c>
      <c r="J320" s="27">
        <v>17168559</v>
      </c>
      <c r="K320" s="26">
        <v>63840542</v>
      </c>
      <c r="L320" s="26">
        <v>0</v>
      </c>
      <c r="M320" s="27">
        <v>0</v>
      </c>
      <c r="N320" s="27">
        <v>0</v>
      </c>
      <c r="O320" s="26">
        <v>0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2989421541</v>
      </c>
      <c r="E321" s="29">
        <f>SUM(E316:E320)</f>
        <v>2988616391</v>
      </c>
      <c r="F321" s="29">
        <f>SUM(F316:F320)</f>
        <v>789624610</v>
      </c>
      <c r="G321" s="37">
        <f t="shared" si="60"/>
        <v>0.26413959997620823</v>
      </c>
      <c r="H321" s="28">
        <f t="shared" ref="H321:W321" si="64">SUM(H316:H320)</f>
        <v>355282707</v>
      </c>
      <c r="I321" s="29">
        <f t="shared" si="64"/>
        <v>214310327</v>
      </c>
      <c r="J321" s="29">
        <f t="shared" si="64"/>
        <v>220031576</v>
      </c>
      <c r="K321" s="28">
        <f t="shared" si="64"/>
        <v>789624610</v>
      </c>
      <c r="L321" s="28">
        <f t="shared" si="64"/>
        <v>0</v>
      </c>
      <c r="M321" s="29">
        <f t="shared" si="64"/>
        <v>0</v>
      </c>
      <c r="N321" s="29">
        <f t="shared" si="64"/>
        <v>0</v>
      </c>
      <c r="O321" s="28">
        <f t="shared" si="64"/>
        <v>0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186419050</v>
      </c>
      <c r="E322" s="27">
        <v>186419050</v>
      </c>
      <c r="F322" s="27">
        <v>50755575</v>
      </c>
      <c r="G322" s="36">
        <f t="shared" si="60"/>
        <v>0.27226603182453724</v>
      </c>
      <c r="H322" s="26">
        <v>22520687</v>
      </c>
      <c r="I322" s="27">
        <v>17589297</v>
      </c>
      <c r="J322" s="27">
        <v>10645591</v>
      </c>
      <c r="K322" s="26">
        <v>50755575</v>
      </c>
      <c r="L322" s="26">
        <v>0</v>
      </c>
      <c r="M322" s="27">
        <v>0</v>
      </c>
      <c r="N322" s="27">
        <v>0</v>
      </c>
      <c r="O322" s="26">
        <v>0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562895891</v>
      </c>
      <c r="E323" s="27">
        <v>562895891</v>
      </c>
      <c r="F323" s="27">
        <v>213242465</v>
      </c>
      <c r="G323" s="36">
        <f t="shared" si="60"/>
        <v>0.37883109187592207</v>
      </c>
      <c r="H323" s="26">
        <v>158913090</v>
      </c>
      <c r="I323" s="27">
        <v>29138742</v>
      </c>
      <c r="J323" s="27">
        <v>25190633</v>
      </c>
      <c r="K323" s="26">
        <v>213242465</v>
      </c>
      <c r="L323" s="26">
        <v>0</v>
      </c>
      <c r="M323" s="27">
        <v>0</v>
      </c>
      <c r="N323" s="27">
        <v>0</v>
      </c>
      <c r="O323" s="26">
        <v>0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1271794556</v>
      </c>
      <c r="E324" s="27">
        <v>1293884362</v>
      </c>
      <c r="F324" s="27">
        <v>329128834</v>
      </c>
      <c r="G324" s="36">
        <f t="shared" si="60"/>
        <v>0.25879088131589706</v>
      </c>
      <c r="H324" s="26">
        <v>99386407</v>
      </c>
      <c r="I324" s="27">
        <v>85055710</v>
      </c>
      <c r="J324" s="27">
        <v>144686717</v>
      </c>
      <c r="K324" s="26">
        <v>329128834</v>
      </c>
      <c r="L324" s="26">
        <v>0</v>
      </c>
      <c r="M324" s="27">
        <v>0</v>
      </c>
      <c r="N324" s="27">
        <v>0</v>
      </c>
      <c r="O324" s="26">
        <v>0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2512873649</v>
      </c>
      <c r="E325" s="27">
        <v>2512873649</v>
      </c>
      <c r="F325" s="27">
        <v>555456388</v>
      </c>
      <c r="G325" s="36">
        <f t="shared" si="60"/>
        <v>0.22104429652523289</v>
      </c>
      <c r="H325" s="26">
        <v>162512704</v>
      </c>
      <c r="I325" s="27">
        <v>106374528</v>
      </c>
      <c r="J325" s="27">
        <v>286569156</v>
      </c>
      <c r="K325" s="26">
        <v>555456388</v>
      </c>
      <c r="L325" s="26">
        <v>0</v>
      </c>
      <c r="M325" s="27">
        <v>0</v>
      </c>
      <c r="N325" s="27">
        <v>0</v>
      </c>
      <c r="O325" s="26">
        <v>0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635263300</v>
      </c>
      <c r="E326" s="27">
        <v>635263300</v>
      </c>
      <c r="F326" s="27">
        <v>299863248</v>
      </c>
      <c r="G326" s="36">
        <f t="shared" si="60"/>
        <v>0.47202986226341109</v>
      </c>
      <c r="H326" s="26">
        <v>245408662</v>
      </c>
      <c r="I326" s="27">
        <v>17281635</v>
      </c>
      <c r="J326" s="27">
        <v>37172951</v>
      </c>
      <c r="K326" s="26">
        <v>299863248</v>
      </c>
      <c r="L326" s="26">
        <v>0</v>
      </c>
      <c r="M326" s="27">
        <v>0</v>
      </c>
      <c r="N326" s="27">
        <v>0</v>
      </c>
      <c r="O326" s="26">
        <v>0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785441277</v>
      </c>
      <c r="E327" s="27">
        <v>785441277</v>
      </c>
      <c r="F327" s="27">
        <v>153664982</v>
      </c>
      <c r="G327" s="36">
        <f t="shared" si="60"/>
        <v>0.19564159218487318</v>
      </c>
      <c r="H327" s="26">
        <v>51572768</v>
      </c>
      <c r="I327" s="27">
        <v>51091243</v>
      </c>
      <c r="J327" s="27">
        <v>51000971</v>
      </c>
      <c r="K327" s="26">
        <v>153664982</v>
      </c>
      <c r="L327" s="26">
        <v>0</v>
      </c>
      <c r="M327" s="27">
        <v>0</v>
      </c>
      <c r="N327" s="27">
        <v>0</v>
      </c>
      <c r="O327" s="26">
        <v>0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972826778</v>
      </c>
      <c r="E328" s="27">
        <v>973523137</v>
      </c>
      <c r="F328" s="27">
        <v>314791233</v>
      </c>
      <c r="G328" s="36">
        <f t="shared" si="60"/>
        <v>0.32358405434435933</v>
      </c>
      <c r="H328" s="26">
        <v>212991079</v>
      </c>
      <c r="I328" s="27">
        <v>39311007</v>
      </c>
      <c r="J328" s="27">
        <v>62489147</v>
      </c>
      <c r="K328" s="26">
        <v>314791233</v>
      </c>
      <c r="L328" s="26">
        <v>0</v>
      </c>
      <c r="M328" s="27">
        <v>0</v>
      </c>
      <c r="N328" s="27">
        <v>0</v>
      </c>
      <c r="O328" s="26">
        <v>0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420694075</v>
      </c>
      <c r="E329" s="27">
        <v>426259313</v>
      </c>
      <c r="F329" s="27">
        <v>131322737</v>
      </c>
      <c r="G329" s="36">
        <f t="shared" si="60"/>
        <v>0.31215732477335223</v>
      </c>
      <c r="H329" s="26">
        <v>90301601</v>
      </c>
      <c r="I329" s="27">
        <v>27935517</v>
      </c>
      <c r="J329" s="27">
        <v>13085619</v>
      </c>
      <c r="K329" s="26">
        <v>131322737</v>
      </c>
      <c r="L329" s="26">
        <v>0</v>
      </c>
      <c r="M329" s="27">
        <v>0</v>
      </c>
      <c r="N329" s="27">
        <v>0</v>
      </c>
      <c r="O329" s="26">
        <v>0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7348208576</v>
      </c>
      <c r="E330" s="29">
        <f>SUM(E322:E329)</f>
        <v>7376559979</v>
      </c>
      <c r="F330" s="29">
        <f>SUM(F322:F329)</f>
        <v>2048225462</v>
      </c>
      <c r="G330" s="37">
        <f t="shared" si="60"/>
        <v>0.2787380680360263</v>
      </c>
      <c r="H330" s="28">
        <f t="shared" ref="H330:W330" si="65">SUM(H322:H329)</f>
        <v>1043606998</v>
      </c>
      <c r="I330" s="29">
        <f t="shared" si="65"/>
        <v>373777679</v>
      </c>
      <c r="J330" s="29">
        <f t="shared" si="65"/>
        <v>630840785</v>
      </c>
      <c r="K330" s="28">
        <f t="shared" si="65"/>
        <v>2048225462</v>
      </c>
      <c r="L330" s="28">
        <f t="shared" si="65"/>
        <v>0</v>
      </c>
      <c r="M330" s="29">
        <f t="shared" si="65"/>
        <v>0</v>
      </c>
      <c r="N330" s="29">
        <f t="shared" si="65"/>
        <v>0</v>
      </c>
      <c r="O330" s="28">
        <f t="shared" si="65"/>
        <v>0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93355774</v>
      </c>
      <c r="E331" s="27">
        <v>93355774</v>
      </c>
      <c r="F331" s="27">
        <v>31456553</v>
      </c>
      <c r="G331" s="36">
        <f t="shared" si="60"/>
        <v>0.33695348077773957</v>
      </c>
      <c r="H331" s="26">
        <v>18852994</v>
      </c>
      <c r="I331" s="27">
        <v>5964289</v>
      </c>
      <c r="J331" s="27">
        <v>6639270</v>
      </c>
      <c r="K331" s="26">
        <v>31456553</v>
      </c>
      <c r="L331" s="26">
        <v>0</v>
      </c>
      <c r="M331" s="27">
        <v>0</v>
      </c>
      <c r="N331" s="27">
        <v>0</v>
      </c>
      <c r="O331" s="26">
        <v>0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77849400</v>
      </c>
      <c r="E332" s="27">
        <v>77849400</v>
      </c>
      <c r="F332" s="27">
        <v>22110949</v>
      </c>
      <c r="G332" s="36">
        <f t="shared" si="60"/>
        <v>0.284022086233163</v>
      </c>
      <c r="H332" s="26">
        <v>14638550</v>
      </c>
      <c r="I332" s="27">
        <v>3606506</v>
      </c>
      <c r="J332" s="27">
        <v>3865893</v>
      </c>
      <c r="K332" s="26">
        <v>22110949</v>
      </c>
      <c r="L332" s="26">
        <v>0</v>
      </c>
      <c r="M332" s="27">
        <v>0</v>
      </c>
      <c r="N332" s="27">
        <v>0</v>
      </c>
      <c r="O332" s="26">
        <v>0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338681536</v>
      </c>
      <c r="E333" s="27">
        <v>338681536</v>
      </c>
      <c r="F333" s="27">
        <v>91163879</v>
      </c>
      <c r="G333" s="36">
        <f t="shared" si="60"/>
        <v>0.26917286391425838</v>
      </c>
      <c r="H333" s="26">
        <v>56377663</v>
      </c>
      <c r="I333" s="27">
        <v>26848192</v>
      </c>
      <c r="J333" s="27">
        <v>7938024</v>
      </c>
      <c r="K333" s="26">
        <v>91163879</v>
      </c>
      <c r="L333" s="26">
        <v>0</v>
      </c>
      <c r="M333" s="27">
        <v>0</v>
      </c>
      <c r="N333" s="27">
        <v>0</v>
      </c>
      <c r="O333" s="26">
        <v>0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108444910</v>
      </c>
      <c r="E334" s="27">
        <v>108444910</v>
      </c>
      <c r="F334" s="27">
        <v>16662158</v>
      </c>
      <c r="G334" s="36">
        <f t="shared" si="60"/>
        <v>0.15364628916193485</v>
      </c>
      <c r="H334" s="26">
        <v>1408009</v>
      </c>
      <c r="I334" s="27">
        <v>15254149</v>
      </c>
      <c r="J334" s="27">
        <v>0</v>
      </c>
      <c r="K334" s="26">
        <v>16662158</v>
      </c>
      <c r="L334" s="26">
        <v>0</v>
      </c>
      <c r="M334" s="27">
        <v>0</v>
      </c>
      <c r="N334" s="27">
        <v>0</v>
      </c>
      <c r="O334" s="26">
        <v>0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618331620</v>
      </c>
      <c r="E335" s="29">
        <f>SUM(E331:E334)</f>
        <v>618331620</v>
      </c>
      <c r="F335" s="29">
        <f>SUM(F331:F334)</f>
        <v>161393539</v>
      </c>
      <c r="G335" s="37">
        <f t="shared" si="60"/>
        <v>0.26101453294592958</v>
      </c>
      <c r="H335" s="28">
        <f t="shared" ref="H335:W335" si="66">SUM(H331:H334)</f>
        <v>91277216</v>
      </c>
      <c r="I335" s="29">
        <f t="shared" si="66"/>
        <v>51673136</v>
      </c>
      <c r="J335" s="29">
        <f t="shared" si="66"/>
        <v>18443187</v>
      </c>
      <c r="K335" s="28">
        <f t="shared" si="66"/>
        <v>161393539</v>
      </c>
      <c r="L335" s="28">
        <f t="shared" si="66"/>
        <v>0</v>
      </c>
      <c r="M335" s="29">
        <f t="shared" si="66"/>
        <v>0</v>
      </c>
      <c r="N335" s="29">
        <f t="shared" si="66"/>
        <v>0</v>
      </c>
      <c r="O335" s="28">
        <f t="shared" si="66"/>
        <v>0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70139500867</v>
      </c>
      <c r="E336" s="29">
        <f>SUM(E300,E302:E307,E309:E314,E316:E320,E322:E329,E331:E334)</f>
        <v>70247873712</v>
      </c>
      <c r="F336" s="29">
        <f>SUM(F300,F302:F307,F309:F314,F316:F320,F322:F329,F331:F334)</f>
        <v>18272056007</v>
      </c>
      <c r="G336" s="37">
        <f t="shared" si="60"/>
        <v>0.26051020867182756</v>
      </c>
      <c r="H336" s="28">
        <f t="shared" ref="H336:W336" si="67">SUM(H300,H302:H307,H309:H314,H316:H320,H322:H329,H331:H334)</f>
        <v>7501174119</v>
      </c>
      <c r="I336" s="29">
        <f t="shared" si="67"/>
        <v>5676492562</v>
      </c>
      <c r="J336" s="29">
        <f t="shared" si="67"/>
        <v>5094389326</v>
      </c>
      <c r="K336" s="28">
        <f t="shared" si="67"/>
        <v>18272056007</v>
      </c>
      <c r="L336" s="28">
        <f t="shared" si="67"/>
        <v>0</v>
      </c>
      <c r="M336" s="29">
        <f t="shared" si="67"/>
        <v>0</v>
      </c>
      <c r="N336" s="29">
        <f t="shared" si="67"/>
        <v>0</v>
      </c>
      <c r="O336" s="28">
        <f t="shared" si="67"/>
        <v>0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447874841997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448177461741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123133460954</v>
      </c>
      <c r="G337" s="39">
        <f t="shared" si="60"/>
        <v>0.27492828220707421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57341779172</v>
      </c>
      <c r="I337" s="33">
        <f t="shared" si="68"/>
        <v>40706125202</v>
      </c>
      <c r="J337" s="33">
        <f t="shared" si="68"/>
        <v>25085556580</v>
      </c>
      <c r="K337" s="32">
        <f t="shared" si="68"/>
        <v>123133460954</v>
      </c>
      <c r="L337" s="32">
        <f t="shared" si="68"/>
        <v>0</v>
      </c>
      <c r="M337" s="33">
        <f t="shared" si="68"/>
        <v>0</v>
      </c>
      <c r="N337" s="33">
        <f t="shared" si="68"/>
        <v>0</v>
      </c>
      <c r="O337" s="32">
        <f t="shared" si="68"/>
        <v>0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55" orientation="landscape" r:id="rId1"/>
  <rowBreaks count="6" manualBreakCount="6">
    <brk id="52" max="22" man="1"/>
    <brk id="101" max="22" man="1"/>
    <brk id="168" max="22" man="1"/>
    <brk id="229" max="22" man="1"/>
    <brk id="297" max="22" man="1"/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884BD0-7900-4DC5-ACE8-8D83C87B1C03}"/>
</file>

<file path=customXml/itemProps2.xml><?xml version="1.0" encoding="utf-8"?>
<ds:datastoreItem xmlns:ds="http://schemas.openxmlformats.org/officeDocument/2006/customXml" ds:itemID="{80EE60D2-4383-464E-A48C-319410C2B127}"/>
</file>

<file path=customXml/itemProps3.xml><?xml version="1.0" encoding="utf-8"?>
<ds:datastoreItem xmlns:ds="http://schemas.openxmlformats.org/officeDocument/2006/customXml" ds:itemID="{51201277-DA0F-43D8-AEC8-A00A69078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2021-11-02T07:19:42Z</dcterms:created>
  <dcterms:modified xsi:type="dcterms:W3CDTF">2021-12-03T10:35:24Z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