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workbookProtection workbookAlgorithmName="SHA-512" workbookHashValue="b479odmTapKmGvFRavXYjSOCjnfS/hl8bQOA3u3yzu5W5MtsvgJuSgpYsDHPBj9cuhjLbsNs5d8YNiYFbRL8Sg==" workbookSaltValue="O7tU4f3rXj8sHNBIeiEnfA==" workbookSpinCount="100000" lockStructure="1"/>
  <bookViews>
    <workbookView xWindow="480" yWindow="60" windowWidth="13275" windowHeight="7170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T104" i="2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T109" i="3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T98" i="4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T99" i="5"/>
  <c r="S99" i="5"/>
  <c r="R99" i="5"/>
  <c r="E99" i="5"/>
  <c r="U99" i="5" s="1"/>
  <c r="S98" i="5"/>
  <c r="R98" i="5"/>
  <c r="E98" i="5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S113" i="6"/>
  <c r="Q113" i="6"/>
  <c r="P113" i="6"/>
  <c r="O113" i="6"/>
  <c r="N113" i="6"/>
  <c r="M113" i="6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T104" i="6"/>
  <c r="S104" i="6"/>
  <c r="R104" i="6"/>
  <c r="E104" i="6"/>
  <c r="U104" i="6" s="1"/>
  <c r="S103" i="6"/>
  <c r="R103" i="6"/>
  <c r="E103" i="6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T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T103" i="7" s="1"/>
  <c r="S102" i="7"/>
  <c r="R102" i="7"/>
  <c r="E102" i="7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U96" i="7" s="1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T96" i="8" s="1"/>
  <c r="W95" i="8"/>
  <c r="W112" i="8" s="1"/>
  <c r="V95" i="8"/>
  <c r="V112" i="8" s="1"/>
  <c r="M95" i="8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R113" i="11"/>
  <c r="Q113" i="11"/>
  <c r="P113" i="11"/>
  <c r="O113" i="11"/>
  <c r="N113" i="11"/>
  <c r="M113" i="11"/>
  <c r="S113" i="11" s="1"/>
  <c r="L113" i="1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U103" i="11"/>
  <c r="S103" i="11"/>
  <c r="R103" i="11"/>
  <c r="E103" i="11"/>
  <c r="T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T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M112" i="11" s="1"/>
  <c r="S112" i="11" s="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T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T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T96" i="13" s="1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T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T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S96" i="15"/>
  <c r="R96" i="15"/>
  <c r="E96" i="15"/>
  <c r="T96" i="15" s="1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T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T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T96" i="18" s="1"/>
  <c r="W95" i="18"/>
  <c r="W112" i="18" s="1"/>
  <c r="V95" i="18"/>
  <c r="V112" i="18" s="1"/>
  <c r="M95" i="18"/>
  <c r="S95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T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T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T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T97" i="19" s="1"/>
  <c r="S96" i="19"/>
  <c r="R96" i="19"/>
  <c r="E96" i="19"/>
  <c r="U96" i="19" s="1"/>
  <c r="W95" i="19"/>
  <c r="W112" i="19" s="1"/>
  <c r="V95" i="19"/>
  <c r="V112" i="19" s="1"/>
  <c r="M95" i="19"/>
  <c r="S95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T106" i="20" s="1"/>
  <c r="S105" i="20"/>
  <c r="R105" i="20"/>
  <c r="E105" i="20"/>
  <c r="U105" i="20" s="1"/>
  <c r="S104" i="20"/>
  <c r="R104" i="20"/>
  <c r="E104" i="20"/>
  <c r="S103" i="20"/>
  <c r="R103" i="20"/>
  <c r="E103" i="20"/>
  <c r="U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T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T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T99" i="21" s="1"/>
  <c r="S98" i="21"/>
  <c r="R98" i="21"/>
  <c r="E98" i="21"/>
  <c r="U98" i="21" s="1"/>
  <c r="T97" i="21"/>
  <c r="S97" i="21"/>
  <c r="R97" i="21"/>
  <c r="E97" i="21"/>
  <c r="U97" i="21" s="1"/>
  <c r="T96" i="21"/>
  <c r="S96" i="21"/>
  <c r="R96" i="21"/>
  <c r="E96" i="2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T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T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T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U96" i="24" s="1"/>
  <c r="W95" i="24"/>
  <c r="W112" i="24" s="1"/>
  <c r="V95" i="24"/>
  <c r="V112" i="24" s="1"/>
  <c r="M95" i="24"/>
  <c r="M112" i="24" s="1"/>
  <c r="S112" i="24" s="1"/>
  <c r="L95" i="24"/>
  <c r="L112" i="24" s="1"/>
  <c r="R112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M112" i="26" s="1"/>
  <c r="S112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S98" i="27"/>
  <c r="R98" i="27"/>
  <c r="E98" i="27"/>
  <c r="U98" i="27" s="1"/>
  <c r="S97" i="27"/>
  <c r="R97" i="27"/>
  <c r="E97" i="27"/>
  <c r="U97" i="27" s="1"/>
  <c r="S96" i="27"/>
  <c r="R96" i="27"/>
  <c r="E96" i="27"/>
  <c r="U96" i="27" s="1"/>
  <c r="W95" i="27"/>
  <c r="W112" i="27" s="1"/>
  <c r="V95" i="27"/>
  <c r="V112" i="27" s="1"/>
  <c r="M95" i="27"/>
  <c r="S95" i="27" s="1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M112" i="28" s="1"/>
  <c r="S112" i="28" s="1"/>
  <c r="L95" i="28"/>
  <c r="L112" i="28" s="1"/>
  <c r="R112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U107" i="29" s="1"/>
  <c r="S106" i="29"/>
  <c r="R106" i="29"/>
  <c r="E106" i="29"/>
  <c r="U106" i="29" s="1"/>
  <c r="S105" i="29"/>
  <c r="R105" i="29"/>
  <c r="E105" i="29"/>
  <c r="U105" i="29" s="1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U98" i="29" s="1"/>
  <c r="S97" i="29"/>
  <c r="R97" i="29"/>
  <c r="E97" i="29"/>
  <c r="U97" i="29" s="1"/>
  <c r="S96" i="29"/>
  <c r="R96" i="29"/>
  <c r="E96" i="29"/>
  <c r="U96" i="29" s="1"/>
  <c r="W95" i="29"/>
  <c r="W112" i="29" s="1"/>
  <c r="V95" i="29"/>
  <c r="V112" i="29" s="1"/>
  <c r="M95" i="29"/>
  <c r="M112" i="29" s="1"/>
  <c r="S112" i="29" s="1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U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U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U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M112" i="30" s="1"/>
  <c r="S112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T110" i="31"/>
  <c r="S110" i="31"/>
  <c r="R110" i="31"/>
  <c r="E110" i="31"/>
  <c r="U110" i="31" s="1"/>
  <c r="S109" i="31"/>
  <c r="R109" i="31"/>
  <c r="E109" i="31"/>
  <c r="U109" i="31" s="1"/>
  <c r="S108" i="31"/>
  <c r="R108" i="31"/>
  <c r="E108" i="31"/>
  <c r="U108" i="31" s="1"/>
  <c r="S107" i="31"/>
  <c r="R107" i="31"/>
  <c r="E107" i="31"/>
  <c r="U107" i="31" s="1"/>
  <c r="S106" i="31"/>
  <c r="R106" i="31"/>
  <c r="E106" i="31"/>
  <c r="U106" i="31" s="1"/>
  <c r="S105" i="31"/>
  <c r="R105" i="31"/>
  <c r="E105" i="31"/>
  <c r="U105" i="31" s="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U101" i="31" s="1"/>
  <c r="S100" i="31"/>
  <c r="R100" i="31"/>
  <c r="E100" i="31"/>
  <c r="U100" i="31" s="1"/>
  <c r="S99" i="31"/>
  <c r="R99" i="31"/>
  <c r="E99" i="31"/>
  <c r="U99" i="31" s="1"/>
  <c r="S98" i="31"/>
  <c r="R98" i="31"/>
  <c r="E98" i="31"/>
  <c r="U98" i="31" s="1"/>
  <c r="S97" i="31"/>
  <c r="R97" i="31"/>
  <c r="E97" i="31"/>
  <c r="U97" i="31" s="1"/>
  <c r="S96" i="31"/>
  <c r="R96" i="31"/>
  <c r="E96" i="31"/>
  <c r="U96" i="31" s="1"/>
  <c r="W95" i="31"/>
  <c r="W112" i="31" s="1"/>
  <c r="V95" i="31"/>
  <c r="V112" i="31" s="1"/>
  <c r="M95" i="31"/>
  <c r="S95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79" i="2" s="1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E79" i="7" s="1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79" i="10" s="1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79" i="12" s="1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E79" i="14" s="1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79" i="15" s="1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E79" i="17" s="1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E79" i="18" s="1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79" i="19" s="1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E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79" i="22" s="1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E79" i="24" s="1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79" i="26" s="1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E79" i="27" s="1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79" i="28" s="1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E79" i="29" s="1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E79" i="30" s="1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1"/>
  <c r="E82" i="1"/>
  <c r="E81" i="1"/>
  <c r="E80" i="1"/>
  <c r="E79" i="1" s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1"/>
  <c r="R93" i="31"/>
  <c r="Q93" i="31"/>
  <c r="P93" i="31"/>
  <c r="E93" i="31"/>
  <c r="U93" i="31" s="1"/>
  <c r="S92" i="31"/>
  <c r="R92" i="31"/>
  <c r="Q92" i="31"/>
  <c r="P92" i="31"/>
  <c r="E92" i="31"/>
  <c r="U92" i="31" s="1"/>
  <c r="S91" i="31"/>
  <c r="R91" i="31"/>
  <c r="Q91" i="31"/>
  <c r="P91" i="31"/>
  <c r="E91" i="31"/>
  <c r="U91" i="31" s="1"/>
  <c r="S90" i="31"/>
  <c r="R90" i="31"/>
  <c r="Q90" i="31"/>
  <c r="P90" i="31"/>
  <c r="E90" i="31"/>
  <c r="T90" i="31" s="1"/>
  <c r="S89" i="31"/>
  <c r="R89" i="31"/>
  <c r="Q89" i="31"/>
  <c r="P89" i="31"/>
  <c r="E89" i="31"/>
  <c r="U89" i="31" s="1"/>
  <c r="S88" i="31"/>
  <c r="R88" i="31"/>
  <c r="Q88" i="31"/>
  <c r="P88" i="31"/>
  <c r="E88" i="31"/>
  <c r="U88" i="31" s="1"/>
  <c r="S87" i="31"/>
  <c r="R87" i="31"/>
  <c r="Q87" i="31"/>
  <c r="P87" i="31"/>
  <c r="E87" i="31"/>
  <c r="S86" i="31"/>
  <c r="R86" i="31"/>
  <c r="Q86" i="31"/>
  <c r="P86" i="31"/>
  <c r="E86" i="31"/>
  <c r="U86" i="31" s="1"/>
  <c r="W72" i="31"/>
  <c r="V72" i="31"/>
  <c r="O72" i="31"/>
  <c r="N72" i="31"/>
  <c r="M72" i="31"/>
  <c r="L72" i="31"/>
  <c r="K72" i="31"/>
  <c r="J72" i="31"/>
  <c r="I72" i="31"/>
  <c r="S72" i="31" s="1"/>
  <c r="H72" i="31"/>
  <c r="G72" i="31"/>
  <c r="F72" i="31"/>
  <c r="C72" i="31"/>
  <c r="B72" i="31"/>
  <c r="W71" i="31"/>
  <c r="V71" i="31"/>
  <c r="O71" i="31"/>
  <c r="N71" i="31"/>
  <c r="M71" i="31"/>
  <c r="L71" i="31"/>
  <c r="K71" i="31"/>
  <c r="S71" i="31" s="1"/>
  <c r="J71" i="31"/>
  <c r="I71" i="31"/>
  <c r="H71" i="31"/>
  <c r="G71" i="31"/>
  <c r="F71" i="31"/>
  <c r="C71" i="31"/>
  <c r="B71" i="31"/>
  <c r="E71" i="31" s="1"/>
  <c r="W70" i="31"/>
  <c r="V70" i="31"/>
  <c r="O70" i="31"/>
  <c r="N70" i="31"/>
  <c r="M70" i="31"/>
  <c r="L70" i="31"/>
  <c r="K70" i="31"/>
  <c r="J70" i="31"/>
  <c r="R70" i="31" s="1"/>
  <c r="I70" i="31"/>
  <c r="Q70" i="31" s="1"/>
  <c r="H70" i="31"/>
  <c r="G70" i="31"/>
  <c r="F70" i="31"/>
  <c r="C70" i="31"/>
  <c r="B70" i="31"/>
  <c r="E70" i="31" s="1"/>
  <c r="S69" i="31"/>
  <c r="R69" i="31"/>
  <c r="Q69" i="31"/>
  <c r="P69" i="31"/>
  <c r="E69" i="31"/>
  <c r="W67" i="31"/>
  <c r="V67" i="3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C67" i="31"/>
  <c r="B67" i="31"/>
  <c r="W66" i="31"/>
  <c r="V66" i="31"/>
  <c r="O66" i="31"/>
  <c r="N66" i="31"/>
  <c r="M66" i="31"/>
  <c r="L66" i="31"/>
  <c r="K66" i="31"/>
  <c r="J66" i="31"/>
  <c r="I66" i="31"/>
  <c r="H66" i="31"/>
  <c r="R66" i="31" s="1"/>
  <c r="G66" i="31"/>
  <c r="F66" i="31"/>
  <c r="C66" i="31"/>
  <c r="B66" i="31"/>
  <c r="S65" i="31"/>
  <c r="R65" i="31"/>
  <c r="Q65" i="31"/>
  <c r="P65" i="31"/>
  <c r="E65" i="31"/>
  <c r="U65" i="31" s="1"/>
  <c r="S64" i="31"/>
  <c r="R64" i="31"/>
  <c r="Q64" i="31"/>
  <c r="P64" i="31"/>
  <c r="E64" i="31"/>
  <c r="S63" i="31"/>
  <c r="R63" i="31"/>
  <c r="Q63" i="31"/>
  <c r="P63" i="31"/>
  <c r="E63" i="31"/>
  <c r="S62" i="31"/>
  <c r="R62" i="31"/>
  <c r="Q62" i="31"/>
  <c r="P62" i="31"/>
  <c r="E62" i="31"/>
  <c r="U62" i="31" s="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J59" i="31"/>
  <c r="I59" i="31"/>
  <c r="Q59" i="31" s="1"/>
  <c r="H59" i="31"/>
  <c r="R59" i="31" s="1"/>
  <c r="G59" i="31"/>
  <c r="F59" i="31"/>
  <c r="C59" i="31"/>
  <c r="B59" i="3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U56" i="31"/>
  <c r="S56" i="31"/>
  <c r="R56" i="31"/>
  <c r="Q56" i="31"/>
  <c r="P56" i="31"/>
  <c r="E56" i="31"/>
  <c r="T56" i="31" s="1"/>
  <c r="U55" i="31"/>
  <c r="S55" i="31"/>
  <c r="R55" i="31"/>
  <c r="Q55" i="31"/>
  <c r="P55" i="31"/>
  <c r="E55" i="31"/>
  <c r="T55" i="31" s="1"/>
  <c r="W53" i="31"/>
  <c r="V53" i="31"/>
  <c r="O53" i="31"/>
  <c r="N53" i="31"/>
  <c r="M53" i="31"/>
  <c r="L53" i="31"/>
  <c r="K53" i="31"/>
  <c r="J53" i="31"/>
  <c r="I53" i="31"/>
  <c r="S53" i="31" s="1"/>
  <c r="H53" i="31"/>
  <c r="G53" i="31"/>
  <c r="F53" i="31"/>
  <c r="C53" i="31"/>
  <c r="B53" i="31"/>
  <c r="E53" i="31" s="1"/>
  <c r="S52" i="31"/>
  <c r="R52" i="31"/>
  <c r="Q52" i="31"/>
  <c r="P52" i="31"/>
  <c r="E52" i="31"/>
  <c r="T52" i="31" s="1"/>
  <c r="S51" i="31"/>
  <c r="R51" i="31"/>
  <c r="Q51" i="31"/>
  <c r="P51" i="31"/>
  <c r="E51" i="31"/>
  <c r="T50" i="31"/>
  <c r="S50" i="31"/>
  <c r="R50" i="31"/>
  <c r="Q50" i="31"/>
  <c r="P50" i="31"/>
  <c r="E50" i="31"/>
  <c r="U50" i="31" s="1"/>
  <c r="S49" i="31"/>
  <c r="R49" i="31"/>
  <c r="Q49" i="31"/>
  <c r="P49" i="31"/>
  <c r="E49" i="31"/>
  <c r="U49" i="31" s="1"/>
  <c r="S48" i="31"/>
  <c r="R48" i="31"/>
  <c r="Q48" i="31"/>
  <c r="P48" i="31"/>
  <c r="E48" i="31"/>
  <c r="T48" i="31" s="1"/>
  <c r="S47" i="31"/>
  <c r="R47" i="31"/>
  <c r="Q47" i="31"/>
  <c r="P47" i="31"/>
  <c r="E47" i="31"/>
  <c r="T47" i="31" s="1"/>
  <c r="U46" i="31"/>
  <c r="T46" i="31"/>
  <c r="S46" i="31"/>
  <c r="R46" i="31"/>
  <c r="Q46" i="31"/>
  <c r="P46" i="31"/>
  <c r="E46" i="31"/>
  <c r="S45" i="31"/>
  <c r="R45" i="31"/>
  <c r="Q45" i="31"/>
  <c r="P45" i="31"/>
  <c r="E45" i="31"/>
  <c r="U45" i="31" s="1"/>
  <c r="S44" i="31"/>
  <c r="R44" i="31"/>
  <c r="Q44" i="31"/>
  <c r="P44" i="31"/>
  <c r="E44" i="31"/>
  <c r="T44" i="31" s="1"/>
  <c r="U43" i="31"/>
  <c r="S43" i="31"/>
  <c r="R43" i="31"/>
  <c r="Q43" i="31"/>
  <c r="P43" i="31"/>
  <c r="E43" i="31"/>
  <c r="T43" i="31" s="1"/>
  <c r="T42" i="31"/>
  <c r="S42" i="31"/>
  <c r="R42" i="31"/>
  <c r="Q42" i="31"/>
  <c r="P42" i="31"/>
  <c r="E42" i="31"/>
  <c r="U42" i="31" s="1"/>
  <c r="W40" i="31"/>
  <c r="V40" i="31"/>
  <c r="S40" i="31"/>
  <c r="O40" i="31"/>
  <c r="N40" i="31"/>
  <c r="M40" i="31"/>
  <c r="L40" i="31"/>
  <c r="K40" i="31"/>
  <c r="J40" i="31"/>
  <c r="I40" i="31"/>
  <c r="H40" i="31"/>
  <c r="P40" i="31" s="1"/>
  <c r="G40" i="31"/>
  <c r="F40" i="31"/>
  <c r="C40" i="31"/>
  <c r="B40" i="31"/>
  <c r="S39" i="31"/>
  <c r="R39" i="31"/>
  <c r="Q39" i="31"/>
  <c r="P39" i="31"/>
  <c r="E39" i="31"/>
  <c r="T39" i="31" s="1"/>
  <c r="S38" i="31"/>
  <c r="R38" i="31"/>
  <c r="Q38" i="31"/>
  <c r="P38" i="31"/>
  <c r="E38" i="31"/>
  <c r="T38" i="31" s="1"/>
  <c r="U37" i="31"/>
  <c r="T37" i="31"/>
  <c r="S37" i="31"/>
  <c r="R37" i="31"/>
  <c r="Q37" i="31"/>
  <c r="P37" i="31"/>
  <c r="E37" i="31"/>
  <c r="S36" i="31"/>
  <c r="R36" i="31"/>
  <c r="Q36" i="31"/>
  <c r="P36" i="31"/>
  <c r="E36" i="31"/>
  <c r="U36" i="31" s="1"/>
  <c r="S35" i="31"/>
  <c r="R35" i="31"/>
  <c r="Q35" i="31"/>
  <c r="P35" i="31"/>
  <c r="E35" i="31"/>
  <c r="U35" i="31" s="1"/>
  <c r="W33" i="31"/>
  <c r="V33" i="31"/>
  <c r="O33" i="31"/>
  <c r="N33" i="31"/>
  <c r="M33" i="31"/>
  <c r="L33" i="31"/>
  <c r="K33" i="31"/>
  <c r="J33" i="31"/>
  <c r="R33" i="31" s="1"/>
  <c r="I33" i="31"/>
  <c r="S33" i="31" s="1"/>
  <c r="H33" i="31"/>
  <c r="G33" i="31"/>
  <c r="F33" i="31"/>
  <c r="C33" i="31"/>
  <c r="B33" i="31"/>
  <c r="E33" i="31" s="1"/>
  <c r="S32" i="31"/>
  <c r="R32" i="31"/>
  <c r="Q32" i="31"/>
  <c r="P32" i="31"/>
  <c r="T32" i="31" s="1"/>
  <c r="E32" i="31"/>
  <c r="W30" i="31"/>
  <c r="V30" i="31"/>
  <c r="S30" i="31"/>
  <c r="O30" i="31"/>
  <c r="N30" i="31"/>
  <c r="M30" i="31"/>
  <c r="L30" i="31"/>
  <c r="K30" i="31"/>
  <c r="J30" i="31"/>
  <c r="I30" i="31"/>
  <c r="H30" i="31"/>
  <c r="G30" i="31"/>
  <c r="F30" i="31"/>
  <c r="C30" i="31"/>
  <c r="B30" i="31"/>
  <c r="E30" i="31" s="1"/>
  <c r="S29" i="31"/>
  <c r="R29" i="31"/>
  <c r="Q29" i="31"/>
  <c r="P29" i="31"/>
  <c r="E29" i="31"/>
  <c r="T29" i="31" s="1"/>
  <c r="U28" i="31"/>
  <c r="S28" i="31"/>
  <c r="R28" i="31"/>
  <c r="Q28" i="31"/>
  <c r="P28" i="31"/>
  <c r="E28" i="31"/>
  <c r="T28" i="31" s="1"/>
  <c r="U27" i="31"/>
  <c r="T27" i="31"/>
  <c r="S27" i="31"/>
  <c r="R27" i="31"/>
  <c r="Q27" i="31"/>
  <c r="P27" i="31"/>
  <c r="E27" i="31"/>
  <c r="S26" i="31"/>
  <c r="R26" i="31"/>
  <c r="Q26" i="31"/>
  <c r="P26" i="31"/>
  <c r="E26" i="31"/>
  <c r="U26" i="31" s="1"/>
  <c r="W24" i="31"/>
  <c r="V24" i="31"/>
  <c r="O24" i="31"/>
  <c r="N24" i="31"/>
  <c r="M24" i="31"/>
  <c r="L24" i="31"/>
  <c r="K24" i="31"/>
  <c r="J24" i="31"/>
  <c r="I24" i="31"/>
  <c r="H24" i="31"/>
  <c r="G24" i="31"/>
  <c r="F24" i="31"/>
  <c r="C24" i="31"/>
  <c r="B24" i="31"/>
  <c r="U23" i="31"/>
  <c r="S23" i="31"/>
  <c r="R23" i="31"/>
  <c r="Q23" i="31"/>
  <c r="P23" i="31"/>
  <c r="E23" i="31"/>
  <c r="T23" i="31" s="1"/>
  <c r="U22" i="31"/>
  <c r="S22" i="31"/>
  <c r="R22" i="31"/>
  <c r="Q22" i="31"/>
  <c r="P22" i="31"/>
  <c r="E22" i="31"/>
  <c r="T22" i="31" s="1"/>
  <c r="S21" i="31"/>
  <c r="R21" i="31"/>
  <c r="Q21" i="31"/>
  <c r="P21" i="31"/>
  <c r="E21" i="31"/>
  <c r="U21" i="31" s="1"/>
  <c r="S20" i="31"/>
  <c r="R20" i="31"/>
  <c r="Q20" i="31"/>
  <c r="P20" i="31"/>
  <c r="E20" i="31"/>
  <c r="T20" i="31" s="1"/>
  <c r="S19" i="31"/>
  <c r="R19" i="31"/>
  <c r="Q19" i="31"/>
  <c r="P19" i="31"/>
  <c r="E19" i="31"/>
  <c r="T19" i="31" s="1"/>
  <c r="U18" i="31"/>
  <c r="T18" i="31"/>
  <c r="S18" i="31"/>
  <c r="R18" i="31"/>
  <c r="Q18" i="31"/>
  <c r="P18" i="31"/>
  <c r="E18" i="31"/>
  <c r="W16" i="31"/>
  <c r="V16" i="31"/>
  <c r="O16" i="31"/>
  <c r="N16" i="31"/>
  <c r="M16" i="31"/>
  <c r="L16" i="31"/>
  <c r="K16" i="31"/>
  <c r="J16" i="31"/>
  <c r="I16" i="31"/>
  <c r="H16" i="31"/>
  <c r="P16" i="31" s="1"/>
  <c r="G16" i="31"/>
  <c r="F16" i="31"/>
  <c r="C16" i="31"/>
  <c r="B16" i="31"/>
  <c r="S15" i="31"/>
  <c r="R15" i="31"/>
  <c r="Q15" i="31"/>
  <c r="P15" i="31"/>
  <c r="E15" i="31"/>
  <c r="T15" i="31" s="1"/>
  <c r="S14" i="31"/>
  <c r="R14" i="31"/>
  <c r="Q14" i="31"/>
  <c r="P14" i="31"/>
  <c r="E14" i="31"/>
  <c r="T14" i="31" s="1"/>
  <c r="U13" i="31"/>
  <c r="T13" i="31"/>
  <c r="S13" i="31"/>
  <c r="R13" i="31"/>
  <c r="Q13" i="31"/>
  <c r="P13" i="3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T11" i="31" s="1"/>
  <c r="S10" i="31"/>
  <c r="R10" i="31"/>
  <c r="Q10" i="31"/>
  <c r="U10" i="31" s="1"/>
  <c r="P10" i="31"/>
  <c r="E10" i="31"/>
  <c r="T9" i="31"/>
  <c r="S9" i="31"/>
  <c r="R9" i="31"/>
  <c r="Q9" i="31"/>
  <c r="P9" i="31"/>
  <c r="E9" i="31"/>
  <c r="U9" i="31" s="1"/>
  <c r="S93" i="30"/>
  <c r="R93" i="30"/>
  <c r="Q93" i="30"/>
  <c r="P93" i="30"/>
  <c r="E93" i="30"/>
  <c r="U93" i="30" s="1"/>
  <c r="S92" i="30"/>
  <c r="R92" i="30"/>
  <c r="Q92" i="30"/>
  <c r="P92" i="30"/>
  <c r="E92" i="30"/>
  <c r="T92" i="30" s="1"/>
  <c r="U91" i="30"/>
  <c r="S91" i="30"/>
  <c r="R91" i="30"/>
  <c r="Q91" i="30"/>
  <c r="P91" i="30"/>
  <c r="E91" i="30"/>
  <c r="T91" i="30" s="1"/>
  <c r="S90" i="30"/>
  <c r="R90" i="30"/>
  <c r="Q90" i="30"/>
  <c r="P90" i="30"/>
  <c r="E90" i="30"/>
  <c r="S89" i="30"/>
  <c r="R89" i="30"/>
  <c r="Q89" i="30"/>
  <c r="P89" i="30"/>
  <c r="E89" i="30"/>
  <c r="U89" i="30" s="1"/>
  <c r="S88" i="30"/>
  <c r="R88" i="30"/>
  <c r="Q88" i="30"/>
  <c r="P88" i="30"/>
  <c r="E88" i="30"/>
  <c r="T88" i="30" s="1"/>
  <c r="S87" i="30"/>
  <c r="R87" i="30"/>
  <c r="Q87" i="30"/>
  <c r="P87" i="30"/>
  <c r="E87" i="30"/>
  <c r="U86" i="30"/>
  <c r="S86" i="30"/>
  <c r="R86" i="30"/>
  <c r="Q86" i="30"/>
  <c r="P86" i="30"/>
  <c r="E86" i="30"/>
  <c r="T86" i="30" s="1"/>
  <c r="W72" i="30"/>
  <c r="V72" i="30"/>
  <c r="O72" i="30"/>
  <c r="N72" i="30"/>
  <c r="M72" i="30"/>
  <c r="L72" i="30"/>
  <c r="K72" i="30"/>
  <c r="J72" i="30"/>
  <c r="I72" i="30"/>
  <c r="H72" i="30"/>
  <c r="G72" i="30"/>
  <c r="F72" i="30"/>
  <c r="C72" i="30"/>
  <c r="B72" i="30"/>
  <c r="W71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C71" i="30"/>
  <c r="B71" i="30"/>
  <c r="E71" i="30" s="1"/>
  <c r="W70" i="30"/>
  <c r="V70" i="30"/>
  <c r="O70" i="30"/>
  <c r="N70" i="30"/>
  <c r="M70" i="30"/>
  <c r="L70" i="30"/>
  <c r="K70" i="30"/>
  <c r="J70" i="30"/>
  <c r="I70" i="30"/>
  <c r="S70" i="30" s="1"/>
  <c r="H70" i="30"/>
  <c r="P70" i="30" s="1"/>
  <c r="G70" i="30"/>
  <c r="F70" i="30"/>
  <c r="E70" i="30"/>
  <c r="C70" i="30"/>
  <c r="B70" i="30"/>
  <c r="S69" i="30"/>
  <c r="R69" i="30"/>
  <c r="Q69" i="30"/>
  <c r="U69" i="30" s="1"/>
  <c r="P69" i="30"/>
  <c r="T69" i="30" s="1"/>
  <c r="E69" i="30"/>
  <c r="W67" i="30"/>
  <c r="V67" i="30"/>
  <c r="O67" i="30"/>
  <c r="N67" i="30"/>
  <c r="M67" i="30"/>
  <c r="L67" i="30"/>
  <c r="K67" i="30"/>
  <c r="J67" i="30"/>
  <c r="I67" i="30"/>
  <c r="H67" i="30"/>
  <c r="G67" i="30"/>
  <c r="F67" i="30"/>
  <c r="C67" i="30"/>
  <c r="B67" i="30"/>
  <c r="W66" i="30"/>
  <c r="V66" i="30"/>
  <c r="S66" i="30"/>
  <c r="O66" i="30"/>
  <c r="N66" i="30"/>
  <c r="M66" i="30"/>
  <c r="L66" i="30"/>
  <c r="K66" i="30"/>
  <c r="J66" i="30"/>
  <c r="I66" i="30"/>
  <c r="Q66" i="30" s="1"/>
  <c r="H66" i="30"/>
  <c r="G66" i="30"/>
  <c r="F66" i="30"/>
  <c r="C66" i="30"/>
  <c r="B66" i="30"/>
  <c r="U65" i="30"/>
  <c r="S65" i="30"/>
  <c r="R65" i="30"/>
  <c r="Q65" i="30"/>
  <c r="P65" i="30"/>
  <c r="E65" i="30"/>
  <c r="T65" i="30" s="1"/>
  <c r="U64" i="30"/>
  <c r="T64" i="30"/>
  <c r="S64" i="30"/>
  <c r="R64" i="30"/>
  <c r="Q64" i="30"/>
  <c r="P64" i="30"/>
  <c r="E64" i="30"/>
  <c r="S63" i="30"/>
  <c r="R63" i="30"/>
  <c r="Q63" i="30"/>
  <c r="P63" i="30"/>
  <c r="E63" i="30"/>
  <c r="U63" i="30" s="1"/>
  <c r="S62" i="30"/>
  <c r="R62" i="30"/>
  <c r="Q62" i="30"/>
  <c r="P62" i="30"/>
  <c r="E62" i="30"/>
  <c r="T62" i="30" s="1"/>
  <c r="U61" i="30"/>
  <c r="S61" i="30"/>
  <c r="R61" i="30"/>
  <c r="Q61" i="30"/>
  <c r="P61" i="30"/>
  <c r="E61" i="30"/>
  <c r="T61" i="30" s="1"/>
  <c r="V59" i="30"/>
  <c r="O59" i="30"/>
  <c r="N59" i="30"/>
  <c r="M59" i="30"/>
  <c r="L59" i="30"/>
  <c r="K59" i="30"/>
  <c r="J59" i="30"/>
  <c r="I59" i="30"/>
  <c r="H59" i="30"/>
  <c r="G59" i="30"/>
  <c r="F59" i="30"/>
  <c r="C59" i="30"/>
  <c r="B59" i="30"/>
  <c r="S58" i="30"/>
  <c r="R58" i="30"/>
  <c r="Q58" i="30"/>
  <c r="P58" i="30"/>
  <c r="E58" i="30"/>
  <c r="T58" i="30" s="1"/>
  <c r="S57" i="30"/>
  <c r="R57" i="30"/>
  <c r="Q57" i="30"/>
  <c r="P57" i="30"/>
  <c r="E57" i="30"/>
  <c r="T57" i="30" s="1"/>
  <c r="S56" i="30"/>
  <c r="R56" i="30"/>
  <c r="Q56" i="30"/>
  <c r="P56" i="30"/>
  <c r="E56" i="30"/>
  <c r="S55" i="30"/>
  <c r="R55" i="30"/>
  <c r="Q55" i="30"/>
  <c r="P55" i="30"/>
  <c r="E55" i="30"/>
  <c r="U55" i="30" s="1"/>
  <c r="W53" i="30"/>
  <c r="V53" i="30"/>
  <c r="O53" i="30"/>
  <c r="N53" i="30"/>
  <c r="M53" i="30"/>
  <c r="L53" i="30"/>
  <c r="K53" i="30"/>
  <c r="J53" i="30"/>
  <c r="I53" i="30"/>
  <c r="H53" i="30"/>
  <c r="G53" i="30"/>
  <c r="F53" i="30"/>
  <c r="C53" i="30"/>
  <c r="B53" i="30"/>
  <c r="E53" i="30" s="1"/>
  <c r="U52" i="30"/>
  <c r="S52" i="30"/>
  <c r="R52" i="30"/>
  <c r="Q52" i="30"/>
  <c r="P52" i="30"/>
  <c r="E52" i="30"/>
  <c r="T52" i="30" s="1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T49" i="30" s="1"/>
  <c r="S48" i="30"/>
  <c r="R48" i="30"/>
  <c r="Q48" i="30"/>
  <c r="P48" i="30"/>
  <c r="E48" i="30"/>
  <c r="S47" i="30"/>
  <c r="R47" i="30"/>
  <c r="Q47" i="30"/>
  <c r="P47" i="30"/>
  <c r="E47" i="30"/>
  <c r="S46" i="30"/>
  <c r="R46" i="30"/>
  <c r="Q46" i="30"/>
  <c r="P46" i="30"/>
  <c r="E46" i="30"/>
  <c r="U46" i="30" s="1"/>
  <c r="S45" i="30"/>
  <c r="R45" i="30"/>
  <c r="Q45" i="30"/>
  <c r="P45" i="30"/>
  <c r="E45" i="30"/>
  <c r="T45" i="30" s="1"/>
  <c r="S44" i="30"/>
  <c r="R44" i="30"/>
  <c r="Q44" i="30"/>
  <c r="P44" i="30"/>
  <c r="E44" i="30"/>
  <c r="T43" i="30"/>
  <c r="S43" i="30"/>
  <c r="R43" i="30"/>
  <c r="Q43" i="30"/>
  <c r="P43" i="30"/>
  <c r="E43" i="30"/>
  <c r="U43" i="30" s="1"/>
  <c r="S42" i="30"/>
  <c r="R42" i="30"/>
  <c r="Q42" i="30"/>
  <c r="P42" i="30"/>
  <c r="E42" i="30"/>
  <c r="U42" i="30" s="1"/>
  <c r="W40" i="30"/>
  <c r="V40" i="30"/>
  <c r="O40" i="30"/>
  <c r="N40" i="30"/>
  <c r="M40" i="30"/>
  <c r="L40" i="30"/>
  <c r="K40" i="30"/>
  <c r="J40" i="30"/>
  <c r="I40" i="30"/>
  <c r="Q40" i="30" s="1"/>
  <c r="H40" i="30"/>
  <c r="G40" i="30"/>
  <c r="F40" i="30"/>
  <c r="C40" i="30"/>
  <c r="B40" i="30"/>
  <c r="E40" i="30" s="1"/>
  <c r="S39" i="30"/>
  <c r="R39" i="30"/>
  <c r="Q39" i="30"/>
  <c r="P39" i="30"/>
  <c r="E39" i="30"/>
  <c r="U38" i="30"/>
  <c r="T38" i="30"/>
  <c r="S38" i="30"/>
  <c r="R38" i="30"/>
  <c r="Q38" i="30"/>
  <c r="P38" i="30"/>
  <c r="E38" i="30"/>
  <c r="S37" i="30"/>
  <c r="R37" i="30"/>
  <c r="Q37" i="30"/>
  <c r="P37" i="30"/>
  <c r="E37" i="30"/>
  <c r="U37" i="30" s="1"/>
  <c r="S36" i="30"/>
  <c r="R36" i="30"/>
  <c r="Q36" i="30"/>
  <c r="P36" i="30"/>
  <c r="E36" i="30"/>
  <c r="T36" i="30" s="1"/>
  <c r="U35" i="30"/>
  <c r="S35" i="30"/>
  <c r="R35" i="30"/>
  <c r="Q35" i="30"/>
  <c r="P35" i="30"/>
  <c r="E35" i="30"/>
  <c r="T35" i="30" s="1"/>
  <c r="W33" i="30"/>
  <c r="V33" i="30"/>
  <c r="O33" i="30"/>
  <c r="N33" i="30"/>
  <c r="M33" i="30"/>
  <c r="L33" i="30"/>
  <c r="K33" i="30"/>
  <c r="J33" i="30"/>
  <c r="I33" i="30"/>
  <c r="H33" i="30"/>
  <c r="R33" i="30" s="1"/>
  <c r="G33" i="30"/>
  <c r="F33" i="30"/>
  <c r="C33" i="30"/>
  <c r="E33" i="30" s="1"/>
  <c r="B33" i="30"/>
  <c r="S32" i="30"/>
  <c r="R32" i="30"/>
  <c r="Q32" i="30"/>
  <c r="P32" i="30"/>
  <c r="E32" i="30"/>
  <c r="W30" i="30"/>
  <c r="V30" i="30"/>
  <c r="O30" i="30"/>
  <c r="N30" i="30"/>
  <c r="M30" i="30"/>
  <c r="L30" i="30"/>
  <c r="K30" i="30"/>
  <c r="J30" i="30"/>
  <c r="I30" i="30"/>
  <c r="Q30" i="30" s="1"/>
  <c r="H30" i="30"/>
  <c r="P30" i="30" s="1"/>
  <c r="G30" i="30"/>
  <c r="F30" i="30"/>
  <c r="C30" i="30"/>
  <c r="B30" i="30"/>
  <c r="E30" i="30" s="1"/>
  <c r="S29" i="30"/>
  <c r="R29" i="30"/>
  <c r="Q29" i="30"/>
  <c r="P29" i="30"/>
  <c r="E29" i="30"/>
  <c r="U28" i="30"/>
  <c r="T28" i="30"/>
  <c r="S28" i="30"/>
  <c r="R28" i="30"/>
  <c r="Q28" i="30"/>
  <c r="P28" i="30"/>
  <c r="E28" i="30"/>
  <c r="S27" i="30"/>
  <c r="R27" i="30"/>
  <c r="Q27" i="30"/>
  <c r="P27" i="30"/>
  <c r="E27" i="30"/>
  <c r="U27" i="30" s="1"/>
  <c r="S26" i="30"/>
  <c r="R26" i="30"/>
  <c r="Q26" i="30"/>
  <c r="P26" i="30"/>
  <c r="E26" i="30"/>
  <c r="T26" i="30" s="1"/>
  <c r="W24" i="30"/>
  <c r="V24" i="30"/>
  <c r="O24" i="30"/>
  <c r="N24" i="30"/>
  <c r="M24" i="30"/>
  <c r="L24" i="30"/>
  <c r="K24" i="30"/>
  <c r="J24" i="30"/>
  <c r="I24" i="30"/>
  <c r="S24" i="30" s="1"/>
  <c r="H24" i="30"/>
  <c r="G24" i="30"/>
  <c r="F24" i="30"/>
  <c r="C24" i="30"/>
  <c r="B24" i="30"/>
  <c r="E24" i="30" s="1"/>
  <c r="S23" i="30"/>
  <c r="R23" i="30"/>
  <c r="Q23" i="30"/>
  <c r="P23" i="30"/>
  <c r="E23" i="30"/>
  <c r="S22" i="30"/>
  <c r="R22" i="30"/>
  <c r="Q22" i="30"/>
  <c r="P22" i="30"/>
  <c r="E22" i="30"/>
  <c r="U22" i="30" s="1"/>
  <c r="S21" i="30"/>
  <c r="R21" i="30"/>
  <c r="Q21" i="30"/>
  <c r="P21" i="30"/>
  <c r="E21" i="30"/>
  <c r="T21" i="30" s="1"/>
  <c r="S20" i="30"/>
  <c r="R20" i="30"/>
  <c r="Q20" i="30"/>
  <c r="P20" i="30"/>
  <c r="E20" i="30"/>
  <c r="U19" i="30"/>
  <c r="T19" i="30"/>
  <c r="S19" i="30"/>
  <c r="R19" i="30"/>
  <c r="Q19" i="30"/>
  <c r="P19" i="30"/>
  <c r="E19" i="30"/>
  <c r="S18" i="30"/>
  <c r="R18" i="30"/>
  <c r="Q18" i="30"/>
  <c r="P18" i="30"/>
  <c r="E18" i="30"/>
  <c r="U18" i="30" s="1"/>
  <c r="W16" i="30"/>
  <c r="V16" i="30"/>
  <c r="O16" i="30"/>
  <c r="N16" i="30"/>
  <c r="M16" i="30"/>
  <c r="L16" i="30"/>
  <c r="K16" i="30"/>
  <c r="J16" i="30"/>
  <c r="I16" i="30"/>
  <c r="Q16" i="30" s="1"/>
  <c r="H16" i="30"/>
  <c r="G16" i="30"/>
  <c r="F16" i="30"/>
  <c r="C16" i="30"/>
  <c r="B16" i="30"/>
  <c r="E16" i="30" s="1"/>
  <c r="S15" i="30"/>
  <c r="R15" i="30"/>
  <c r="Q15" i="30"/>
  <c r="P15" i="30"/>
  <c r="E15" i="30"/>
  <c r="U14" i="30"/>
  <c r="T14" i="30"/>
  <c r="S14" i="30"/>
  <c r="R14" i="30"/>
  <c r="Q14" i="30"/>
  <c r="P14" i="30"/>
  <c r="E14" i="30"/>
  <c r="S13" i="30"/>
  <c r="R13" i="30"/>
  <c r="Q13" i="30"/>
  <c r="P13" i="30"/>
  <c r="E13" i="30"/>
  <c r="U13" i="30" s="1"/>
  <c r="S12" i="30"/>
  <c r="R12" i="30"/>
  <c r="Q12" i="30"/>
  <c r="P12" i="30"/>
  <c r="E12" i="30"/>
  <c r="T12" i="30" s="1"/>
  <c r="U11" i="30"/>
  <c r="S11" i="30"/>
  <c r="R11" i="30"/>
  <c r="Q11" i="30"/>
  <c r="P11" i="30"/>
  <c r="E11" i="30"/>
  <c r="T11" i="30" s="1"/>
  <c r="S10" i="30"/>
  <c r="R10" i="30"/>
  <c r="Q10" i="30"/>
  <c r="P10" i="30"/>
  <c r="E10" i="30"/>
  <c r="S9" i="30"/>
  <c r="R9" i="30"/>
  <c r="Q9" i="30"/>
  <c r="P9" i="30"/>
  <c r="E9" i="30"/>
  <c r="S93" i="29"/>
  <c r="R93" i="29"/>
  <c r="Q93" i="29"/>
  <c r="P93" i="29"/>
  <c r="E93" i="29"/>
  <c r="T93" i="29" s="1"/>
  <c r="S92" i="29"/>
  <c r="R92" i="29"/>
  <c r="Q92" i="29"/>
  <c r="P92" i="29"/>
  <c r="E92" i="29"/>
  <c r="T92" i="29" s="1"/>
  <c r="U91" i="29"/>
  <c r="T91" i="29"/>
  <c r="S91" i="29"/>
  <c r="R91" i="29"/>
  <c r="Q91" i="29"/>
  <c r="P91" i="29"/>
  <c r="E91" i="29"/>
  <c r="S90" i="29"/>
  <c r="R90" i="29"/>
  <c r="Q90" i="29"/>
  <c r="P90" i="29"/>
  <c r="E90" i="29"/>
  <c r="U90" i="29" s="1"/>
  <c r="S89" i="29"/>
  <c r="R89" i="29"/>
  <c r="Q89" i="29"/>
  <c r="P89" i="29"/>
  <c r="E89" i="29"/>
  <c r="T89" i="29" s="1"/>
  <c r="U88" i="29"/>
  <c r="S88" i="29"/>
  <c r="R88" i="29"/>
  <c r="Q88" i="29"/>
  <c r="P88" i="29"/>
  <c r="E88" i="29"/>
  <c r="T88" i="29" s="1"/>
  <c r="U87" i="29"/>
  <c r="T87" i="29"/>
  <c r="S87" i="29"/>
  <c r="R87" i="29"/>
  <c r="Q87" i="29"/>
  <c r="P87" i="29"/>
  <c r="E87" i="29"/>
  <c r="S86" i="29"/>
  <c r="R86" i="29"/>
  <c r="Q86" i="29"/>
  <c r="P86" i="29"/>
  <c r="E86" i="29"/>
  <c r="U86" i="29" s="1"/>
  <c r="W72" i="29"/>
  <c r="V72" i="29"/>
  <c r="O72" i="29"/>
  <c r="N72" i="29"/>
  <c r="M72" i="29"/>
  <c r="L72" i="29"/>
  <c r="K72" i="29"/>
  <c r="S72" i="29" s="1"/>
  <c r="J72" i="29"/>
  <c r="I72" i="29"/>
  <c r="H72" i="29"/>
  <c r="G72" i="29"/>
  <c r="F72" i="29"/>
  <c r="C72" i="29"/>
  <c r="B72" i="29"/>
  <c r="W71" i="29"/>
  <c r="V71" i="29"/>
  <c r="O71" i="29"/>
  <c r="N71" i="29"/>
  <c r="M71" i="29"/>
  <c r="L71" i="29"/>
  <c r="K71" i="29"/>
  <c r="J71" i="29"/>
  <c r="R71" i="29" s="1"/>
  <c r="I71" i="29"/>
  <c r="S71" i="29" s="1"/>
  <c r="H71" i="29"/>
  <c r="G71" i="29"/>
  <c r="F71" i="29"/>
  <c r="C71" i="29"/>
  <c r="B71" i="29"/>
  <c r="E71" i="29" s="1"/>
  <c r="W70" i="29"/>
  <c r="V70" i="29"/>
  <c r="O70" i="29"/>
  <c r="N70" i="29"/>
  <c r="M70" i="29"/>
  <c r="L70" i="29"/>
  <c r="K70" i="29"/>
  <c r="J70" i="29"/>
  <c r="I70" i="29"/>
  <c r="Q70" i="29" s="1"/>
  <c r="H70" i="29"/>
  <c r="R70" i="29" s="1"/>
  <c r="G70" i="29"/>
  <c r="F70" i="29"/>
  <c r="C70" i="29"/>
  <c r="B70" i="29"/>
  <c r="S69" i="29"/>
  <c r="R69" i="29"/>
  <c r="Q69" i="29"/>
  <c r="P69" i="29"/>
  <c r="E69" i="29"/>
  <c r="W67" i="29"/>
  <c r="V67" i="29"/>
  <c r="O67" i="29"/>
  <c r="N67" i="29"/>
  <c r="M67" i="29"/>
  <c r="L67" i="29"/>
  <c r="K67" i="29"/>
  <c r="J67" i="29"/>
  <c r="I67" i="29"/>
  <c r="H67" i="29"/>
  <c r="G67" i="29"/>
  <c r="F67" i="29"/>
  <c r="C67" i="29"/>
  <c r="B67" i="29"/>
  <c r="W66" i="29"/>
  <c r="V66" i="29"/>
  <c r="O66" i="29"/>
  <c r="N66" i="29"/>
  <c r="M66" i="29"/>
  <c r="L66" i="29"/>
  <c r="K66" i="29"/>
  <c r="J66" i="29"/>
  <c r="I66" i="29"/>
  <c r="S66" i="29" s="1"/>
  <c r="H66" i="29"/>
  <c r="P66" i="29" s="1"/>
  <c r="G66" i="29"/>
  <c r="F66" i="29"/>
  <c r="C66" i="29"/>
  <c r="B66" i="29"/>
  <c r="E66" i="29" s="1"/>
  <c r="U65" i="29"/>
  <c r="S65" i="29"/>
  <c r="R65" i="29"/>
  <c r="Q65" i="29"/>
  <c r="P65" i="29"/>
  <c r="E65" i="29"/>
  <c r="T65" i="29" s="1"/>
  <c r="S64" i="29"/>
  <c r="R64" i="29"/>
  <c r="Q64" i="29"/>
  <c r="P64" i="29"/>
  <c r="E64" i="29"/>
  <c r="U64" i="29" s="1"/>
  <c r="S63" i="29"/>
  <c r="R63" i="29"/>
  <c r="Q63" i="29"/>
  <c r="P63" i="29"/>
  <c r="E63" i="29"/>
  <c r="T63" i="29" s="1"/>
  <c r="S62" i="29"/>
  <c r="R62" i="29"/>
  <c r="Q62" i="29"/>
  <c r="P62" i="29"/>
  <c r="E62" i="29"/>
  <c r="T62" i="29" s="1"/>
  <c r="U61" i="29"/>
  <c r="T61" i="29"/>
  <c r="S61" i="29"/>
  <c r="R61" i="29"/>
  <c r="Q61" i="29"/>
  <c r="P61" i="29"/>
  <c r="E61" i="29"/>
  <c r="V59" i="29"/>
  <c r="O59" i="29"/>
  <c r="N59" i="29"/>
  <c r="M59" i="29"/>
  <c r="L59" i="29"/>
  <c r="K59" i="29"/>
  <c r="J59" i="29"/>
  <c r="I59" i="29"/>
  <c r="H59" i="29"/>
  <c r="G59" i="29"/>
  <c r="F59" i="29"/>
  <c r="C59" i="29"/>
  <c r="B59" i="29"/>
  <c r="E59" i="29" s="1"/>
  <c r="S58" i="29"/>
  <c r="R58" i="29"/>
  <c r="Q58" i="29"/>
  <c r="P58" i="29"/>
  <c r="E58" i="29"/>
  <c r="T58" i="29" s="1"/>
  <c r="U57" i="29"/>
  <c r="S57" i="29"/>
  <c r="R57" i="29"/>
  <c r="Q57" i="29"/>
  <c r="P57" i="29"/>
  <c r="E57" i="29"/>
  <c r="T57" i="29" s="1"/>
  <c r="S56" i="29"/>
  <c r="R56" i="29"/>
  <c r="Q56" i="29"/>
  <c r="P56" i="29"/>
  <c r="E56" i="29"/>
  <c r="U56" i="29" s="1"/>
  <c r="S55" i="29"/>
  <c r="R55" i="29"/>
  <c r="Q55" i="29"/>
  <c r="P55" i="29"/>
  <c r="E55" i="29"/>
  <c r="T55" i="29" s="1"/>
  <c r="W53" i="29"/>
  <c r="V53" i="29"/>
  <c r="O53" i="29"/>
  <c r="N53" i="29"/>
  <c r="M53" i="29"/>
  <c r="L53" i="29"/>
  <c r="K53" i="29"/>
  <c r="J53" i="29"/>
  <c r="I53" i="29"/>
  <c r="H53" i="29"/>
  <c r="P53" i="29" s="1"/>
  <c r="G53" i="29"/>
  <c r="F53" i="29"/>
  <c r="C53" i="29"/>
  <c r="B53" i="29"/>
  <c r="E53" i="29" s="1"/>
  <c r="U52" i="29"/>
  <c r="T52" i="29"/>
  <c r="S52" i="29"/>
  <c r="R52" i="29"/>
  <c r="Q52" i="29"/>
  <c r="P52" i="29"/>
  <c r="E52" i="29"/>
  <c r="S51" i="29"/>
  <c r="R51" i="29"/>
  <c r="Q51" i="29"/>
  <c r="P51" i="29"/>
  <c r="E51" i="29"/>
  <c r="U51" i="29" s="1"/>
  <c r="S50" i="29"/>
  <c r="R50" i="29"/>
  <c r="Q50" i="29"/>
  <c r="P50" i="29"/>
  <c r="E50" i="29"/>
  <c r="T50" i="29" s="1"/>
  <c r="U49" i="29"/>
  <c r="S49" i="29"/>
  <c r="R49" i="29"/>
  <c r="Q49" i="29"/>
  <c r="P49" i="29"/>
  <c r="E49" i="29"/>
  <c r="T49" i="29" s="1"/>
  <c r="U48" i="29"/>
  <c r="T48" i="29"/>
  <c r="S48" i="29"/>
  <c r="R48" i="29"/>
  <c r="Q48" i="29"/>
  <c r="P48" i="29"/>
  <c r="E48" i="29"/>
  <c r="S47" i="29"/>
  <c r="R47" i="29"/>
  <c r="Q47" i="29"/>
  <c r="P47" i="29"/>
  <c r="E47" i="29"/>
  <c r="U47" i="29" s="1"/>
  <c r="S46" i="29"/>
  <c r="R46" i="29"/>
  <c r="Q46" i="29"/>
  <c r="P46" i="29"/>
  <c r="E46" i="29"/>
  <c r="T46" i="29" s="1"/>
  <c r="U45" i="29"/>
  <c r="S45" i="29"/>
  <c r="R45" i="29"/>
  <c r="Q45" i="29"/>
  <c r="P45" i="29"/>
  <c r="E45" i="29"/>
  <c r="T45" i="29" s="1"/>
  <c r="T44" i="29"/>
  <c r="S44" i="29"/>
  <c r="R44" i="29"/>
  <c r="Q44" i="29"/>
  <c r="P44" i="29"/>
  <c r="E44" i="29"/>
  <c r="U44" i="29" s="1"/>
  <c r="S43" i="29"/>
  <c r="R43" i="29"/>
  <c r="Q43" i="29"/>
  <c r="P43" i="29"/>
  <c r="E43" i="29"/>
  <c r="S42" i="29"/>
  <c r="R42" i="29"/>
  <c r="Q42" i="29"/>
  <c r="P42" i="29"/>
  <c r="E42" i="29"/>
  <c r="T42" i="29" s="1"/>
  <c r="W40" i="29"/>
  <c r="V40" i="29"/>
  <c r="O40" i="29"/>
  <c r="N40" i="29"/>
  <c r="M40" i="29"/>
  <c r="L40" i="29"/>
  <c r="K40" i="29"/>
  <c r="J40" i="29"/>
  <c r="I40" i="29"/>
  <c r="S40" i="29" s="1"/>
  <c r="H40" i="29"/>
  <c r="G40" i="29"/>
  <c r="F40" i="29"/>
  <c r="E40" i="29"/>
  <c r="C40" i="29"/>
  <c r="B40" i="29"/>
  <c r="U39" i="29"/>
  <c r="T39" i="29"/>
  <c r="S39" i="29"/>
  <c r="R39" i="29"/>
  <c r="Q39" i="29"/>
  <c r="P39" i="29"/>
  <c r="E39" i="29"/>
  <c r="S38" i="29"/>
  <c r="R38" i="29"/>
  <c r="Q38" i="29"/>
  <c r="P38" i="29"/>
  <c r="E38" i="29"/>
  <c r="U38" i="29" s="1"/>
  <c r="S37" i="29"/>
  <c r="R37" i="29"/>
  <c r="Q37" i="29"/>
  <c r="P37" i="29"/>
  <c r="E37" i="29"/>
  <c r="T37" i="29" s="1"/>
  <c r="U36" i="29"/>
  <c r="S36" i="29"/>
  <c r="R36" i="29"/>
  <c r="Q36" i="29"/>
  <c r="P36" i="29"/>
  <c r="E36" i="29"/>
  <c r="T36" i="29" s="1"/>
  <c r="T35" i="29"/>
  <c r="S35" i="29"/>
  <c r="R35" i="29"/>
  <c r="Q35" i="29"/>
  <c r="P35" i="29"/>
  <c r="E35" i="29"/>
  <c r="U35" i="29" s="1"/>
  <c r="W33" i="29"/>
  <c r="V33" i="29"/>
  <c r="O33" i="29"/>
  <c r="N33" i="29"/>
  <c r="M33" i="29"/>
  <c r="L33" i="29"/>
  <c r="K33" i="29"/>
  <c r="S33" i="29" s="1"/>
  <c r="J33" i="29"/>
  <c r="I33" i="29"/>
  <c r="H33" i="29"/>
  <c r="G33" i="29"/>
  <c r="F33" i="29"/>
  <c r="C33" i="29"/>
  <c r="B33" i="29"/>
  <c r="S32" i="29"/>
  <c r="R32" i="29"/>
  <c r="Q32" i="29"/>
  <c r="P32" i="29"/>
  <c r="E32" i="29"/>
  <c r="T32" i="29" s="1"/>
  <c r="W30" i="29"/>
  <c r="V30" i="29"/>
  <c r="O30" i="29"/>
  <c r="N30" i="29"/>
  <c r="M30" i="29"/>
  <c r="L30" i="29"/>
  <c r="K30" i="29"/>
  <c r="J30" i="29"/>
  <c r="I30" i="29"/>
  <c r="S30" i="29" s="1"/>
  <c r="H30" i="29"/>
  <c r="G30" i="29"/>
  <c r="F30" i="29"/>
  <c r="C30" i="29"/>
  <c r="B30" i="29"/>
  <c r="E30" i="29" s="1"/>
  <c r="U29" i="29"/>
  <c r="T29" i="29"/>
  <c r="S29" i="29"/>
  <c r="R29" i="29"/>
  <c r="Q29" i="29"/>
  <c r="P29" i="29"/>
  <c r="E29" i="29"/>
  <c r="S28" i="29"/>
  <c r="R28" i="29"/>
  <c r="Q28" i="29"/>
  <c r="P28" i="29"/>
  <c r="E28" i="29"/>
  <c r="U28" i="29" s="1"/>
  <c r="S27" i="29"/>
  <c r="R27" i="29"/>
  <c r="Q27" i="29"/>
  <c r="P27" i="29"/>
  <c r="E27" i="29"/>
  <c r="T27" i="29" s="1"/>
  <c r="U26" i="29"/>
  <c r="S26" i="29"/>
  <c r="R26" i="29"/>
  <c r="Q26" i="29"/>
  <c r="P26" i="29"/>
  <c r="E26" i="29"/>
  <c r="T26" i="29" s="1"/>
  <c r="W24" i="29"/>
  <c r="V24" i="29"/>
  <c r="O24" i="29"/>
  <c r="N24" i="29"/>
  <c r="M24" i="29"/>
  <c r="L24" i="29"/>
  <c r="K24" i="29"/>
  <c r="J24" i="29"/>
  <c r="I24" i="29"/>
  <c r="H24" i="29"/>
  <c r="R24" i="29" s="1"/>
  <c r="G24" i="29"/>
  <c r="F24" i="29"/>
  <c r="C24" i="29"/>
  <c r="E24" i="29" s="1"/>
  <c r="B24" i="29"/>
  <c r="S23" i="29"/>
  <c r="R23" i="29"/>
  <c r="Q23" i="29"/>
  <c r="P23" i="29"/>
  <c r="E23" i="29"/>
  <c r="U23" i="29" s="1"/>
  <c r="S22" i="29"/>
  <c r="R22" i="29"/>
  <c r="Q22" i="29"/>
  <c r="P22" i="29"/>
  <c r="E22" i="29"/>
  <c r="T22" i="29" s="1"/>
  <c r="U21" i="29"/>
  <c r="S21" i="29"/>
  <c r="R21" i="29"/>
  <c r="Q21" i="29"/>
  <c r="P21" i="29"/>
  <c r="E21" i="29"/>
  <c r="T21" i="29" s="1"/>
  <c r="S20" i="29"/>
  <c r="R20" i="29"/>
  <c r="Q20" i="29"/>
  <c r="P20" i="29"/>
  <c r="E20" i="29"/>
  <c r="S19" i="29"/>
  <c r="R19" i="29"/>
  <c r="Q19" i="29"/>
  <c r="P19" i="29"/>
  <c r="E19" i="29"/>
  <c r="U19" i="29" s="1"/>
  <c r="S18" i="29"/>
  <c r="R18" i="29"/>
  <c r="Q18" i="29"/>
  <c r="P18" i="29"/>
  <c r="E18" i="29"/>
  <c r="T18" i="29" s="1"/>
  <c r="W16" i="29"/>
  <c r="V16" i="29"/>
  <c r="O16" i="29"/>
  <c r="N16" i="29"/>
  <c r="M16" i="29"/>
  <c r="L16" i="29"/>
  <c r="K16" i="29"/>
  <c r="J16" i="29"/>
  <c r="I16" i="29"/>
  <c r="S16" i="29" s="1"/>
  <c r="H16" i="29"/>
  <c r="G16" i="29"/>
  <c r="F16" i="29"/>
  <c r="C16" i="29"/>
  <c r="B16" i="29"/>
  <c r="E16" i="29" s="1"/>
  <c r="S15" i="29"/>
  <c r="R15" i="29"/>
  <c r="Q15" i="29"/>
  <c r="P15" i="29"/>
  <c r="E15" i="29"/>
  <c r="S14" i="29"/>
  <c r="R14" i="29"/>
  <c r="Q14" i="29"/>
  <c r="P14" i="29"/>
  <c r="E14" i="29"/>
  <c r="U14" i="29" s="1"/>
  <c r="S13" i="29"/>
  <c r="R13" i="29"/>
  <c r="Q13" i="29"/>
  <c r="P13" i="29"/>
  <c r="E13" i="29"/>
  <c r="T13" i="29" s="1"/>
  <c r="S12" i="29"/>
  <c r="R12" i="29"/>
  <c r="Q12" i="29"/>
  <c r="P12" i="29"/>
  <c r="E12" i="29"/>
  <c r="U11" i="29"/>
  <c r="T11" i="29"/>
  <c r="S11" i="29"/>
  <c r="R11" i="29"/>
  <c r="Q11" i="29"/>
  <c r="P11" i="29"/>
  <c r="E11" i="29"/>
  <c r="S10" i="29"/>
  <c r="R10" i="29"/>
  <c r="Q10" i="29"/>
  <c r="P10" i="29"/>
  <c r="E10" i="29"/>
  <c r="U10" i="29" s="1"/>
  <c r="S9" i="29"/>
  <c r="R9" i="29"/>
  <c r="Q9" i="29"/>
  <c r="P9" i="29"/>
  <c r="E9" i="29"/>
  <c r="U9" i="29" s="1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S91" i="28"/>
  <c r="R91" i="28"/>
  <c r="Q91" i="28"/>
  <c r="P91" i="28"/>
  <c r="E91" i="28"/>
  <c r="U91" i="28" s="1"/>
  <c r="S90" i="28"/>
  <c r="R90" i="28"/>
  <c r="Q90" i="28"/>
  <c r="P90" i="28"/>
  <c r="E90" i="28"/>
  <c r="T90" i="28" s="1"/>
  <c r="S89" i="28"/>
  <c r="R89" i="28"/>
  <c r="Q89" i="28"/>
  <c r="P89" i="28"/>
  <c r="E89" i="28"/>
  <c r="T88" i="28"/>
  <c r="S88" i="28"/>
  <c r="R88" i="28"/>
  <c r="Q88" i="28"/>
  <c r="P88" i="28"/>
  <c r="E88" i="28"/>
  <c r="U88" i="28" s="1"/>
  <c r="S87" i="28"/>
  <c r="R87" i="28"/>
  <c r="Q87" i="28"/>
  <c r="P87" i="28"/>
  <c r="E87" i="28"/>
  <c r="U87" i="28" s="1"/>
  <c r="S86" i="28"/>
  <c r="R86" i="28"/>
  <c r="Q86" i="28"/>
  <c r="P86" i="28"/>
  <c r="E86" i="28"/>
  <c r="T86" i="28" s="1"/>
  <c r="W72" i="28"/>
  <c r="V72" i="28"/>
  <c r="O72" i="28"/>
  <c r="N72" i="28"/>
  <c r="M72" i="28"/>
  <c r="L72" i="28"/>
  <c r="K72" i="28"/>
  <c r="J72" i="28"/>
  <c r="I72" i="28"/>
  <c r="S72" i="28" s="1"/>
  <c r="H72" i="28"/>
  <c r="P72" i="28" s="1"/>
  <c r="G72" i="28"/>
  <c r="F72" i="28"/>
  <c r="C72" i="28"/>
  <c r="B72" i="28"/>
  <c r="W71" i="28"/>
  <c r="V71" i="28"/>
  <c r="O71" i="28"/>
  <c r="N71" i="28"/>
  <c r="M71" i="28"/>
  <c r="L71" i="28"/>
  <c r="K71" i="28"/>
  <c r="J71" i="28"/>
  <c r="I71" i="28"/>
  <c r="H71" i="28"/>
  <c r="G71" i="28"/>
  <c r="F71" i="28"/>
  <c r="C71" i="28"/>
  <c r="E71" i="28" s="1"/>
  <c r="B71" i="28"/>
  <c r="W70" i="28"/>
  <c r="V70" i="28"/>
  <c r="O70" i="28"/>
  <c r="N70" i="28"/>
  <c r="M70" i="28"/>
  <c r="L70" i="28"/>
  <c r="K70" i="28"/>
  <c r="J70" i="28"/>
  <c r="I70" i="28"/>
  <c r="H70" i="28"/>
  <c r="P70" i="28" s="1"/>
  <c r="G70" i="28"/>
  <c r="F70" i="28"/>
  <c r="C70" i="28"/>
  <c r="B70" i="28"/>
  <c r="S69" i="28"/>
  <c r="R69" i="28"/>
  <c r="Q69" i="28"/>
  <c r="P69" i="28"/>
  <c r="E69" i="28"/>
  <c r="T69" i="28" s="1"/>
  <c r="W67" i="28"/>
  <c r="V67" i="28"/>
  <c r="O67" i="28"/>
  <c r="N67" i="28"/>
  <c r="M67" i="28"/>
  <c r="L67" i="28"/>
  <c r="K67" i="28"/>
  <c r="J67" i="28"/>
  <c r="I67" i="28"/>
  <c r="H67" i="28"/>
  <c r="P67" i="28" s="1"/>
  <c r="G67" i="28"/>
  <c r="F67" i="28"/>
  <c r="C67" i="28"/>
  <c r="B67" i="28"/>
  <c r="W66" i="28"/>
  <c r="V66" i="28"/>
  <c r="O66" i="28"/>
  <c r="N66" i="28"/>
  <c r="M66" i="28"/>
  <c r="L66" i="28"/>
  <c r="K66" i="28"/>
  <c r="J66" i="28"/>
  <c r="I66" i="28"/>
  <c r="H66" i="28"/>
  <c r="R66" i="28" s="1"/>
  <c r="G66" i="28"/>
  <c r="F66" i="28"/>
  <c r="C66" i="28"/>
  <c r="E66" i="28" s="1"/>
  <c r="B66" i="28"/>
  <c r="S65" i="28"/>
  <c r="R65" i="28"/>
  <c r="Q65" i="28"/>
  <c r="P65" i="28"/>
  <c r="E65" i="28"/>
  <c r="U65" i="28" s="1"/>
  <c r="S64" i="28"/>
  <c r="R64" i="28"/>
  <c r="Q64" i="28"/>
  <c r="P64" i="28"/>
  <c r="E64" i="28"/>
  <c r="T64" i="28" s="1"/>
  <c r="S63" i="28"/>
  <c r="R63" i="28"/>
  <c r="Q63" i="28"/>
  <c r="P63" i="28"/>
  <c r="E63" i="28"/>
  <c r="T63" i="28" s="1"/>
  <c r="T62" i="28"/>
  <c r="S62" i="28"/>
  <c r="R62" i="28"/>
  <c r="Q62" i="28"/>
  <c r="P62" i="28"/>
  <c r="E62" i="28"/>
  <c r="U62" i="28" s="1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S59" i="28" s="1"/>
  <c r="H59" i="28"/>
  <c r="G59" i="28"/>
  <c r="F59" i="28"/>
  <c r="C59" i="28"/>
  <c r="B59" i="28"/>
  <c r="E59" i="28" s="1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S56" i="28"/>
  <c r="R56" i="28"/>
  <c r="Q56" i="28"/>
  <c r="P56" i="28"/>
  <c r="E56" i="28"/>
  <c r="T56" i="28" s="1"/>
  <c r="S55" i="28"/>
  <c r="R55" i="28"/>
  <c r="Q55" i="28"/>
  <c r="P55" i="28"/>
  <c r="E55" i="28"/>
  <c r="T55" i="28" s="1"/>
  <c r="W53" i="28"/>
  <c r="V53" i="28"/>
  <c r="O53" i="28"/>
  <c r="N53" i="28"/>
  <c r="M53" i="28"/>
  <c r="L53" i="28"/>
  <c r="K53" i="28"/>
  <c r="J53" i="28"/>
  <c r="I53" i="28"/>
  <c r="H53" i="28"/>
  <c r="R53" i="28" s="1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T51" i="28" s="1"/>
  <c r="S50" i="28"/>
  <c r="R50" i="28"/>
  <c r="Q50" i="28"/>
  <c r="P50" i="28"/>
  <c r="E50" i="28"/>
  <c r="U49" i="28"/>
  <c r="T49" i="28"/>
  <c r="S49" i="28"/>
  <c r="R49" i="28"/>
  <c r="Q49" i="28"/>
  <c r="P49" i="28"/>
  <c r="E49" i="28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U46" i="28"/>
  <c r="S46" i="28"/>
  <c r="R46" i="28"/>
  <c r="Q46" i="28"/>
  <c r="P46" i="28"/>
  <c r="E46" i="28"/>
  <c r="T46" i="28" s="1"/>
  <c r="S45" i="28"/>
  <c r="R45" i="28"/>
  <c r="Q45" i="28"/>
  <c r="P45" i="28"/>
  <c r="E45" i="28"/>
  <c r="S44" i="28"/>
  <c r="R44" i="28"/>
  <c r="Q44" i="28"/>
  <c r="P44" i="28"/>
  <c r="E44" i="28"/>
  <c r="U44" i="28" s="1"/>
  <c r="S43" i="28"/>
  <c r="R43" i="28"/>
  <c r="Q43" i="28"/>
  <c r="P43" i="28"/>
  <c r="E43" i="28"/>
  <c r="U43" i="28" s="1"/>
  <c r="S42" i="28"/>
  <c r="R42" i="28"/>
  <c r="Q42" i="28"/>
  <c r="P42" i="28"/>
  <c r="E42" i="28"/>
  <c r="W40" i="28"/>
  <c r="V40" i="28"/>
  <c r="O40" i="28"/>
  <c r="N40" i="28"/>
  <c r="M40" i="28"/>
  <c r="L40" i="28"/>
  <c r="K40" i="28"/>
  <c r="J40" i="28"/>
  <c r="I40" i="28"/>
  <c r="Q40" i="28" s="1"/>
  <c r="H40" i="28"/>
  <c r="R40" i="28" s="1"/>
  <c r="G40" i="28"/>
  <c r="F40" i="28"/>
  <c r="C40" i="28"/>
  <c r="B40" i="28"/>
  <c r="S39" i="28"/>
  <c r="R39" i="28"/>
  <c r="Q39" i="28"/>
  <c r="P39" i="28"/>
  <c r="E39" i="28"/>
  <c r="U39" i="28" s="1"/>
  <c r="S38" i="28"/>
  <c r="R38" i="28"/>
  <c r="Q38" i="28"/>
  <c r="P38" i="28"/>
  <c r="E38" i="28"/>
  <c r="T38" i="28" s="1"/>
  <c r="S37" i="28"/>
  <c r="R37" i="28"/>
  <c r="Q37" i="28"/>
  <c r="P37" i="28"/>
  <c r="E37" i="28"/>
  <c r="T37" i="28" s="1"/>
  <c r="T36" i="28"/>
  <c r="S36" i="28"/>
  <c r="R36" i="28"/>
  <c r="Q36" i="28"/>
  <c r="P36" i="28"/>
  <c r="E36" i="28"/>
  <c r="U36" i="28" s="1"/>
  <c r="S35" i="28"/>
  <c r="R35" i="28"/>
  <c r="Q35" i="28"/>
  <c r="P35" i="28"/>
  <c r="E35" i="28"/>
  <c r="W33" i="28"/>
  <c r="V33" i="28"/>
  <c r="O33" i="28"/>
  <c r="N33" i="28"/>
  <c r="M33" i="28"/>
  <c r="L33" i="28"/>
  <c r="K33" i="28"/>
  <c r="S33" i="28" s="1"/>
  <c r="J33" i="28"/>
  <c r="I33" i="28"/>
  <c r="H33" i="28"/>
  <c r="G33" i="28"/>
  <c r="F33" i="28"/>
  <c r="C33" i="28"/>
  <c r="B33" i="28"/>
  <c r="S32" i="28"/>
  <c r="R32" i="28"/>
  <c r="Q32" i="28"/>
  <c r="P32" i="28"/>
  <c r="E32" i="28"/>
  <c r="T32" i="28" s="1"/>
  <c r="W30" i="28"/>
  <c r="V30" i="28"/>
  <c r="O30" i="28"/>
  <c r="N30" i="28"/>
  <c r="M30" i="28"/>
  <c r="L30" i="28"/>
  <c r="K30" i="28"/>
  <c r="J30" i="28"/>
  <c r="I30" i="28"/>
  <c r="H30" i="28"/>
  <c r="R30" i="28" s="1"/>
  <c r="G30" i="28"/>
  <c r="F30" i="28"/>
  <c r="C30" i="28"/>
  <c r="B30" i="28"/>
  <c r="S29" i="28"/>
  <c r="R29" i="28"/>
  <c r="Q29" i="28"/>
  <c r="P29" i="28"/>
  <c r="E29" i="28"/>
  <c r="U29" i="28" s="1"/>
  <c r="S28" i="28"/>
  <c r="R28" i="28"/>
  <c r="Q28" i="28"/>
  <c r="P28" i="28"/>
  <c r="E28" i="28"/>
  <c r="T28" i="28" s="1"/>
  <c r="S27" i="28"/>
  <c r="R27" i="28"/>
  <c r="Q27" i="28"/>
  <c r="P27" i="28"/>
  <c r="E27" i="28"/>
  <c r="T27" i="28" s="1"/>
  <c r="T26" i="28"/>
  <c r="S26" i="28"/>
  <c r="R26" i="28"/>
  <c r="Q26" i="28"/>
  <c r="P26" i="28"/>
  <c r="E26" i="28"/>
  <c r="U26" i="28" s="1"/>
  <c r="W24" i="28"/>
  <c r="V24" i="28"/>
  <c r="S24" i="28"/>
  <c r="O24" i="28"/>
  <c r="N24" i="28"/>
  <c r="M24" i="28"/>
  <c r="L24" i="28"/>
  <c r="K24" i="28"/>
  <c r="J24" i="28"/>
  <c r="I24" i="28"/>
  <c r="Q24" i="28" s="1"/>
  <c r="H24" i="28"/>
  <c r="G24" i="28"/>
  <c r="F24" i="28"/>
  <c r="C24" i="28"/>
  <c r="B24" i="28"/>
  <c r="E24" i="28" s="1"/>
  <c r="S23" i="28"/>
  <c r="R23" i="28"/>
  <c r="Q23" i="28"/>
  <c r="P23" i="28"/>
  <c r="E23" i="28"/>
  <c r="T23" i="28" s="1"/>
  <c r="U22" i="28"/>
  <c r="S22" i="28"/>
  <c r="R22" i="28"/>
  <c r="Q22" i="28"/>
  <c r="P22" i="28"/>
  <c r="E22" i="28"/>
  <c r="T22" i="28" s="1"/>
  <c r="U21" i="28"/>
  <c r="S21" i="28"/>
  <c r="R21" i="28"/>
  <c r="Q21" i="28"/>
  <c r="P21" i="28"/>
  <c r="E21" i="28"/>
  <c r="T21" i="28" s="1"/>
  <c r="S20" i="28"/>
  <c r="R20" i="28"/>
  <c r="Q20" i="28"/>
  <c r="P20" i="28"/>
  <c r="E20" i="28"/>
  <c r="U20" i="28" s="1"/>
  <c r="S19" i="28"/>
  <c r="R19" i="28"/>
  <c r="Q19" i="28"/>
  <c r="P19" i="28"/>
  <c r="E19" i="28"/>
  <c r="T19" i="28" s="1"/>
  <c r="S18" i="28"/>
  <c r="R18" i="28"/>
  <c r="Q18" i="28"/>
  <c r="P18" i="28"/>
  <c r="E18" i="28"/>
  <c r="T18" i="28" s="1"/>
  <c r="W16" i="28"/>
  <c r="V16" i="28"/>
  <c r="O16" i="28"/>
  <c r="N16" i="28"/>
  <c r="M16" i="28"/>
  <c r="L16" i="28"/>
  <c r="K16" i="28"/>
  <c r="J16" i="28"/>
  <c r="I16" i="28"/>
  <c r="Q16" i="28" s="1"/>
  <c r="H16" i="28"/>
  <c r="R16" i="28" s="1"/>
  <c r="G16" i="28"/>
  <c r="F16" i="28"/>
  <c r="C16" i="28"/>
  <c r="B16" i="28"/>
  <c r="S15" i="28"/>
  <c r="R15" i="28"/>
  <c r="Q15" i="28"/>
  <c r="P15" i="28"/>
  <c r="E15" i="28"/>
  <c r="U15" i="28" s="1"/>
  <c r="S14" i="28"/>
  <c r="R14" i="28"/>
  <c r="Q14" i="28"/>
  <c r="P14" i="28"/>
  <c r="E14" i="28"/>
  <c r="T14" i="28" s="1"/>
  <c r="S13" i="28"/>
  <c r="R13" i="28"/>
  <c r="Q13" i="28"/>
  <c r="P13" i="28"/>
  <c r="E13" i="28"/>
  <c r="U12" i="28"/>
  <c r="S12" i="28"/>
  <c r="R12" i="28"/>
  <c r="Q12" i="28"/>
  <c r="P12" i="28"/>
  <c r="E12" i="28"/>
  <c r="T12" i="28" s="1"/>
  <c r="S11" i="28"/>
  <c r="R11" i="28"/>
  <c r="Q11" i="28"/>
  <c r="P11" i="28"/>
  <c r="E11" i="28"/>
  <c r="U11" i="28" s="1"/>
  <c r="S10" i="28"/>
  <c r="R10" i="28"/>
  <c r="Q10" i="28"/>
  <c r="P10" i="28"/>
  <c r="E10" i="28"/>
  <c r="T10" i="28" s="1"/>
  <c r="S9" i="28"/>
  <c r="R9" i="28"/>
  <c r="Q9" i="28"/>
  <c r="P9" i="28"/>
  <c r="E9" i="28"/>
  <c r="U93" i="27"/>
  <c r="T93" i="27"/>
  <c r="S93" i="27"/>
  <c r="R93" i="27"/>
  <c r="Q93" i="27"/>
  <c r="P93" i="27"/>
  <c r="E93" i="27"/>
  <c r="S92" i="27"/>
  <c r="R92" i="27"/>
  <c r="Q92" i="27"/>
  <c r="P92" i="27"/>
  <c r="E92" i="27"/>
  <c r="U92" i="27" s="1"/>
  <c r="S91" i="27"/>
  <c r="R91" i="27"/>
  <c r="Q91" i="27"/>
  <c r="P91" i="27"/>
  <c r="E91" i="27"/>
  <c r="T91" i="27" s="1"/>
  <c r="U90" i="27"/>
  <c r="S90" i="27"/>
  <c r="R90" i="27"/>
  <c r="Q90" i="27"/>
  <c r="P90" i="27"/>
  <c r="E90" i="27"/>
  <c r="T90" i="27" s="1"/>
  <c r="U89" i="27"/>
  <c r="S89" i="27"/>
  <c r="R89" i="27"/>
  <c r="Q89" i="27"/>
  <c r="P89" i="27"/>
  <c r="E89" i="27"/>
  <c r="T89" i="27" s="1"/>
  <c r="S88" i="27"/>
  <c r="R88" i="27"/>
  <c r="Q88" i="27"/>
  <c r="P88" i="27"/>
  <c r="E88" i="27"/>
  <c r="U88" i="27" s="1"/>
  <c r="S87" i="27"/>
  <c r="R87" i="27"/>
  <c r="Q87" i="27"/>
  <c r="P87" i="27"/>
  <c r="E87" i="27"/>
  <c r="T87" i="27" s="1"/>
  <c r="S86" i="27"/>
  <c r="R86" i="27"/>
  <c r="Q86" i="27"/>
  <c r="P86" i="27"/>
  <c r="E86" i="27"/>
  <c r="T86" i="27" s="1"/>
  <c r="W72" i="27"/>
  <c r="V72" i="27"/>
  <c r="O72" i="27"/>
  <c r="N72" i="27"/>
  <c r="M72" i="27"/>
  <c r="L72" i="27"/>
  <c r="K72" i="27"/>
  <c r="J72" i="27"/>
  <c r="I72" i="27"/>
  <c r="H72" i="27"/>
  <c r="G72" i="27"/>
  <c r="F72" i="27"/>
  <c r="C72" i="27"/>
  <c r="B72" i="27"/>
  <c r="W71" i="27"/>
  <c r="V71" i="27"/>
  <c r="O71" i="27"/>
  <c r="N71" i="27"/>
  <c r="M71" i="27"/>
  <c r="L71" i="27"/>
  <c r="K71" i="27"/>
  <c r="J71" i="27"/>
  <c r="I71" i="27"/>
  <c r="S71" i="27" s="1"/>
  <c r="H71" i="27"/>
  <c r="P71" i="27" s="1"/>
  <c r="G71" i="27"/>
  <c r="F71" i="27"/>
  <c r="C71" i="27"/>
  <c r="B71" i="27"/>
  <c r="W70" i="27"/>
  <c r="V70" i="27"/>
  <c r="S70" i="27"/>
  <c r="O70" i="27"/>
  <c r="N70" i="27"/>
  <c r="M70" i="27"/>
  <c r="L70" i="27"/>
  <c r="K70" i="27"/>
  <c r="J70" i="27"/>
  <c r="I70" i="27"/>
  <c r="H70" i="27"/>
  <c r="G70" i="27"/>
  <c r="F70" i="27"/>
  <c r="C70" i="27"/>
  <c r="B70" i="27"/>
  <c r="E70" i="27" s="1"/>
  <c r="S69" i="27"/>
  <c r="R69" i="27"/>
  <c r="Q69" i="27"/>
  <c r="P69" i="27"/>
  <c r="E69" i="27"/>
  <c r="W67" i="27"/>
  <c r="V67" i="27"/>
  <c r="O67" i="27"/>
  <c r="N67" i="27"/>
  <c r="M67" i="27"/>
  <c r="L67" i="27"/>
  <c r="K67" i="27"/>
  <c r="J67" i="27"/>
  <c r="I67" i="27"/>
  <c r="H67" i="27"/>
  <c r="R67" i="27" s="1"/>
  <c r="G67" i="27"/>
  <c r="F67" i="27"/>
  <c r="C67" i="27"/>
  <c r="E67" i="27" s="1"/>
  <c r="B67" i="27"/>
  <c r="W66" i="27"/>
  <c r="V66" i="27"/>
  <c r="S66" i="27"/>
  <c r="O66" i="27"/>
  <c r="N66" i="27"/>
  <c r="M66" i="27"/>
  <c r="L66" i="27"/>
  <c r="K66" i="27"/>
  <c r="J66" i="27"/>
  <c r="I66" i="27"/>
  <c r="H66" i="27"/>
  <c r="R66" i="27" s="1"/>
  <c r="G66" i="27"/>
  <c r="F66" i="27"/>
  <c r="C66" i="27"/>
  <c r="B66" i="27"/>
  <c r="S65" i="27"/>
  <c r="R65" i="27"/>
  <c r="Q65" i="27"/>
  <c r="P65" i="27"/>
  <c r="E65" i="27"/>
  <c r="U64" i="27"/>
  <c r="S64" i="27"/>
  <c r="R64" i="27"/>
  <c r="Q64" i="27"/>
  <c r="P64" i="27"/>
  <c r="E64" i="27"/>
  <c r="T64" i="27" s="1"/>
  <c r="U63" i="27"/>
  <c r="S63" i="27"/>
  <c r="R63" i="27"/>
  <c r="Q63" i="27"/>
  <c r="P63" i="27"/>
  <c r="E63" i="27"/>
  <c r="T63" i="27" s="1"/>
  <c r="S62" i="27"/>
  <c r="R62" i="27"/>
  <c r="Q62" i="27"/>
  <c r="P62" i="27"/>
  <c r="E62" i="27"/>
  <c r="U62" i="27" s="1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S56" i="27"/>
  <c r="R56" i="27"/>
  <c r="Q56" i="27"/>
  <c r="P56" i="27"/>
  <c r="E56" i="27"/>
  <c r="T56" i="27" s="1"/>
  <c r="S55" i="27"/>
  <c r="R55" i="27"/>
  <c r="Q55" i="27"/>
  <c r="P55" i="27"/>
  <c r="E55" i="27"/>
  <c r="T55" i="27" s="1"/>
  <c r="W53" i="27"/>
  <c r="V53" i="27"/>
  <c r="O53" i="27"/>
  <c r="N53" i="27"/>
  <c r="M53" i="27"/>
  <c r="L53" i="27"/>
  <c r="K53" i="27"/>
  <c r="J53" i="27"/>
  <c r="I53" i="27"/>
  <c r="Q53" i="27" s="1"/>
  <c r="H53" i="27"/>
  <c r="R53" i="27" s="1"/>
  <c r="G53" i="27"/>
  <c r="F53" i="27"/>
  <c r="C53" i="27"/>
  <c r="B53" i="27"/>
  <c r="S52" i="27"/>
  <c r="R52" i="27"/>
  <c r="Q52" i="27"/>
  <c r="P52" i="27"/>
  <c r="E52" i="27"/>
  <c r="U52" i="27" s="1"/>
  <c r="U51" i="27"/>
  <c r="S51" i="27"/>
  <c r="R51" i="27"/>
  <c r="Q51" i="27"/>
  <c r="P51" i="27"/>
  <c r="E51" i="27"/>
  <c r="T51" i="27" s="1"/>
  <c r="S50" i="27"/>
  <c r="R50" i="27"/>
  <c r="Q50" i="27"/>
  <c r="P50" i="27"/>
  <c r="E50" i="27"/>
  <c r="T50" i="27" s="1"/>
  <c r="S49" i="27"/>
  <c r="R49" i="27"/>
  <c r="Q49" i="27"/>
  <c r="P49" i="27"/>
  <c r="E49" i="27"/>
  <c r="S48" i="27"/>
  <c r="R48" i="27"/>
  <c r="Q48" i="27"/>
  <c r="P48" i="27"/>
  <c r="E48" i="27"/>
  <c r="U48" i="27" s="1"/>
  <c r="U47" i="27"/>
  <c r="S47" i="27"/>
  <c r="R47" i="27"/>
  <c r="Q47" i="27"/>
  <c r="P47" i="27"/>
  <c r="E47" i="27"/>
  <c r="T47" i="27" s="1"/>
  <c r="S46" i="27"/>
  <c r="R46" i="27"/>
  <c r="Q46" i="27"/>
  <c r="P46" i="27"/>
  <c r="E46" i="27"/>
  <c r="T46" i="27" s="1"/>
  <c r="S45" i="27"/>
  <c r="R45" i="27"/>
  <c r="Q45" i="27"/>
  <c r="P45" i="27"/>
  <c r="E45" i="27"/>
  <c r="S44" i="27"/>
  <c r="R44" i="27"/>
  <c r="Q44" i="27"/>
  <c r="P44" i="27"/>
  <c r="E44" i="27"/>
  <c r="U44" i="27" s="1"/>
  <c r="U43" i="27"/>
  <c r="S43" i="27"/>
  <c r="R43" i="27"/>
  <c r="Q43" i="27"/>
  <c r="P43" i="27"/>
  <c r="E43" i="27"/>
  <c r="T43" i="27" s="1"/>
  <c r="S42" i="27"/>
  <c r="R42" i="27"/>
  <c r="Q42" i="27"/>
  <c r="P42" i="27"/>
  <c r="E42" i="27"/>
  <c r="T42" i="27" s="1"/>
  <c r="W40" i="27"/>
  <c r="V40" i="27"/>
  <c r="O40" i="27"/>
  <c r="N40" i="27"/>
  <c r="M40" i="27"/>
  <c r="L40" i="27"/>
  <c r="K40" i="27"/>
  <c r="J40" i="27"/>
  <c r="I40" i="27"/>
  <c r="S40" i="27" s="1"/>
  <c r="H40" i="27"/>
  <c r="G40" i="27"/>
  <c r="F40" i="27"/>
  <c r="C40" i="27"/>
  <c r="B40" i="27"/>
  <c r="S39" i="27"/>
  <c r="R39" i="27"/>
  <c r="Q39" i="27"/>
  <c r="P39" i="27"/>
  <c r="E39" i="27"/>
  <c r="U39" i="27" s="1"/>
  <c r="S38" i="27"/>
  <c r="R38" i="27"/>
  <c r="Q38" i="27"/>
  <c r="P38" i="27"/>
  <c r="T38" i="27" s="1"/>
  <c r="E38" i="27"/>
  <c r="U37" i="27"/>
  <c r="S37" i="27"/>
  <c r="R37" i="27"/>
  <c r="Q37" i="27"/>
  <c r="P37" i="27"/>
  <c r="E37" i="27"/>
  <c r="T37" i="27" s="1"/>
  <c r="T36" i="27"/>
  <c r="S36" i="27"/>
  <c r="R36" i="27"/>
  <c r="Q36" i="27"/>
  <c r="P36" i="27"/>
  <c r="E36" i="27"/>
  <c r="U36" i="27" s="1"/>
  <c r="S35" i="27"/>
  <c r="R35" i="27"/>
  <c r="Q35" i="27"/>
  <c r="P35" i="27"/>
  <c r="E35" i="27"/>
  <c r="W33" i="27"/>
  <c r="V33" i="27"/>
  <c r="O33" i="27"/>
  <c r="N33" i="27"/>
  <c r="M33" i="27"/>
  <c r="L33" i="27"/>
  <c r="K33" i="27"/>
  <c r="J33" i="27"/>
  <c r="I33" i="27"/>
  <c r="H33" i="27"/>
  <c r="G33" i="27"/>
  <c r="F33" i="27"/>
  <c r="C33" i="27"/>
  <c r="B33" i="27"/>
  <c r="S32" i="27"/>
  <c r="R32" i="27"/>
  <c r="Q32" i="27"/>
  <c r="U32" i="27" s="1"/>
  <c r="P32" i="27"/>
  <c r="E32" i="27"/>
  <c r="W30" i="27"/>
  <c r="V30" i="27"/>
  <c r="S30" i="27"/>
  <c r="O30" i="27"/>
  <c r="N30" i="27"/>
  <c r="M30" i="27"/>
  <c r="L30" i="27"/>
  <c r="K30" i="27"/>
  <c r="J30" i="27"/>
  <c r="I30" i="27"/>
  <c r="H30" i="27"/>
  <c r="R30" i="27" s="1"/>
  <c r="G30" i="27"/>
  <c r="F30" i="27"/>
  <c r="C30" i="27"/>
  <c r="B30" i="27"/>
  <c r="E30" i="27" s="1"/>
  <c r="S29" i="27"/>
  <c r="R29" i="27"/>
  <c r="Q29" i="27"/>
  <c r="P29" i="27"/>
  <c r="E29" i="27"/>
  <c r="U29" i="27" s="1"/>
  <c r="S28" i="27"/>
  <c r="R28" i="27"/>
  <c r="Q28" i="27"/>
  <c r="P28" i="27"/>
  <c r="E28" i="27"/>
  <c r="U28" i="27" s="1"/>
  <c r="S27" i="27"/>
  <c r="R27" i="27"/>
  <c r="Q27" i="27"/>
  <c r="P27" i="27"/>
  <c r="E27" i="27"/>
  <c r="S26" i="27"/>
  <c r="R26" i="27"/>
  <c r="Q26" i="27"/>
  <c r="P26" i="27"/>
  <c r="E26" i="27"/>
  <c r="W24" i="27"/>
  <c r="V24" i="27"/>
  <c r="O24" i="27"/>
  <c r="N24" i="27"/>
  <c r="M24" i="27"/>
  <c r="L24" i="27"/>
  <c r="K24" i="27"/>
  <c r="J24" i="27"/>
  <c r="I24" i="27"/>
  <c r="H24" i="27"/>
  <c r="G24" i="27"/>
  <c r="F24" i="27"/>
  <c r="C24" i="27"/>
  <c r="B24" i="27"/>
  <c r="E24" i="27" s="1"/>
  <c r="T23" i="27"/>
  <c r="S23" i="27"/>
  <c r="R23" i="27"/>
  <c r="Q23" i="27"/>
  <c r="P23" i="27"/>
  <c r="E23" i="27"/>
  <c r="U23" i="27" s="1"/>
  <c r="U22" i="27"/>
  <c r="S22" i="27"/>
  <c r="R22" i="27"/>
  <c r="Q22" i="27"/>
  <c r="P22" i="27"/>
  <c r="E22" i="27"/>
  <c r="T22" i="27" s="1"/>
  <c r="T21" i="27"/>
  <c r="S21" i="27"/>
  <c r="R21" i="27"/>
  <c r="Q21" i="27"/>
  <c r="P21" i="27"/>
  <c r="E21" i="27"/>
  <c r="U21" i="27" s="1"/>
  <c r="S20" i="27"/>
  <c r="R20" i="27"/>
  <c r="Q20" i="27"/>
  <c r="P20" i="27"/>
  <c r="E20" i="27"/>
  <c r="U20" i="27" s="1"/>
  <c r="T19" i="27"/>
  <c r="S19" i="27"/>
  <c r="R19" i="27"/>
  <c r="Q19" i="27"/>
  <c r="P19" i="27"/>
  <c r="E19" i="27"/>
  <c r="U19" i="27" s="1"/>
  <c r="U18" i="27"/>
  <c r="S18" i="27"/>
  <c r="R18" i="27"/>
  <c r="Q18" i="27"/>
  <c r="P18" i="27"/>
  <c r="E18" i="27"/>
  <c r="T18" i="27" s="1"/>
  <c r="W16" i="27"/>
  <c r="V16" i="27"/>
  <c r="S16" i="27"/>
  <c r="O16" i="27"/>
  <c r="N16" i="27"/>
  <c r="M16" i="27"/>
  <c r="L16" i="27"/>
  <c r="K16" i="27"/>
  <c r="J16" i="27"/>
  <c r="I16" i="27"/>
  <c r="H16" i="27"/>
  <c r="R16" i="27" s="1"/>
  <c r="G16" i="27"/>
  <c r="F16" i="27"/>
  <c r="C16" i="27"/>
  <c r="B16" i="27"/>
  <c r="E16" i="27" s="1"/>
  <c r="S15" i="27"/>
  <c r="R15" i="27"/>
  <c r="Q15" i="27"/>
  <c r="P15" i="27"/>
  <c r="E15" i="27"/>
  <c r="U15" i="27" s="1"/>
  <c r="U14" i="27"/>
  <c r="S14" i="27"/>
  <c r="R14" i="27"/>
  <c r="Q14" i="27"/>
  <c r="P14" i="27"/>
  <c r="E14" i="27"/>
  <c r="T14" i="27" s="1"/>
  <c r="S13" i="27"/>
  <c r="R13" i="27"/>
  <c r="Q13" i="27"/>
  <c r="P13" i="27"/>
  <c r="E13" i="27"/>
  <c r="T13" i="27" s="1"/>
  <c r="S12" i="27"/>
  <c r="R12" i="27"/>
  <c r="Q12" i="27"/>
  <c r="P12" i="27"/>
  <c r="E12" i="27"/>
  <c r="U12" i="27" s="1"/>
  <c r="S11" i="27"/>
  <c r="R11" i="27"/>
  <c r="Q11" i="27"/>
  <c r="P11" i="27"/>
  <c r="E11" i="27"/>
  <c r="U11" i="27" s="1"/>
  <c r="S10" i="27"/>
  <c r="R10" i="27"/>
  <c r="Q10" i="27"/>
  <c r="U10" i="27" s="1"/>
  <c r="P10" i="27"/>
  <c r="E10" i="27"/>
  <c r="S9" i="27"/>
  <c r="R9" i="27"/>
  <c r="Q9" i="27"/>
  <c r="P9" i="27"/>
  <c r="E9" i="27"/>
  <c r="U9" i="27" s="1"/>
  <c r="S93" i="26"/>
  <c r="R93" i="26"/>
  <c r="Q93" i="26"/>
  <c r="P93" i="26"/>
  <c r="E93" i="26"/>
  <c r="S92" i="26"/>
  <c r="R92" i="26"/>
  <c r="Q92" i="26"/>
  <c r="P92" i="26"/>
  <c r="E92" i="26"/>
  <c r="U92" i="26" s="1"/>
  <c r="U91" i="26"/>
  <c r="S91" i="26"/>
  <c r="R91" i="26"/>
  <c r="Q91" i="26"/>
  <c r="P91" i="26"/>
  <c r="E91" i="26"/>
  <c r="T91" i="26" s="1"/>
  <c r="S90" i="26"/>
  <c r="R90" i="26"/>
  <c r="Q90" i="26"/>
  <c r="P90" i="26"/>
  <c r="E90" i="26"/>
  <c r="T90" i="26" s="1"/>
  <c r="S89" i="26"/>
  <c r="R89" i="26"/>
  <c r="Q89" i="26"/>
  <c r="P89" i="26"/>
  <c r="E89" i="26"/>
  <c r="S88" i="26"/>
  <c r="R88" i="26"/>
  <c r="Q88" i="26"/>
  <c r="P88" i="26"/>
  <c r="E88" i="26"/>
  <c r="U88" i="26" s="1"/>
  <c r="U87" i="26"/>
  <c r="S87" i="26"/>
  <c r="R87" i="26"/>
  <c r="Q87" i="26"/>
  <c r="P87" i="26"/>
  <c r="E87" i="26"/>
  <c r="T87" i="26" s="1"/>
  <c r="S86" i="26"/>
  <c r="R86" i="26"/>
  <c r="Q86" i="26"/>
  <c r="P86" i="26"/>
  <c r="E86" i="26"/>
  <c r="T86" i="26" s="1"/>
  <c r="W72" i="26"/>
  <c r="V72" i="26"/>
  <c r="O72" i="26"/>
  <c r="N72" i="26"/>
  <c r="M72" i="26"/>
  <c r="L72" i="26"/>
  <c r="K72" i="26"/>
  <c r="J72" i="26"/>
  <c r="I72" i="26"/>
  <c r="S72" i="26" s="1"/>
  <c r="H72" i="26"/>
  <c r="G72" i="26"/>
  <c r="F72" i="26"/>
  <c r="C72" i="26"/>
  <c r="B72" i="26"/>
  <c r="W71" i="26"/>
  <c r="V71" i="26"/>
  <c r="O71" i="26"/>
  <c r="N71" i="26"/>
  <c r="M71" i="26"/>
  <c r="L71" i="26"/>
  <c r="K71" i="26"/>
  <c r="J71" i="26"/>
  <c r="I71" i="26"/>
  <c r="S71" i="26" s="1"/>
  <c r="H71" i="26"/>
  <c r="P71" i="26" s="1"/>
  <c r="G71" i="26"/>
  <c r="F71" i="26"/>
  <c r="C71" i="26"/>
  <c r="B71" i="26"/>
  <c r="W70" i="26"/>
  <c r="V70" i="26"/>
  <c r="O70" i="26"/>
  <c r="N70" i="26"/>
  <c r="M70" i="26"/>
  <c r="L70" i="26"/>
  <c r="K70" i="26"/>
  <c r="J70" i="26"/>
  <c r="R70" i="26" s="1"/>
  <c r="I70" i="26"/>
  <c r="Q70" i="26" s="1"/>
  <c r="H70" i="26"/>
  <c r="G70" i="26"/>
  <c r="F70" i="26"/>
  <c r="C70" i="26"/>
  <c r="E70" i="26" s="1"/>
  <c r="B70" i="26"/>
  <c r="S69" i="26"/>
  <c r="R69" i="26"/>
  <c r="Q69" i="26"/>
  <c r="U69" i="26" s="1"/>
  <c r="P69" i="26"/>
  <c r="E69" i="26"/>
  <c r="T69" i="26" s="1"/>
  <c r="W67" i="26"/>
  <c r="V67" i="26"/>
  <c r="O67" i="26"/>
  <c r="N67" i="26"/>
  <c r="M67" i="26"/>
  <c r="L67" i="26"/>
  <c r="K67" i="26"/>
  <c r="J67" i="26"/>
  <c r="I67" i="26"/>
  <c r="S67" i="26" s="1"/>
  <c r="H67" i="26"/>
  <c r="G67" i="26"/>
  <c r="F67" i="26"/>
  <c r="C67" i="26"/>
  <c r="B67" i="26"/>
  <c r="E67" i="26" s="1"/>
  <c r="W66" i="26"/>
  <c r="V66" i="26"/>
  <c r="O66" i="26"/>
  <c r="N66" i="26"/>
  <c r="M66" i="26"/>
  <c r="L66" i="26"/>
  <c r="K66" i="26"/>
  <c r="J66" i="26"/>
  <c r="I66" i="26"/>
  <c r="Q66" i="26" s="1"/>
  <c r="H66" i="26"/>
  <c r="G66" i="26"/>
  <c r="F66" i="26"/>
  <c r="C66" i="26"/>
  <c r="B66" i="26"/>
  <c r="E66" i="26" s="1"/>
  <c r="T65" i="26"/>
  <c r="S65" i="26"/>
  <c r="R65" i="26"/>
  <c r="Q65" i="26"/>
  <c r="P65" i="26"/>
  <c r="E65" i="26"/>
  <c r="U65" i="26" s="1"/>
  <c r="U64" i="26"/>
  <c r="S64" i="26"/>
  <c r="R64" i="26"/>
  <c r="Q64" i="26"/>
  <c r="P64" i="26"/>
  <c r="E64" i="26"/>
  <c r="T64" i="26" s="1"/>
  <c r="T63" i="26"/>
  <c r="S63" i="26"/>
  <c r="R63" i="26"/>
  <c r="Q63" i="26"/>
  <c r="P63" i="26"/>
  <c r="E63" i="26"/>
  <c r="U63" i="26" s="1"/>
  <c r="S62" i="26"/>
  <c r="R62" i="26"/>
  <c r="Q62" i="26"/>
  <c r="P62" i="26"/>
  <c r="E62" i="26"/>
  <c r="U62" i="26" s="1"/>
  <c r="T61" i="26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J59" i="26"/>
  <c r="I59" i="26"/>
  <c r="H59" i="26"/>
  <c r="R59" i="26" s="1"/>
  <c r="G59" i="26"/>
  <c r="F59" i="26"/>
  <c r="C59" i="26"/>
  <c r="B59" i="26"/>
  <c r="S58" i="26"/>
  <c r="R58" i="26"/>
  <c r="Q58" i="26"/>
  <c r="P58" i="26"/>
  <c r="E58" i="26"/>
  <c r="U58" i="26" s="1"/>
  <c r="S57" i="26"/>
  <c r="R57" i="26"/>
  <c r="Q57" i="26"/>
  <c r="P57" i="26"/>
  <c r="E57" i="26"/>
  <c r="S56" i="26"/>
  <c r="R56" i="26"/>
  <c r="Q56" i="26"/>
  <c r="P56" i="26"/>
  <c r="E56" i="26"/>
  <c r="S55" i="26"/>
  <c r="R55" i="26"/>
  <c r="Q55" i="26"/>
  <c r="P55" i="26"/>
  <c r="E55" i="26"/>
  <c r="U55" i="26" s="1"/>
  <c r="W53" i="26"/>
  <c r="V53" i="26"/>
  <c r="O53" i="26"/>
  <c r="N53" i="26"/>
  <c r="M53" i="26"/>
  <c r="L53" i="26"/>
  <c r="K53" i="26"/>
  <c r="J53" i="26"/>
  <c r="I53" i="26"/>
  <c r="H53" i="26"/>
  <c r="G53" i="26"/>
  <c r="F53" i="26"/>
  <c r="C53" i="26"/>
  <c r="B53" i="26"/>
  <c r="E53" i="26" s="1"/>
  <c r="U52" i="26"/>
  <c r="T52" i="26"/>
  <c r="S52" i="26"/>
  <c r="R52" i="26"/>
  <c r="Q52" i="26"/>
  <c r="P52" i="26"/>
  <c r="E52" i="26"/>
  <c r="U51" i="26"/>
  <c r="S51" i="26"/>
  <c r="R51" i="26"/>
  <c r="Q51" i="26"/>
  <c r="P51" i="26"/>
  <c r="E51" i="26"/>
  <c r="T51" i="26" s="1"/>
  <c r="T50" i="26"/>
  <c r="S50" i="26"/>
  <c r="R50" i="26"/>
  <c r="Q50" i="26"/>
  <c r="P50" i="26"/>
  <c r="E50" i="26"/>
  <c r="U50" i="26" s="1"/>
  <c r="S49" i="26"/>
  <c r="R49" i="26"/>
  <c r="Q49" i="26"/>
  <c r="P49" i="26"/>
  <c r="E49" i="26"/>
  <c r="U49" i="26" s="1"/>
  <c r="U48" i="26"/>
  <c r="T48" i="26"/>
  <c r="S48" i="26"/>
  <c r="R48" i="26"/>
  <c r="Q48" i="26"/>
  <c r="P48" i="26"/>
  <c r="E48" i="26"/>
  <c r="S47" i="26"/>
  <c r="R47" i="26"/>
  <c r="Q47" i="26"/>
  <c r="P47" i="26"/>
  <c r="E47" i="26"/>
  <c r="T47" i="26" s="1"/>
  <c r="S46" i="26"/>
  <c r="R46" i="26"/>
  <c r="Q46" i="26"/>
  <c r="P46" i="26"/>
  <c r="E46" i="26"/>
  <c r="U46" i="26" s="1"/>
  <c r="S45" i="26"/>
  <c r="R45" i="26"/>
  <c r="Q45" i="26"/>
  <c r="P45" i="26"/>
  <c r="E45" i="26"/>
  <c r="U45" i="26" s="1"/>
  <c r="S44" i="26"/>
  <c r="R44" i="26"/>
  <c r="Q44" i="26"/>
  <c r="P44" i="26"/>
  <c r="E44" i="26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W40" i="26"/>
  <c r="V40" i="26"/>
  <c r="O40" i="26"/>
  <c r="N40" i="26"/>
  <c r="M40" i="26"/>
  <c r="L40" i="26"/>
  <c r="K40" i="26"/>
  <c r="J40" i="26"/>
  <c r="I40" i="26"/>
  <c r="H40" i="26"/>
  <c r="P40" i="26" s="1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U38" i="26"/>
  <c r="S38" i="26"/>
  <c r="R38" i="26"/>
  <c r="Q38" i="26"/>
  <c r="P38" i="26"/>
  <c r="E38" i="26"/>
  <c r="T38" i="26" s="1"/>
  <c r="T37" i="26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S35" i="26"/>
  <c r="R35" i="26"/>
  <c r="Q35" i="26"/>
  <c r="U35" i="26" s="1"/>
  <c r="P35" i="26"/>
  <c r="T35" i="26" s="1"/>
  <c r="E35" i="26"/>
  <c r="W33" i="26"/>
  <c r="V33" i="26"/>
  <c r="O33" i="26"/>
  <c r="N33" i="26"/>
  <c r="M33" i="26"/>
  <c r="L33" i="26"/>
  <c r="K33" i="26"/>
  <c r="J33" i="26"/>
  <c r="I33" i="26"/>
  <c r="S33" i="26" s="1"/>
  <c r="H33" i="26"/>
  <c r="P33" i="26" s="1"/>
  <c r="G33" i="26"/>
  <c r="F33" i="26"/>
  <c r="C33" i="26"/>
  <c r="B33" i="26"/>
  <c r="E33" i="26" s="1"/>
  <c r="S32" i="26"/>
  <c r="R32" i="26"/>
  <c r="Q32" i="26"/>
  <c r="P32" i="26"/>
  <c r="T32" i="26" s="1"/>
  <c r="E32" i="26"/>
  <c r="W30" i="26"/>
  <c r="V30" i="26"/>
  <c r="O30" i="26"/>
  <c r="N30" i="26"/>
  <c r="M30" i="26"/>
  <c r="L30" i="26"/>
  <c r="K30" i="26"/>
  <c r="J30" i="26"/>
  <c r="I30" i="26"/>
  <c r="Q30" i="26" s="1"/>
  <c r="H30" i="26"/>
  <c r="G30" i="26"/>
  <c r="F30" i="26"/>
  <c r="C30" i="26"/>
  <c r="B30" i="26"/>
  <c r="U29" i="26"/>
  <c r="S29" i="26"/>
  <c r="R29" i="26"/>
  <c r="Q29" i="26"/>
  <c r="P29" i="26"/>
  <c r="E29" i="26"/>
  <c r="T29" i="26" s="1"/>
  <c r="S28" i="26"/>
  <c r="R28" i="26"/>
  <c r="Q28" i="26"/>
  <c r="P28" i="26"/>
  <c r="E28" i="26"/>
  <c r="T28" i="26" s="1"/>
  <c r="S27" i="26"/>
  <c r="R27" i="26"/>
  <c r="Q27" i="26"/>
  <c r="P27" i="26"/>
  <c r="E27" i="26"/>
  <c r="S26" i="26"/>
  <c r="R26" i="26"/>
  <c r="Q26" i="26"/>
  <c r="P26" i="26"/>
  <c r="E26" i="26"/>
  <c r="U26" i="26" s="1"/>
  <c r="W24" i="26"/>
  <c r="V24" i="26"/>
  <c r="O24" i="26"/>
  <c r="N24" i="26"/>
  <c r="M24" i="26"/>
  <c r="L24" i="26"/>
  <c r="K24" i="26"/>
  <c r="J24" i="26"/>
  <c r="I24" i="26"/>
  <c r="H24" i="26"/>
  <c r="P24" i="26" s="1"/>
  <c r="G24" i="26"/>
  <c r="F24" i="26"/>
  <c r="C24" i="26"/>
  <c r="B24" i="26"/>
  <c r="S23" i="26"/>
  <c r="R23" i="26"/>
  <c r="Q23" i="26"/>
  <c r="P23" i="26"/>
  <c r="E23" i="26"/>
  <c r="T23" i="26" s="1"/>
  <c r="S22" i="26"/>
  <c r="R22" i="26"/>
  <c r="Q22" i="26"/>
  <c r="P22" i="26"/>
  <c r="E22" i="26"/>
  <c r="S21" i="26"/>
  <c r="R21" i="26"/>
  <c r="Q21" i="26"/>
  <c r="P21" i="26"/>
  <c r="E21" i="26"/>
  <c r="U21" i="26" s="1"/>
  <c r="U20" i="26"/>
  <c r="S20" i="26"/>
  <c r="R20" i="26"/>
  <c r="Q20" i="26"/>
  <c r="P20" i="26"/>
  <c r="E20" i="26"/>
  <c r="T20" i="26" s="1"/>
  <c r="S19" i="26"/>
  <c r="R19" i="26"/>
  <c r="Q19" i="26"/>
  <c r="P19" i="26"/>
  <c r="E19" i="26"/>
  <c r="T19" i="26" s="1"/>
  <c r="S18" i="26"/>
  <c r="R18" i="26"/>
  <c r="Q18" i="26"/>
  <c r="P18" i="26"/>
  <c r="E18" i="26"/>
  <c r="W16" i="26"/>
  <c r="V16" i="26"/>
  <c r="O16" i="26"/>
  <c r="N16" i="26"/>
  <c r="M16" i="26"/>
  <c r="L16" i="26"/>
  <c r="K16" i="26"/>
  <c r="J16" i="26"/>
  <c r="I16" i="26"/>
  <c r="S16" i="26" s="1"/>
  <c r="H16" i="26"/>
  <c r="P16" i="26" s="1"/>
  <c r="G16" i="26"/>
  <c r="F16" i="26"/>
  <c r="C16" i="26"/>
  <c r="B16" i="26"/>
  <c r="S15" i="26"/>
  <c r="R15" i="26"/>
  <c r="Q15" i="26"/>
  <c r="P15" i="26"/>
  <c r="E15" i="26"/>
  <c r="S14" i="26"/>
  <c r="R14" i="26"/>
  <c r="Q14" i="26"/>
  <c r="P14" i="26"/>
  <c r="E14" i="26"/>
  <c r="T14" i="26" s="1"/>
  <c r="S13" i="26"/>
  <c r="R13" i="26"/>
  <c r="Q13" i="26"/>
  <c r="P13" i="26"/>
  <c r="E13" i="26"/>
  <c r="U13" i="26" s="1"/>
  <c r="S12" i="26"/>
  <c r="R12" i="26"/>
  <c r="Q12" i="26"/>
  <c r="P12" i="26"/>
  <c r="E12" i="26"/>
  <c r="U11" i="26"/>
  <c r="S11" i="26"/>
  <c r="R11" i="26"/>
  <c r="Q11" i="26"/>
  <c r="P11" i="26"/>
  <c r="E11" i="26"/>
  <c r="T11" i="26" s="1"/>
  <c r="S10" i="26"/>
  <c r="R10" i="26"/>
  <c r="Q10" i="26"/>
  <c r="P10" i="26"/>
  <c r="E10" i="26"/>
  <c r="T10" i="26" s="1"/>
  <c r="S9" i="26"/>
  <c r="R9" i="26"/>
  <c r="Q9" i="26"/>
  <c r="P9" i="26"/>
  <c r="E9" i="26"/>
  <c r="U9" i="26" s="1"/>
  <c r="S93" i="25"/>
  <c r="R93" i="25"/>
  <c r="Q93" i="25"/>
  <c r="P93" i="25"/>
  <c r="E93" i="25"/>
  <c r="U92" i="25"/>
  <c r="S92" i="25"/>
  <c r="R92" i="25"/>
  <c r="Q92" i="25"/>
  <c r="P92" i="25"/>
  <c r="E92" i="25"/>
  <c r="T92" i="25" s="1"/>
  <c r="S91" i="25"/>
  <c r="R91" i="25"/>
  <c r="Q91" i="25"/>
  <c r="P91" i="25"/>
  <c r="E91" i="25"/>
  <c r="T91" i="25" s="1"/>
  <c r="S90" i="25"/>
  <c r="R90" i="25"/>
  <c r="Q90" i="25"/>
  <c r="P90" i="25"/>
  <c r="E90" i="25"/>
  <c r="U90" i="25" s="1"/>
  <c r="S89" i="25"/>
  <c r="R89" i="25"/>
  <c r="Q89" i="25"/>
  <c r="P89" i="25"/>
  <c r="E89" i="25"/>
  <c r="S88" i="25"/>
  <c r="R88" i="25"/>
  <c r="Q88" i="25"/>
  <c r="P88" i="25"/>
  <c r="E88" i="25"/>
  <c r="S87" i="25"/>
  <c r="R87" i="25"/>
  <c r="Q87" i="25"/>
  <c r="P87" i="25"/>
  <c r="E87" i="25"/>
  <c r="T87" i="25" s="1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S72" i="25" s="1"/>
  <c r="H72" i="25"/>
  <c r="G72" i="25"/>
  <c r="F72" i="25"/>
  <c r="C72" i="25"/>
  <c r="B72" i="25"/>
  <c r="E72" i="25" s="1"/>
  <c r="W71" i="25"/>
  <c r="V71" i="25"/>
  <c r="O71" i="25"/>
  <c r="N71" i="25"/>
  <c r="M71" i="25"/>
  <c r="L71" i="25"/>
  <c r="K71" i="25"/>
  <c r="J71" i="25"/>
  <c r="I71" i="25"/>
  <c r="H71" i="25"/>
  <c r="G71" i="25"/>
  <c r="F71" i="25"/>
  <c r="C71" i="25"/>
  <c r="B71" i="25"/>
  <c r="W70" i="25"/>
  <c r="V70" i="25"/>
  <c r="O70" i="25"/>
  <c r="N70" i="25"/>
  <c r="M70" i="25"/>
  <c r="L70" i="25"/>
  <c r="K70" i="25"/>
  <c r="J70" i="25"/>
  <c r="I70" i="25"/>
  <c r="Q70" i="25" s="1"/>
  <c r="H70" i="25"/>
  <c r="G70" i="25"/>
  <c r="F70" i="25"/>
  <c r="C70" i="25"/>
  <c r="B70" i="25"/>
  <c r="S69" i="25"/>
  <c r="R69" i="25"/>
  <c r="Q69" i="25"/>
  <c r="P69" i="25"/>
  <c r="E69" i="25"/>
  <c r="W67" i="25"/>
  <c r="V67" i="25"/>
  <c r="O67" i="25"/>
  <c r="N67" i="25"/>
  <c r="M67" i="25"/>
  <c r="L67" i="25"/>
  <c r="K67" i="25"/>
  <c r="J67" i="25"/>
  <c r="I67" i="25"/>
  <c r="Q67" i="25" s="1"/>
  <c r="H67" i="25"/>
  <c r="G67" i="25"/>
  <c r="F67" i="25"/>
  <c r="C67" i="25"/>
  <c r="B67" i="25"/>
  <c r="E67" i="25" s="1"/>
  <c r="W66" i="25"/>
  <c r="V66" i="25"/>
  <c r="O66" i="25"/>
  <c r="N66" i="25"/>
  <c r="M66" i="25"/>
  <c r="L66" i="25"/>
  <c r="K66" i="25"/>
  <c r="J66" i="25"/>
  <c r="I66" i="25"/>
  <c r="S66" i="25" s="1"/>
  <c r="H66" i="25"/>
  <c r="R66" i="25" s="1"/>
  <c r="G66" i="25"/>
  <c r="F66" i="25"/>
  <c r="C66" i="25"/>
  <c r="E66" i="25" s="1"/>
  <c r="B66" i="25"/>
  <c r="T65" i="25"/>
  <c r="S65" i="25"/>
  <c r="R65" i="25"/>
  <c r="Q65" i="25"/>
  <c r="P65" i="25"/>
  <c r="E65" i="25"/>
  <c r="U65" i="25" s="1"/>
  <c r="T64" i="25"/>
  <c r="S64" i="25"/>
  <c r="R64" i="25"/>
  <c r="Q64" i="25"/>
  <c r="P64" i="25"/>
  <c r="E64" i="25"/>
  <c r="U64" i="25" s="1"/>
  <c r="U63" i="25"/>
  <c r="S63" i="25"/>
  <c r="R63" i="25"/>
  <c r="Q63" i="25"/>
  <c r="P63" i="25"/>
  <c r="E63" i="25"/>
  <c r="T63" i="25" s="1"/>
  <c r="S62" i="25"/>
  <c r="R62" i="25"/>
  <c r="Q62" i="25"/>
  <c r="P62" i="25"/>
  <c r="E62" i="25"/>
  <c r="T61" i="25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J59" i="25"/>
  <c r="I59" i="25"/>
  <c r="H59" i="25"/>
  <c r="R59" i="25" s="1"/>
  <c r="G59" i="25"/>
  <c r="F59" i="25"/>
  <c r="C59" i="25"/>
  <c r="B59" i="25"/>
  <c r="E59" i="25" s="1"/>
  <c r="T58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U55" i="25"/>
  <c r="S55" i="25"/>
  <c r="R55" i="25"/>
  <c r="Q55" i="25"/>
  <c r="P55" i="25"/>
  <c r="E55" i="25"/>
  <c r="T55" i="25" s="1"/>
  <c r="W53" i="25"/>
  <c r="V53" i="25"/>
  <c r="O53" i="25"/>
  <c r="N53" i="25"/>
  <c r="M53" i="25"/>
  <c r="L53" i="25"/>
  <c r="K53" i="25"/>
  <c r="J53" i="25"/>
  <c r="I53" i="25"/>
  <c r="S53" i="25" s="1"/>
  <c r="H53" i="25"/>
  <c r="R53" i="25" s="1"/>
  <c r="G53" i="25"/>
  <c r="F53" i="25"/>
  <c r="C53" i="25"/>
  <c r="B53" i="25"/>
  <c r="E53" i="25" s="1"/>
  <c r="S52" i="25"/>
  <c r="R52" i="25"/>
  <c r="Q52" i="25"/>
  <c r="P52" i="25"/>
  <c r="E52" i="25"/>
  <c r="S51" i="25"/>
  <c r="R51" i="25"/>
  <c r="Q51" i="25"/>
  <c r="P51" i="25"/>
  <c r="E51" i="25"/>
  <c r="U50" i="25"/>
  <c r="S50" i="25"/>
  <c r="R50" i="25"/>
  <c r="Q50" i="25"/>
  <c r="P50" i="25"/>
  <c r="E50" i="25"/>
  <c r="T50" i="25" s="1"/>
  <c r="T49" i="25"/>
  <c r="S49" i="25"/>
  <c r="R49" i="25"/>
  <c r="Q49" i="25"/>
  <c r="P49" i="25"/>
  <c r="E49" i="25"/>
  <c r="U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T46" i="25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T45" i="25" s="1"/>
  <c r="S44" i="25"/>
  <c r="R44" i="25"/>
  <c r="Q44" i="25"/>
  <c r="P44" i="25"/>
  <c r="E44" i="25"/>
  <c r="U44" i="25" s="1"/>
  <c r="S43" i="25"/>
  <c r="R43" i="25"/>
  <c r="Q43" i="25"/>
  <c r="P43" i="25"/>
  <c r="E43" i="25"/>
  <c r="S42" i="25"/>
  <c r="R42" i="25"/>
  <c r="Q42" i="25"/>
  <c r="P42" i="25"/>
  <c r="E42" i="25"/>
  <c r="W40" i="25"/>
  <c r="V40" i="25"/>
  <c r="O40" i="25"/>
  <c r="N40" i="25"/>
  <c r="M40" i="25"/>
  <c r="L40" i="25"/>
  <c r="K40" i="25"/>
  <c r="J40" i="25"/>
  <c r="I40" i="25"/>
  <c r="H40" i="25"/>
  <c r="R40" i="25" s="1"/>
  <c r="G40" i="25"/>
  <c r="F40" i="25"/>
  <c r="C40" i="25"/>
  <c r="E40" i="25" s="1"/>
  <c r="B40" i="25"/>
  <c r="T39" i="25"/>
  <c r="S39" i="25"/>
  <c r="R39" i="25"/>
  <c r="Q39" i="25"/>
  <c r="P39" i="25"/>
  <c r="E39" i="25"/>
  <c r="U39" i="25" s="1"/>
  <c r="S38" i="25"/>
  <c r="R38" i="25"/>
  <c r="Q38" i="25"/>
  <c r="P38" i="25"/>
  <c r="E38" i="25"/>
  <c r="U38" i="25" s="1"/>
  <c r="T37" i="25"/>
  <c r="S37" i="25"/>
  <c r="R37" i="25"/>
  <c r="Q37" i="25"/>
  <c r="P37" i="25"/>
  <c r="E37" i="25"/>
  <c r="U37" i="25" s="1"/>
  <c r="S36" i="25"/>
  <c r="R36" i="25"/>
  <c r="Q36" i="25"/>
  <c r="P36" i="25"/>
  <c r="E36" i="25"/>
  <c r="S35" i="25"/>
  <c r="R35" i="25"/>
  <c r="Q35" i="25"/>
  <c r="P35" i="25"/>
  <c r="T35" i="25" s="1"/>
  <c r="E35" i="25"/>
  <c r="W33" i="25"/>
  <c r="V33" i="25"/>
  <c r="O33" i="25"/>
  <c r="N33" i="25"/>
  <c r="M33" i="25"/>
  <c r="L33" i="25"/>
  <c r="K33" i="25"/>
  <c r="S33" i="25" s="1"/>
  <c r="J33" i="25"/>
  <c r="I33" i="25"/>
  <c r="H33" i="25"/>
  <c r="P33" i="25" s="1"/>
  <c r="G33" i="25"/>
  <c r="F33" i="25"/>
  <c r="C33" i="25"/>
  <c r="B33" i="25"/>
  <c r="S32" i="25"/>
  <c r="R32" i="25"/>
  <c r="Q32" i="25"/>
  <c r="P32" i="25"/>
  <c r="E32" i="25"/>
  <c r="W30" i="25"/>
  <c r="V30" i="25"/>
  <c r="O30" i="25"/>
  <c r="N30" i="25"/>
  <c r="M30" i="25"/>
  <c r="L30" i="25"/>
  <c r="K30" i="25"/>
  <c r="J30" i="25"/>
  <c r="I30" i="25"/>
  <c r="H30" i="25"/>
  <c r="R30" i="25" s="1"/>
  <c r="G30" i="25"/>
  <c r="F30" i="25"/>
  <c r="C30" i="25"/>
  <c r="B30" i="25"/>
  <c r="E30" i="25" s="1"/>
  <c r="T29" i="25"/>
  <c r="S29" i="25"/>
  <c r="R29" i="25"/>
  <c r="Q29" i="25"/>
  <c r="P29" i="25"/>
  <c r="E29" i="25"/>
  <c r="U29" i="25" s="1"/>
  <c r="S28" i="25"/>
  <c r="R28" i="25"/>
  <c r="Q28" i="25"/>
  <c r="P28" i="25"/>
  <c r="E28" i="25"/>
  <c r="U28" i="25" s="1"/>
  <c r="T27" i="25"/>
  <c r="S27" i="25"/>
  <c r="R27" i="25"/>
  <c r="Q27" i="25"/>
  <c r="P27" i="25"/>
  <c r="E27" i="25"/>
  <c r="U27" i="25" s="1"/>
  <c r="U26" i="25"/>
  <c r="S26" i="25"/>
  <c r="R26" i="25"/>
  <c r="Q26" i="25"/>
  <c r="P26" i="25"/>
  <c r="E26" i="25"/>
  <c r="T26" i="25" s="1"/>
  <c r="W24" i="25"/>
  <c r="V24" i="25"/>
  <c r="O24" i="25"/>
  <c r="N24" i="25"/>
  <c r="M24" i="25"/>
  <c r="L24" i="25"/>
  <c r="K24" i="25"/>
  <c r="J24" i="25"/>
  <c r="I24" i="25"/>
  <c r="H24" i="25"/>
  <c r="R24" i="25" s="1"/>
  <c r="G24" i="25"/>
  <c r="F24" i="25"/>
  <c r="C24" i="25"/>
  <c r="B24" i="25"/>
  <c r="S23" i="25"/>
  <c r="R23" i="25"/>
  <c r="Q23" i="25"/>
  <c r="P23" i="25"/>
  <c r="E23" i="25"/>
  <c r="U23" i="25" s="1"/>
  <c r="T22" i="25"/>
  <c r="S22" i="25"/>
  <c r="R22" i="25"/>
  <c r="Q22" i="25"/>
  <c r="P22" i="25"/>
  <c r="E22" i="25"/>
  <c r="U22" i="25" s="1"/>
  <c r="S21" i="25"/>
  <c r="R21" i="25"/>
  <c r="Q21" i="25"/>
  <c r="P21" i="25"/>
  <c r="E21" i="25"/>
  <c r="S20" i="25"/>
  <c r="R20" i="25"/>
  <c r="Q20" i="25"/>
  <c r="P20" i="25"/>
  <c r="E20" i="25"/>
  <c r="U20" i="25" s="1"/>
  <c r="S19" i="25"/>
  <c r="R19" i="25"/>
  <c r="Q19" i="25"/>
  <c r="P19" i="25"/>
  <c r="E19" i="25"/>
  <c r="U19" i="25" s="1"/>
  <c r="S18" i="25"/>
  <c r="R18" i="25"/>
  <c r="Q18" i="25"/>
  <c r="P18" i="25"/>
  <c r="E18" i="25"/>
  <c r="W16" i="25"/>
  <c r="V16" i="25"/>
  <c r="O16" i="25"/>
  <c r="N16" i="25"/>
  <c r="M16" i="25"/>
  <c r="L16" i="25"/>
  <c r="K16" i="25"/>
  <c r="J16" i="25"/>
  <c r="I16" i="25"/>
  <c r="H16" i="25"/>
  <c r="G16" i="25"/>
  <c r="F16" i="25"/>
  <c r="C16" i="25"/>
  <c r="B16" i="25"/>
  <c r="E16" i="25" s="1"/>
  <c r="T15" i="25"/>
  <c r="S15" i="25"/>
  <c r="R15" i="25"/>
  <c r="Q15" i="25"/>
  <c r="P15" i="25"/>
  <c r="E15" i="25"/>
  <c r="U15" i="25" s="1"/>
  <c r="S14" i="25"/>
  <c r="R14" i="25"/>
  <c r="Q14" i="25"/>
  <c r="P14" i="25"/>
  <c r="E14" i="25"/>
  <c r="U14" i="25" s="1"/>
  <c r="U13" i="25"/>
  <c r="T13" i="25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T11" i="25" s="1"/>
  <c r="E11" i="25"/>
  <c r="S10" i="25"/>
  <c r="R10" i="25"/>
  <c r="Q10" i="25"/>
  <c r="P10" i="25"/>
  <c r="E10" i="25"/>
  <c r="U9" i="25"/>
  <c r="T9" i="25"/>
  <c r="S9" i="25"/>
  <c r="R9" i="25"/>
  <c r="Q9" i="25"/>
  <c r="P9" i="25"/>
  <c r="E9" i="25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U91" i="24" s="1"/>
  <c r="U90" i="24"/>
  <c r="S90" i="24"/>
  <c r="R90" i="24"/>
  <c r="Q90" i="24"/>
  <c r="P90" i="24"/>
  <c r="E90" i="24"/>
  <c r="T90" i="24" s="1"/>
  <c r="U89" i="24"/>
  <c r="T89" i="24"/>
  <c r="S89" i="24"/>
  <c r="R89" i="24"/>
  <c r="Q89" i="24"/>
  <c r="P89" i="24"/>
  <c r="E89" i="24"/>
  <c r="T88" i="24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T86" i="24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I71" i="24"/>
  <c r="H71" i="24"/>
  <c r="G71" i="24"/>
  <c r="F71" i="24"/>
  <c r="C71" i="24"/>
  <c r="B71" i="24"/>
  <c r="W70" i="24"/>
  <c r="V70" i="24"/>
  <c r="O70" i="24"/>
  <c r="N70" i="24"/>
  <c r="M70" i="24"/>
  <c r="L70" i="24"/>
  <c r="K70" i="24"/>
  <c r="J70" i="24"/>
  <c r="R70" i="24" s="1"/>
  <c r="I70" i="24"/>
  <c r="Q70" i="24" s="1"/>
  <c r="H70" i="24"/>
  <c r="P70" i="24" s="1"/>
  <c r="G70" i="24"/>
  <c r="F70" i="24"/>
  <c r="C70" i="24"/>
  <c r="B70" i="24"/>
  <c r="S69" i="24"/>
  <c r="R69" i="24"/>
  <c r="Q69" i="24"/>
  <c r="U69" i="24" s="1"/>
  <c r="P69" i="24"/>
  <c r="T69" i="24" s="1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K66" i="24"/>
  <c r="J66" i="24"/>
  <c r="I66" i="24"/>
  <c r="S66" i="24" s="1"/>
  <c r="H66" i="24"/>
  <c r="R66" i="24" s="1"/>
  <c r="G66" i="24"/>
  <c r="F66" i="24"/>
  <c r="C66" i="24"/>
  <c r="B66" i="24"/>
  <c r="S65" i="24"/>
  <c r="R65" i="24"/>
  <c r="Q65" i="24"/>
  <c r="P65" i="24"/>
  <c r="E65" i="24"/>
  <c r="U65" i="24" s="1"/>
  <c r="U64" i="24"/>
  <c r="T64" i="24"/>
  <c r="S64" i="24"/>
  <c r="R64" i="24"/>
  <c r="Q64" i="24"/>
  <c r="P64" i="24"/>
  <c r="E64" i="24"/>
  <c r="U63" i="24"/>
  <c r="T63" i="24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B59" i="24"/>
  <c r="E59" i="24" s="1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S56" i="24"/>
  <c r="R56" i="24"/>
  <c r="Q56" i="24"/>
  <c r="P56" i="24"/>
  <c r="E56" i="24"/>
  <c r="U55" i="24"/>
  <c r="S55" i="24"/>
  <c r="R55" i="24"/>
  <c r="Q55" i="24"/>
  <c r="P55" i="24"/>
  <c r="E55" i="24"/>
  <c r="T55" i="24" s="1"/>
  <c r="W53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S52" i="24"/>
  <c r="R52" i="24"/>
  <c r="Q52" i="24"/>
  <c r="P52" i="24"/>
  <c r="E52" i="24"/>
  <c r="U52" i="24" s="1"/>
  <c r="S51" i="24"/>
  <c r="R51" i="24"/>
  <c r="Q51" i="24"/>
  <c r="P51" i="24"/>
  <c r="E51" i="24"/>
  <c r="S50" i="24"/>
  <c r="R50" i="24"/>
  <c r="Q50" i="24"/>
  <c r="P50" i="24"/>
  <c r="E50" i="24"/>
  <c r="T49" i="24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E46" i="24"/>
  <c r="T45" i="24"/>
  <c r="S45" i="24"/>
  <c r="R45" i="24"/>
  <c r="Q45" i="24"/>
  <c r="P45" i="24"/>
  <c r="E45" i="24"/>
  <c r="U45" i="24" s="1"/>
  <c r="S44" i="24"/>
  <c r="R44" i="24"/>
  <c r="Q44" i="24"/>
  <c r="P44" i="24"/>
  <c r="E44" i="24"/>
  <c r="U44" i="24" s="1"/>
  <c r="S43" i="24"/>
  <c r="R43" i="24"/>
  <c r="Q43" i="24"/>
  <c r="P43" i="24"/>
  <c r="E43" i="24"/>
  <c r="S42" i="24"/>
  <c r="R42" i="24"/>
  <c r="Q42" i="24"/>
  <c r="P42" i="24"/>
  <c r="E42" i="24"/>
  <c r="W40" i="24"/>
  <c r="V40" i="24"/>
  <c r="O40" i="24"/>
  <c r="N40" i="24"/>
  <c r="M40" i="24"/>
  <c r="L40" i="24"/>
  <c r="K40" i="24"/>
  <c r="S40" i="24" s="1"/>
  <c r="J40" i="24"/>
  <c r="I40" i="24"/>
  <c r="H40" i="24"/>
  <c r="G40" i="24"/>
  <c r="F40" i="24"/>
  <c r="C40" i="24"/>
  <c r="B40" i="24"/>
  <c r="E40" i="24" s="1"/>
  <c r="S39" i="24"/>
  <c r="R39" i="24"/>
  <c r="Q39" i="24"/>
  <c r="P39" i="24"/>
  <c r="E39" i="24"/>
  <c r="U39" i="24" s="1"/>
  <c r="U38" i="24"/>
  <c r="T38" i="24"/>
  <c r="S38" i="24"/>
  <c r="R38" i="24"/>
  <c r="Q38" i="24"/>
  <c r="P38" i="24"/>
  <c r="E38" i="24"/>
  <c r="S37" i="24"/>
  <c r="R37" i="24"/>
  <c r="Q37" i="24"/>
  <c r="P37" i="24"/>
  <c r="E37" i="24"/>
  <c r="S36" i="24"/>
  <c r="R36" i="24"/>
  <c r="Q36" i="24"/>
  <c r="P36" i="24"/>
  <c r="E36" i="24"/>
  <c r="U36" i="24" s="1"/>
  <c r="S35" i="24"/>
  <c r="R35" i="24"/>
  <c r="Q35" i="24"/>
  <c r="P35" i="24"/>
  <c r="E35" i="24"/>
  <c r="W33" i="24"/>
  <c r="V33" i="24"/>
  <c r="O33" i="24"/>
  <c r="N33" i="24"/>
  <c r="M33" i="24"/>
  <c r="L33" i="24"/>
  <c r="K33" i="24"/>
  <c r="J33" i="24"/>
  <c r="I33" i="24"/>
  <c r="S33" i="24" s="1"/>
  <c r="H33" i="24"/>
  <c r="G33" i="24"/>
  <c r="F33" i="24"/>
  <c r="C33" i="24"/>
  <c r="E33" i="24" s="1"/>
  <c r="B33" i="24"/>
  <c r="S32" i="24"/>
  <c r="R32" i="24"/>
  <c r="Q32" i="24"/>
  <c r="P32" i="24"/>
  <c r="E32" i="24"/>
  <c r="W30" i="24"/>
  <c r="V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B30" i="24"/>
  <c r="E30" i="24" s="1"/>
  <c r="S29" i="24"/>
  <c r="R29" i="24"/>
  <c r="Q29" i="24"/>
  <c r="P29" i="24"/>
  <c r="E29" i="24"/>
  <c r="U29" i="24" s="1"/>
  <c r="U28" i="24"/>
  <c r="T28" i="24"/>
  <c r="S28" i="24"/>
  <c r="R28" i="24"/>
  <c r="Q28" i="24"/>
  <c r="P28" i="24"/>
  <c r="E28" i="24"/>
  <c r="S27" i="24"/>
  <c r="R27" i="24"/>
  <c r="Q27" i="24"/>
  <c r="P27" i="24"/>
  <c r="E27" i="24"/>
  <c r="S26" i="24"/>
  <c r="R26" i="24"/>
  <c r="Q26" i="24"/>
  <c r="P26" i="24"/>
  <c r="E26" i="24"/>
  <c r="U26" i="24" s="1"/>
  <c r="W24" i="24"/>
  <c r="V24" i="24"/>
  <c r="O24" i="24"/>
  <c r="N24" i="24"/>
  <c r="M24" i="24"/>
  <c r="L24" i="24"/>
  <c r="K24" i="24"/>
  <c r="J24" i="24"/>
  <c r="I24" i="24"/>
  <c r="H24" i="24"/>
  <c r="G24" i="24"/>
  <c r="F24" i="24"/>
  <c r="C24" i="24"/>
  <c r="B24" i="24"/>
  <c r="E24" i="24" s="1"/>
  <c r="U23" i="24"/>
  <c r="T23" i="24"/>
  <c r="S23" i="24"/>
  <c r="R23" i="24"/>
  <c r="Q23" i="24"/>
  <c r="P23" i="24"/>
  <c r="E23" i="24"/>
  <c r="U22" i="24"/>
  <c r="T22" i="24"/>
  <c r="S22" i="24"/>
  <c r="R22" i="24"/>
  <c r="Q22" i="24"/>
  <c r="P22" i="24"/>
  <c r="E22" i="24"/>
  <c r="S21" i="24"/>
  <c r="R21" i="24"/>
  <c r="Q21" i="24"/>
  <c r="P21" i="24"/>
  <c r="E21" i="24"/>
  <c r="U21" i="24" s="1"/>
  <c r="S20" i="24"/>
  <c r="R20" i="24"/>
  <c r="Q20" i="24"/>
  <c r="P20" i="24"/>
  <c r="E20" i="24"/>
  <c r="U20" i="24" s="1"/>
  <c r="U19" i="24"/>
  <c r="T19" i="24"/>
  <c r="S19" i="24"/>
  <c r="R19" i="24"/>
  <c r="Q19" i="24"/>
  <c r="P19" i="24"/>
  <c r="E19" i="24"/>
  <c r="U18" i="24"/>
  <c r="T18" i="24"/>
  <c r="S18" i="24"/>
  <c r="R18" i="24"/>
  <c r="Q18" i="24"/>
  <c r="P18" i="24"/>
  <c r="E18" i="24"/>
  <c r="W16" i="24"/>
  <c r="V16" i="24"/>
  <c r="O16" i="24"/>
  <c r="N16" i="24"/>
  <c r="M16" i="24"/>
  <c r="L16" i="24"/>
  <c r="K16" i="24"/>
  <c r="J16" i="24"/>
  <c r="I16" i="24"/>
  <c r="H16" i="24"/>
  <c r="R16" i="24" s="1"/>
  <c r="G16" i="24"/>
  <c r="F16" i="24"/>
  <c r="C16" i="24"/>
  <c r="B16" i="24"/>
  <c r="S15" i="24"/>
  <c r="R15" i="24"/>
  <c r="Q15" i="24"/>
  <c r="P15" i="24"/>
  <c r="E15" i="24"/>
  <c r="U15" i="24" s="1"/>
  <c r="U14" i="24"/>
  <c r="T14" i="24"/>
  <c r="S14" i="24"/>
  <c r="R14" i="24"/>
  <c r="Q14" i="24"/>
  <c r="P14" i="24"/>
  <c r="E14" i="24"/>
  <c r="U13" i="24"/>
  <c r="T13" i="24"/>
  <c r="S13" i="24"/>
  <c r="R13" i="24"/>
  <c r="Q13" i="24"/>
  <c r="P13" i="24"/>
  <c r="E13" i="24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U9" i="24"/>
  <c r="T9" i="24"/>
  <c r="S9" i="24"/>
  <c r="R9" i="24"/>
  <c r="Q9" i="24"/>
  <c r="P9" i="24"/>
  <c r="E9" i="24"/>
  <c r="S93" i="23"/>
  <c r="R93" i="23"/>
  <c r="Q93" i="23"/>
  <c r="P93" i="23"/>
  <c r="E93" i="23"/>
  <c r="U93" i="23" s="1"/>
  <c r="S92" i="23"/>
  <c r="R92" i="23"/>
  <c r="Q92" i="23"/>
  <c r="P92" i="23"/>
  <c r="E92" i="23"/>
  <c r="U92" i="23" s="1"/>
  <c r="U91" i="23"/>
  <c r="T91" i="23"/>
  <c r="S91" i="23"/>
  <c r="R91" i="23"/>
  <c r="Q91" i="23"/>
  <c r="P91" i="23"/>
  <c r="E91" i="23"/>
  <c r="U90" i="23"/>
  <c r="T90" i="23"/>
  <c r="S90" i="23"/>
  <c r="R90" i="23"/>
  <c r="Q90" i="23"/>
  <c r="P90" i="23"/>
  <c r="E90" i="23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U87" i="23"/>
  <c r="T87" i="23"/>
  <c r="S87" i="23"/>
  <c r="R87" i="23"/>
  <c r="Q87" i="23"/>
  <c r="P87" i="23"/>
  <c r="E87" i="23"/>
  <c r="U86" i="23"/>
  <c r="T86" i="23"/>
  <c r="S86" i="23"/>
  <c r="R86" i="23"/>
  <c r="Q86" i="23"/>
  <c r="P86" i="23"/>
  <c r="E86" i="23"/>
  <c r="W72" i="23"/>
  <c r="V72" i="23"/>
  <c r="O72" i="23"/>
  <c r="N72" i="23"/>
  <c r="M72" i="23"/>
  <c r="L72" i="23"/>
  <c r="K72" i="23"/>
  <c r="J72" i="23"/>
  <c r="I72" i="23"/>
  <c r="H72" i="23"/>
  <c r="G72" i="23"/>
  <c r="F72" i="23"/>
  <c r="C72" i="23"/>
  <c r="B72" i="23"/>
  <c r="W71" i="23"/>
  <c r="V71" i="23"/>
  <c r="O71" i="23"/>
  <c r="N71" i="23"/>
  <c r="M71" i="23"/>
  <c r="L71" i="23"/>
  <c r="K71" i="23"/>
  <c r="S71" i="23" s="1"/>
  <c r="J71" i="23"/>
  <c r="R71" i="23" s="1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J70" i="23"/>
  <c r="I70" i="23"/>
  <c r="S70" i="23" s="1"/>
  <c r="H70" i="23"/>
  <c r="P70" i="23" s="1"/>
  <c r="G70" i="23"/>
  <c r="F70" i="23"/>
  <c r="E70" i="23"/>
  <c r="C70" i="23"/>
  <c r="B70" i="23"/>
  <c r="S69" i="23"/>
  <c r="R69" i="23"/>
  <c r="Q69" i="23"/>
  <c r="U69" i="23" s="1"/>
  <c r="P69" i="23"/>
  <c r="E69" i="23"/>
  <c r="W67" i="23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W66" i="23"/>
  <c r="V66" i="23"/>
  <c r="O66" i="23"/>
  <c r="N66" i="23"/>
  <c r="M66" i="23"/>
  <c r="L66" i="23"/>
  <c r="K66" i="23"/>
  <c r="J66" i="23"/>
  <c r="I66" i="23"/>
  <c r="H66" i="23"/>
  <c r="G66" i="23"/>
  <c r="F66" i="23"/>
  <c r="C66" i="23"/>
  <c r="B66" i="23"/>
  <c r="S65" i="23"/>
  <c r="R65" i="23"/>
  <c r="Q65" i="23"/>
  <c r="P65" i="23"/>
  <c r="E65" i="23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U63" i="23" s="1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L59" i="23"/>
  <c r="K59" i="23"/>
  <c r="J59" i="23"/>
  <c r="I59" i="23"/>
  <c r="H59" i="23"/>
  <c r="R59" i="23" s="1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S56" i="23"/>
  <c r="R56" i="23"/>
  <c r="Q56" i="23"/>
  <c r="P56" i="23"/>
  <c r="E56" i="23"/>
  <c r="S55" i="23"/>
  <c r="R55" i="23"/>
  <c r="Q55" i="23"/>
  <c r="P55" i="23"/>
  <c r="E55" i="23"/>
  <c r="U55" i="23" s="1"/>
  <c r="W53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U52" i="23"/>
  <c r="T52" i="23"/>
  <c r="S52" i="23"/>
  <c r="R52" i="23"/>
  <c r="Q52" i="23"/>
  <c r="P52" i="23"/>
  <c r="E52" i="23"/>
  <c r="S51" i="23"/>
  <c r="R51" i="23"/>
  <c r="Q51" i="23"/>
  <c r="P51" i="23"/>
  <c r="E51" i="23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S42" i="23"/>
  <c r="R42" i="23"/>
  <c r="Q42" i="23"/>
  <c r="P42" i="23"/>
  <c r="E42" i="23"/>
  <c r="U42" i="23" s="1"/>
  <c r="W40" i="23"/>
  <c r="V40" i="23"/>
  <c r="O40" i="23"/>
  <c r="N40" i="23"/>
  <c r="M40" i="23"/>
  <c r="L40" i="23"/>
  <c r="K40" i="23"/>
  <c r="J40" i="23"/>
  <c r="I40" i="23"/>
  <c r="Q40" i="23" s="1"/>
  <c r="H40" i="23"/>
  <c r="G40" i="23"/>
  <c r="F40" i="23"/>
  <c r="C40" i="23"/>
  <c r="B40" i="23"/>
  <c r="T39" i="23"/>
  <c r="S39" i="23"/>
  <c r="R39" i="23"/>
  <c r="Q39" i="23"/>
  <c r="P39" i="23"/>
  <c r="E39" i="23"/>
  <c r="U39" i="23" s="1"/>
  <c r="S38" i="23"/>
  <c r="R38" i="23"/>
  <c r="Q38" i="23"/>
  <c r="P38" i="23"/>
  <c r="T38" i="23" s="1"/>
  <c r="E38" i="23"/>
  <c r="S37" i="23"/>
  <c r="R37" i="23"/>
  <c r="Q37" i="23"/>
  <c r="P37" i="23"/>
  <c r="E37" i="23"/>
  <c r="U37" i="23" s="1"/>
  <c r="S36" i="23"/>
  <c r="R36" i="23"/>
  <c r="Q36" i="23"/>
  <c r="P36" i="23"/>
  <c r="E36" i="23"/>
  <c r="U36" i="23" s="1"/>
  <c r="U35" i="23"/>
  <c r="T35" i="23"/>
  <c r="S35" i="23"/>
  <c r="R35" i="23"/>
  <c r="Q35" i="23"/>
  <c r="P35" i="23"/>
  <c r="E35" i="23"/>
  <c r="W33" i="23"/>
  <c r="V33" i="23"/>
  <c r="O33" i="23"/>
  <c r="N33" i="23"/>
  <c r="M33" i="23"/>
  <c r="L33" i="23"/>
  <c r="K33" i="23"/>
  <c r="J33" i="23"/>
  <c r="I33" i="23"/>
  <c r="H33" i="23"/>
  <c r="R33" i="23" s="1"/>
  <c r="G33" i="23"/>
  <c r="F33" i="23"/>
  <c r="C33" i="23"/>
  <c r="B33" i="23"/>
  <c r="S32" i="23"/>
  <c r="R32" i="23"/>
  <c r="Q32" i="23"/>
  <c r="P32" i="23"/>
  <c r="E32" i="23"/>
  <c r="U32" i="23" s="1"/>
  <c r="W30" i="23"/>
  <c r="V30" i="23"/>
  <c r="S30" i="23"/>
  <c r="O30" i="23"/>
  <c r="N30" i="23"/>
  <c r="M30" i="23"/>
  <c r="L30" i="23"/>
  <c r="K30" i="23"/>
  <c r="J30" i="23"/>
  <c r="I30" i="23"/>
  <c r="Q30" i="23" s="1"/>
  <c r="H30" i="23"/>
  <c r="P30" i="23" s="1"/>
  <c r="G30" i="23"/>
  <c r="F30" i="23"/>
  <c r="C30" i="23"/>
  <c r="B30" i="23"/>
  <c r="T29" i="23"/>
  <c r="S29" i="23"/>
  <c r="R29" i="23"/>
  <c r="Q29" i="23"/>
  <c r="P29" i="23"/>
  <c r="E29" i="23"/>
  <c r="U29" i="23" s="1"/>
  <c r="U28" i="23"/>
  <c r="T28" i="23"/>
  <c r="S28" i="23"/>
  <c r="R28" i="23"/>
  <c r="Q28" i="23"/>
  <c r="P28" i="23"/>
  <c r="E28" i="23"/>
  <c r="S27" i="23"/>
  <c r="R27" i="23"/>
  <c r="Q27" i="23"/>
  <c r="P27" i="23"/>
  <c r="E27" i="23"/>
  <c r="U27" i="23" s="1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J24" i="23"/>
  <c r="I24" i="23"/>
  <c r="S24" i="23" s="1"/>
  <c r="H24" i="23"/>
  <c r="P24" i="23" s="1"/>
  <c r="G24" i="23"/>
  <c r="F24" i="23"/>
  <c r="C24" i="23"/>
  <c r="B24" i="23"/>
  <c r="E24" i="23" s="1"/>
  <c r="T23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U20" i="23"/>
  <c r="T20" i="23"/>
  <c r="S20" i="23"/>
  <c r="R20" i="23"/>
  <c r="Q20" i="23"/>
  <c r="P20" i="23"/>
  <c r="E20" i="23"/>
  <c r="T19" i="23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S16" i="23" s="1"/>
  <c r="J16" i="23"/>
  <c r="R16" i="23" s="1"/>
  <c r="I16" i="23"/>
  <c r="H16" i="23"/>
  <c r="G16" i="23"/>
  <c r="F16" i="23"/>
  <c r="C16" i="23"/>
  <c r="B16" i="23"/>
  <c r="E16" i="23" s="1"/>
  <c r="U15" i="23"/>
  <c r="T15" i="23"/>
  <c r="S15" i="23"/>
  <c r="R15" i="23"/>
  <c r="Q15" i="23"/>
  <c r="P15" i="23"/>
  <c r="E15" i="23"/>
  <c r="U14" i="23"/>
  <c r="T14" i="23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U11" i="23"/>
  <c r="T11" i="23"/>
  <c r="S11" i="23"/>
  <c r="R11" i="23"/>
  <c r="Q11" i="23"/>
  <c r="P11" i="23"/>
  <c r="E11" i="23"/>
  <c r="S10" i="23"/>
  <c r="R10" i="23"/>
  <c r="Q10" i="23"/>
  <c r="U10" i="23" s="1"/>
  <c r="P10" i="23"/>
  <c r="E10" i="23"/>
  <c r="S9" i="23"/>
  <c r="R9" i="23"/>
  <c r="Q9" i="23"/>
  <c r="P9" i="23"/>
  <c r="E9" i="23"/>
  <c r="S93" i="22"/>
  <c r="R93" i="22"/>
  <c r="Q93" i="22"/>
  <c r="P93" i="22"/>
  <c r="E93" i="22"/>
  <c r="U93" i="22" s="1"/>
  <c r="T92" i="22"/>
  <c r="S92" i="22"/>
  <c r="R92" i="22"/>
  <c r="Q92" i="22"/>
  <c r="P92" i="22"/>
  <c r="E92" i="22"/>
  <c r="U92" i="22" s="1"/>
  <c r="U91" i="22"/>
  <c r="T91" i="22"/>
  <c r="S91" i="22"/>
  <c r="R91" i="22"/>
  <c r="Q91" i="22"/>
  <c r="P91" i="22"/>
  <c r="E91" i="22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T88" i="22"/>
  <c r="S88" i="22"/>
  <c r="R88" i="22"/>
  <c r="Q88" i="22"/>
  <c r="P88" i="22"/>
  <c r="E88" i="22"/>
  <c r="U88" i="22" s="1"/>
  <c r="U87" i="22"/>
  <c r="T87" i="22"/>
  <c r="S87" i="22"/>
  <c r="R87" i="22"/>
  <c r="Q87" i="22"/>
  <c r="P87" i="22"/>
  <c r="E87" i="22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R72" i="22" s="1"/>
  <c r="I72" i="22"/>
  <c r="Q72" i="22" s="1"/>
  <c r="H72" i="22"/>
  <c r="G72" i="22"/>
  <c r="F72" i="22"/>
  <c r="C72" i="22"/>
  <c r="B72" i="22"/>
  <c r="W71" i="22"/>
  <c r="V71" i="22"/>
  <c r="O71" i="22"/>
  <c r="N71" i="22"/>
  <c r="M71" i="22"/>
  <c r="L71" i="22"/>
  <c r="K71" i="22"/>
  <c r="J71" i="22"/>
  <c r="I71" i="22"/>
  <c r="S71" i="22" s="1"/>
  <c r="H71" i="22"/>
  <c r="P71" i="22" s="1"/>
  <c r="G71" i="22"/>
  <c r="F71" i="22"/>
  <c r="C71" i="22"/>
  <c r="B71" i="22"/>
  <c r="E71" i="22" s="1"/>
  <c r="W70" i="22"/>
  <c r="V70" i="22"/>
  <c r="O70" i="22"/>
  <c r="N70" i="22"/>
  <c r="M70" i="22"/>
  <c r="L70" i="22"/>
  <c r="K70" i="22"/>
  <c r="J70" i="22"/>
  <c r="I70" i="22"/>
  <c r="H70" i="22"/>
  <c r="R70" i="22" s="1"/>
  <c r="G70" i="22"/>
  <c r="F70" i="22"/>
  <c r="C70" i="22"/>
  <c r="E70" i="22" s="1"/>
  <c r="B70" i="22"/>
  <c r="S69" i="22"/>
  <c r="R69" i="22"/>
  <c r="Q69" i="22"/>
  <c r="P69" i="22"/>
  <c r="E69" i="22"/>
  <c r="U69" i="22" s="1"/>
  <c r="W67" i="22"/>
  <c r="V67" i="22"/>
  <c r="O67" i="22"/>
  <c r="N67" i="22"/>
  <c r="M67" i="22"/>
  <c r="L67" i="22"/>
  <c r="K67" i="22"/>
  <c r="J67" i="22"/>
  <c r="R67" i="22" s="1"/>
  <c r="I67" i="22"/>
  <c r="H67" i="22"/>
  <c r="G67" i="22"/>
  <c r="F67" i="22"/>
  <c r="C67" i="22"/>
  <c r="B67" i="22"/>
  <c r="W66" i="22"/>
  <c r="V66" i="22"/>
  <c r="O66" i="22"/>
  <c r="N66" i="22"/>
  <c r="M66" i="22"/>
  <c r="L66" i="22"/>
  <c r="K66" i="22"/>
  <c r="J66" i="22"/>
  <c r="I66" i="22"/>
  <c r="S66" i="22" s="1"/>
  <c r="H66" i="22"/>
  <c r="G66" i="22"/>
  <c r="F66" i="22"/>
  <c r="E66" i="22"/>
  <c r="C66" i="22"/>
  <c r="B66" i="22"/>
  <c r="U65" i="22"/>
  <c r="T65" i="22"/>
  <c r="S65" i="22"/>
  <c r="R65" i="22"/>
  <c r="Q65" i="22"/>
  <c r="P65" i="22"/>
  <c r="E65" i="22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U62" i="22"/>
  <c r="T62" i="22"/>
  <c r="S62" i="22"/>
  <c r="R62" i="22"/>
  <c r="Q62" i="22"/>
  <c r="P62" i="22"/>
  <c r="E62" i="22"/>
  <c r="U61" i="22"/>
  <c r="T61" i="22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H59" i="22"/>
  <c r="G59" i="22"/>
  <c r="F59" i="22"/>
  <c r="C59" i="22"/>
  <c r="B59" i="22"/>
  <c r="S58" i="22"/>
  <c r="R58" i="22"/>
  <c r="Q58" i="22"/>
  <c r="P58" i="22"/>
  <c r="E58" i="22"/>
  <c r="U57" i="22"/>
  <c r="S57" i="22"/>
  <c r="R57" i="22"/>
  <c r="Q57" i="22"/>
  <c r="P57" i="22"/>
  <c r="E57" i="22"/>
  <c r="T57" i="22" s="1"/>
  <c r="S56" i="22"/>
  <c r="R56" i="22"/>
  <c r="Q56" i="22"/>
  <c r="P56" i="22"/>
  <c r="E56" i="22"/>
  <c r="U56" i="22" s="1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J53" i="22"/>
  <c r="I53" i="22"/>
  <c r="H53" i="22"/>
  <c r="G53" i="22"/>
  <c r="F53" i="22"/>
  <c r="C53" i="22"/>
  <c r="B53" i="22"/>
  <c r="E53" i="22" s="1"/>
  <c r="U52" i="22"/>
  <c r="T52" i="22"/>
  <c r="S52" i="22"/>
  <c r="R52" i="22"/>
  <c r="Q52" i="22"/>
  <c r="P52" i="22"/>
  <c r="E52" i="22"/>
  <c r="S51" i="22"/>
  <c r="R51" i="22"/>
  <c r="Q51" i="22"/>
  <c r="P51" i="22"/>
  <c r="E51" i="22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U48" i="22"/>
  <c r="T48" i="22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U46" i="22" s="1"/>
  <c r="S45" i="22"/>
  <c r="R45" i="22"/>
  <c r="Q45" i="22"/>
  <c r="P45" i="22"/>
  <c r="E45" i="22"/>
  <c r="U44" i="22"/>
  <c r="T44" i="22"/>
  <c r="S44" i="22"/>
  <c r="R44" i="22"/>
  <c r="Q44" i="22"/>
  <c r="P44" i="22"/>
  <c r="E44" i="22"/>
  <c r="S43" i="22"/>
  <c r="R43" i="22"/>
  <c r="Q43" i="22"/>
  <c r="P43" i="22"/>
  <c r="E43" i="22"/>
  <c r="S42" i="22"/>
  <c r="R42" i="22"/>
  <c r="Q42" i="22"/>
  <c r="P42" i="22"/>
  <c r="E42" i="22"/>
  <c r="U42" i="22" s="1"/>
  <c r="W40" i="22"/>
  <c r="V40" i="22"/>
  <c r="O40" i="22"/>
  <c r="N40" i="22"/>
  <c r="M40" i="22"/>
  <c r="L40" i="22"/>
  <c r="K40" i="22"/>
  <c r="J40" i="22"/>
  <c r="I40" i="22"/>
  <c r="S40" i="22" s="1"/>
  <c r="H40" i="22"/>
  <c r="G40" i="22"/>
  <c r="F40" i="22"/>
  <c r="C40" i="22"/>
  <c r="B40" i="22"/>
  <c r="E40" i="22" s="1"/>
  <c r="U39" i="22"/>
  <c r="S39" i="22"/>
  <c r="R39" i="22"/>
  <c r="Q39" i="22"/>
  <c r="P39" i="22"/>
  <c r="E39" i="22"/>
  <c r="T39" i="22" s="1"/>
  <c r="S38" i="22"/>
  <c r="R38" i="22"/>
  <c r="Q38" i="22"/>
  <c r="P38" i="22"/>
  <c r="E38" i="22"/>
  <c r="U38" i="22" s="1"/>
  <c r="S37" i="22"/>
  <c r="R37" i="22"/>
  <c r="Q37" i="22"/>
  <c r="P37" i="22"/>
  <c r="E37" i="22"/>
  <c r="U37" i="22" s="1"/>
  <c r="S36" i="22"/>
  <c r="R36" i="22"/>
  <c r="Q36" i="22"/>
  <c r="U36" i="22" s="1"/>
  <c r="P36" i="22"/>
  <c r="E36" i="22"/>
  <c r="S35" i="22"/>
  <c r="R35" i="22"/>
  <c r="Q35" i="22"/>
  <c r="U35" i="22" s="1"/>
  <c r="P35" i="22"/>
  <c r="E35" i="22"/>
  <c r="W33" i="22"/>
  <c r="V33" i="22"/>
  <c r="S33" i="22"/>
  <c r="O33" i="22"/>
  <c r="N33" i="22"/>
  <c r="M33" i="22"/>
  <c r="L33" i="22"/>
  <c r="K33" i="22"/>
  <c r="J33" i="22"/>
  <c r="I33" i="22"/>
  <c r="H33" i="22"/>
  <c r="R33" i="22" s="1"/>
  <c r="G33" i="22"/>
  <c r="F33" i="22"/>
  <c r="C33" i="22"/>
  <c r="B33" i="22"/>
  <c r="S32" i="22"/>
  <c r="R32" i="22"/>
  <c r="Q32" i="22"/>
  <c r="P32" i="22"/>
  <c r="E32" i="22"/>
  <c r="U32" i="22" s="1"/>
  <c r="W30" i="22"/>
  <c r="V30" i="22"/>
  <c r="O30" i="22"/>
  <c r="N30" i="22"/>
  <c r="M30" i="22"/>
  <c r="L30" i="22"/>
  <c r="K30" i="22"/>
  <c r="J30" i="22"/>
  <c r="I30" i="22"/>
  <c r="S30" i="22" s="1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S28" i="22"/>
  <c r="R28" i="22"/>
  <c r="Q28" i="22"/>
  <c r="P28" i="22"/>
  <c r="E28" i="22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W24" i="22"/>
  <c r="V24" i="22"/>
  <c r="O24" i="22"/>
  <c r="N24" i="22"/>
  <c r="M24" i="22"/>
  <c r="L24" i="22"/>
  <c r="K24" i="22"/>
  <c r="J24" i="22"/>
  <c r="I24" i="22"/>
  <c r="S24" i="22" s="1"/>
  <c r="H24" i="22"/>
  <c r="R24" i="22" s="1"/>
  <c r="G24" i="22"/>
  <c r="F24" i="22"/>
  <c r="C24" i="22"/>
  <c r="E24" i="22" s="1"/>
  <c r="B24" i="22"/>
  <c r="S23" i="22"/>
  <c r="R23" i="22"/>
  <c r="Q23" i="22"/>
  <c r="P23" i="22"/>
  <c r="E23" i="22"/>
  <c r="S22" i="22"/>
  <c r="R22" i="22"/>
  <c r="Q22" i="22"/>
  <c r="P22" i="22"/>
  <c r="E22" i="22"/>
  <c r="U22" i="22" s="1"/>
  <c r="U21" i="22"/>
  <c r="T21" i="22"/>
  <c r="S21" i="22"/>
  <c r="R21" i="22"/>
  <c r="Q21" i="22"/>
  <c r="P21" i="22"/>
  <c r="E21" i="22"/>
  <c r="U20" i="22"/>
  <c r="T20" i="22"/>
  <c r="S20" i="22"/>
  <c r="R20" i="22"/>
  <c r="Q20" i="22"/>
  <c r="P20" i="22"/>
  <c r="E20" i="22"/>
  <c r="S19" i="22"/>
  <c r="R19" i="22"/>
  <c r="Q19" i="22"/>
  <c r="P19" i="22"/>
  <c r="E19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J16" i="22"/>
  <c r="R16" i="22" s="1"/>
  <c r="I16" i="22"/>
  <c r="H16" i="22"/>
  <c r="G16" i="22"/>
  <c r="F16" i="22"/>
  <c r="C16" i="22"/>
  <c r="B16" i="22"/>
  <c r="E16" i="22" s="1"/>
  <c r="U15" i="22"/>
  <c r="T15" i="22"/>
  <c r="S15" i="22"/>
  <c r="R15" i="22"/>
  <c r="Q15" i="22"/>
  <c r="P15" i="22"/>
  <c r="E15" i="22"/>
  <c r="T14" i="22"/>
  <c r="S14" i="22"/>
  <c r="R14" i="22"/>
  <c r="Q14" i="22"/>
  <c r="P14" i="22"/>
  <c r="E14" i="22"/>
  <c r="U14" i="22" s="1"/>
  <c r="S13" i="22"/>
  <c r="R13" i="22"/>
  <c r="Q13" i="22"/>
  <c r="P13" i="22"/>
  <c r="E13" i="22"/>
  <c r="S12" i="22"/>
  <c r="R12" i="22"/>
  <c r="Q12" i="22"/>
  <c r="P12" i="22"/>
  <c r="E12" i="22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U10" i="22" s="1"/>
  <c r="S9" i="22"/>
  <c r="R9" i="22"/>
  <c r="Q9" i="22"/>
  <c r="P9" i="22"/>
  <c r="E9" i="22"/>
  <c r="S93" i="21"/>
  <c r="R93" i="21"/>
  <c r="Q93" i="21"/>
  <c r="P93" i="21"/>
  <c r="E93" i="2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S87" i="21"/>
  <c r="R87" i="21"/>
  <c r="Q87" i="21"/>
  <c r="P87" i="21"/>
  <c r="E87" i="21"/>
  <c r="U87" i="21" s="1"/>
  <c r="S86" i="21"/>
  <c r="R86" i="21"/>
  <c r="Q86" i="21"/>
  <c r="P86" i="21"/>
  <c r="E86" i="21"/>
  <c r="W72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J71" i="21"/>
  <c r="I71" i="21"/>
  <c r="Q71" i="21" s="1"/>
  <c r="H71" i="21"/>
  <c r="G71" i="21"/>
  <c r="F71" i="21"/>
  <c r="C71" i="21"/>
  <c r="B71" i="21"/>
  <c r="W70" i="21"/>
  <c r="V70" i="21"/>
  <c r="O70" i="21"/>
  <c r="N70" i="21"/>
  <c r="M70" i="21"/>
  <c r="L70" i="21"/>
  <c r="K70" i="21"/>
  <c r="J70" i="21"/>
  <c r="I70" i="21"/>
  <c r="Q70" i="21" s="1"/>
  <c r="H70" i="21"/>
  <c r="P70" i="21" s="1"/>
  <c r="G70" i="21"/>
  <c r="F70" i="21"/>
  <c r="C70" i="21"/>
  <c r="B70" i="21"/>
  <c r="S69" i="21"/>
  <c r="R69" i="21"/>
  <c r="Q69" i="21"/>
  <c r="P69" i="21"/>
  <c r="E69" i="21"/>
  <c r="W67" i="21"/>
  <c r="V67" i="21"/>
  <c r="O67" i="21"/>
  <c r="N67" i="21"/>
  <c r="M67" i="21"/>
  <c r="L67" i="21"/>
  <c r="K67" i="21"/>
  <c r="J67" i="2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U65" i="21" s="1"/>
  <c r="U64" i="21"/>
  <c r="S64" i="21"/>
  <c r="R64" i="21"/>
  <c r="Q64" i="21"/>
  <c r="P64" i="21"/>
  <c r="E64" i="21"/>
  <c r="T64" i="21" s="1"/>
  <c r="S63" i="21"/>
  <c r="R63" i="21"/>
  <c r="Q63" i="21"/>
  <c r="P63" i="21"/>
  <c r="E63" i="2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6" i="21"/>
  <c r="R56" i="21"/>
  <c r="Q56" i="21"/>
  <c r="P56" i="21"/>
  <c r="E56" i="21"/>
  <c r="S55" i="21"/>
  <c r="R55" i="21"/>
  <c r="Q55" i="21"/>
  <c r="P55" i="21"/>
  <c r="E55" i="21"/>
  <c r="W53" i="21"/>
  <c r="V53" i="21"/>
  <c r="O53" i="21"/>
  <c r="N53" i="21"/>
  <c r="M53" i="21"/>
  <c r="L53" i="21"/>
  <c r="K53" i="21"/>
  <c r="S53" i="21" s="1"/>
  <c r="J53" i="21"/>
  <c r="I53" i="21"/>
  <c r="H53" i="2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P51" i="21"/>
  <c r="T51" i="21" s="1"/>
  <c r="E51" i="21"/>
  <c r="S50" i="21"/>
  <c r="R50" i="21"/>
  <c r="Q50" i="21"/>
  <c r="P50" i="21"/>
  <c r="E50" i="21"/>
  <c r="T50" i="21" s="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U46" i="21"/>
  <c r="S46" i="21"/>
  <c r="R46" i="21"/>
  <c r="Q46" i="21"/>
  <c r="P46" i="21"/>
  <c r="E46" i="21"/>
  <c r="T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S43" i="21"/>
  <c r="R43" i="21"/>
  <c r="Q43" i="21"/>
  <c r="P43" i="21"/>
  <c r="E43" i="21"/>
  <c r="S42" i="21"/>
  <c r="R42" i="21"/>
  <c r="Q42" i="21"/>
  <c r="P42" i="21"/>
  <c r="E42" i="21"/>
  <c r="W40" i="21"/>
  <c r="V40" i="21"/>
  <c r="O40" i="21"/>
  <c r="N40" i="21"/>
  <c r="M40" i="21"/>
  <c r="L40" i="21"/>
  <c r="K40" i="21"/>
  <c r="J40" i="2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T37" i="21" s="1"/>
  <c r="S36" i="21"/>
  <c r="R36" i="21"/>
  <c r="Q36" i="21"/>
  <c r="P36" i="21"/>
  <c r="E36" i="21"/>
  <c r="T36" i="21" s="1"/>
  <c r="S35" i="21"/>
  <c r="R35" i="21"/>
  <c r="Q35" i="21"/>
  <c r="P35" i="21"/>
  <c r="E35" i="21"/>
  <c r="U35" i="21" s="1"/>
  <c r="W33" i="21"/>
  <c r="V33" i="21"/>
  <c r="O33" i="21"/>
  <c r="N33" i="21"/>
  <c r="M33" i="21"/>
  <c r="L33" i="21"/>
  <c r="K33" i="21"/>
  <c r="J33" i="21"/>
  <c r="R33" i="21" s="1"/>
  <c r="I33" i="21"/>
  <c r="H33" i="21"/>
  <c r="G33" i="21"/>
  <c r="F33" i="21"/>
  <c r="C33" i="21"/>
  <c r="B33" i="21"/>
  <c r="S32" i="21"/>
  <c r="R32" i="21"/>
  <c r="Q32" i="21"/>
  <c r="U32" i="21" s="1"/>
  <c r="P32" i="21"/>
  <c r="T32" i="21" s="1"/>
  <c r="E32" i="21"/>
  <c r="W30" i="21"/>
  <c r="V30" i="21"/>
  <c r="O30" i="21"/>
  <c r="N30" i="21"/>
  <c r="M30" i="21"/>
  <c r="L30" i="21"/>
  <c r="K30" i="21"/>
  <c r="J30" i="21"/>
  <c r="I30" i="21"/>
  <c r="S30" i="21" s="1"/>
  <c r="H30" i="21"/>
  <c r="P30" i="21" s="1"/>
  <c r="G30" i="21"/>
  <c r="F30" i="21"/>
  <c r="C30" i="21"/>
  <c r="B30" i="21"/>
  <c r="E30" i="21" s="1"/>
  <c r="S29" i="21"/>
  <c r="R29" i="21"/>
  <c r="Q29" i="21"/>
  <c r="P29" i="21"/>
  <c r="E29" i="21"/>
  <c r="U29" i="21" s="1"/>
  <c r="S28" i="21"/>
  <c r="R28" i="21"/>
  <c r="Q28" i="21"/>
  <c r="P28" i="21"/>
  <c r="E28" i="21"/>
  <c r="U27" i="21"/>
  <c r="S27" i="21"/>
  <c r="R27" i="21"/>
  <c r="Q27" i="21"/>
  <c r="P27" i="21"/>
  <c r="E27" i="21"/>
  <c r="T27" i="21" s="1"/>
  <c r="S26" i="21"/>
  <c r="R26" i="21"/>
  <c r="Q26" i="21"/>
  <c r="P26" i="21"/>
  <c r="E26" i="21"/>
  <c r="T26" i="21" s="1"/>
  <c r="W24" i="21"/>
  <c r="V24" i="21"/>
  <c r="O24" i="21"/>
  <c r="N24" i="21"/>
  <c r="M24" i="21"/>
  <c r="L24" i="21"/>
  <c r="K24" i="21"/>
  <c r="J24" i="21"/>
  <c r="I24" i="21"/>
  <c r="H24" i="21"/>
  <c r="P24" i="21" s="1"/>
  <c r="G24" i="21"/>
  <c r="F24" i="21"/>
  <c r="C24" i="21"/>
  <c r="B24" i="21"/>
  <c r="E24" i="21" s="1"/>
  <c r="T23" i="2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S21" i="21"/>
  <c r="R21" i="21"/>
  <c r="Q21" i="21"/>
  <c r="P21" i="21"/>
  <c r="E21" i="21"/>
  <c r="T21" i="21" s="1"/>
  <c r="S20" i="21"/>
  <c r="R20" i="21"/>
  <c r="Q20" i="21"/>
  <c r="P20" i="21"/>
  <c r="E20" i="21"/>
  <c r="U20" i="21" s="1"/>
  <c r="T19" i="21"/>
  <c r="S19" i="21"/>
  <c r="R19" i="21"/>
  <c r="Q19" i="21"/>
  <c r="P19" i="21"/>
  <c r="E19" i="21"/>
  <c r="U19" i="21" s="1"/>
  <c r="U18" i="21"/>
  <c r="S18" i="21"/>
  <c r="R18" i="21"/>
  <c r="Q18" i="21"/>
  <c r="P18" i="21"/>
  <c r="E18" i="21"/>
  <c r="T18" i="21" s="1"/>
  <c r="W16" i="21"/>
  <c r="V16" i="21"/>
  <c r="O16" i="21"/>
  <c r="N16" i="21"/>
  <c r="M16" i="21"/>
  <c r="L16" i="21"/>
  <c r="K16" i="21"/>
  <c r="S16" i="21" s="1"/>
  <c r="J16" i="21"/>
  <c r="I16" i="21"/>
  <c r="H16" i="21"/>
  <c r="G16" i="21"/>
  <c r="F16" i="21"/>
  <c r="C16" i="21"/>
  <c r="B16" i="21"/>
  <c r="E16" i="21" s="1"/>
  <c r="S15" i="21"/>
  <c r="R15" i="21"/>
  <c r="Q15" i="21"/>
  <c r="P15" i="21"/>
  <c r="E15" i="21"/>
  <c r="U15" i="21" s="1"/>
  <c r="T14" i="21"/>
  <c r="S14" i="21"/>
  <c r="R14" i="21"/>
  <c r="Q14" i="21"/>
  <c r="P14" i="21"/>
  <c r="E14" i="21"/>
  <c r="U14" i="21" s="1"/>
  <c r="T13" i="2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S11" i="21"/>
  <c r="R11" i="21"/>
  <c r="Q11" i="21"/>
  <c r="P11" i="21"/>
  <c r="E11" i="21"/>
  <c r="U11" i="21" s="1"/>
  <c r="S10" i="21"/>
  <c r="R10" i="21"/>
  <c r="Q10" i="21"/>
  <c r="U10" i="21" s="1"/>
  <c r="P10" i="21"/>
  <c r="T10" i="21" s="1"/>
  <c r="E10" i="21"/>
  <c r="S9" i="21"/>
  <c r="R9" i="21"/>
  <c r="Q9" i="21"/>
  <c r="P9" i="21"/>
  <c r="E9" i="21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S89" i="20"/>
  <c r="R89" i="20"/>
  <c r="Q89" i="20"/>
  <c r="P89" i="20"/>
  <c r="E89" i="20"/>
  <c r="T89" i="20" s="1"/>
  <c r="S88" i="20"/>
  <c r="R88" i="20"/>
  <c r="Q88" i="20"/>
  <c r="P88" i="20"/>
  <c r="E88" i="20"/>
  <c r="U88" i="20" s="1"/>
  <c r="U87" i="20"/>
  <c r="S87" i="20"/>
  <c r="R87" i="20"/>
  <c r="Q87" i="20"/>
  <c r="P87" i="20"/>
  <c r="E87" i="20"/>
  <c r="T87" i="20" s="1"/>
  <c r="S86" i="20"/>
  <c r="R86" i="20"/>
  <c r="Q86" i="20"/>
  <c r="P86" i="20"/>
  <c r="E86" i="20"/>
  <c r="W72" i="20"/>
  <c r="V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E72" i="20" s="1"/>
  <c r="W71" i="20"/>
  <c r="V71" i="20"/>
  <c r="O71" i="20"/>
  <c r="N71" i="20"/>
  <c r="M71" i="20"/>
  <c r="L71" i="20"/>
  <c r="K71" i="20"/>
  <c r="J71" i="20"/>
  <c r="R71" i="20" s="1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I70" i="20"/>
  <c r="H70" i="20"/>
  <c r="P70" i="20" s="1"/>
  <c r="G70" i="20"/>
  <c r="F70" i="20"/>
  <c r="C70" i="20"/>
  <c r="B70" i="20"/>
  <c r="E70" i="20" s="1"/>
  <c r="S69" i="20"/>
  <c r="R69" i="20"/>
  <c r="Q69" i="20"/>
  <c r="U69" i="20" s="1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U64" i="20"/>
  <c r="T64" i="20"/>
  <c r="S64" i="20"/>
  <c r="R64" i="20"/>
  <c r="Q64" i="20"/>
  <c r="P64" i="20"/>
  <c r="E64" i="20"/>
  <c r="S63" i="20"/>
  <c r="R63" i="20"/>
  <c r="Q63" i="20"/>
  <c r="P63" i="20"/>
  <c r="E63" i="20"/>
  <c r="T63" i="20" s="1"/>
  <c r="S62" i="20"/>
  <c r="R62" i="20"/>
  <c r="Q62" i="20"/>
  <c r="P62" i="20"/>
  <c r="E62" i="20"/>
  <c r="U62" i="20" s="1"/>
  <c r="S61" i="20"/>
  <c r="R61" i="20"/>
  <c r="Q61" i="20"/>
  <c r="P61" i="20"/>
  <c r="E61" i="20"/>
  <c r="T61" i="20" s="1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Q56" i="20"/>
  <c r="P56" i="20"/>
  <c r="E56" i="20"/>
  <c r="S55" i="20"/>
  <c r="R55" i="20"/>
  <c r="Q55" i="20"/>
  <c r="P55" i="20"/>
  <c r="E55" i="20"/>
  <c r="T55" i="20" s="1"/>
  <c r="W53" i="20"/>
  <c r="V53" i="20"/>
  <c r="S53" i="20"/>
  <c r="O53" i="20"/>
  <c r="N53" i="20"/>
  <c r="M53" i="20"/>
  <c r="L53" i="20"/>
  <c r="K53" i="20"/>
  <c r="J53" i="20"/>
  <c r="I53" i="20"/>
  <c r="H53" i="20"/>
  <c r="P53" i="20" s="1"/>
  <c r="G53" i="20"/>
  <c r="F53" i="20"/>
  <c r="C53" i="20"/>
  <c r="B53" i="20"/>
  <c r="E53" i="20" s="1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T46" i="20" s="1"/>
  <c r="S45" i="20"/>
  <c r="R45" i="20"/>
  <c r="Q45" i="20"/>
  <c r="P45" i="20"/>
  <c r="E45" i="20"/>
  <c r="U45" i="20" s="1"/>
  <c r="U44" i="20"/>
  <c r="T44" i="20"/>
  <c r="S44" i="20"/>
  <c r="R44" i="20"/>
  <c r="Q44" i="20"/>
  <c r="P44" i="20"/>
  <c r="E44" i="20"/>
  <c r="U43" i="20"/>
  <c r="T43" i="20"/>
  <c r="S43" i="20"/>
  <c r="R43" i="20"/>
  <c r="Q43" i="20"/>
  <c r="P43" i="20"/>
  <c r="E43" i="20"/>
  <c r="S42" i="20"/>
  <c r="R42" i="20"/>
  <c r="Q42" i="20"/>
  <c r="P42" i="20"/>
  <c r="E42" i="20"/>
  <c r="T42" i="20" s="1"/>
  <c r="W40" i="20"/>
  <c r="V40" i="20"/>
  <c r="O40" i="20"/>
  <c r="N40" i="20"/>
  <c r="M40" i="20"/>
  <c r="L40" i="20"/>
  <c r="K40" i="20"/>
  <c r="S40" i="20" s="1"/>
  <c r="J40" i="20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U38" i="20"/>
  <c r="T38" i="20"/>
  <c r="S38" i="20"/>
  <c r="R38" i="20"/>
  <c r="Q38" i="20"/>
  <c r="P38" i="20"/>
  <c r="E38" i="20"/>
  <c r="S37" i="20"/>
  <c r="R37" i="20"/>
  <c r="Q37" i="20"/>
  <c r="P37" i="20"/>
  <c r="E37" i="20"/>
  <c r="T37" i="20" s="1"/>
  <c r="S36" i="20"/>
  <c r="R36" i="20"/>
  <c r="Q36" i="20"/>
  <c r="P36" i="20"/>
  <c r="E36" i="20"/>
  <c r="U36" i="20" s="1"/>
  <c r="S35" i="20"/>
  <c r="R35" i="20"/>
  <c r="Q35" i="20"/>
  <c r="U35" i="20" s="1"/>
  <c r="P35" i="20"/>
  <c r="T35" i="20" s="1"/>
  <c r="E35" i="20"/>
  <c r="W33" i="20"/>
  <c r="V33" i="20"/>
  <c r="O33" i="20"/>
  <c r="N33" i="20"/>
  <c r="M33" i="20"/>
  <c r="L33" i="20"/>
  <c r="K33" i="20"/>
  <c r="J33" i="20"/>
  <c r="I33" i="20"/>
  <c r="H33" i="20"/>
  <c r="P33" i="20" s="1"/>
  <c r="G33" i="20"/>
  <c r="F33" i="20"/>
  <c r="C33" i="20"/>
  <c r="E33" i="20" s="1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T27" i="20" s="1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H24" i="20"/>
  <c r="G24" i="20"/>
  <c r="F24" i="20"/>
  <c r="C24" i="20"/>
  <c r="B24" i="20"/>
  <c r="E24" i="20" s="1"/>
  <c r="U23" i="20"/>
  <c r="S23" i="20"/>
  <c r="R23" i="20"/>
  <c r="Q23" i="20"/>
  <c r="P23" i="20"/>
  <c r="E23" i="20"/>
  <c r="T23" i="20" s="1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S18" i="20"/>
  <c r="R18" i="20"/>
  <c r="Q18" i="20"/>
  <c r="P18" i="20"/>
  <c r="E18" i="20"/>
  <c r="T18" i="20" s="1"/>
  <c r="W16" i="20"/>
  <c r="V16" i="20"/>
  <c r="S16" i="20"/>
  <c r="O16" i="20"/>
  <c r="N16" i="20"/>
  <c r="M16" i="20"/>
  <c r="L16" i="20"/>
  <c r="K16" i="20"/>
  <c r="J16" i="20"/>
  <c r="I16" i="20"/>
  <c r="H16" i="20"/>
  <c r="P16" i="20" s="1"/>
  <c r="G16" i="20"/>
  <c r="F16" i="20"/>
  <c r="C16" i="20"/>
  <c r="B16" i="20"/>
  <c r="E16" i="20" s="1"/>
  <c r="U15" i="20"/>
  <c r="T15" i="20"/>
  <c r="S15" i="20"/>
  <c r="R15" i="20"/>
  <c r="Q15" i="20"/>
  <c r="P15" i="20"/>
  <c r="E15" i="20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U12" i="20" s="1"/>
  <c r="U11" i="20"/>
  <c r="T11" i="20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S93" i="19"/>
  <c r="R93" i="19"/>
  <c r="Q93" i="19"/>
  <c r="P93" i="19"/>
  <c r="E93" i="19"/>
  <c r="U93" i="19" s="1"/>
  <c r="S92" i="19"/>
  <c r="R92" i="19"/>
  <c r="Q92" i="19"/>
  <c r="P92" i="19"/>
  <c r="E92" i="19"/>
  <c r="U91" i="19"/>
  <c r="S91" i="19"/>
  <c r="R91" i="19"/>
  <c r="Q91" i="19"/>
  <c r="P91" i="19"/>
  <c r="E91" i="19"/>
  <c r="T91" i="19" s="1"/>
  <c r="S90" i="19"/>
  <c r="R90" i="19"/>
  <c r="Q90" i="19"/>
  <c r="P90" i="19"/>
  <c r="E90" i="19"/>
  <c r="T90" i="19" s="1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J72" i="19"/>
  <c r="I72" i="19"/>
  <c r="H72" i="19"/>
  <c r="P72" i="19" s="1"/>
  <c r="G72" i="19"/>
  <c r="F72" i="19"/>
  <c r="C72" i="19"/>
  <c r="B72" i="19"/>
  <c r="E72" i="19" s="1"/>
  <c r="W71" i="19"/>
  <c r="V71" i="19"/>
  <c r="O71" i="19"/>
  <c r="N71" i="19"/>
  <c r="M71" i="19"/>
  <c r="L71" i="19"/>
  <c r="K71" i="19"/>
  <c r="J71" i="19"/>
  <c r="I71" i="19"/>
  <c r="H71" i="19"/>
  <c r="G71" i="19"/>
  <c r="F71" i="19"/>
  <c r="E71" i="19"/>
  <c r="C71" i="19"/>
  <c r="B71" i="19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S69" i="19"/>
  <c r="R69" i="19"/>
  <c r="Q69" i="19"/>
  <c r="P69" i="19"/>
  <c r="E69" i="19"/>
  <c r="W67" i="19"/>
  <c r="V67" i="19"/>
  <c r="O67" i="19"/>
  <c r="N67" i="19"/>
  <c r="M67" i="19"/>
  <c r="L67" i="19"/>
  <c r="K67" i="19"/>
  <c r="J67" i="19"/>
  <c r="I67" i="19"/>
  <c r="H67" i="19"/>
  <c r="P67" i="19" s="1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U62" i="19"/>
  <c r="T62" i="19"/>
  <c r="S62" i="19"/>
  <c r="R62" i="19"/>
  <c r="Q62" i="19"/>
  <c r="P62" i="19"/>
  <c r="E62" i="19"/>
  <c r="U61" i="19"/>
  <c r="T61" i="19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E59" i="19" s="1"/>
  <c r="U58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J53" i="19"/>
  <c r="I53" i="19"/>
  <c r="H53" i="19"/>
  <c r="P53" i="19" s="1"/>
  <c r="G53" i="19"/>
  <c r="F53" i="19"/>
  <c r="C53" i="19"/>
  <c r="B53" i="19"/>
  <c r="U52" i="19"/>
  <c r="T52" i="19"/>
  <c r="S52" i="19"/>
  <c r="R52" i="19"/>
  <c r="Q52" i="19"/>
  <c r="P52" i="19"/>
  <c r="E52" i="19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U48" i="19"/>
  <c r="T48" i="19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T45" i="19" s="1"/>
  <c r="S44" i="19"/>
  <c r="R44" i="19"/>
  <c r="Q44" i="19"/>
  <c r="P44" i="19"/>
  <c r="E44" i="19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J40" i="19"/>
  <c r="I40" i="19"/>
  <c r="H40" i="19"/>
  <c r="P40" i="19" s="1"/>
  <c r="G40" i="19"/>
  <c r="F40" i="19"/>
  <c r="C40" i="19"/>
  <c r="E40" i="19" s="1"/>
  <c r="B40" i="19"/>
  <c r="S39" i="19"/>
  <c r="R39" i="19"/>
  <c r="Q39" i="19"/>
  <c r="P39" i="19"/>
  <c r="E39" i="19"/>
  <c r="S38" i="19"/>
  <c r="R38" i="19"/>
  <c r="Q38" i="19"/>
  <c r="P38" i="19"/>
  <c r="E38" i="19"/>
  <c r="T38" i="19" s="1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T35" i="19" s="1"/>
  <c r="E35" i="19"/>
  <c r="W33" i="19"/>
  <c r="V33" i="19"/>
  <c r="O33" i="19"/>
  <c r="N33" i="19"/>
  <c r="M33" i="19"/>
  <c r="L33" i="19"/>
  <c r="K33" i="19"/>
  <c r="S33" i="19" s="1"/>
  <c r="J33" i="19"/>
  <c r="I33" i="19"/>
  <c r="H33" i="19"/>
  <c r="P33" i="19" s="1"/>
  <c r="G33" i="19"/>
  <c r="F33" i="19"/>
  <c r="C33" i="19"/>
  <c r="B33" i="19"/>
  <c r="E33" i="19" s="1"/>
  <c r="S32" i="19"/>
  <c r="R32" i="19"/>
  <c r="Q32" i="19"/>
  <c r="P32" i="19"/>
  <c r="E32" i="19"/>
  <c r="U32" i="19" s="1"/>
  <c r="W30" i="19"/>
  <c r="V30" i="19"/>
  <c r="O30" i="19"/>
  <c r="N30" i="19"/>
  <c r="M30" i="19"/>
  <c r="L30" i="19"/>
  <c r="K30" i="19"/>
  <c r="J30" i="19"/>
  <c r="I30" i="19"/>
  <c r="H30" i="19"/>
  <c r="G30" i="19"/>
  <c r="F30" i="19"/>
  <c r="C30" i="19"/>
  <c r="B30" i="19"/>
  <c r="E30" i="19" s="1"/>
  <c r="S29" i="19"/>
  <c r="R29" i="19"/>
  <c r="Q29" i="19"/>
  <c r="P29" i="19"/>
  <c r="E29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W24" i="19"/>
  <c r="V24" i="19"/>
  <c r="O24" i="19"/>
  <c r="N24" i="19"/>
  <c r="M24" i="19"/>
  <c r="L24" i="19"/>
  <c r="K24" i="19"/>
  <c r="J24" i="19"/>
  <c r="I24" i="19"/>
  <c r="H24" i="19"/>
  <c r="G24" i="19"/>
  <c r="F24" i="19"/>
  <c r="C24" i="19"/>
  <c r="E24" i="19" s="1"/>
  <c r="B24" i="19"/>
  <c r="S23" i="19"/>
  <c r="R23" i="19"/>
  <c r="Q23" i="19"/>
  <c r="P23" i="19"/>
  <c r="E23" i="19"/>
  <c r="T23" i="19" s="1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T19" i="19" s="1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I16" i="19"/>
  <c r="Q16" i="19" s="1"/>
  <c r="H16" i="19"/>
  <c r="G16" i="19"/>
  <c r="F16" i="19"/>
  <c r="C16" i="19"/>
  <c r="B16" i="19"/>
  <c r="E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S13" i="19"/>
  <c r="R13" i="19"/>
  <c r="Q13" i="19"/>
  <c r="P13" i="19"/>
  <c r="E13" i="19"/>
  <c r="U13" i="19" s="1"/>
  <c r="U12" i="19"/>
  <c r="S12" i="19"/>
  <c r="R12" i="19"/>
  <c r="Q12" i="19"/>
  <c r="P12" i="19"/>
  <c r="E12" i="19"/>
  <c r="T12" i="19" s="1"/>
  <c r="U11" i="19"/>
  <c r="T11" i="19"/>
  <c r="S11" i="19"/>
  <c r="R11" i="19"/>
  <c r="Q11" i="19"/>
  <c r="P11" i="19"/>
  <c r="E11" i="19"/>
  <c r="S10" i="19"/>
  <c r="R10" i="19"/>
  <c r="Q10" i="19"/>
  <c r="P10" i="19"/>
  <c r="E10" i="19"/>
  <c r="T10" i="19" s="1"/>
  <c r="S9" i="19"/>
  <c r="R9" i="19"/>
  <c r="Q9" i="19"/>
  <c r="P9" i="19"/>
  <c r="E9" i="19"/>
  <c r="U9" i="19" s="1"/>
  <c r="U93" i="18"/>
  <c r="S93" i="18"/>
  <c r="R93" i="18"/>
  <c r="Q93" i="18"/>
  <c r="P93" i="18"/>
  <c r="E93" i="18"/>
  <c r="T93" i="18" s="1"/>
  <c r="U92" i="18"/>
  <c r="T92" i="18"/>
  <c r="S92" i="18"/>
  <c r="R92" i="18"/>
  <c r="Q92" i="18"/>
  <c r="P92" i="18"/>
  <c r="E92" i="18"/>
  <c r="S91" i="18"/>
  <c r="R91" i="18"/>
  <c r="Q91" i="18"/>
  <c r="P91" i="18"/>
  <c r="E91" i="18"/>
  <c r="T91" i="18" s="1"/>
  <c r="S90" i="18"/>
  <c r="R90" i="18"/>
  <c r="Q90" i="18"/>
  <c r="P90" i="18"/>
  <c r="E90" i="18"/>
  <c r="U90" i="18" s="1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T87" i="18" s="1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H71" i="18"/>
  <c r="G71" i="18"/>
  <c r="F71" i="18"/>
  <c r="C71" i="18"/>
  <c r="B71" i="18"/>
  <c r="W70" i="18"/>
  <c r="V70" i="18"/>
  <c r="O70" i="18"/>
  <c r="N70" i="18"/>
  <c r="M70" i="18"/>
  <c r="L70" i="18"/>
  <c r="K70" i="18"/>
  <c r="J70" i="18"/>
  <c r="I70" i="18"/>
  <c r="Q70" i="18" s="1"/>
  <c r="H70" i="18"/>
  <c r="G70" i="18"/>
  <c r="F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E67" i="18" s="1"/>
  <c r="W66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E66" i="18" s="1"/>
  <c r="B66" i="18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U62" i="18"/>
  <c r="T62" i="18"/>
  <c r="S62" i="18"/>
  <c r="R62" i="18"/>
  <c r="Q62" i="18"/>
  <c r="P62" i="18"/>
  <c r="E62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S56" i="18"/>
  <c r="R56" i="18"/>
  <c r="Q56" i="18"/>
  <c r="P56" i="18"/>
  <c r="E56" i="18"/>
  <c r="U56" i="18" s="1"/>
  <c r="U55" i="18"/>
  <c r="T55" i="18"/>
  <c r="S55" i="18"/>
  <c r="R55" i="18"/>
  <c r="Q55" i="18"/>
  <c r="P55" i="18"/>
  <c r="E55" i="18"/>
  <c r="W53" i="18"/>
  <c r="V53" i="18"/>
  <c r="O53" i="18"/>
  <c r="N53" i="18"/>
  <c r="M53" i="18"/>
  <c r="L53" i="18"/>
  <c r="K53" i="18"/>
  <c r="J53" i="18"/>
  <c r="I53" i="18"/>
  <c r="H53" i="18"/>
  <c r="G53" i="18"/>
  <c r="F53" i="18"/>
  <c r="C53" i="18"/>
  <c r="B53" i="18"/>
  <c r="S52" i="18"/>
  <c r="R52" i="18"/>
  <c r="Q52" i="18"/>
  <c r="P52" i="18"/>
  <c r="E52" i="18"/>
  <c r="T52" i="18" s="1"/>
  <c r="S51" i="18"/>
  <c r="R51" i="18"/>
  <c r="Q51" i="18"/>
  <c r="P51" i="18"/>
  <c r="E51" i="18"/>
  <c r="U51" i="18" s="1"/>
  <c r="U50" i="18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T44" i="18" s="1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H40" i="18"/>
  <c r="G40" i="18"/>
  <c r="F40" i="18"/>
  <c r="C40" i="18"/>
  <c r="B40" i="18"/>
  <c r="S39" i="18"/>
  <c r="R39" i="18"/>
  <c r="Q39" i="18"/>
  <c r="P39" i="18"/>
  <c r="E39" i="18"/>
  <c r="T39" i="18" s="1"/>
  <c r="S38" i="18"/>
  <c r="R38" i="18"/>
  <c r="Q38" i="18"/>
  <c r="P38" i="18"/>
  <c r="E38" i="18"/>
  <c r="S37" i="18"/>
  <c r="R37" i="18"/>
  <c r="Q37" i="18"/>
  <c r="P37" i="18"/>
  <c r="E37" i="18"/>
  <c r="S36" i="18"/>
  <c r="R36" i="18"/>
  <c r="Q36" i="18"/>
  <c r="P36" i="18"/>
  <c r="E36" i="18"/>
  <c r="S35" i="18"/>
  <c r="R35" i="18"/>
  <c r="Q35" i="18"/>
  <c r="P35" i="18"/>
  <c r="E35" i="18"/>
  <c r="W33" i="18"/>
  <c r="V33" i="18"/>
  <c r="O33" i="18"/>
  <c r="N33" i="18"/>
  <c r="M33" i="18"/>
  <c r="L33" i="18"/>
  <c r="K33" i="18"/>
  <c r="S33" i="18" s="1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T32" i="18" s="1"/>
  <c r="W30" i="18"/>
  <c r="V30" i="18"/>
  <c r="O30" i="18"/>
  <c r="N30" i="18"/>
  <c r="M30" i="18"/>
  <c r="L30" i="18"/>
  <c r="K30" i="18"/>
  <c r="J30" i="18"/>
  <c r="I30" i="18"/>
  <c r="H30" i="18"/>
  <c r="G30" i="18"/>
  <c r="F30" i="18"/>
  <c r="C30" i="18"/>
  <c r="E30" i="18" s="1"/>
  <c r="B30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U27" i="18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S24" i="18"/>
  <c r="O24" i="18"/>
  <c r="N24" i="18"/>
  <c r="M24" i="18"/>
  <c r="L24" i="18"/>
  <c r="K24" i="18"/>
  <c r="J24" i="18"/>
  <c r="I24" i="18"/>
  <c r="H24" i="18"/>
  <c r="G24" i="18"/>
  <c r="F24" i="18"/>
  <c r="C24" i="18"/>
  <c r="B24" i="18"/>
  <c r="E24" i="18" s="1"/>
  <c r="S23" i="18"/>
  <c r="R23" i="18"/>
  <c r="Q23" i="18"/>
  <c r="P23" i="18"/>
  <c r="E23" i="18"/>
  <c r="U23" i="18" s="1"/>
  <c r="U22" i="18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J16" i="18"/>
  <c r="I16" i="18"/>
  <c r="H16" i="18"/>
  <c r="G16" i="18"/>
  <c r="F16" i="18"/>
  <c r="C16" i="18"/>
  <c r="B16" i="18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U9" i="18" s="1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S88" i="17"/>
  <c r="R88" i="17"/>
  <c r="Q88" i="17"/>
  <c r="P88" i="17"/>
  <c r="E88" i="17"/>
  <c r="T88" i="17" s="1"/>
  <c r="S87" i="17"/>
  <c r="R87" i="17"/>
  <c r="Q87" i="17"/>
  <c r="P87" i="17"/>
  <c r="E87" i="17"/>
  <c r="U87" i="17" s="1"/>
  <c r="U86" i="17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W70" i="17"/>
  <c r="V70" i="17"/>
  <c r="O70" i="17"/>
  <c r="N70" i="17"/>
  <c r="M70" i="17"/>
  <c r="L70" i="17"/>
  <c r="K70" i="17"/>
  <c r="S70" i="17" s="1"/>
  <c r="J70" i="17"/>
  <c r="I70" i="17"/>
  <c r="H70" i="17"/>
  <c r="G70" i="17"/>
  <c r="F70" i="17"/>
  <c r="C70" i="17"/>
  <c r="B70" i="17"/>
  <c r="E70" i="17" s="1"/>
  <c r="S69" i="17"/>
  <c r="R69" i="17"/>
  <c r="Q69" i="17"/>
  <c r="P69" i="17"/>
  <c r="E69" i="17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U65" i="17" s="1"/>
  <c r="U64" i="17"/>
  <c r="T64" i="17"/>
  <c r="S64" i="17"/>
  <c r="R64" i="17"/>
  <c r="Q64" i="17"/>
  <c r="P64" i="17"/>
  <c r="E64" i="17"/>
  <c r="S63" i="17"/>
  <c r="R63" i="17"/>
  <c r="Q63" i="17"/>
  <c r="P63" i="17"/>
  <c r="E63" i="17"/>
  <c r="U63" i="17" s="1"/>
  <c r="S62" i="17"/>
  <c r="R62" i="17"/>
  <c r="Q62" i="17"/>
  <c r="P62" i="17"/>
  <c r="E62" i="17"/>
  <c r="T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H59" i="17"/>
  <c r="G59" i="17"/>
  <c r="F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U55" i="17"/>
  <c r="T55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J53" i="17"/>
  <c r="I53" i="17"/>
  <c r="S53" i="17" s="1"/>
  <c r="H53" i="17"/>
  <c r="G53" i="17"/>
  <c r="F53" i="17"/>
  <c r="C53" i="17"/>
  <c r="B53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8" i="17" s="1"/>
  <c r="U47" i="17"/>
  <c r="S47" i="17"/>
  <c r="R47" i="17"/>
  <c r="Q47" i="17"/>
  <c r="P47" i="17"/>
  <c r="E47" i="17"/>
  <c r="T47" i="17" s="1"/>
  <c r="U46" i="17"/>
  <c r="T46" i="17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U43" i="17"/>
  <c r="S43" i="17"/>
  <c r="R43" i="17"/>
  <c r="Q43" i="17"/>
  <c r="P43" i="17"/>
  <c r="E43" i="17"/>
  <c r="S42" i="17"/>
  <c r="R42" i="17"/>
  <c r="Q42" i="17"/>
  <c r="P42" i="17"/>
  <c r="E42" i="17"/>
  <c r="W40" i="17"/>
  <c r="V40" i="17"/>
  <c r="S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E40" i="17" s="1"/>
  <c r="S39" i="17"/>
  <c r="R39" i="17"/>
  <c r="Q39" i="17"/>
  <c r="P39" i="17"/>
  <c r="E39" i="17"/>
  <c r="U38" i="17"/>
  <c r="S38" i="17"/>
  <c r="R38" i="17"/>
  <c r="Q38" i="17"/>
  <c r="P38" i="17"/>
  <c r="E38" i="17"/>
  <c r="T38" i="17" s="1"/>
  <c r="U37" i="17"/>
  <c r="T37" i="17"/>
  <c r="S37" i="17"/>
  <c r="R37" i="17"/>
  <c r="Q37" i="17"/>
  <c r="P37" i="17"/>
  <c r="E37" i="17"/>
  <c r="S36" i="17"/>
  <c r="R36" i="17"/>
  <c r="Q36" i="17"/>
  <c r="P36" i="17"/>
  <c r="E36" i="17"/>
  <c r="U36" i="17" s="1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C33" i="17"/>
  <c r="B33" i="17"/>
  <c r="E33" i="17" s="1"/>
  <c r="S32" i="17"/>
  <c r="R32" i="17"/>
  <c r="Q32" i="17"/>
  <c r="P32" i="17"/>
  <c r="E32" i="17"/>
  <c r="W30" i="17"/>
  <c r="V30" i="17"/>
  <c r="S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S29" i="17"/>
  <c r="R29" i="17"/>
  <c r="Q29" i="17"/>
  <c r="P29" i="17"/>
  <c r="E29" i="17"/>
  <c r="U28" i="17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S26" i="17"/>
  <c r="R26" i="17"/>
  <c r="Q26" i="17"/>
  <c r="P26" i="17"/>
  <c r="E26" i="17"/>
  <c r="W24" i="17"/>
  <c r="V24" i="17"/>
  <c r="O24" i="17"/>
  <c r="N24" i="17"/>
  <c r="M24" i="17"/>
  <c r="L24" i="17"/>
  <c r="K24" i="17"/>
  <c r="J24" i="17"/>
  <c r="I24" i="17"/>
  <c r="S24" i="17" s="1"/>
  <c r="H24" i="17"/>
  <c r="G24" i="17"/>
  <c r="F24" i="17"/>
  <c r="C24" i="17"/>
  <c r="B24" i="17"/>
  <c r="T23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T19" i="17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H16" i="17"/>
  <c r="R16" i="17" s="1"/>
  <c r="G16" i="17"/>
  <c r="F16" i="17"/>
  <c r="C16" i="17"/>
  <c r="B16" i="17"/>
  <c r="S15" i="17"/>
  <c r="R15" i="17"/>
  <c r="Q15" i="17"/>
  <c r="P15" i="17"/>
  <c r="E15" i="17"/>
  <c r="U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T13" i="17" s="1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T10" i="17" s="1"/>
  <c r="E10" i="17"/>
  <c r="S9" i="17"/>
  <c r="R9" i="17"/>
  <c r="Q9" i="17"/>
  <c r="P9" i="17"/>
  <c r="E9" i="17"/>
  <c r="U93" i="16"/>
  <c r="S93" i="16"/>
  <c r="R93" i="16"/>
  <c r="Q93" i="16"/>
  <c r="P93" i="16"/>
  <c r="E93" i="16"/>
  <c r="T93" i="16" s="1"/>
  <c r="S92" i="16"/>
  <c r="R92" i="16"/>
  <c r="Q92" i="16"/>
  <c r="P92" i="16"/>
  <c r="E92" i="16"/>
  <c r="U92" i="16" s="1"/>
  <c r="T91" i="16"/>
  <c r="S91" i="16"/>
  <c r="R91" i="16"/>
  <c r="Q91" i="16"/>
  <c r="P91" i="16"/>
  <c r="E91" i="16"/>
  <c r="U91" i="16" s="1"/>
  <c r="S90" i="16"/>
  <c r="R90" i="16"/>
  <c r="Q90" i="16"/>
  <c r="P90" i="16"/>
  <c r="E90" i="16"/>
  <c r="U89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E72" i="16" s="1"/>
  <c r="B72" i="16"/>
  <c r="W71" i="16"/>
  <c r="V71" i="16"/>
  <c r="O71" i="16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W70" i="16"/>
  <c r="V70" i="16"/>
  <c r="S70" i="16"/>
  <c r="O70" i="16"/>
  <c r="N70" i="16"/>
  <c r="M70" i="16"/>
  <c r="L70" i="16"/>
  <c r="K70" i="16"/>
  <c r="J70" i="16"/>
  <c r="I70" i="16"/>
  <c r="H70" i="16"/>
  <c r="P70" i="16" s="1"/>
  <c r="G70" i="16"/>
  <c r="F70" i="16"/>
  <c r="C70" i="16"/>
  <c r="B70" i="16"/>
  <c r="E70" i="16" s="1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H66" i="16"/>
  <c r="G66" i="16"/>
  <c r="F66" i="16"/>
  <c r="C66" i="16"/>
  <c r="B66" i="16"/>
  <c r="T65" i="16"/>
  <c r="S65" i="16"/>
  <c r="R65" i="16"/>
  <c r="Q65" i="16"/>
  <c r="P65" i="16"/>
  <c r="E65" i="16"/>
  <c r="U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S62" i="16"/>
  <c r="R62" i="16"/>
  <c r="Q62" i="16"/>
  <c r="P62" i="16"/>
  <c r="E62" i="16"/>
  <c r="U62" i="16" s="1"/>
  <c r="T61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U58" i="16" s="1"/>
  <c r="T57" i="16"/>
  <c r="S57" i="16"/>
  <c r="R57" i="16"/>
  <c r="Q57" i="16"/>
  <c r="P57" i="16"/>
  <c r="E57" i="16"/>
  <c r="U57" i="16" s="1"/>
  <c r="U56" i="16"/>
  <c r="S56" i="16"/>
  <c r="R56" i="16"/>
  <c r="Q56" i="16"/>
  <c r="P56" i="16"/>
  <c r="E56" i="16"/>
  <c r="T56" i="16" s="1"/>
  <c r="S55" i="16"/>
  <c r="R55" i="16"/>
  <c r="Q55" i="16"/>
  <c r="P55" i="16"/>
  <c r="E55" i="16"/>
  <c r="W53" i="16"/>
  <c r="V53" i="16"/>
  <c r="O53" i="16"/>
  <c r="N53" i="16"/>
  <c r="M53" i="16"/>
  <c r="L53" i="16"/>
  <c r="K53" i="16"/>
  <c r="J53" i="16"/>
  <c r="I53" i="16"/>
  <c r="S53" i="16" s="1"/>
  <c r="H53" i="16"/>
  <c r="G53" i="16"/>
  <c r="F53" i="16"/>
  <c r="C53" i="16"/>
  <c r="B53" i="16"/>
  <c r="S52" i="16"/>
  <c r="R52" i="16"/>
  <c r="Q52" i="16"/>
  <c r="P52" i="16"/>
  <c r="E52" i="16"/>
  <c r="U51" i="16"/>
  <c r="S51" i="16"/>
  <c r="R51" i="16"/>
  <c r="Q51" i="16"/>
  <c r="P51" i="16"/>
  <c r="E51" i="16"/>
  <c r="T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U47" i="16"/>
  <c r="S47" i="16"/>
  <c r="R47" i="16"/>
  <c r="Q47" i="16"/>
  <c r="P47" i="16"/>
  <c r="E47" i="16"/>
  <c r="T47" i="16" s="1"/>
  <c r="U46" i="16"/>
  <c r="T46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U43" i="16"/>
  <c r="S43" i="16"/>
  <c r="R43" i="16"/>
  <c r="Q43" i="16"/>
  <c r="P43" i="16"/>
  <c r="E43" i="16"/>
  <c r="T43" i="16" s="1"/>
  <c r="U42" i="16"/>
  <c r="T42" i="16"/>
  <c r="S42" i="16"/>
  <c r="R42" i="16"/>
  <c r="Q42" i="16"/>
  <c r="P42" i="16"/>
  <c r="E42" i="16"/>
  <c r="W40" i="16"/>
  <c r="V40" i="16"/>
  <c r="S40" i="16"/>
  <c r="O40" i="16"/>
  <c r="N40" i="16"/>
  <c r="M40" i="16"/>
  <c r="L40" i="16"/>
  <c r="K40" i="16"/>
  <c r="J40" i="16"/>
  <c r="I40" i="16"/>
  <c r="H40" i="16"/>
  <c r="P40" i="16" s="1"/>
  <c r="G40" i="16"/>
  <c r="F40" i="16"/>
  <c r="C40" i="16"/>
  <c r="B40" i="16"/>
  <c r="E40" i="16" s="1"/>
  <c r="S39" i="16"/>
  <c r="R39" i="16"/>
  <c r="Q39" i="16"/>
  <c r="P39" i="16"/>
  <c r="E39" i="16"/>
  <c r="U39" i="16" s="1"/>
  <c r="S38" i="16"/>
  <c r="R38" i="16"/>
  <c r="Q38" i="16"/>
  <c r="P38" i="16"/>
  <c r="E38" i="16"/>
  <c r="T38" i="16" s="1"/>
  <c r="U37" i="16"/>
  <c r="T37" i="16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T35" i="16" s="1"/>
  <c r="E35" i="16"/>
  <c r="U35" i="16" s="1"/>
  <c r="W33" i="16"/>
  <c r="V33" i="16"/>
  <c r="O33" i="16"/>
  <c r="N33" i="16"/>
  <c r="M33" i="16"/>
  <c r="L33" i="16"/>
  <c r="K33" i="16"/>
  <c r="J33" i="16"/>
  <c r="I33" i="16"/>
  <c r="H33" i="16"/>
  <c r="P33" i="16" s="1"/>
  <c r="G33" i="16"/>
  <c r="F33" i="16"/>
  <c r="C33" i="16"/>
  <c r="B33" i="16"/>
  <c r="E33" i="16" s="1"/>
  <c r="S32" i="16"/>
  <c r="R32" i="16"/>
  <c r="Q32" i="16"/>
  <c r="U32" i="16" s="1"/>
  <c r="P32" i="16"/>
  <c r="T32" i="16" s="1"/>
  <c r="E32" i="16"/>
  <c r="W30" i="16"/>
  <c r="V30" i="16"/>
  <c r="S30" i="16"/>
  <c r="O30" i="16"/>
  <c r="N30" i="16"/>
  <c r="M30" i="16"/>
  <c r="L30" i="16"/>
  <c r="K30" i="16"/>
  <c r="J30" i="16"/>
  <c r="I30" i="16"/>
  <c r="H30" i="16"/>
  <c r="P30" i="16" s="1"/>
  <c r="G30" i="16"/>
  <c r="F30" i="16"/>
  <c r="C30" i="16"/>
  <c r="B30" i="16"/>
  <c r="E30" i="16" s="1"/>
  <c r="S29" i="16"/>
  <c r="R29" i="16"/>
  <c r="Q29" i="16"/>
  <c r="P29" i="16"/>
  <c r="E29" i="16"/>
  <c r="U29" i="16" s="1"/>
  <c r="U28" i="16"/>
  <c r="S28" i="16"/>
  <c r="R28" i="16"/>
  <c r="Q28" i="16"/>
  <c r="P28" i="16"/>
  <c r="E28" i="16"/>
  <c r="T28" i="16" s="1"/>
  <c r="U27" i="16"/>
  <c r="T27" i="16"/>
  <c r="S27" i="16"/>
  <c r="R27" i="16"/>
  <c r="Q27" i="16"/>
  <c r="P27" i="16"/>
  <c r="E27" i="16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T23" i="16" s="1"/>
  <c r="U22" i="16"/>
  <c r="T22" i="16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T19" i="16" s="1"/>
  <c r="U18" i="16"/>
  <c r="T18" i="16"/>
  <c r="S18" i="16"/>
  <c r="R18" i="16"/>
  <c r="Q18" i="16"/>
  <c r="P18" i="16"/>
  <c r="E18" i="16"/>
  <c r="W16" i="16"/>
  <c r="V16" i="16"/>
  <c r="O16" i="16"/>
  <c r="N16" i="16"/>
  <c r="M16" i="16"/>
  <c r="L16" i="16"/>
  <c r="K16" i="16"/>
  <c r="S16" i="16" s="1"/>
  <c r="J16" i="16"/>
  <c r="I16" i="16"/>
  <c r="H16" i="16"/>
  <c r="P16" i="16" s="1"/>
  <c r="G16" i="16"/>
  <c r="F16" i="16"/>
  <c r="C16" i="16"/>
  <c r="B16" i="16"/>
  <c r="E16" i="16" s="1"/>
  <c r="T15" i="16"/>
  <c r="S15" i="16"/>
  <c r="R15" i="16"/>
  <c r="Q15" i="16"/>
  <c r="P15" i="16"/>
  <c r="E15" i="16"/>
  <c r="U15" i="16" s="1"/>
  <c r="S14" i="16"/>
  <c r="R14" i="16"/>
  <c r="Q14" i="16"/>
  <c r="P14" i="16"/>
  <c r="E14" i="16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T11" i="16"/>
  <c r="S11" i="16"/>
  <c r="R11" i="16"/>
  <c r="Q11" i="16"/>
  <c r="P11" i="16"/>
  <c r="E11" i="16"/>
  <c r="U11" i="16" s="1"/>
  <c r="S10" i="16"/>
  <c r="R10" i="16"/>
  <c r="Q10" i="16"/>
  <c r="U10" i="16" s="1"/>
  <c r="P10" i="16"/>
  <c r="E10" i="16"/>
  <c r="U9" i="16"/>
  <c r="T9" i="16"/>
  <c r="S9" i="16"/>
  <c r="R9" i="16"/>
  <c r="Q9" i="16"/>
  <c r="P9" i="16"/>
  <c r="E9" i="16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T91" i="15" s="1"/>
  <c r="U90" i="15"/>
  <c r="T90" i="15"/>
  <c r="S90" i="15"/>
  <c r="R90" i="15"/>
  <c r="Q90" i="15"/>
  <c r="P90" i="15"/>
  <c r="E90" i="15"/>
  <c r="S89" i="15"/>
  <c r="R89" i="15"/>
  <c r="Q89" i="15"/>
  <c r="P89" i="15"/>
  <c r="E89" i="15"/>
  <c r="U89" i="15" s="1"/>
  <c r="S88" i="15"/>
  <c r="R88" i="15"/>
  <c r="Q88" i="15"/>
  <c r="P88" i="15"/>
  <c r="E88" i="15"/>
  <c r="S87" i="15"/>
  <c r="R87" i="15"/>
  <c r="Q87" i="15"/>
  <c r="P87" i="15"/>
  <c r="E87" i="15"/>
  <c r="T87" i="15" s="1"/>
  <c r="U86" i="15"/>
  <c r="T86" i="15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H71" i="15"/>
  <c r="P71" i="15" s="1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S70" i="15" s="1"/>
  <c r="H70" i="15"/>
  <c r="G70" i="15"/>
  <c r="F70" i="15"/>
  <c r="C70" i="15"/>
  <c r="B70" i="15"/>
  <c r="E70" i="15" s="1"/>
  <c r="U69" i="15"/>
  <c r="T69" i="15"/>
  <c r="S69" i="15"/>
  <c r="R69" i="15"/>
  <c r="Q69" i="15"/>
  <c r="P69" i="15"/>
  <c r="E69" i="15"/>
  <c r="W67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W66" i="15"/>
  <c r="V66" i="15"/>
  <c r="O66" i="15"/>
  <c r="N66" i="15"/>
  <c r="M66" i="15"/>
  <c r="L66" i="15"/>
  <c r="K66" i="15"/>
  <c r="J66" i="15"/>
  <c r="I66" i="15"/>
  <c r="H66" i="15"/>
  <c r="P66" i="15" s="1"/>
  <c r="G66" i="15"/>
  <c r="F66" i="15"/>
  <c r="C66" i="15"/>
  <c r="B66" i="15"/>
  <c r="E66" i="15" s="1"/>
  <c r="S65" i="15"/>
  <c r="R65" i="15"/>
  <c r="Q65" i="15"/>
  <c r="P65" i="15"/>
  <c r="E65" i="15"/>
  <c r="T65" i="15" s="1"/>
  <c r="U64" i="15"/>
  <c r="T64" i="15"/>
  <c r="S64" i="15"/>
  <c r="R64" i="15"/>
  <c r="Q64" i="15"/>
  <c r="P64" i="15"/>
  <c r="E64" i="15"/>
  <c r="S63" i="15"/>
  <c r="R63" i="15"/>
  <c r="Q63" i="15"/>
  <c r="P63" i="15"/>
  <c r="E63" i="15"/>
  <c r="U63" i="15" s="1"/>
  <c r="S62" i="15"/>
  <c r="R62" i="15"/>
  <c r="Q62" i="15"/>
  <c r="P62" i="15"/>
  <c r="E62" i="15"/>
  <c r="T62" i="15" s="1"/>
  <c r="U61" i="15"/>
  <c r="S61" i="15"/>
  <c r="R61" i="15"/>
  <c r="Q61" i="15"/>
  <c r="P61" i="15"/>
  <c r="E61" i="15"/>
  <c r="T61" i="15" s="1"/>
  <c r="V59" i="15"/>
  <c r="O59" i="15"/>
  <c r="N59" i="15"/>
  <c r="M59" i="15"/>
  <c r="L59" i="15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T58" i="15" s="1"/>
  <c r="S57" i="15"/>
  <c r="R57" i="15"/>
  <c r="Q57" i="15"/>
  <c r="P57" i="15"/>
  <c r="E57" i="15"/>
  <c r="T57" i="15" s="1"/>
  <c r="U56" i="15"/>
  <c r="T56" i="15"/>
  <c r="S56" i="15"/>
  <c r="R56" i="15"/>
  <c r="Q56" i="15"/>
  <c r="P56" i="15"/>
  <c r="E56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U51" i="15"/>
  <c r="T51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U48" i="15"/>
  <c r="S48" i="15"/>
  <c r="R48" i="15"/>
  <c r="Q48" i="15"/>
  <c r="P48" i="15"/>
  <c r="E48" i="15"/>
  <c r="T48" i="15" s="1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T45" i="15"/>
  <c r="S45" i="15"/>
  <c r="R45" i="15"/>
  <c r="Q45" i="15"/>
  <c r="P45" i="15"/>
  <c r="E45" i="15"/>
  <c r="U45" i="15" s="1"/>
  <c r="U44" i="15"/>
  <c r="S44" i="15"/>
  <c r="R44" i="15"/>
  <c r="Q44" i="15"/>
  <c r="P44" i="15"/>
  <c r="E44" i="15"/>
  <c r="T44" i="15" s="1"/>
  <c r="U43" i="15"/>
  <c r="T43" i="15"/>
  <c r="S43" i="15"/>
  <c r="R43" i="15"/>
  <c r="Q43" i="15"/>
  <c r="P43" i="15"/>
  <c r="E43" i="15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S40" i="15" s="1"/>
  <c r="J40" i="15"/>
  <c r="I40" i="15"/>
  <c r="H40" i="15"/>
  <c r="G40" i="15"/>
  <c r="F40" i="15"/>
  <c r="C40" i="15"/>
  <c r="B40" i="15"/>
  <c r="U39" i="15"/>
  <c r="S39" i="15"/>
  <c r="R39" i="15"/>
  <c r="Q39" i="15"/>
  <c r="P39" i="15"/>
  <c r="E39" i="15"/>
  <c r="T39" i="15" s="1"/>
  <c r="U38" i="15"/>
  <c r="T38" i="15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P36" i="15"/>
  <c r="T36" i="15" s="1"/>
  <c r="E36" i="15"/>
  <c r="U36" i="15" s="1"/>
  <c r="S35" i="15"/>
  <c r="R35" i="15"/>
  <c r="Q35" i="15"/>
  <c r="U35" i="15" s="1"/>
  <c r="P35" i="15"/>
  <c r="E35" i="15"/>
  <c r="T35" i="15" s="1"/>
  <c r="W33" i="15"/>
  <c r="V33" i="15"/>
  <c r="O33" i="15"/>
  <c r="N33" i="15"/>
  <c r="M33" i="15"/>
  <c r="L33" i="15"/>
  <c r="K33" i="15"/>
  <c r="J33" i="15"/>
  <c r="I33" i="15"/>
  <c r="H33" i="15"/>
  <c r="R33" i="15" s="1"/>
  <c r="G33" i="15"/>
  <c r="F33" i="15"/>
  <c r="C33" i="15"/>
  <c r="B33" i="15"/>
  <c r="S32" i="15"/>
  <c r="R32" i="15"/>
  <c r="Q32" i="15"/>
  <c r="P32" i="15"/>
  <c r="E32" i="15"/>
  <c r="U32" i="15" s="1"/>
  <c r="W30" i="15"/>
  <c r="V30" i="15"/>
  <c r="S30" i="15"/>
  <c r="O30" i="15"/>
  <c r="N30" i="15"/>
  <c r="M30" i="15"/>
  <c r="L30" i="15"/>
  <c r="K30" i="15"/>
  <c r="J30" i="15"/>
  <c r="I30" i="15"/>
  <c r="Q30" i="15" s="1"/>
  <c r="H30" i="15"/>
  <c r="G30" i="15"/>
  <c r="F30" i="15"/>
  <c r="C30" i="15"/>
  <c r="B30" i="15"/>
  <c r="S29" i="15"/>
  <c r="R29" i="15"/>
  <c r="Q29" i="15"/>
  <c r="P29" i="15"/>
  <c r="E29" i="15"/>
  <c r="T29" i="15" s="1"/>
  <c r="U28" i="15"/>
  <c r="T28" i="15"/>
  <c r="S28" i="15"/>
  <c r="R28" i="15"/>
  <c r="Q28" i="15"/>
  <c r="P28" i="15"/>
  <c r="E28" i="15"/>
  <c r="S27" i="15"/>
  <c r="R27" i="15"/>
  <c r="Q27" i="15"/>
  <c r="P27" i="15"/>
  <c r="E27" i="15"/>
  <c r="U27" i="15" s="1"/>
  <c r="T26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S24" i="15" s="1"/>
  <c r="H24" i="15"/>
  <c r="P24" i="15" s="1"/>
  <c r="G24" i="15"/>
  <c r="F24" i="15"/>
  <c r="C24" i="15"/>
  <c r="B24" i="15"/>
  <c r="E24" i="15" s="1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T21" i="15" s="1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S16" i="15" s="1"/>
  <c r="J16" i="15"/>
  <c r="R16" i="15" s="1"/>
  <c r="I16" i="15"/>
  <c r="H16" i="15"/>
  <c r="G16" i="15"/>
  <c r="F16" i="15"/>
  <c r="C16" i="15"/>
  <c r="B16" i="15"/>
  <c r="S15" i="15"/>
  <c r="R15" i="15"/>
  <c r="Q15" i="15"/>
  <c r="P15" i="15"/>
  <c r="E15" i="15"/>
  <c r="T15" i="15" s="1"/>
  <c r="U14" i="15"/>
  <c r="T14" i="15"/>
  <c r="S14" i="15"/>
  <c r="R14" i="15"/>
  <c r="Q14" i="15"/>
  <c r="P14" i="15"/>
  <c r="E14" i="15"/>
  <c r="S13" i="15"/>
  <c r="R13" i="15"/>
  <c r="Q13" i="15"/>
  <c r="P13" i="15"/>
  <c r="E13" i="15"/>
  <c r="U13" i="15" s="1"/>
  <c r="S12" i="15"/>
  <c r="R12" i="15"/>
  <c r="Q12" i="15"/>
  <c r="P12" i="15"/>
  <c r="E12" i="15"/>
  <c r="T12" i="15" s="1"/>
  <c r="U11" i="15"/>
  <c r="S11" i="15"/>
  <c r="R11" i="15"/>
  <c r="Q11" i="15"/>
  <c r="P11" i="15"/>
  <c r="E11" i="15"/>
  <c r="T11" i="15" s="1"/>
  <c r="S10" i="15"/>
  <c r="R10" i="15"/>
  <c r="Q10" i="15"/>
  <c r="P10" i="15"/>
  <c r="E10" i="15"/>
  <c r="S9" i="15"/>
  <c r="R9" i="15"/>
  <c r="Q9" i="15"/>
  <c r="P9" i="15"/>
  <c r="E9" i="15"/>
  <c r="S93" i="14"/>
  <c r="R93" i="14"/>
  <c r="Q93" i="14"/>
  <c r="P93" i="14"/>
  <c r="E93" i="14"/>
  <c r="T93" i="14" s="1"/>
  <c r="S92" i="14"/>
  <c r="R92" i="14"/>
  <c r="Q92" i="14"/>
  <c r="P92" i="14"/>
  <c r="E92" i="14"/>
  <c r="U91" i="14"/>
  <c r="S91" i="14"/>
  <c r="R91" i="14"/>
  <c r="Q91" i="14"/>
  <c r="P91" i="14"/>
  <c r="E91" i="14"/>
  <c r="T91" i="14" s="1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S88" i="14"/>
  <c r="R88" i="14"/>
  <c r="Q88" i="14"/>
  <c r="P88" i="14"/>
  <c r="E88" i="14"/>
  <c r="T88" i="14" s="1"/>
  <c r="U87" i="14"/>
  <c r="T87" i="14"/>
  <c r="S87" i="14"/>
  <c r="R87" i="14"/>
  <c r="Q87" i="14"/>
  <c r="P87" i="14"/>
  <c r="E87" i="14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I70" i="14"/>
  <c r="H70" i="14"/>
  <c r="R70" i="14" s="1"/>
  <c r="G70" i="14"/>
  <c r="F70" i="14"/>
  <c r="C70" i="14"/>
  <c r="E70" i="14" s="1"/>
  <c r="B70" i="14"/>
  <c r="S69" i="14"/>
  <c r="R69" i="14"/>
  <c r="Q69" i="14"/>
  <c r="P69" i="14"/>
  <c r="E69" i="14"/>
  <c r="U69" i="14" s="1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S66" i="14" s="1"/>
  <c r="H66" i="14"/>
  <c r="G66" i="14"/>
  <c r="F66" i="14"/>
  <c r="C66" i="14"/>
  <c r="E66" i="14" s="1"/>
  <c r="B66" i="14"/>
  <c r="S65" i="14"/>
  <c r="R65" i="14"/>
  <c r="Q65" i="14"/>
  <c r="P65" i="14"/>
  <c r="E65" i="14"/>
  <c r="S64" i="14"/>
  <c r="R64" i="14"/>
  <c r="Q64" i="14"/>
  <c r="P64" i="14"/>
  <c r="E64" i="14"/>
  <c r="U64" i="14" s="1"/>
  <c r="S63" i="14"/>
  <c r="R63" i="14"/>
  <c r="Q63" i="14"/>
  <c r="P63" i="14"/>
  <c r="E63" i="14"/>
  <c r="T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Q59" i="14" s="1"/>
  <c r="H59" i="14"/>
  <c r="G59" i="14"/>
  <c r="F59" i="14"/>
  <c r="C59" i="14"/>
  <c r="B59" i="14"/>
  <c r="U58" i="14"/>
  <c r="S58" i="14"/>
  <c r="R58" i="14"/>
  <c r="Q58" i="14"/>
  <c r="P58" i="14"/>
  <c r="E58" i="14"/>
  <c r="T58" i="14" s="1"/>
  <c r="S57" i="14"/>
  <c r="R57" i="14"/>
  <c r="Q57" i="14"/>
  <c r="P57" i="14"/>
  <c r="E57" i="14"/>
  <c r="S56" i="14"/>
  <c r="R56" i="14"/>
  <c r="Q56" i="14"/>
  <c r="P56" i="14"/>
  <c r="E56" i="14"/>
  <c r="U56" i="14" s="1"/>
  <c r="S55" i="14"/>
  <c r="R55" i="14"/>
  <c r="Q55" i="14"/>
  <c r="P55" i="14"/>
  <c r="E55" i="14"/>
  <c r="T55" i="14" s="1"/>
  <c r="W53" i="14"/>
  <c r="V53" i="14"/>
  <c r="O53" i="14"/>
  <c r="N53" i="14"/>
  <c r="M53" i="14"/>
  <c r="L53" i="14"/>
  <c r="K53" i="14"/>
  <c r="J53" i="14"/>
  <c r="I53" i="14"/>
  <c r="S53" i="14" s="1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U48" i="14"/>
  <c r="T48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T46" i="14" s="1"/>
  <c r="S45" i="14"/>
  <c r="R45" i="14"/>
  <c r="Q45" i="14"/>
  <c r="P45" i="14"/>
  <c r="E45" i="14"/>
  <c r="T45" i="14" s="1"/>
  <c r="U44" i="14"/>
  <c r="T44" i="14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K40" i="14"/>
  <c r="J40" i="14"/>
  <c r="R40" i="14" s="1"/>
  <c r="I40" i="14"/>
  <c r="S40" i="14" s="1"/>
  <c r="H40" i="14"/>
  <c r="G40" i="14"/>
  <c r="F40" i="14"/>
  <c r="E40" i="14"/>
  <c r="C40" i="14"/>
  <c r="B40" i="14"/>
  <c r="U39" i="14"/>
  <c r="T39" i="14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T37" i="14" s="1"/>
  <c r="U36" i="14"/>
  <c r="S36" i="14"/>
  <c r="R36" i="14"/>
  <c r="Q36" i="14"/>
  <c r="P36" i="14"/>
  <c r="E36" i="14"/>
  <c r="T36" i="14" s="1"/>
  <c r="S35" i="14"/>
  <c r="R35" i="14"/>
  <c r="Q35" i="14"/>
  <c r="U35" i="14" s="1"/>
  <c r="P35" i="14"/>
  <c r="T35" i="14" s="1"/>
  <c r="E35" i="14"/>
  <c r="W33" i="14"/>
  <c r="V33" i="14"/>
  <c r="O33" i="14"/>
  <c r="N33" i="14"/>
  <c r="M33" i="14"/>
  <c r="L33" i="14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E30" i="14"/>
  <c r="C30" i="14"/>
  <c r="B30" i="14"/>
  <c r="U29" i="14"/>
  <c r="T29" i="14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T27" i="14" s="1"/>
  <c r="U26" i="14"/>
  <c r="S26" i="14"/>
  <c r="R26" i="14"/>
  <c r="Q26" i="14"/>
  <c r="P26" i="14"/>
  <c r="E26" i="14"/>
  <c r="T26" i="14" s="1"/>
  <c r="W24" i="14"/>
  <c r="V24" i="14"/>
  <c r="O24" i="14"/>
  <c r="N24" i="14"/>
  <c r="M24" i="14"/>
  <c r="L24" i="14"/>
  <c r="K24" i="14"/>
  <c r="J24" i="14"/>
  <c r="I24" i="14"/>
  <c r="H24" i="14"/>
  <c r="R24" i="14" s="1"/>
  <c r="G24" i="14"/>
  <c r="F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T21" i="14" s="1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W16" i="14"/>
  <c r="V16" i="14"/>
  <c r="O16" i="14"/>
  <c r="N16" i="14"/>
  <c r="M16" i="14"/>
  <c r="L16" i="14"/>
  <c r="K16" i="14"/>
  <c r="J16" i="14"/>
  <c r="R16" i="14" s="1"/>
  <c r="I16" i="14"/>
  <c r="S16" i="14" s="1"/>
  <c r="H16" i="14"/>
  <c r="G16" i="14"/>
  <c r="F16" i="14"/>
  <c r="C16" i="14"/>
  <c r="B16" i="14"/>
  <c r="E16" i="14" s="1"/>
  <c r="S15" i="14"/>
  <c r="R15" i="14"/>
  <c r="Q15" i="14"/>
  <c r="P15" i="14"/>
  <c r="E15" i="14"/>
  <c r="S14" i="14"/>
  <c r="R14" i="14"/>
  <c r="Q14" i="14"/>
  <c r="P14" i="14"/>
  <c r="E14" i="14"/>
  <c r="U14" i="14" s="1"/>
  <c r="S13" i="14"/>
  <c r="R13" i="14"/>
  <c r="Q13" i="14"/>
  <c r="P13" i="14"/>
  <c r="E13" i="14"/>
  <c r="T13" i="14" s="1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U10" i="14" s="1"/>
  <c r="S9" i="14"/>
  <c r="R9" i="14"/>
  <c r="Q9" i="14"/>
  <c r="P9" i="14"/>
  <c r="E9" i="14"/>
  <c r="U9" i="14" s="1"/>
  <c r="S93" i="13"/>
  <c r="R93" i="13"/>
  <c r="Q93" i="13"/>
  <c r="P93" i="13"/>
  <c r="E93" i="13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U91" i="13" s="1"/>
  <c r="S90" i="13"/>
  <c r="R90" i="13"/>
  <c r="Q90" i="13"/>
  <c r="P90" i="13"/>
  <c r="E90" i="13"/>
  <c r="T90" i="13" s="1"/>
  <c r="S89" i="13"/>
  <c r="R89" i="13"/>
  <c r="Q89" i="13"/>
  <c r="P89" i="13"/>
  <c r="E89" i="13"/>
  <c r="T89" i="13" s="1"/>
  <c r="U88" i="13"/>
  <c r="T88" i="13"/>
  <c r="S88" i="13"/>
  <c r="R88" i="13"/>
  <c r="Q88" i="13"/>
  <c r="P88" i="13"/>
  <c r="E88" i="13"/>
  <c r="S87" i="13"/>
  <c r="R87" i="13"/>
  <c r="Q87" i="13"/>
  <c r="P87" i="13"/>
  <c r="E87" i="13"/>
  <c r="U87" i="13" s="1"/>
  <c r="S86" i="13"/>
  <c r="R86" i="13"/>
  <c r="Q86" i="13"/>
  <c r="P86" i="13"/>
  <c r="E86" i="13"/>
  <c r="T86" i="13" s="1"/>
  <c r="W72" i="13"/>
  <c r="V72" i="13"/>
  <c r="O72" i="13"/>
  <c r="N72" i="13"/>
  <c r="M72" i="13"/>
  <c r="L72" i="13"/>
  <c r="K72" i="13"/>
  <c r="J72" i="13"/>
  <c r="R72" i="13" s="1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W70" i="13"/>
  <c r="V70" i="13"/>
  <c r="O70" i="13"/>
  <c r="N70" i="13"/>
  <c r="M70" i="13"/>
  <c r="L70" i="13"/>
  <c r="K70" i="13"/>
  <c r="J70" i="13"/>
  <c r="I70" i="13"/>
  <c r="Q70" i="13" s="1"/>
  <c r="H70" i="13"/>
  <c r="G70" i="13"/>
  <c r="F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U63" i="13"/>
  <c r="S63" i="13"/>
  <c r="R63" i="13"/>
  <c r="Q63" i="13"/>
  <c r="P63" i="13"/>
  <c r="E63" i="13"/>
  <c r="T63" i="13" s="1"/>
  <c r="T62" i="13"/>
  <c r="S62" i="13"/>
  <c r="R62" i="13"/>
  <c r="Q62" i="13"/>
  <c r="P62" i="13"/>
  <c r="E62" i="13"/>
  <c r="U62" i="13" s="1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P59" i="13" s="1"/>
  <c r="G59" i="13"/>
  <c r="F59" i="13"/>
  <c r="C59" i="13"/>
  <c r="B59" i="13"/>
  <c r="T58" i="13"/>
  <c r="S58" i="13"/>
  <c r="R58" i="13"/>
  <c r="Q58" i="13"/>
  <c r="P58" i="13"/>
  <c r="E58" i="13"/>
  <c r="U58" i="13" s="1"/>
  <c r="S57" i="13"/>
  <c r="R57" i="13"/>
  <c r="Q57" i="13"/>
  <c r="P57" i="13"/>
  <c r="E57" i="13"/>
  <c r="U57" i="13" s="1"/>
  <c r="S56" i="13"/>
  <c r="R56" i="13"/>
  <c r="Q56" i="13"/>
  <c r="P56" i="13"/>
  <c r="E56" i="13"/>
  <c r="T56" i="13" s="1"/>
  <c r="U55" i="13"/>
  <c r="S55" i="13"/>
  <c r="R55" i="13"/>
  <c r="Q55" i="13"/>
  <c r="P55" i="13"/>
  <c r="E55" i="13"/>
  <c r="T55" i="13" s="1"/>
  <c r="W53" i="13"/>
  <c r="V53" i="13"/>
  <c r="O53" i="13"/>
  <c r="N53" i="13"/>
  <c r="M53" i="13"/>
  <c r="L53" i="13"/>
  <c r="K53" i="13"/>
  <c r="J53" i="13"/>
  <c r="I53" i="13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S50" i="13"/>
  <c r="R50" i="13"/>
  <c r="Q50" i="13"/>
  <c r="P50" i="13"/>
  <c r="E50" i="13"/>
  <c r="U49" i="13"/>
  <c r="T49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U46" i="13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S37" i="13"/>
  <c r="R37" i="13"/>
  <c r="Q37" i="13"/>
  <c r="P37" i="13"/>
  <c r="E37" i="13"/>
  <c r="T37" i="13" s="1"/>
  <c r="U36" i="13"/>
  <c r="T36" i="13"/>
  <c r="S36" i="13"/>
  <c r="R36" i="13"/>
  <c r="Q36" i="13"/>
  <c r="P36" i="13"/>
  <c r="E36" i="13"/>
  <c r="S35" i="13"/>
  <c r="R35" i="13"/>
  <c r="Q35" i="13"/>
  <c r="P35" i="13"/>
  <c r="E35" i="13"/>
  <c r="W33" i="13"/>
  <c r="V33" i="13"/>
  <c r="O33" i="13"/>
  <c r="N33" i="13"/>
  <c r="M33" i="13"/>
  <c r="L33" i="13"/>
  <c r="K33" i="13"/>
  <c r="J33" i="13"/>
  <c r="R33" i="13" s="1"/>
  <c r="I33" i="13"/>
  <c r="S33" i="13" s="1"/>
  <c r="H33" i="13"/>
  <c r="G33" i="13"/>
  <c r="F33" i="13"/>
  <c r="C33" i="13"/>
  <c r="B33" i="13"/>
  <c r="S32" i="13"/>
  <c r="R32" i="13"/>
  <c r="Q32" i="13"/>
  <c r="U32" i="13" s="1"/>
  <c r="P32" i="13"/>
  <c r="E32" i="13"/>
  <c r="T32" i="13" s="1"/>
  <c r="W30" i="13"/>
  <c r="V30" i="13"/>
  <c r="O30" i="13"/>
  <c r="N30" i="13"/>
  <c r="M30" i="13"/>
  <c r="L30" i="13"/>
  <c r="K30" i="13"/>
  <c r="J30" i="13"/>
  <c r="I30" i="13"/>
  <c r="H30" i="13"/>
  <c r="R30" i="13" s="1"/>
  <c r="G30" i="13"/>
  <c r="F30" i="13"/>
  <c r="C30" i="13"/>
  <c r="E30" i="13" s="1"/>
  <c r="B30" i="13"/>
  <c r="S29" i="13"/>
  <c r="R29" i="13"/>
  <c r="Q29" i="13"/>
  <c r="P29" i="13"/>
  <c r="E29" i="13"/>
  <c r="U29" i="13" s="1"/>
  <c r="S28" i="13"/>
  <c r="R28" i="13"/>
  <c r="Q28" i="13"/>
  <c r="P28" i="13"/>
  <c r="E28" i="13"/>
  <c r="T28" i="13" s="1"/>
  <c r="U27" i="13"/>
  <c r="S27" i="13"/>
  <c r="R27" i="13"/>
  <c r="Q27" i="13"/>
  <c r="P27" i="13"/>
  <c r="E27" i="13"/>
  <c r="T27" i="13" s="1"/>
  <c r="S26" i="13"/>
  <c r="R26" i="13"/>
  <c r="Q26" i="13"/>
  <c r="P26" i="13"/>
  <c r="E26" i="13"/>
  <c r="W24" i="13"/>
  <c r="V24" i="13"/>
  <c r="S24" i="13"/>
  <c r="O24" i="13"/>
  <c r="N24" i="13"/>
  <c r="M24" i="13"/>
  <c r="L24" i="13"/>
  <c r="K24" i="13"/>
  <c r="J24" i="13"/>
  <c r="I24" i="13"/>
  <c r="H24" i="13"/>
  <c r="G24" i="13"/>
  <c r="F24" i="13"/>
  <c r="C24" i="13"/>
  <c r="B24" i="13"/>
  <c r="E24" i="13" s="1"/>
  <c r="S23" i="13"/>
  <c r="R23" i="13"/>
  <c r="Q23" i="13"/>
  <c r="P23" i="13"/>
  <c r="E23" i="13"/>
  <c r="T23" i="13" s="1"/>
  <c r="U22" i="13"/>
  <c r="S22" i="13"/>
  <c r="R22" i="13"/>
  <c r="Q22" i="13"/>
  <c r="P22" i="13"/>
  <c r="E22" i="13"/>
  <c r="T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U18" i="13"/>
  <c r="S18" i="13"/>
  <c r="R18" i="13"/>
  <c r="Q18" i="13"/>
  <c r="P18" i="13"/>
  <c r="E18" i="13"/>
  <c r="T18" i="13" s="1"/>
  <c r="W16" i="13"/>
  <c r="V16" i="13"/>
  <c r="O16" i="13"/>
  <c r="N16" i="13"/>
  <c r="M16" i="13"/>
  <c r="L16" i="13"/>
  <c r="K16" i="13"/>
  <c r="J16" i="13"/>
  <c r="I16" i="13"/>
  <c r="H16" i="13"/>
  <c r="R16" i="13" s="1"/>
  <c r="G16" i="13"/>
  <c r="F16" i="13"/>
  <c r="C16" i="13"/>
  <c r="B16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S13" i="13"/>
  <c r="R13" i="13"/>
  <c r="Q13" i="13"/>
  <c r="P13" i="13"/>
  <c r="E13" i="13"/>
  <c r="U12" i="13"/>
  <c r="T12" i="13"/>
  <c r="S12" i="13"/>
  <c r="R12" i="13"/>
  <c r="Q12" i="13"/>
  <c r="P12" i="13"/>
  <c r="E12" i="13"/>
  <c r="S11" i="13"/>
  <c r="R11" i="13"/>
  <c r="Q11" i="13"/>
  <c r="P11" i="13"/>
  <c r="E11" i="13"/>
  <c r="U11" i="13" s="1"/>
  <c r="S10" i="13"/>
  <c r="R10" i="13"/>
  <c r="Q10" i="13"/>
  <c r="P10" i="13"/>
  <c r="E10" i="13"/>
  <c r="T10" i="13" s="1"/>
  <c r="U9" i="13"/>
  <c r="S9" i="13"/>
  <c r="R9" i="13"/>
  <c r="Q9" i="13"/>
  <c r="P9" i="13"/>
  <c r="E9" i="13"/>
  <c r="T9" i="13" s="1"/>
  <c r="U93" i="12"/>
  <c r="T93" i="12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U90" i="12"/>
  <c r="S90" i="12"/>
  <c r="R90" i="12"/>
  <c r="Q90" i="12"/>
  <c r="P90" i="12"/>
  <c r="E90" i="12"/>
  <c r="T90" i="12" s="1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T87" i="12" s="1"/>
  <c r="U86" i="12"/>
  <c r="S86" i="12"/>
  <c r="R86" i="12"/>
  <c r="Q86" i="12"/>
  <c r="P86" i="12"/>
  <c r="E86" i="12"/>
  <c r="T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S71" i="12" s="1"/>
  <c r="H71" i="12"/>
  <c r="G71" i="12"/>
  <c r="F71" i="12"/>
  <c r="C71" i="12"/>
  <c r="B71" i="12"/>
  <c r="W70" i="12"/>
  <c r="V70" i="12"/>
  <c r="O70" i="12"/>
  <c r="N70" i="12"/>
  <c r="M70" i="12"/>
  <c r="L70" i="12"/>
  <c r="K70" i="12"/>
  <c r="S70" i="12" s="1"/>
  <c r="J70" i="12"/>
  <c r="R70" i="12" s="1"/>
  <c r="I70" i="12"/>
  <c r="H70" i="12"/>
  <c r="G70" i="12"/>
  <c r="F70" i="12"/>
  <c r="C70" i="12"/>
  <c r="B70" i="12"/>
  <c r="E70" i="12" s="1"/>
  <c r="U69" i="12"/>
  <c r="S69" i="12"/>
  <c r="R69" i="12"/>
  <c r="Q69" i="12"/>
  <c r="P69" i="12"/>
  <c r="E69" i="12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W66" i="12"/>
  <c r="V66" i="12"/>
  <c r="S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B66" i="12"/>
  <c r="S65" i="12"/>
  <c r="R65" i="12"/>
  <c r="Q65" i="12"/>
  <c r="P65" i="12"/>
  <c r="E65" i="12"/>
  <c r="S64" i="12"/>
  <c r="R64" i="12"/>
  <c r="Q64" i="12"/>
  <c r="P64" i="12"/>
  <c r="E64" i="12"/>
  <c r="T64" i="12" s="1"/>
  <c r="U63" i="12"/>
  <c r="T63" i="12"/>
  <c r="S63" i="12"/>
  <c r="R63" i="12"/>
  <c r="Q63" i="12"/>
  <c r="P63" i="12"/>
  <c r="E63" i="12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P59" i="12" s="1"/>
  <c r="G59" i="12"/>
  <c r="F59" i="12"/>
  <c r="C59" i="12"/>
  <c r="B59" i="12"/>
  <c r="E59" i="12" s="1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U56" i="12"/>
  <c r="S56" i="12"/>
  <c r="R56" i="12"/>
  <c r="Q56" i="12"/>
  <c r="P56" i="12"/>
  <c r="E56" i="12"/>
  <c r="T56" i="12" s="1"/>
  <c r="T55" i="12"/>
  <c r="S55" i="12"/>
  <c r="R55" i="12"/>
  <c r="Q55" i="12"/>
  <c r="P55" i="12"/>
  <c r="E55" i="12"/>
  <c r="U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E53" i="12" s="1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U50" i="12"/>
  <c r="T50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T45" i="12" s="1"/>
  <c r="S44" i="12"/>
  <c r="R44" i="12"/>
  <c r="Q44" i="12"/>
  <c r="P44" i="12"/>
  <c r="E44" i="12"/>
  <c r="T44" i="12" s="1"/>
  <c r="U43" i="12"/>
  <c r="T43" i="12"/>
  <c r="S43" i="12"/>
  <c r="R43" i="12"/>
  <c r="Q43" i="12"/>
  <c r="P43" i="12"/>
  <c r="E43" i="12"/>
  <c r="S42" i="12"/>
  <c r="R42" i="12"/>
  <c r="Q42" i="12"/>
  <c r="P42" i="12"/>
  <c r="E42" i="12"/>
  <c r="U42" i="12" s="1"/>
  <c r="W40" i="12"/>
  <c r="V40" i="12"/>
  <c r="O40" i="12"/>
  <c r="N40" i="12"/>
  <c r="M40" i="12"/>
  <c r="L40" i="12"/>
  <c r="K40" i="12"/>
  <c r="J40" i="12"/>
  <c r="R40" i="12" s="1"/>
  <c r="I40" i="12"/>
  <c r="H40" i="12"/>
  <c r="G40" i="12"/>
  <c r="F40" i="12"/>
  <c r="C40" i="12"/>
  <c r="B40" i="12"/>
  <c r="S39" i="12"/>
  <c r="R39" i="12"/>
  <c r="Q39" i="12"/>
  <c r="P39" i="12"/>
  <c r="E39" i="12"/>
  <c r="T39" i="12" s="1"/>
  <c r="U38" i="12"/>
  <c r="T38" i="12"/>
  <c r="S38" i="12"/>
  <c r="R38" i="12"/>
  <c r="Q38" i="12"/>
  <c r="P38" i="12"/>
  <c r="E38" i="12"/>
  <c r="S37" i="12"/>
  <c r="R37" i="12"/>
  <c r="Q37" i="12"/>
  <c r="P37" i="12"/>
  <c r="E37" i="12"/>
  <c r="U37" i="12" s="1"/>
  <c r="S36" i="12"/>
  <c r="R36" i="12"/>
  <c r="Q36" i="12"/>
  <c r="P36" i="12"/>
  <c r="E36" i="12"/>
  <c r="T36" i="12" s="1"/>
  <c r="S35" i="12"/>
  <c r="R35" i="12"/>
  <c r="Q35" i="12"/>
  <c r="U35" i="12" s="1"/>
  <c r="P35" i="12"/>
  <c r="E35" i="12"/>
  <c r="W33" i="12"/>
  <c r="V33" i="12"/>
  <c r="O33" i="12"/>
  <c r="N33" i="12"/>
  <c r="M33" i="12"/>
  <c r="L33" i="12"/>
  <c r="K33" i="12"/>
  <c r="J33" i="12"/>
  <c r="I33" i="12"/>
  <c r="H33" i="12"/>
  <c r="G33" i="12"/>
  <c r="F33" i="12"/>
  <c r="C33" i="12"/>
  <c r="B33" i="12"/>
  <c r="S32" i="12"/>
  <c r="R32" i="12"/>
  <c r="Q32" i="12"/>
  <c r="P32" i="12"/>
  <c r="E32" i="12"/>
  <c r="U32" i="12" s="1"/>
  <c r="W30" i="12"/>
  <c r="V30" i="12"/>
  <c r="O30" i="12"/>
  <c r="N30" i="12"/>
  <c r="M30" i="12"/>
  <c r="L30" i="12"/>
  <c r="K30" i="12"/>
  <c r="J30" i="12"/>
  <c r="I30" i="12"/>
  <c r="Q30" i="12" s="1"/>
  <c r="H30" i="12"/>
  <c r="G30" i="12"/>
  <c r="F30" i="12"/>
  <c r="C30" i="12"/>
  <c r="B30" i="12"/>
  <c r="E30" i="12" s="1"/>
  <c r="U29" i="12"/>
  <c r="S29" i="12"/>
  <c r="R29" i="12"/>
  <c r="Q29" i="12"/>
  <c r="P29" i="12"/>
  <c r="E29" i="12"/>
  <c r="T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U27" i="12" s="1"/>
  <c r="S26" i="12"/>
  <c r="R26" i="12"/>
  <c r="Q26" i="12"/>
  <c r="P26" i="12"/>
  <c r="E26" i="12"/>
  <c r="T26" i="12" s="1"/>
  <c r="W24" i="12"/>
  <c r="V24" i="12"/>
  <c r="O24" i="12"/>
  <c r="N24" i="12"/>
  <c r="M24" i="12"/>
  <c r="L24" i="12"/>
  <c r="K24" i="12"/>
  <c r="J24" i="12"/>
  <c r="I24" i="12"/>
  <c r="S24" i="12" s="1"/>
  <c r="H24" i="12"/>
  <c r="G24" i="12"/>
  <c r="F24" i="12"/>
  <c r="C24" i="12"/>
  <c r="B24" i="12"/>
  <c r="E24" i="12" s="1"/>
  <c r="U23" i="12"/>
  <c r="T23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U20" i="12"/>
  <c r="S20" i="12"/>
  <c r="R20" i="12"/>
  <c r="Q20" i="12"/>
  <c r="P20" i="12"/>
  <c r="E20" i="12"/>
  <c r="T20" i="12" s="1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W16" i="12"/>
  <c r="V16" i="12"/>
  <c r="O16" i="12"/>
  <c r="N16" i="12"/>
  <c r="M16" i="12"/>
  <c r="L16" i="12"/>
  <c r="K16" i="12"/>
  <c r="J16" i="12"/>
  <c r="I16" i="12"/>
  <c r="Q16" i="12" s="1"/>
  <c r="H16" i="12"/>
  <c r="P16" i="12" s="1"/>
  <c r="G16" i="12"/>
  <c r="F16" i="12"/>
  <c r="C16" i="12"/>
  <c r="B16" i="12"/>
  <c r="E16" i="12" s="1"/>
  <c r="U15" i="12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T12" i="12" s="1"/>
  <c r="U11" i="12"/>
  <c r="S11" i="12"/>
  <c r="R11" i="12"/>
  <c r="Q11" i="12"/>
  <c r="P11" i="12"/>
  <c r="E11" i="12"/>
  <c r="T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S93" i="11"/>
  <c r="R93" i="11"/>
  <c r="Q93" i="11"/>
  <c r="P93" i="11"/>
  <c r="E93" i="11"/>
  <c r="T93" i="11" s="1"/>
  <c r="U92" i="11"/>
  <c r="S92" i="11"/>
  <c r="R92" i="11"/>
  <c r="Q92" i="11"/>
  <c r="P92" i="11"/>
  <c r="E92" i="11"/>
  <c r="T92" i="11" s="1"/>
  <c r="U91" i="11"/>
  <c r="T91" i="11"/>
  <c r="S91" i="11"/>
  <c r="R91" i="11"/>
  <c r="Q91" i="11"/>
  <c r="P91" i="11"/>
  <c r="E91" i="11"/>
  <c r="S90" i="11"/>
  <c r="R90" i="11"/>
  <c r="Q90" i="11"/>
  <c r="P90" i="11"/>
  <c r="E90" i="11"/>
  <c r="U90" i="11" s="1"/>
  <c r="S89" i="11"/>
  <c r="R89" i="11"/>
  <c r="Q89" i="11"/>
  <c r="P89" i="11"/>
  <c r="E89" i="11"/>
  <c r="T89" i="11" s="1"/>
  <c r="U88" i="11"/>
  <c r="S88" i="11"/>
  <c r="R88" i="11"/>
  <c r="Q88" i="11"/>
  <c r="P88" i="11"/>
  <c r="E88" i="11"/>
  <c r="T88" i="11" s="1"/>
  <c r="S87" i="11"/>
  <c r="R87" i="11"/>
  <c r="Q87" i="11"/>
  <c r="P87" i="11"/>
  <c r="E87" i="1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E72" i="11" s="1"/>
  <c r="W71" i="11"/>
  <c r="V71" i="11"/>
  <c r="O71" i="11"/>
  <c r="N71" i="11"/>
  <c r="M71" i="11"/>
  <c r="L71" i="11"/>
  <c r="K71" i="11"/>
  <c r="J71" i="11"/>
  <c r="R71" i="11" s="1"/>
  <c r="I71" i="11"/>
  <c r="S71" i="11" s="1"/>
  <c r="H71" i="11"/>
  <c r="G71" i="11"/>
  <c r="F71" i="11"/>
  <c r="E71" i="11"/>
  <c r="C71" i="11"/>
  <c r="B71" i="11"/>
  <c r="W70" i="11"/>
  <c r="V70" i="11"/>
  <c r="O70" i="11"/>
  <c r="N70" i="11"/>
  <c r="M70" i="11"/>
  <c r="L70" i="11"/>
  <c r="K70" i="11"/>
  <c r="J70" i="11"/>
  <c r="I70" i="11"/>
  <c r="Q70" i="11" s="1"/>
  <c r="H70" i="11"/>
  <c r="R70" i="11" s="1"/>
  <c r="G70" i="11"/>
  <c r="F70" i="11"/>
  <c r="C70" i="11"/>
  <c r="B70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L66" i="11"/>
  <c r="K66" i="11"/>
  <c r="J66" i="11"/>
  <c r="I66" i="11"/>
  <c r="S66" i="11" s="1"/>
  <c r="H66" i="1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S64" i="11"/>
  <c r="R64" i="11"/>
  <c r="Q64" i="11"/>
  <c r="P64" i="11"/>
  <c r="E64" i="11"/>
  <c r="U64" i="11" s="1"/>
  <c r="S63" i="11"/>
  <c r="R63" i="11"/>
  <c r="Q63" i="11"/>
  <c r="P63" i="11"/>
  <c r="E63" i="11"/>
  <c r="T63" i="11" s="1"/>
  <c r="S62" i="11"/>
  <c r="R62" i="11"/>
  <c r="Q62" i="11"/>
  <c r="P62" i="11"/>
  <c r="E62" i="11"/>
  <c r="T62" i="11" s="1"/>
  <c r="U61" i="11"/>
  <c r="T61" i="1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S57" i="11"/>
  <c r="R57" i="11"/>
  <c r="Q57" i="11"/>
  <c r="P57" i="11"/>
  <c r="E57" i="11"/>
  <c r="T57" i="11" s="1"/>
  <c r="S56" i="11"/>
  <c r="R56" i="11"/>
  <c r="Q56" i="11"/>
  <c r="P56" i="11"/>
  <c r="E56" i="11"/>
  <c r="U56" i="11" s="1"/>
  <c r="S55" i="11"/>
  <c r="R55" i="11"/>
  <c r="Q55" i="11"/>
  <c r="P55" i="11"/>
  <c r="E55" i="11"/>
  <c r="T55" i="11" s="1"/>
  <c r="W53" i="11"/>
  <c r="V53" i="11"/>
  <c r="O53" i="11"/>
  <c r="N53" i="11"/>
  <c r="M53" i="11"/>
  <c r="L53" i="11"/>
  <c r="K53" i="11"/>
  <c r="J53" i="11"/>
  <c r="I53" i="11"/>
  <c r="S53" i="11" s="1"/>
  <c r="H53" i="11"/>
  <c r="G53" i="11"/>
  <c r="F53" i="11"/>
  <c r="C53" i="11"/>
  <c r="E53" i="11" s="1"/>
  <c r="B53" i="11"/>
  <c r="U52" i="11"/>
  <c r="T52" i="1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T50" i="11" s="1"/>
  <c r="U49" i="11"/>
  <c r="S49" i="11"/>
  <c r="R49" i="11"/>
  <c r="Q49" i="11"/>
  <c r="P49" i="11"/>
  <c r="E49" i="11"/>
  <c r="T49" i="11" s="1"/>
  <c r="T48" i="1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U45" i="11"/>
  <c r="S45" i="11"/>
  <c r="R45" i="11"/>
  <c r="Q45" i="11"/>
  <c r="P45" i="11"/>
  <c r="E45" i="11"/>
  <c r="T45" i="11" s="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S42" i="11"/>
  <c r="R42" i="11"/>
  <c r="Q42" i="11"/>
  <c r="P42" i="11"/>
  <c r="E42" i="11"/>
  <c r="T42" i="11" s="1"/>
  <c r="W40" i="11"/>
  <c r="V40" i="11"/>
  <c r="O40" i="11"/>
  <c r="N40" i="11"/>
  <c r="M40" i="11"/>
  <c r="L40" i="11"/>
  <c r="K40" i="11"/>
  <c r="J40" i="11"/>
  <c r="I40" i="11"/>
  <c r="H40" i="11"/>
  <c r="P40" i="11" s="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T37" i="11" s="1"/>
  <c r="S36" i="11"/>
  <c r="R36" i="11"/>
  <c r="Q36" i="11"/>
  <c r="U36" i="11" s="1"/>
  <c r="P36" i="11"/>
  <c r="E36" i="11"/>
  <c r="T36" i="11" s="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H33" i="11"/>
  <c r="G33" i="11"/>
  <c r="F33" i="11"/>
  <c r="C33" i="11"/>
  <c r="B33" i="11"/>
  <c r="S32" i="11"/>
  <c r="R32" i="11"/>
  <c r="Q32" i="11"/>
  <c r="P32" i="11"/>
  <c r="E32" i="11"/>
  <c r="T32" i="11" s="1"/>
  <c r="W30" i="11"/>
  <c r="V30" i="11"/>
  <c r="O30" i="11"/>
  <c r="N30" i="11"/>
  <c r="M30" i="11"/>
  <c r="L30" i="11"/>
  <c r="K30" i="11"/>
  <c r="J30" i="11"/>
  <c r="I30" i="11"/>
  <c r="S30" i="11" s="1"/>
  <c r="H30" i="11"/>
  <c r="G30" i="11"/>
  <c r="F30" i="11"/>
  <c r="E30" i="11"/>
  <c r="C30" i="11"/>
  <c r="B30" i="11"/>
  <c r="U29" i="11"/>
  <c r="T29" i="11"/>
  <c r="S29" i="11"/>
  <c r="R29" i="11"/>
  <c r="Q29" i="11"/>
  <c r="P29" i="11"/>
  <c r="E29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U26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B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W16" i="11"/>
  <c r="V16" i="11"/>
  <c r="O16" i="11"/>
  <c r="N16" i="11"/>
  <c r="M16" i="11"/>
  <c r="L16" i="11"/>
  <c r="K16" i="11"/>
  <c r="J16" i="11"/>
  <c r="R16" i="11" s="1"/>
  <c r="I16" i="11"/>
  <c r="H16" i="11"/>
  <c r="G16" i="11"/>
  <c r="F16" i="11"/>
  <c r="C16" i="11"/>
  <c r="B16" i="11"/>
  <c r="E16" i="11" s="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S92" i="10"/>
  <c r="R92" i="10"/>
  <c r="Q92" i="10"/>
  <c r="P92" i="10"/>
  <c r="E92" i="10"/>
  <c r="U92" i="10" s="1"/>
  <c r="S91" i="10"/>
  <c r="R91" i="10"/>
  <c r="Q91" i="10"/>
  <c r="P91" i="10"/>
  <c r="E91" i="10"/>
  <c r="U91" i="10" s="1"/>
  <c r="S90" i="10"/>
  <c r="R90" i="10"/>
  <c r="Q90" i="10"/>
  <c r="P90" i="10"/>
  <c r="E90" i="10"/>
  <c r="T90" i="10" s="1"/>
  <c r="S89" i="10"/>
  <c r="R89" i="10"/>
  <c r="Q89" i="10"/>
  <c r="P89" i="10"/>
  <c r="E89" i="10"/>
  <c r="T89" i="10" s="1"/>
  <c r="S88" i="10"/>
  <c r="R88" i="10"/>
  <c r="Q88" i="10"/>
  <c r="P88" i="10"/>
  <c r="E88" i="10"/>
  <c r="U88" i="10" s="1"/>
  <c r="S87" i="10"/>
  <c r="R87" i="10"/>
  <c r="Q87" i="10"/>
  <c r="P87" i="10"/>
  <c r="E87" i="10"/>
  <c r="U87" i="10" s="1"/>
  <c r="S86" i="10"/>
  <c r="R86" i="10"/>
  <c r="Q86" i="10"/>
  <c r="P86" i="10"/>
  <c r="E86" i="10"/>
  <c r="T86" i="10" s="1"/>
  <c r="W72" i="10"/>
  <c r="V72" i="10"/>
  <c r="O72" i="10"/>
  <c r="N72" i="10"/>
  <c r="M72" i="10"/>
  <c r="L72" i="10"/>
  <c r="K72" i="10"/>
  <c r="J72" i="10"/>
  <c r="I72" i="10"/>
  <c r="H72" i="10"/>
  <c r="P72" i="10" s="1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H71" i="10"/>
  <c r="G71" i="10"/>
  <c r="F71" i="10"/>
  <c r="C71" i="10"/>
  <c r="E71" i="10" s="1"/>
  <c r="B71" i="10"/>
  <c r="W70" i="10"/>
  <c r="V70" i="10"/>
  <c r="O70" i="10"/>
  <c r="N70" i="10"/>
  <c r="M70" i="10"/>
  <c r="L70" i="10"/>
  <c r="K70" i="10"/>
  <c r="S70" i="10" s="1"/>
  <c r="J70" i="10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T69" i="10" s="1"/>
  <c r="W67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R66" i="10" s="1"/>
  <c r="G66" i="10"/>
  <c r="F66" i="10"/>
  <c r="C66" i="10"/>
  <c r="E66" i="10" s="1"/>
  <c r="B66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E59" i="10"/>
  <c r="C59" i="10"/>
  <c r="B59" i="10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T56" i="10"/>
  <c r="S56" i="10"/>
  <c r="R56" i="10"/>
  <c r="Q56" i="10"/>
  <c r="P56" i="10"/>
  <c r="E56" i="10"/>
  <c r="U56" i="10" s="1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I53" i="10"/>
  <c r="Q53" i="10" s="1"/>
  <c r="H53" i="10"/>
  <c r="R53" i="10" s="1"/>
  <c r="G53" i="10"/>
  <c r="F53" i="10"/>
  <c r="C53" i="10"/>
  <c r="E53" i="10" s="1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T51" i="10" s="1"/>
  <c r="U50" i="10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8" i="10" s="1"/>
  <c r="S47" i="10"/>
  <c r="R47" i="10"/>
  <c r="Q47" i="10"/>
  <c r="P47" i="10"/>
  <c r="E47" i="10"/>
  <c r="T47" i="10" s="1"/>
  <c r="U46" i="10"/>
  <c r="S46" i="10"/>
  <c r="R46" i="10"/>
  <c r="Q46" i="10"/>
  <c r="P46" i="10"/>
  <c r="E46" i="10"/>
  <c r="T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U43" i="10" s="1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J40" i="10"/>
  <c r="I40" i="10"/>
  <c r="H40" i="10"/>
  <c r="R40" i="10" s="1"/>
  <c r="G40" i="10"/>
  <c r="F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W33" i="10"/>
  <c r="V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B33" i="10"/>
  <c r="E33" i="10" s="1"/>
  <c r="S32" i="10"/>
  <c r="R32" i="10"/>
  <c r="Q32" i="10"/>
  <c r="U32" i="10" s="1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H30" i="10"/>
  <c r="R30" i="10" s="1"/>
  <c r="G30" i="10"/>
  <c r="F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U26" i="10"/>
  <c r="T26" i="10"/>
  <c r="S26" i="10"/>
  <c r="R26" i="10"/>
  <c r="Q26" i="10"/>
  <c r="P26" i="10"/>
  <c r="E26" i="10"/>
  <c r="W24" i="10"/>
  <c r="V24" i="10"/>
  <c r="S24" i="10"/>
  <c r="O24" i="10"/>
  <c r="N24" i="10"/>
  <c r="M24" i="10"/>
  <c r="L24" i="10"/>
  <c r="K24" i="10"/>
  <c r="J24" i="10"/>
  <c r="I24" i="10"/>
  <c r="Q24" i="10" s="1"/>
  <c r="H24" i="10"/>
  <c r="P24" i="10" s="1"/>
  <c r="G24" i="10"/>
  <c r="F24" i="10"/>
  <c r="C24" i="10"/>
  <c r="B24" i="10"/>
  <c r="S23" i="10"/>
  <c r="R23" i="10"/>
  <c r="Q23" i="10"/>
  <c r="P23" i="10"/>
  <c r="E23" i="10"/>
  <c r="T23" i="10" s="1"/>
  <c r="S22" i="10"/>
  <c r="R22" i="10"/>
  <c r="Q22" i="10"/>
  <c r="P22" i="10"/>
  <c r="E22" i="10"/>
  <c r="T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J16" i="10"/>
  <c r="I16" i="10"/>
  <c r="Q16" i="10" s="1"/>
  <c r="H16" i="10"/>
  <c r="R16" i="10" s="1"/>
  <c r="G16" i="10"/>
  <c r="F16" i="10"/>
  <c r="C16" i="10"/>
  <c r="E16" i="10" s="1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T14" i="10" s="1"/>
  <c r="U13" i="10"/>
  <c r="S13" i="10"/>
  <c r="R13" i="10"/>
  <c r="Q13" i="10"/>
  <c r="P13" i="10"/>
  <c r="E13" i="10"/>
  <c r="T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U9" i="10"/>
  <c r="S9" i="10"/>
  <c r="R9" i="10"/>
  <c r="Q9" i="10"/>
  <c r="P9" i="10"/>
  <c r="E9" i="10"/>
  <c r="T9" i="10" s="1"/>
  <c r="U93" i="9"/>
  <c r="S93" i="9"/>
  <c r="R93" i="9"/>
  <c r="Q93" i="9"/>
  <c r="P93" i="9"/>
  <c r="E93" i="9"/>
  <c r="T93" i="9" s="1"/>
  <c r="S92" i="9"/>
  <c r="R92" i="9"/>
  <c r="Q92" i="9"/>
  <c r="P92" i="9"/>
  <c r="E92" i="9"/>
  <c r="U92" i="9" s="1"/>
  <c r="S91" i="9"/>
  <c r="R91" i="9"/>
  <c r="Q91" i="9"/>
  <c r="P91" i="9"/>
  <c r="E91" i="9"/>
  <c r="T91" i="9" s="1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S88" i="9"/>
  <c r="R88" i="9"/>
  <c r="Q88" i="9"/>
  <c r="P88" i="9"/>
  <c r="E88" i="9"/>
  <c r="U88" i="9" s="1"/>
  <c r="S87" i="9"/>
  <c r="R87" i="9"/>
  <c r="Q87" i="9"/>
  <c r="P87" i="9"/>
  <c r="E87" i="9"/>
  <c r="T87" i="9" s="1"/>
  <c r="U86" i="9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H72" i="9"/>
  <c r="R72" i="9" s="1"/>
  <c r="G72" i="9"/>
  <c r="F72" i="9"/>
  <c r="C72" i="9"/>
  <c r="E72" i="9" s="1"/>
  <c r="B72" i="9"/>
  <c r="W71" i="9"/>
  <c r="V71" i="9"/>
  <c r="O71" i="9"/>
  <c r="N71" i="9"/>
  <c r="M71" i="9"/>
  <c r="L71" i="9"/>
  <c r="K71" i="9"/>
  <c r="S71" i="9" s="1"/>
  <c r="J71" i="9"/>
  <c r="I71" i="9"/>
  <c r="H71" i="9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U69" i="9" s="1"/>
  <c r="P69" i="9"/>
  <c r="E69" i="9"/>
  <c r="T69" i="9" s="1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H66" i="9"/>
  <c r="G66" i="9"/>
  <c r="F66" i="9"/>
  <c r="C66" i="9"/>
  <c r="B66" i="9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U63" i="9" s="1"/>
  <c r="S62" i="9"/>
  <c r="R62" i="9"/>
  <c r="Q62" i="9"/>
  <c r="P62" i="9"/>
  <c r="E62" i="9"/>
  <c r="U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U58" i="9" s="1"/>
  <c r="S57" i="9"/>
  <c r="R57" i="9"/>
  <c r="Q57" i="9"/>
  <c r="P57" i="9"/>
  <c r="E57" i="9"/>
  <c r="T57" i="9" s="1"/>
  <c r="S56" i="9"/>
  <c r="R56" i="9"/>
  <c r="Q56" i="9"/>
  <c r="P56" i="9"/>
  <c r="E56" i="9"/>
  <c r="U55" i="9"/>
  <c r="T55" i="9"/>
  <c r="S55" i="9"/>
  <c r="R55" i="9"/>
  <c r="Q55" i="9"/>
  <c r="P55" i="9"/>
  <c r="E55" i="9"/>
  <c r="W53" i="9"/>
  <c r="V53" i="9"/>
  <c r="S53" i="9"/>
  <c r="O53" i="9"/>
  <c r="N53" i="9"/>
  <c r="M53" i="9"/>
  <c r="L53" i="9"/>
  <c r="K53" i="9"/>
  <c r="J53" i="9"/>
  <c r="I53" i="9"/>
  <c r="Q53" i="9" s="1"/>
  <c r="H53" i="9"/>
  <c r="G53" i="9"/>
  <c r="F53" i="9"/>
  <c r="C53" i="9"/>
  <c r="B53" i="9"/>
  <c r="S52" i="9"/>
  <c r="R52" i="9"/>
  <c r="Q52" i="9"/>
  <c r="P52" i="9"/>
  <c r="E52" i="9"/>
  <c r="T52" i="9" s="1"/>
  <c r="S51" i="9"/>
  <c r="R51" i="9"/>
  <c r="Q51" i="9"/>
  <c r="P51" i="9"/>
  <c r="E51" i="9"/>
  <c r="T51" i="9" s="1"/>
  <c r="U50" i="9"/>
  <c r="T50" i="9"/>
  <c r="S50" i="9"/>
  <c r="R50" i="9"/>
  <c r="Q50" i="9"/>
  <c r="P50" i="9"/>
  <c r="E50" i="9"/>
  <c r="S49" i="9"/>
  <c r="R49" i="9"/>
  <c r="Q49" i="9"/>
  <c r="P49" i="9"/>
  <c r="E49" i="9"/>
  <c r="U49" i="9" s="1"/>
  <c r="S48" i="9"/>
  <c r="R48" i="9"/>
  <c r="Q48" i="9"/>
  <c r="P48" i="9"/>
  <c r="E48" i="9"/>
  <c r="T48" i="9" s="1"/>
  <c r="U47" i="9"/>
  <c r="S47" i="9"/>
  <c r="R47" i="9"/>
  <c r="Q47" i="9"/>
  <c r="P47" i="9"/>
  <c r="E47" i="9"/>
  <c r="T47" i="9" s="1"/>
  <c r="U46" i="9"/>
  <c r="T46" i="9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T44" i="9" s="1"/>
  <c r="U43" i="9"/>
  <c r="S43" i="9"/>
  <c r="R43" i="9"/>
  <c r="Q43" i="9"/>
  <c r="P43" i="9"/>
  <c r="E43" i="9"/>
  <c r="T43" i="9" s="1"/>
  <c r="T42" i="9"/>
  <c r="S42" i="9"/>
  <c r="R42" i="9"/>
  <c r="Q42" i="9"/>
  <c r="P42" i="9"/>
  <c r="E42" i="9"/>
  <c r="U42" i="9" s="1"/>
  <c r="W40" i="9"/>
  <c r="V40" i="9"/>
  <c r="S40" i="9"/>
  <c r="O40" i="9"/>
  <c r="N40" i="9"/>
  <c r="M40" i="9"/>
  <c r="L40" i="9"/>
  <c r="K40" i="9"/>
  <c r="J40" i="9"/>
  <c r="I40" i="9"/>
  <c r="H40" i="9"/>
  <c r="P40" i="9" s="1"/>
  <c r="G40" i="9"/>
  <c r="F40" i="9"/>
  <c r="C40" i="9"/>
  <c r="B40" i="9"/>
  <c r="E40" i="9" s="1"/>
  <c r="S39" i="9"/>
  <c r="R39" i="9"/>
  <c r="Q39" i="9"/>
  <c r="P39" i="9"/>
  <c r="E39" i="9"/>
  <c r="T39" i="9" s="1"/>
  <c r="U38" i="9"/>
  <c r="S38" i="9"/>
  <c r="R38" i="9"/>
  <c r="Q38" i="9"/>
  <c r="P38" i="9"/>
  <c r="E38" i="9"/>
  <c r="T38" i="9" s="1"/>
  <c r="U37" i="9"/>
  <c r="T37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W30" i="9"/>
  <c r="V30" i="9"/>
  <c r="S30" i="9"/>
  <c r="O30" i="9"/>
  <c r="N30" i="9"/>
  <c r="M30" i="9"/>
  <c r="L30" i="9"/>
  <c r="K30" i="9"/>
  <c r="J30" i="9"/>
  <c r="I30" i="9"/>
  <c r="H30" i="9"/>
  <c r="P30" i="9" s="1"/>
  <c r="G30" i="9"/>
  <c r="F30" i="9"/>
  <c r="C30" i="9"/>
  <c r="B30" i="9"/>
  <c r="E30" i="9" s="1"/>
  <c r="S29" i="9"/>
  <c r="R29" i="9"/>
  <c r="Q29" i="9"/>
  <c r="P29" i="9"/>
  <c r="E29" i="9"/>
  <c r="T29" i="9" s="1"/>
  <c r="U28" i="9"/>
  <c r="S28" i="9"/>
  <c r="R28" i="9"/>
  <c r="Q28" i="9"/>
  <c r="P28" i="9"/>
  <c r="E28" i="9"/>
  <c r="T28" i="9" s="1"/>
  <c r="U27" i="9"/>
  <c r="T27" i="9"/>
  <c r="S27" i="9"/>
  <c r="R27" i="9"/>
  <c r="Q27" i="9"/>
  <c r="P27" i="9"/>
  <c r="E27" i="9"/>
  <c r="S26" i="9"/>
  <c r="R26" i="9"/>
  <c r="Q26" i="9"/>
  <c r="P26" i="9"/>
  <c r="E26" i="9"/>
  <c r="U26" i="9" s="1"/>
  <c r="W24" i="9"/>
  <c r="V24" i="9"/>
  <c r="O24" i="9"/>
  <c r="N24" i="9"/>
  <c r="M24" i="9"/>
  <c r="L24" i="9"/>
  <c r="K24" i="9"/>
  <c r="J24" i="9"/>
  <c r="I24" i="9"/>
  <c r="H24" i="9"/>
  <c r="G24" i="9"/>
  <c r="F24" i="9"/>
  <c r="C24" i="9"/>
  <c r="B24" i="9"/>
  <c r="S23" i="9"/>
  <c r="R23" i="9"/>
  <c r="Q23" i="9"/>
  <c r="P23" i="9"/>
  <c r="E23" i="9"/>
  <c r="T23" i="9" s="1"/>
  <c r="S22" i="9"/>
  <c r="R22" i="9"/>
  <c r="Q22" i="9"/>
  <c r="P22" i="9"/>
  <c r="E22" i="9"/>
  <c r="T22" i="9" s="1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U18" i="9"/>
  <c r="T18" i="9"/>
  <c r="S18" i="9"/>
  <c r="R18" i="9"/>
  <c r="Q18" i="9"/>
  <c r="P18" i="9"/>
  <c r="E18" i="9"/>
  <c r="W16" i="9"/>
  <c r="V16" i="9"/>
  <c r="O16" i="9"/>
  <c r="N16" i="9"/>
  <c r="M16" i="9"/>
  <c r="L16" i="9"/>
  <c r="K16" i="9"/>
  <c r="J16" i="9"/>
  <c r="I16" i="9"/>
  <c r="H16" i="9"/>
  <c r="P16" i="9" s="1"/>
  <c r="G16" i="9"/>
  <c r="F16" i="9"/>
  <c r="C16" i="9"/>
  <c r="B16" i="9"/>
  <c r="E16" i="9" s="1"/>
  <c r="S15" i="9"/>
  <c r="R15" i="9"/>
  <c r="Q15" i="9"/>
  <c r="P15" i="9"/>
  <c r="E15" i="9"/>
  <c r="T15" i="9" s="1"/>
  <c r="S14" i="9"/>
  <c r="R14" i="9"/>
  <c r="Q14" i="9"/>
  <c r="P14" i="9"/>
  <c r="E14" i="9"/>
  <c r="U13" i="9"/>
  <c r="T13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T9" i="9"/>
  <c r="S9" i="9"/>
  <c r="R9" i="9"/>
  <c r="Q9" i="9"/>
  <c r="P9" i="9"/>
  <c r="E9" i="9"/>
  <c r="U9" i="9" s="1"/>
  <c r="S93" i="8"/>
  <c r="R93" i="8"/>
  <c r="Q93" i="8"/>
  <c r="P93" i="8"/>
  <c r="E93" i="8"/>
  <c r="U93" i="8" s="1"/>
  <c r="S92" i="8"/>
  <c r="R92" i="8"/>
  <c r="Q92" i="8"/>
  <c r="P92" i="8"/>
  <c r="E92" i="8"/>
  <c r="T92" i="8" s="1"/>
  <c r="U91" i="8"/>
  <c r="S91" i="8"/>
  <c r="R91" i="8"/>
  <c r="Q91" i="8"/>
  <c r="P91" i="8"/>
  <c r="E91" i="8"/>
  <c r="T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T88" i="8" s="1"/>
  <c r="S87" i="8"/>
  <c r="R87" i="8"/>
  <c r="Q87" i="8"/>
  <c r="P87" i="8"/>
  <c r="E87" i="8"/>
  <c r="T87" i="8" s="1"/>
  <c r="U86" i="8"/>
  <c r="T86" i="8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I72" i="8"/>
  <c r="S72" i="8" s="1"/>
  <c r="H72" i="8"/>
  <c r="G72" i="8"/>
  <c r="F72" i="8"/>
  <c r="C72" i="8"/>
  <c r="B72" i="8"/>
  <c r="E72" i="8" s="1"/>
  <c r="W71" i="8"/>
  <c r="V71" i="8"/>
  <c r="S71" i="8"/>
  <c r="O71" i="8"/>
  <c r="N71" i="8"/>
  <c r="M71" i="8"/>
  <c r="L71" i="8"/>
  <c r="K71" i="8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R70" i="8" s="1"/>
  <c r="I70" i="8"/>
  <c r="S70" i="8" s="1"/>
  <c r="H70" i="8"/>
  <c r="G70" i="8"/>
  <c r="F70" i="8"/>
  <c r="C70" i="8"/>
  <c r="B70" i="8"/>
  <c r="E70" i="8" s="1"/>
  <c r="S69" i="8"/>
  <c r="R69" i="8"/>
  <c r="Q69" i="8"/>
  <c r="P69" i="8"/>
  <c r="E69" i="8"/>
  <c r="W67" i="8"/>
  <c r="V67" i="8"/>
  <c r="S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J66" i="8"/>
  <c r="I66" i="8"/>
  <c r="H66" i="8"/>
  <c r="G66" i="8"/>
  <c r="F66" i="8"/>
  <c r="C66" i="8"/>
  <c r="B66" i="8"/>
  <c r="E66" i="8" s="1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U63" i="8" s="1"/>
  <c r="S62" i="8"/>
  <c r="R62" i="8"/>
  <c r="Q62" i="8"/>
  <c r="P62" i="8"/>
  <c r="E62" i="8"/>
  <c r="T62" i="8" s="1"/>
  <c r="S61" i="8"/>
  <c r="R61" i="8"/>
  <c r="Q61" i="8"/>
  <c r="P61" i="8"/>
  <c r="E61" i="8"/>
  <c r="T61" i="8" s="1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T49" i="8" s="1"/>
  <c r="U48" i="8"/>
  <c r="S48" i="8"/>
  <c r="R48" i="8"/>
  <c r="Q48" i="8"/>
  <c r="P48" i="8"/>
  <c r="E48" i="8"/>
  <c r="T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U44" i="8"/>
  <c r="S44" i="8"/>
  <c r="R44" i="8"/>
  <c r="Q44" i="8"/>
  <c r="P44" i="8"/>
  <c r="E44" i="8"/>
  <c r="T44" i="8" s="1"/>
  <c r="S43" i="8"/>
  <c r="R43" i="8"/>
  <c r="Q43" i="8"/>
  <c r="P43" i="8"/>
  <c r="E43" i="8"/>
  <c r="S42" i="8"/>
  <c r="R42" i="8"/>
  <c r="Q42" i="8"/>
  <c r="P42" i="8"/>
  <c r="E42" i="8"/>
  <c r="U42" i="8" s="1"/>
  <c r="W40" i="8"/>
  <c r="V40" i="8"/>
  <c r="S40" i="8"/>
  <c r="O40" i="8"/>
  <c r="N40" i="8"/>
  <c r="M40" i="8"/>
  <c r="L40" i="8"/>
  <c r="K40" i="8"/>
  <c r="J40" i="8"/>
  <c r="I40" i="8"/>
  <c r="H40" i="8"/>
  <c r="P40" i="8" s="1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H33" i="8"/>
  <c r="G33" i="8"/>
  <c r="F33" i="8"/>
  <c r="C33" i="8"/>
  <c r="B33" i="8"/>
  <c r="S32" i="8"/>
  <c r="R32" i="8"/>
  <c r="Q32" i="8"/>
  <c r="P32" i="8"/>
  <c r="E32" i="8"/>
  <c r="U32" i="8" s="1"/>
  <c r="W30" i="8"/>
  <c r="V30" i="8"/>
  <c r="S30" i="8"/>
  <c r="O30" i="8"/>
  <c r="N30" i="8"/>
  <c r="M30" i="8"/>
  <c r="L30" i="8"/>
  <c r="K30" i="8"/>
  <c r="J30" i="8"/>
  <c r="I30" i="8"/>
  <c r="Q30" i="8" s="1"/>
  <c r="H30" i="8"/>
  <c r="P30" i="8" s="1"/>
  <c r="G30" i="8"/>
  <c r="F30" i="8"/>
  <c r="C30" i="8"/>
  <c r="B30" i="8"/>
  <c r="E30" i="8" s="1"/>
  <c r="U29" i="8"/>
  <c r="S29" i="8"/>
  <c r="R29" i="8"/>
  <c r="Q29" i="8"/>
  <c r="P29" i="8"/>
  <c r="E29" i="8"/>
  <c r="T29" i="8" s="1"/>
  <c r="S28" i="8"/>
  <c r="R28" i="8"/>
  <c r="Q28" i="8"/>
  <c r="P28" i="8"/>
  <c r="E28" i="8"/>
  <c r="S27" i="8"/>
  <c r="R27" i="8"/>
  <c r="Q27" i="8"/>
  <c r="P27" i="8"/>
  <c r="E27" i="8"/>
  <c r="U27" i="8" s="1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J24" i="8"/>
  <c r="I24" i="8"/>
  <c r="S24" i="8" s="1"/>
  <c r="H24" i="8"/>
  <c r="G24" i="8"/>
  <c r="F24" i="8"/>
  <c r="E24" i="8"/>
  <c r="C24" i="8"/>
  <c r="B24" i="8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T21" i="8" s="1"/>
  <c r="U20" i="8"/>
  <c r="S20" i="8"/>
  <c r="R20" i="8"/>
  <c r="Q20" i="8"/>
  <c r="P20" i="8"/>
  <c r="E20" i="8"/>
  <c r="T20" i="8" s="1"/>
  <c r="S19" i="8"/>
  <c r="R19" i="8"/>
  <c r="Q19" i="8"/>
  <c r="P19" i="8"/>
  <c r="E19" i="8"/>
  <c r="S18" i="8"/>
  <c r="R18" i="8"/>
  <c r="Q18" i="8"/>
  <c r="P18" i="8"/>
  <c r="E18" i="8"/>
  <c r="U18" i="8" s="1"/>
  <c r="W16" i="8"/>
  <c r="V16" i="8"/>
  <c r="S16" i="8"/>
  <c r="O16" i="8"/>
  <c r="N16" i="8"/>
  <c r="M16" i="8"/>
  <c r="L16" i="8"/>
  <c r="K16" i="8"/>
  <c r="J16" i="8"/>
  <c r="I16" i="8"/>
  <c r="Q16" i="8" s="1"/>
  <c r="H16" i="8"/>
  <c r="P16" i="8" s="1"/>
  <c r="G16" i="8"/>
  <c r="F16" i="8"/>
  <c r="C16" i="8"/>
  <c r="B16" i="8"/>
  <c r="S15" i="8"/>
  <c r="R15" i="8"/>
  <c r="Q15" i="8"/>
  <c r="P15" i="8"/>
  <c r="E15" i="8"/>
  <c r="T15" i="8" s="1"/>
  <c r="U14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S12" i="8"/>
  <c r="R12" i="8"/>
  <c r="Q12" i="8"/>
  <c r="P12" i="8"/>
  <c r="E12" i="8"/>
  <c r="T12" i="8" s="1"/>
  <c r="S11" i="8"/>
  <c r="R11" i="8"/>
  <c r="Q11" i="8"/>
  <c r="P11" i="8"/>
  <c r="E11" i="8"/>
  <c r="T11" i="8" s="1"/>
  <c r="S10" i="8"/>
  <c r="R10" i="8"/>
  <c r="Q10" i="8"/>
  <c r="P10" i="8"/>
  <c r="E10" i="8"/>
  <c r="S9" i="8"/>
  <c r="R9" i="8"/>
  <c r="Q9" i="8"/>
  <c r="P9" i="8"/>
  <c r="E9" i="8"/>
  <c r="S93" i="7"/>
  <c r="R93" i="7"/>
  <c r="Q93" i="7"/>
  <c r="P93" i="7"/>
  <c r="E93" i="7"/>
  <c r="T93" i="7" s="1"/>
  <c r="S92" i="7"/>
  <c r="R92" i="7"/>
  <c r="Q92" i="7"/>
  <c r="P92" i="7"/>
  <c r="E92" i="7"/>
  <c r="U91" i="7"/>
  <c r="T91" i="7"/>
  <c r="S91" i="7"/>
  <c r="R91" i="7"/>
  <c r="Q91" i="7"/>
  <c r="P91" i="7"/>
  <c r="E91" i="7"/>
  <c r="S90" i="7"/>
  <c r="R90" i="7"/>
  <c r="Q90" i="7"/>
  <c r="P90" i="7"/>
  <c r="E90" i="7"/>
  <c r="U90" i="7" s="1"/>
  <c r="S89" i="7"/>
  <c r="R89" i="7"/>
  <c r="Q89" i="7"/>
  <c r="P89" i="7"/>
  <c r="E89" i="7"/>
  <c r="T89" i="7" s="1"/>
  <c r="U88" i="7"/>
  <c r="S88" i="7"/>
  <c r="R88" i="7"/>
  <c r="Q88" i="7"/>
  <c r="P88" i="7"/>
  <c r="E88" i="7"/>
  <c r="T88" i="7" s="1"/>
  <c r="U87" i="7"/>
  <c r="T87" i="7"/>
  <c r="S87" i="7"/>
  <c r="R87" i="7"/>
  <c r="Q87" i="7"/>
  <c r="P87" i="7"/>
  <c r="E87" i="7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S71" i="7" s="1"/>
  <c r="H71" i="7"/>
  <c r="G71" i="7"/>
  <c r="F71" i="7"/>
  <c r="C71" i="7"/>
  <c r="B71" i="7"/>
  <c r="W70" i="7"/>
  <c r="V70" i="7"/>
  <c r="O70" i="7"/>
  <c r="N70" i="7"/>
  <c r="M70" i="7"/>
  <c r="L70" i="7"/>
  <c r="K70" i="7"/>
  <c r="J70" i="7"/>
  <c r="I70" i="7"/>
  <c r="Q70" i="7" s="1"/>
  <c r="H70" i="7"/>
  <c r="R70" i="7" s="1"/>
  <c r="G70" i="7"/>
  <c r="F70" i="7"/>
  <c r="C70" i="7"/>
  <c r="E70" i="7" s="1"/>
  <c r="B70" i="7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S66" i="7" s="1"/>
  <c r="H66" i="7"/>
  <c r="G66" i="7"/>
  <c r="F66" i="7"/>
  <c r="C66" i="7"/>
  <c r="B66" i="7"/>
  <c r="E66" i="7" s="1"/>
  <c r="S65" i="7"/>
  <c r="R65" i="7"/>
  <c r="Q65" i="7"/>
  <c r="P65" i="7"/>
  <c r="E65" i="7"/>
  <c r="U65" i="7" s="1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T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E59" i="7" s="1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U52" i="7"/>
  <c r="T52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T50" i="7" s="1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T46" i="7" s="1"/>
  <c r="U45" i="7"/>
  <c r="S45" i="7"/>
  <c r="R45" i="7"/>
  <c r="Q45" i="7"/>
  <c r="P45" i="7"/>
  <c r="E45" i="7"/>
  <c r="T45" i="7" s="1"/>
  <c r="T44" i="7"/>
  <c r="S44" i="7"/>
  <c r="R44" i="7"/>
  <c r="Q44" i="7"/>
  <c r="P44" i="7"/>
  <c r="E44" i="7"/>
  <c r="U44" i="7" s="1"/>
  <c r="S43" i="7"/>
  <c r="R43" i="7"/>
  <c r="Q43" i="7"/>
  <c r="P43" i="7"/>
  <c r="E43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J40" i="7"/>
  <c r="I40" i="7"/>
  <c r="S40" i="7" s="1"/>
  <c r="H40" i="7"/>
  <c r="G40" i="7"/>
  <c r="F40" i="7"/>
  <c r="E40" i="7"/>
  <c r="C40" i="7"/>
  <c r="B40" i="7"/>
  <c r="U39" i="7"/>
  <c r="T39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S36" i="7"/>
  <c r="R36" i="7"/>
  <c r="Q36" i="7"/>
  <c r="P36" i="7"/>
  <c r="E36" i="7"/>
  <c r="T36" i="7" s="1"/>
  <c r="T35" i="7"/>
  <c r="S35" i="7"/>
  <c r="R35" i="7"/>
  <c r="Q35" i="7"/>
  <c r="P35" i="7"/>
  <c r="E35" i="7"/>
  <c r="U35" i="7" s="1"/>
  <c r="W33" i="7"/>
  <c r="V33" i="7"/>
  <c r="S33" i="7"/>
  <c r="O33" i="7"/>
  <c r="N33" i="7"/>
  <c r="M33" i="7"/>
  <c r="L33" i="7"/>
  <c r="K33" i="7"/>
  <c r="J33" i="7"/>
  <c r="I33" i="7"/>
  <c r="H33" i="7"/>
  <c r="G33" i="7"/>
  <c r="F33" i="7"/>
  <c r="C33" i="7"/>
  <c r="B33" i="7"/>
  <c r="E33" i="7" s="1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S30" i="7" s="1"/>
  <c r="H30" i="7"/>
  <c r="G30" i="7"/>
  <c r="F30" i="7"/>
  <c r="C30" i="7"/>
  <c r="B30" i="7"/>
  <c r="S29" i="7"/>
  <c r="R29" i="7"/>
  <c r="Q29" i="7"/>
  <c r="U29" i="7" s="1"/>
  <c r="P29" i="7"/>
  <c r="T29" i="7" s="1"/>
  <c r="E29" i="7"/>
  <c r="S28" i="7"/>
  <c r="R28" i="7"/>
  <c r="Q28" i="7"/>
  <c r="P28" i="7"/>
  <c r="E28" i="7"/>
  <c r="U28" i="7" s="1"/>
  <c r="S27" i="7"/>
  <c r="R27" i="7"/>
  <c r="Q27" i="7"/>
  <c r="P27" i="7"/>
  <c r="E27" i="7"/>
  <c r="T27" i="7" s="1"/>
  <c r="U26" i="7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J24" i="7"/>
  <c r="I24" i="7"/>
  <c r="H24" i="7"/>
  <c r="R24" i="7" s="1"/>
  <c r="G24" i="7"/>
  <c r="F24" i="7"/>
  <c r="C24" i="7"/>
  <c r="B24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T21" i="7" s="1"/>
  <c r="U20" i="7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I16" i="7"/>
  <c r="S16" i="7" s="1"/>
  <c r="H16" i="7"/>
  <c r="P16" i="7" s="1"/>
  <c r="G16" i="7"/>
  <c r="F16" i="7"/>
  <c r="C16" i="7"/>
  <c r="B16" i="7"/>
  <c r="E16" i="7" s="1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T12" i="7" s="1"/>
  <c r="U11" i="7"/>
  <c r="S11" i="7"/>
  <c r="R11" i="7"/>
  <c r="Q11" i="7"/>
  <c r="P11" i="7"/>
  <c r="E11" i="7"/>
  <c r="T11" i="7" s="1"/>
  <c r="S10" i="7"/>
  <c r="R10" i="7"/>
  <c r="Q10" i="7"/>
  <c r="P10" i="7"/>
  <c r="E10" i="7"/>
  <c r="U10" i="7" s="1"/>
  <c r="S9" i="7"/>
  <c r="R9" i="7"/>
  <c r="Q9" i="7"/>
  <c r="P9" i="7"/>
  <c r="E9" i="7"/>
  <c r="U9" i="7" s="1"/>
  <c r="S93" i="6"/>
  <c r="R93" i="6"/>
  <c r="Q93" i="6"/>
  <c r="P93" i="6"/>
  <c r="E93" i="6"/>
  <c r="T93" i="6" s="1"/>
  <c r="S92" i="6"/>
  <c r="R92" i="6"/>
  <c r="Q92" i="6"/>
  <c r="P92" i="6"/>
  <c r="E92" i="6"/>
  <c r="S91" i="6"/>
  <c r="R91" i="6"/>
  <c r="Q91" i="6"/>
  <c r="P91" i="6"/>
  <c r="E91" i="6"/>
  <c r="U91" i="6" s="1"/>
  <c r="S90" i="6"/>
  <c r="R90" i="6"/>
  <c r="Q90" i="6"/>
  <c r="P90" i="6"/>
  <c r="E90" i="6"/>
  <c r="T90" i="6" s="1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R71" i="6" s="1"/>
  <c r="G71" i="6"/>
  <c r="F71" i="6"/>
  <c r="C71" i="6"/>
  <c r="B71" i="6"/>
  <c r="W70" i="6"/>
  <c r="V70" i="6"/>
  <c r="S70" i="6"/>
  <c r="O70" i="6"/>
  <c r="N70" i="6"/>
  <c r="M70" i="6"/>
  <c r="L70" i="6"/>
  <c r="K70" i="6"/>
  <c r="J70" i="6"/>
  <c r="I70" i="6"/>
  <c r="Q70" i="6" s="1"/>
  <c r="H70" i="6"/>
  <c r="G70" i="6"/>
  <c r="F70" i="6"/>
  <c r="C70" i="6"/>
  <c r="B70" i="6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H66" i="6"/>
  <c r="R66" i="6" s="1"/>
  <c r="G66" i="6"/>
  <c r="F66" i="6"/>
  <c r="C66" i="6"/>
  <c r="E66" i="6" s="1"/>
  <c r="B66" i="6"/>
  <c r="S65" i="6"/>
  <c r="R65" i="6"/>
  <c r="Q65" i="6"/>
  <c r="P65" i="6"/>
  <c r="E65" i="6"/>
  <c r="U65" i="6" s="1"/>
  <c r="S64" i="6"/>
  <c r="R64" i="6"/>
  <c r="Q64" i="6"/>
  <c r="P64" i="6"/>
  <c r="E64" i="6"/>
  <c r="T64" i="6" s="1"/>
  <c r="U63" i="6"/>
  <c r="S63" i="6"/>
  <c r="R63" i="6"/>
  <c r="Q63" i="6"/>
  <c r="P63" i="6"/>
  <c r="E63" i="6"/>
  <c r="T63" i="6" s="1"/>
  <c r="U62" i="6"/>
  <c r="T62" i="6"/>
  <c r="S62" i="6"/>
  <c r="R62" i="6"/>
  <c r="Q62" i="6"/>
  <c r="P62" i="6"/>
  <c r="E62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U55" i="6"/>
  <c r="S55" i="6"/>
  <c r="R55" i="6"/>
  <c r="Q55" i="6"/>
  <c r="P55" i="6"/>
  <c r="E55" i="6"/>
  <c r="T55" i="6" s="1"/>
  <c r="W53" i="6"/>
  <c r="V53" i="6"/>
  <c r="O53" i="6"/>
  <c r="N53" i="6"/>
  <c r="M53" i="6"/>
  <c r="L53" i="6"/>
  <c r="K53" i="6"/>
  <c r="J53" i="6"/>
  <c r="I53" i="6"/>
  <c r="H53" i="6"/>
  <c r="R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U50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S43" i="6"/>
  <c r="R43" i="6"/>
  <c r="Q43" i="6"/>
  <c r="P43" i="6"/>
  <c r="E43" i="6"/>
  <c r="U43" i="6" s="1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J40" i="6"/>
  <c r="I40" i="6"/>
  <c r="H40" i="6"/>
  <c r="R40" i="6" s="1"/>
  <c r="G40" i="6"/>
  <c r="F40" i="6"/>
  <c r="C40" i="6"/>
  <c r="E40" i="6" s="1"/>
  <c r="B40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U36" i="6"/>
  <c r="T36" i="6"/>
  <c r="S36" i="6"/>
  <c r="R36" i="6"/>
  <c r="Q36" i="6"/>
  <c r="P36" i="6"/>
  <c r="E36" i="6"/>
  <c r="S35" i="6"/>
  <c r="R35" i="6"/>
  <c r="Q35" i="6"/>
  <c r="P35" i="6"/>
  <c r="E35" i="6"/>
  <c r="W33" i="6"/>
  <c r="V33" i="6"/>
  <c r="O33" i="6"/>
  <c r="N33" i="6"/>
  <c r="M33" i="6"/>
  <c r="L33" i="6"/>
  <c r="K33" i="6"/>
  <c r="J33" i="6"/>
  <c r="I33" i="6"/>
  <c r="S33" i="6" s="1"/>
  <c r="H33" i="6"/>
  <c r="G33" i="6"/>
  <c r="F33" i="6"/>
  <c r="C33" i="6"/>
  <c r="B33" i="6"/>
  <c r="E33" i="6" s="1"/>
  <c r="S32" i="6"/>
  <c r="R32" i="6"/>
  <c r="Q32" i="6"/>
  <c r="U32" i="6" s="1"/>
  <c r="P32" i="6"/>
  <c r="E32" i="6"/>
  <c r="T32" i="6" s="1"/>
  <c r="W30" i="6"/>
  <c r="V30" i="6"/>
  <c r="O30" i="6"/>
  <c r="N30" i="6"/>
  <c r="M30" i="6"/>
  <c r="L30" i="6"/>
  <c r="K30" i="6"/>
  <c r="J30" i="6"/>
  <c r="I30" i="6"/>
  <c r="Q30" i="6" s="1"/>
  <c r="H30" i="6"/>
  <c r="R30" i="6" s="1"/>
  <c r="G30" i="6"/>
  <c r="F30" i="6"/>
  <c r="C30" i="6"/>
  <c r="B30" i="6"/>
  <c r="S29" i="6"/>
  <c r="R29" i="6"/>
  <c r="Q29" i="6"/>
  <c r="P29" i="6"/>
  <c r="E29" i="6"/>
  <c r="S28" i="6"/>
  <c r="R28" i="6"/>
  <c r="Q28" i="6"/>
  <c r="P28" i="6"/>
  <c r="E28" i="6"/>
  <c r="T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J24" i="6"/>
  <c r="I24" i="6"/>
  <c r="S24" i="6" s="1"/>
  <c r="H24" i="6"/>
  <c r="G24" i="6"/>
  <c r="F24" i="6"/>
  <c r="C24" i="6"/>
  <c r="B24" i="6"/>
  <c r="S23" i="6"/>
  <c r="R23" i="6"/>
  <c r="Q23" i="6"/>
  <c r="P23" i="6"/>
  <c r="E23" i="6"/>
  <c r="T23" i="6" s="1"/>
  <c r="U22" i="6"/>
  <c r="S22" i="6"/>
  <c r="R22" i="6"/>
  <c r="Q22" i="6"/>
  <c r="P22" i="6"/>
  <c r="E22" i="6"/>
  <c r="T22" i="6" s="1"/>
  <c r="T21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U18" i="6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I16" i="6"/>
  <c r="H16" i="6"/>
  <c r="G16" i="6"/>
  <c r="F16" i="6"/>
  <c r="C16" i="6"/>
  <c r="E16" i="6" s="1"/>
  <c r="B16" i="6"/>
  <c r="S15" i="6"/>
  <c r="R15" i="6"/>
  <c r="Q15" i="6"/>
  <c r="P15" i="6"/>
  <c r="E15" i="6"/>
  <c r="S14" i="6"/>
  <c r="R14" i="6"/>
  <c r="Q14" i="6"/>
  <c r="P14" i="6"/>
  <c r="E14" i="6"/>
  <c r="T14" i="6" s="1"/>
  <c r="S13" i="6"/>
  <c r="R13" i="6"/>
  <c r="Q13" i="6"/>
  <c r="P13" i="6"/>
  <c r="E13" i="6"/>
  <c r="T13" i="6" s="1"/>
  <c r="S12" i="6"/>
  <c r="R12" i="6"/>
  <c r="Q12" i="6"/>
  <c r="P12" i="6"/>
  <c r="E12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S93" i="5"/>
  <c r="R93" i="5"/>
  <c r="Q93" i="5"/>
  <c r="P93" i="5"/>
  <c r="E93" i="5"/>
  <c r="U93" i="5" s="1"/>
  <c r="S92" i="5"/>
  <c r="R92" i="5"/>
  <c r="Q92" i="5"/>
  <c r="P92" i="5"/>
  <c r="E92" i="5"/>
  <c r="S91" i="5"/>
  <c r="R91" i="5"/>
  <c r="Q91" i="5"/>
  <c r="P91" i="5"/>
  <c r="E91" i="5"/>
  <c r="T91" i="5" s="1"/>
  <c r="S90" i="5"/>
  <c r="R90" i="5"/>
  <c r="Q90" i="5"/>
  <c r="P90" i="5"/>
  <c r="E90" i="5"/>
  <c r="T90" i="5" s="1"/>
  <c r="S89" i="5"/>
  <c r="R89" i="5"/>
  <c r="Q89" i="5"/>
  <c r="P89" i="5"/>
  <c r="E89" i="5"/>
  <c r="T89" i="5" s="1"/>
  <c r="S88" i="5"/>
  <c r="R88" i="5"/>
  <c r="Q88" i="5"/>
  <c r="P88" i="5"/>
  <c r="E88" i="5"/>
  <c r="S87" i="5"/>
  <c r="R87" i="5"/>
  <c r="Q87" i="5"/>
  <c r="P87" i="5"/>
  <c r="E87" i="5"/>
  <c r="T87" i="5" s="1"/>
  <c r="S86" i="5"/>
  <c r="R86" i="5"/>
  <c r="Q86" i="5"/>
  <c r="P86" i="5"/>
  <c r="E86" i="5"/>
  <c r="W72" i="5"/>
  <c r="V72" i="5"/>
  <c r="O72" i="5"/>
  <c r="N72" i="5"/>
  <c r="M72" i="5"/>
  <c r="L72" i="5"/>
  <c r="K72" i="5"/>
  <c r="J72" i="5"/>
  <c r="I72" i="5"/>
  <c r="Q72" i="5" s="1"/>
  <c r="H72" i="5"/>
  <c r="G72" i="5"/>
  <c r="F72" i="5"/>
  <c r="C72" i="5"/>
  <c r="E72" i="5" s="1"/>
  <c r="B72" i="5"/>
  <c r="W71" i="5"/>
  <c r="V71" i="5"/>
  <c r="O71" i="5"/>
  <c r="N71" i="5"/>
  <c r="M71" i="5"/>
  <c r="L71" i="5"/>
  <c r="K71" i="5"/>
  <c r="J71" i="5"/>
  <c r="I71" i="5"/>
  <c r="H71" i="5"/>
  <c r="P71" i="5" s="1"/>
  <c r="G71" i="5"/>
  <c r="F71" i="5"/>
  <c r="C71" i="5"/>
  <c r="B71" i="5"/>
  <c r="E71" i="5" s="1"/>
  <c r="W70" i="5"/>
  <c r="V70" i="5"/>
  <c r="S70" i="5"/>
  <c r="O70" i="5"/>
  <c r="N70" i="5"/>
  <c r="M70" i="5"/>
  <c r="L70" i="5"/>
  <c r="K70" i="5"/>
  <c r="J70" i="5"/>
  <c r="I70" i="5"/>
  <c r="Q70" i="5" s="1"/>
  <c r="H70" i="5"/>
  <c r="P70" i="5" s="1"/>
  <c r="G70" i="5"/>
  <c r="F70" i="5"/>
  <c r="C70" i="5"/>
  <c r="B70" i="5"/>
  <c r="E70" i="5" s="1"/>
  <c r="S69" i="5"/>
  <c r="R69" i="5"/>
  <c r="Q69" i="5"/>
  <c r="P69" i="5"/>
  <c r="E69" i="5"/>
  <c r="T69" i="5" s="1"/>
  <c r="W67" i="5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W66" i="5"/>
  <c r="V66" i="5"/>
  <c r="S66" i="5"/>
  <c r="O66" i="5"/>
  <c r="N66" i="5"/>
  <c r="M66" i="5"/>
  <c r="L66" i="5"/>
  <c r="K66" i="5"/>
  <c r="J66" i="5"/>
  <c r="I66" i="5"/>
  <c r="H66" i="5"/>
  <c r="R66" i="5" s="1"/>
  <c r="G66" i="5"/>
  <c r="F66" i="5"/>
  <c r="C66" i="5"/>
  <c r="B66" i="5"/>
  <c r="E66" i="5" s="1"/>
  <c r="S65" i="5"/>
  <c r="R65" i="5"/>
  <c r="Q65" i="5"/>
  <c r="P65" i="5"/>
  <c r="E65" i="5"/>
  <c r="S64" i="5"/>
  <c r="R64" i="5"/>
  <c r="Q64" i="5"/>
  <c r="P64" i="5"/>
  <c r="E64" i="5"/>
  <c r="T64" i="5" s="1"/>
  <c r="S63" i="5"/>
  <c r="R63" i="5"/>
  <c r="Q63" i="5"/>
  <c r="P63" i="5"/>
  <c r="E63" i="5"/>
  <c r="S62" i="5"/>
  <c r="R62" i="5"/>
  <c r="Q62" i="5"/>
  <c r="P62" i="5"/>
  <c r="E62" i="5"/>
  <c r="U62" i="5" s="1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E59" i="5" s="1"/>
  <c r="B59" i="5"/>
  <c r="T58" i="5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Q56" i="5"/>
  <c r="P56" i="5"/>
  <c r="E56" i="5"/>
  <c r="S55" i="5"/>
  <c r="R55" i="5"/>
  <c r="Q55" i="5"/>
  <c r="P55" i="5"/>
  <c r="E55" i="5"/>
  <c r="U55" i="5" s="1"/>
  <c r="W53" i="5"/>
  <c r="V53" i="5"/>
  <c r="S53" i="5"/>
  <c r="O53" i="5"/>
  <c r="N53" i="5"/>
  <c r="M53" i="5"/>
  <c r="L53" i="5"/>
  <c r="K53" i="5"/>
  <c r="J53" i="5"/>
  <c r="I53" i="5"/>
  <c r="H53" i="5"/>
  <c r="R53" i="5" s="1"/>
  <c r="G53" i="5"/>
  <c r="F53" i="5"/>
  <c r="C53" i="5"/>
  <c r="B53" i="5"/>
  <c r="S52" i="5"/>
  <c r="R52" i="5"/>
  <c r="Q52" i="5"/>
  <c r="P52" i="5"/>
  <c r="E52" i="5"/>
  <c r="S51" i="5"/>
  <c r="R51" i="5"/>
  <c r="Q51" i="5"/>
  <c r="P51" i="5"/>
  <c r="E51" i="5"/>
  <c r="T51" i="5" s="1"/>
  <c r="S50" i="5"/>
  <c r="R50" i="5"/>
  <c r="Q50" i="5"/>
  <c r="P50" i="5"/>
  <c r="E50" i="5"/>
  <c r="S49" i="5"/>
  <c r="R49" i="5"/>
  <c r="Q49" i="5"/>
  <c r="P49" i="5"/>
  <c r="E49" i="5"/>
  <c r="T48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U45" i="5" s="1"/>
  <c r="T44" i="5"/>
  <c r="S44" i="5"/>
  <c r="R44" i="5"/>
  <c r="Q44" i="5"/>
  <c r="P44" i="5"/>
  <c r="E44" i="5"/>
  <c r="U44" i="5" s="1"/>
  <c r="U43" i="5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E40" i="5" s="1"/>
  <c r="B40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S36" i="5"/>
  <c r="R36" i="5"/>
  <c r="Q36" i="5"/>
  <c r="P36" i="5"/>
  <c r="E36" i="5"/>
  <c r="U36" i="5" s="1"/>
  <c r="S35" i="5"/>
  <c r="R35" i="5"/>
  <c r="Q35" i="5"/>
  <c r="P35" i="5"/>
  <c r="E35" i="5"/>
  <c r="T35" i="5" s="1"/>
  <c r="W33" i="5"/>
  <c r="V33" i="5"/>
  <c r="O33" i="5"/>
  <c r="N33" i="5"/>
  <c r="M33" i="5"/>
  <c r="L33" i="5"/>
  <c r="K33" i="5"/>
  <c r="J33" i="5"/>
  <c r="I33" i="5"/>
  <c r="H33" i="5"/>
  <c r="P33" i="5" s="1"/>
  <c r="G33" i="5"/>
  <c r="F33" i="5"/>
  <c r="C33" i="5"/>
  <c r="B33" i="5"/>
  <c r="E33" i="5" s="1"/>
  <c r="S32" i="5"/>
  <c r="R32" i="5"/>
  <c r="Q32" i="5"/>
  <c r="P32" i="5"/>
  <c r="E32" i="5"/>
  <c r="W30" i="5"/>
  <c r="V30" i="5"/>
  <c r="S30" i="5"/>
  <c r="O30" i="5"/>
  <c r="N30" i="5"/>
  <c r="M30" i="5"/>
  <c r="L30" i="5"/>
  <c r="K30" i="5"/>
  <c r="J30" i="5"/>
  <c r="I30" i="5"/>
  <c r="H30" i="5"/>
  <c r="R30" i="5" s="1"/>
  <c r="G30" i="5"/>
  <c r="F30" i="5"/>
  <c r="C30" i="5"/>
  <c r="E30" i="5" s="1"/>
  <c r="B30" i="5"/>
  <c r="S29" i="5"/>
  <c r="R29" i="5"/>
  <c r="Q29" i="5"/>
  <c r="P29" i="5"/>
  <c r="T29" i="5" s="1"/>
  <c r="E29" i="5"/>
  <c r="S28" i="5"/>
  <c r="R28" i="5"/>
  <c r="Q28" i="5"/>
  <c r="P28" i="5"/>
  <c r="E28" i="5"/>
  <c r="T28" i="5" s="1"/>
  <c r="U27" i="5"/>
  <c r="S27" i="5"/>
  <c r="R27" i="5"/>
  <c r="Q27" i="5"/>
  <c r="P27" i="5"/>
  <c r="E27" i="5"/>
  <c r="T27" i="5" s="1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E24" i="5" s="1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W16" i="5"/>
  <c r="V16" i="5"/>
  <c r="S16" i="5"/>
  <c r="O16" i="5"/>
  <c r="N16" i="5"/>
  <c r="M16" i="5"/>
  <c r="L16" i="5"/>
  <c r="K16" i="5"/>
  <c r="J16" i="5"/>
  <c r="I16" i="5"/>
  <c r="H16" i="5"/>
  <c r="R16" i="5" s="1"/>
  <c r="G16" i="5"/>
  <c r="F16" i="5"/>
  <c r="C16" i="5"/>
  <c r="E16" i="5" s="1"/>
  <c r="B16" i="5"/>
  <c r="T15" i="5"/>
  <c r="S15" i="5"/>
  <c r="R15" i="5"/>
  <c r="Q15" i="5"/>
  <c r="P15" i="5"/>
  <c r="E15" i="5"/>
  <c r="U15" i="5" s="1"/>
  <c r="U14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U10" i="5"/>
  <c r="S10" i="5"/>
  <c r="R10" i="5"/>
  <c r="Q10" i="5"/>
  <c r="P10" i="5"/>
  <c r="E10" i="5"/>
  <c r="T9" i="5"/>
  <c r="S9" i="5"/>
  <c r="R9" i="5"/>
  <c r="Q9" i="5"/>
  <c r="P9" i="5"/>
  <c r="E9" i="5"/>
  <c r="U9" i="5" s="1"/>
  <c r="S93" i="4"/>
  <c r="R93" i="4"/>
  <c r="Q93" i="4"/>
  <c r="P93" i="4"/>
  <c r="E93" i="4"/>
  <c r="U93" i="4" s="1"/>
  <c r="S92" i="4"/>
  <c r="R92" i="4"/>
  <c r="Q92" i="4"/>
  <c r="P92" i="4"/>
  <c r="E92" i="4"/>
  <c r="S91" i="4"/>
  <c r="R91" i="4"/>
  <c r="Q91" i="4"/>
  <c r="P91" i="4"/>
  <c r="E91" i="4"/>
  <c r="U90" i="4"/>
  <c r="T90" i="4"/>
  <c r="S90" i="4"/>
  <c r="R90" i="4"/>
  <c r="Q90" i="4"/>
  <c r="P90" i="4"/>
  <c r="E90" i="4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T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Q71" i="4" s="1"/>
  <c r="H71" i="4"/>
  <c r="G71" i="4"/>
  <c r="F71" i="4"/>
  <c r="C71" i="4"/>
  <c r="B71" i="4"/>
  <c r="W70" i="4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C70" i="4"/>
  <c r="B70" i="4"/>
  <c r="T69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H66" i="4"/>
  <c r="G66" i="4"/>
  <c r="F66" i="4"/>
  <c r="C66" i="4"/>
  <c r="B66" i="4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U63" i="4"/>
  <c r="T63" i="4"/>
  <c r="S63" i="4"/>
  <c r="R63" i="4"/>
  <c r="Q63" i="4"/>
  <c r="P63" i="4"/>
  <c r="E63" i="4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U56" i="4"/>
  <c r="T56" i="4"/>
  <c r="S56" i="4"/>
  <c r="R56" i="4"/>
  <c r="Q56" i="4"/>
  <c r="P56" i="4"/>
  <c r="E56" i="4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T52" i="4" s="1"/>
  <c r="U51" i="4"/>
  <c r="T51" i="4"/>
  <c r="S51" i="4"/>
  <c r="R51" i="4"/>
  <c r="Q51" i="4"/>
  <c r="P51" i="4"/>
  <c r="E51" i="4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U44" i="4"/>
  <c r="T44" i="4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E40" i="4" s="1"/>
  <c r="S39" i="4"/>
  <c r="R39" i="4"/>
  <c r="Q39" i="4"/>
  <c r="P39" i="4"/>
  <c r="E39" i="4"/>
  <c r="T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E36" i="4"/>
  <c r="U35" i="4"/>
  <c r="T35" i="4"/>
  <c r="S35" i="4"/>
  <c r="R35" i="4"/>
  <c r="Q35" i="4"/>
  <c r="P35" i="4"/>
  <c r="E35" i="4"/>
  <c r="W33" i="4"/>
  <c r="V33" i="4"/>
  <c r="S33" i="4"/>
  <c r="O33" i="4"/>
  <c r="N33" i="4"/>
  <c r="M33" i="4"/>
  <c r="L33" i="4"/>
  <c r="K33" i="4"/>
  <c r="J33" i="4"/>
  <c r="I33" i="4"/>
  <c r="Q33" i="4" s="1"/>
  <c r="H33" i="4"/>
  <c r="P33" i="4" s="1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L30" i="4"/>
  <c r="K30" i="4"/>
  <c r="J30" i="4"/>
  <c r="I30" i="4"/>
  <c r="S30" i="4" s="1"/>
  <c r="H30" i="4"/>
  <c r="G30" i="4"/>
  <c r="F30" i="4"/>
  <c r="C30" i="4"/>
  <c r="E30" i="4" s="1"/>
  <c r="B30" i="4"/>
  <c r="S29" i="4"/>
  <c r="R29" i="4"/>
  <c r="Q29" i="4"/>
  <c r="P29" i="4"/>
  <c r="E29" i="4"/>
  <c r="S28" i="4"/>
  <c r="R28" i="4"/>
  <c r="Q28" i="4"/>
  <c r="P28" i="4"/>
  <c r="E28" i="4"/>
  <c r="U28" i="4" s="1"/>
  <c r="S27" i="4"/>
  <c r="R27" i="4"/>
  <c r="Q27" i="4"/>
  <c r="P27" i="4"/>
  <c r="E27" i="4"/>
  <c r="T27" i="4" s="1"/>
  <c r="S26" i="4"/>
  <c r="R26" i="4"/>
  <c r="Q26" i="4"/>
  <c r="P26" i="4"/>
  <c r="E26" i="4"/>
  <c r="W24" i="4"/>
  <c r="V24" i="4"/>
  <c r="O24" i="4"/>
  <c r="N24" i="4"/>
  <c r="M24" i="4"/>
  <c r="L24" i="4"/>
  <c r="K24" i="4"/>
  <c r="J24" i="4"/>
  <c r="I24" i="4"/>
  <c r="Q24" i="4" s="1"/>
  <c r="H24" i="4"/>
  <c r="R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U21" i="4"/>
  <c r="S21" i="4"/>
  <c r="R21" i="4"/>
  <c r="Q21" i="4"/>
  <c r="P21" i="4"/>
  <c r="E21" i="4"/>
  <c r="T21" i="4" s="1"/>
  <c r="T20" i="4"/>
  <c r="S20" i="4"/>
  <c r="R20" i="4"/>
  <c r="Q20" i="4"/>
  <c r="P20" i="4"/>
  <c r="E20" i="4"/>
  <c r="U20" i="4" s="1"/>
  <c r="S19" i="4"/>
  <c r="R19" i="4"/>
  <c r="Q19" i="4"/>
  <c r="P19" i="4"/>
  <c r="E19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S16" i="4" s="1"/>
  <c r="H16" i="4"/>
  <c r="P16" i="4" s="1"/>
  <c r="G16" i="4"/>
  <c r="F16" i="4"/>
  <c r="C16" i="4"/>
  <c r="B16" i="4"/>
  <c r="E16" i="4" s="1"/>
  <c r="T15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S13" i="4"/>
  <c r="R13" i="4"/>
  <c r="Q13" i="4"/>
  <c r="P13" i="4"/>
  <c r="E13" i="4"/>
  <c r="T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S9" i="4"/>
  <c r="R9" i="4"/>
  <c r="Q9" i="4"/>
  <c r="P9" i="4"/>
  <c r="E9" i="4"/>
  <c r="U9" i="4" s="1"/>
  <c r="S93" i="3"/>
  <c r="R93" i="3"/>
  <c r="Q93" i="3"/>
  <c r="P93" i="3"/>
  <c r="E93" i="3"/>
  <c r="T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T89" i="3" s="1"/>
  <c r="S88" i="3"/>
  <c r="R88" i="3"/>
  <c r="Q88" i="3"/>
  <c r="P88" i="3"/>
  <c r="E88" i="3"/>
  <c r="S87" i="3"/>
  <c r="R87" i="3"/>
  <c r="Q87" i="3"/>
  <c r="P87" i="3"/>
  <c r="E87" i="3"/>
  <c r="U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S72" i="3" s="1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H71" i="3"/>
  <c r="R71" i="3" s="1"/>
  <c r="G71" i="3"/>
  <c r="F71" i="3"/>
  <c r="C71" i="3"/>
  <c r="B71" i="3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R67" i="3" s="1"/>
  <c r="I67" i="3"/>
  <c r="H67" i="3"/>
  <c r="G67" i="3"/>
  <c r="F67" i="3"/>
  <c r="C67" i="3"/>
  <c r="B67" i="3"/>
  <c r="E67" i="3" s="1"/>
  <c r="W66" i="3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T64" i="3" s="1"/>
  <c r="S63" i="3"/>
  <c r="R63" i="3"/>
  <c r="Q63" i="3"/>
  <c r="P63" i="3"/>
  <c r="E63" i="3"/>
  <c r="U62" i="3"/>
  <c r="T62" i="3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T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J53" i="3"/>
  <c r="I53" i="3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T46" i="3" s="1"/>
  <c r="S45" i="3"/>
  <c r="R45" i="3"/>
  <c r="Q45" i="3"/>
  <c r="P45" i="3"/>
  <c r="E45" i="3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W40" i="3"/>
  <c r="V40" i="3"/>
  <c r="O40" i="3"/>
  <c r="N40" i="3"/>
  <c r="M40" i="3"/>
  <c r="L40" i="3"/>
  <c r="K40" i="3"/>
  <c r="J40" i="3"/>
  <c r="I40" i="3"/>
  <c r="H40" i="3"/>
  <c r="R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T38" i="3" s="1"/>
  <c r="S37" i="3"/>
  <c r="R37" i="3"/>
  <c r="Q37" i="3"/>
  <c r="P37" i="3"/>
  <c r="E37" i="3"/>
  <c r="U36" i="3"/>
  <c r="T36" i="3"/>
  <c r="S36" i="3"/>
  <c r="R36" i="3"/>
  <c r="Q36" i="3"/>
  <c r="P36" i="3"/>
  <c r="E36" i="3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I33" i="3"/>
  <c r="H33" i="3"/>
  <c r="G33" i="3"/>
  <c r="F33" i="3"/>
  <c r="C33" i="3"/>
  <c r="B33" i="3"/>
  <c r="E33" i="3" s="1"/>
  <c r="S32" i="3"/>
  <c r="R32" i="3"/>
  <c r="Q32" i="3"/>
  <c r="U32" i="3" s="1"/>
  <c r="P32" i="3"/>
  <c r="E32" i="3"/>
  <c r="W30" i="3"/>
  <c r="V30" i="3"/>
  <c r="O30" i="3"/>
  <c r="N30" i="3"/>
  <c r="M30" i="3"/>
  <c r="L30" i="3"/>
  <c r="K30" i="3"/>
  <c r="J30" i="3"/>
  <c r="I30" i="3"/>
  <c r="H30" i="3"/>
  <c r="R30" i="3" s="1"/>
  <c r="G30" i="3"/>
  <c r="F30" i="3"/>
  <c r="C30" i="3"/>
  <c r="B30" i="3"/>
  <c r="S29" i="3"/>
  <c r="R29" i="3"/>
  <c r="Q29" i="3"/>
  <c r="P29" i="3"/>
  <c r="E29" i="3"/>
  <c r="U29" i="3" s="1"/>
  <c r="S28" i="3"/>
  <c r="R28" i="3"/>
  <c r="Q28" i="3"/>
  <c r="P28" i="3"/>
  <c r="E28" i="3"/>
  <c r="T28" i="3" s="1"/>
  <c r="U27" i="3"/>
  <c r="S27" i="3"/>
  <c r="R27" i="3"/>
  <c r="Q27" i="3"/>
  <c r="P27" i="3"/>
  <c r="E27" i="3"/>
  <c r="T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S24" i="3" s="1"/>
  <c r="H24" i="3"/>
  <c r="G24" i="3"/>
  <c r="F24" i="3"/>
  <c r="C24" i="3"/>
  <c r="B24" i="3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T21" i="3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E16" i="3" s="1"/>
  <c r="B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T13" i="3" s="1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T91" i="2" s="1"/>
  <c r="S90" i="2"/>
  <c r="R90" i="2"/>
  <c r="Q90" i="2"/>
  <c r="P90" i="2"/>
  <c r="E90" i="2"/>
  <c r="T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S86" i="2"/>
  <c r="R86" i="2"/>
  <c r="Q86" i="2"/>
  <c r="P86" i="2"/>
  <c r="E86" i="2"/>
  <c r="W72" i="2"/>
  <c r="V72" i="2"/>
  <c r="O72" i="2"/>
  <c r="N72" i="2"/>
  <c r="M72" i="2"/>
  <c r="L72" i="2"/>
  <c r="K72" i="2"/>
  <c r="J72" i="2"/>
  <c r="I72" i="2"/>
  <c r="Q72" i="2" s="1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J70" i="2"/>
  <c r="I70" i="2"/>
  <c r="S70" i="2" s="1"/>
  <c r="H70" i="2"/>
  <c r="P70" i="2" s="1"/>
  <c r="G70" i="2"/>
  <c r="F70" i="2"/>
  <c r="C70" i="2"/>
  <c r="B70" i="2"/>
  <c r="E70" i="2" s="1"/>
  <c r="U69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J67" i="2"/>
  <c r="I67" i="2"/>
  <c r="H67" i="2"/>
  <c r="R67" i="2" s="1"/>
  <c r="G67" i="2"/>
  <c r="F67" i="2"/>
  <c r="C67" i="2"/>
  <c r="E67" i="2" s="1"/>
  <c r="B67" i="2"/>
  <c r="W66" i="2"/>
  <c r="V66" i="2"/>
  <c r="O66" i="2"/>
  <c r="N66" i="2"/>
  <c r="M66" i="2"/>
  <c r="L66" i="2"/>
  <c r="K66" i="2"/>
  <c r="J66" i="2"/>
  <c r="I66" i="2"/>
  <c r="Q66" i="2" s="1"/>
  <c r="H66" i="2"/>
  <c r="G66" i="2"/>
  <c r="F66" i="2"/>
  <c r="C66" i="2"/>
  <c r="B66" i="2"/>
  <c r="S65" i="2"/>
  <c r="R65" i="2"/>
  <c r="Q65" i="2"/>
  <c r="P65" i="2"/>
  <c r="E65" i="2"/>
  <c r="T65" i="2" s="1"/>
  <c r="S64" i="2"/>
  <c r="R64" i="2"/>
  <c r="Q64" i="2"/>
  <c r="P64" i="2"/>
  <c r="E64" i="2"/>
  <c r="S63" i="2"/>
  <c r="R63" i="2"/>
  <c r="Q63" i="2"/>
  <c r="P63" i="2"/>
  <c r="E63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U55" i="2"/>
  <c r="T55" i="2"/>
  <c r="S55" i="2"/>
  <c r="R55" i="2"/>
  <c r="Q55" i="2"/>
  <c r="P55" i="2"/>
  <c r="E55" i="2"/>
  <c r="W53" i="2"/>
  <c r="V53" i="2"/>
  <c r="S53" i="2"/>
  <c r="O53" i="2"/>
  <c r="N53" i="2"/>
  <c r="M53" i="2"/>
  <c r="L53" i="2"/>
  <c r="K53" i="2"/>
  <c r="J53" i="2"/>
  <c r="I53" i="2"/>
  <c r="Q53" i="2" s="1"/>
  <c r="H53" i="2"/>
  <c r="G53" i="2"/>
  <c r="F53" i="2"/>
  <c r="C53" i="2"/>
  <c r="B53" i="2"/>
  <c r="E53" i="2" s="1"/>
  <c r="S52" i="2"/>
  <c r="R52" i="2"/>
  <c r="Q52" i="2"/>
  <c r="P52" i="2"/>
  <c r="E52" i="2"/>
  <c r="T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T47" i="2" s="1"/>
  <c r="U46" i="2"/>
  <c r="T46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T44" i="2" s="1"/>
  <c r="U43" i="2"/>
  <c r="S43" i="2"/>
  <c r="R43" i="2"/>
  <c r="Q43" i="2"/>
  <c r="P43" i="2"/>
  <c r="E43" i="2"/>
  <c r="T4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T39" i="2" s="1"/>
  <c r="S38" i="2"/>
  <c r="R38" i="2"/>
  <c r="Q38" i="2"/>
  <c r="U38" i="2" s="1"/>
  <c r="P38" i="2"/>
  <c r="E38" i="2"/>
  <c r="T38" i="2" s="1"/>
  <c r="U37" i="2"/>
  <c r="T37" i="2"/>
  <c r="S37" i="2"/>
  <c r="R37" i="2"/>
  <c r="Q37" i="2"/>
  <c r="P37" i="2"/>
  <c r="E37" i="2"/>
  <c r="S36" i="2"/>
  <c r="R36" i="2"/>
  <c r="Q36" i="2"/>
  <c r="P36" i="2"/>
  <c r="E36" i="2"/>
  <c r="U36" i="2" s="1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S33" i="2" s="1"/>
  <c r="H33" i="2"/>
  <c r="P33" i="2" s="1"/>
  <c r="G33" i="2"/>
  <c r="F33" i="2"/>
  <c r="E33" i="2"/>
  <c r="C33" i="2"/>
  <c r="B33" i="2"/>
  <c r="S32" i="2"/>
  <c r="R32" i="2"/>
  <c r="Q32" i="2"/>
  <c r="U32" i="2" s="1"/>
  <c r="P32" i="2"/>
  <c r="T32" i="2" s="1"/>
  <c r="E32" i="2"/>
  <c r="W30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S29" i="2"/>
  <c r="R29" i="2"/>
  <c r="Q29" i="2"/>
  <c r="P29" i="2"/>
  <c r="E29" i="2"/>
  <c r="T29" i="2" s="1"/>
  <c r="S28" i="2"/>
  <c r="R28" i="2"/>
  <c r="Q28" i="2"/>
  <c r="U28" i="2" s="1"/>
  <c r="P28" i="2"/>
  <c r="E28" i="2"/>
  <c r="S27" i="2"/>
  <c r="R27" i="2"/>
  <c r="Q27" i="2"/>
  <c r="P27" i="2"/>
  <c r="E27" i="2"/>
  <c r="U27" i="2" s="1"/>
  <c r="S26" i="2"/>
  <c r="R26" i="2"/>
  <c r="Q26" i="2"/>
  <c r="P26" i="2"/>
  <c r="E26" i="2"/>
  <c r="U26" i="2" s="1"/>
  <c r="W24" i="2"/>
  <c r="V24" i="2"/>
  <c r="S24" i="2"/>
  <c r="O24" i="2"/>
  <c r="N24" i="2"/>
  <c r="M24" i="2"/>
  <c r="L24" i="2"/>
  <c r="K24" i="2"/>
  <c r="J24" i="2"/>
  <c r="I24" i="2"/>
  <c r="Q24" i="2" s="1"/>
  <c r="H24" i="2"/>
  <c r="G24" i="2"/>
  <c r="F24" i="2"/>
  <c r="C24" i="2"/>
  <c r="B24" i="2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T18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I16" i="2"/>
  <c r="H16" i="2"/>
  <c r="G16" i="2"/>
  <c r="F16" i="2"/>
  <c r="C16" i="2"/>
  <c r="B16" i="2"/>
  <c r="S15" i="2"/>
  <c r="R15" i="2"/>
  <c r="Q15" i="2"/>
  <c r="P15" i="2"/>
  <c r="E15" i="2"/>
  <c r="T15" i="2" s="1"/>
  <c r="S14" i="2"/>
  <c r="R14" i="2"/>
  <c r="Q14" i="2"/>
  <c r="U14" i="2" s="1"/>
  <c r="P14" i="2"/>
  <c r="E14" i="2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U9" i="2" s="1"/>
  <c r="P9" i="2"/>
  <c r="E9" i="2"/>
  <c r="S93" i="1"/>
  <c r="R93" i="1"/>
  <c r="Q93" i="1"/>
  <c r="P93" i="1"/>
  <c r="E93" i="1"/>
  <c r="T93" i="1" s="1"/>
  <c r="S92" i="1"/>
  <c r="R92" i="1"/>
  <c r="Q92" i="1"/>
  <c r="P92" i="1"/>
  <c r="E92" i="1"/>
  <c r="T92" i="1" s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S72" i="1" s="1"/>
  <c r="J72" i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J71" i="1"/>
  <c r="I71" i="1"/>
  <c r="Q71" i="1" s="1"/>
  <c r="H71" i="1"/>
  <c r="P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J70" i="1"/>
  <c r="I70" i="1"/>
  <c r="S70" i="1" s="1"/>
  <c r="H70" i="1"/>
  <c r="G70" i="1"/>
  <c r="F70" i="1"/>
  <c r="C70" i="1"/>
  <c r="E70" i="1" s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S67" i="1" s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J66" i="1"/>
  <c r="I66" i="1"/>
  <c r="Q66" i="1" s="1"/>
  <c r="H66" i="1"/>
  <c r="P66" i="1" s="1"/>
  <c r="G66" i="1"/>
  <c r="F66" i="1"/>
  <c r="C66" i="1"/>
  <c r="B66" i="1"/>
  <c r="E66" i="1" s="1"/>
  <c r="S65" i="1"/>
  <c r="R65" i="1"/>
  <c r="Q65" i="1"/>
  <c r="U65" i="1" s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S59" i="1"/>
  <c r="O59" i="1"/>
  <c r="N59" i="1"/>
  <c r="M59" i="1"/>
  <c r="L59" i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T58" i="1" s="1"/>
  <c r="U57" i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T55" i="1" s="1"/>
  <c r="W53" i="1"/>
  <c r="V53" i="1"/>
  <c r="O53" i="1"/>
  <c r="N53" i="1"/>
  <c r="M53" i="1"/>
  <c r="L53" i="1"/>
  <c r="K53" i="1"/>
  <c r="J53" i="1"/>
  <c r="I53" i="1"/>
  <c r="H53" i="1"/>
  <c r="P53" i="1" s="1"/>
  <c r="G53" i="1"/>
  <c r="F53" i="1"/>
  <c r="C53" i="1"/>
  <c r="B53" i="1"/>
  <c r="U52" i="1"/>
  <c r="S52" i="1"/>
  <c r="R52" i="1"/>
  <c r="Q52" i="1"/>
  <c r="P52" i="1"/>
  <c r="E52" i="1"/>
  <c r="T52" i="1" s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T48" i="1" s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U44" i="1" s="1"/>
  <c r="P44" i="1"/>
  <c r="E44" i="1"/>
  <c r="T44" i="1" s="1"/>
  <c r="S43" i="1"/>
  <c r="R43" i="1"/>
  <c r="Q43" i="1"/>
  <c r="U43" i="1" s="1"/>
  <c r="P43" i="1"/>
  <c r="E43" i="1"/>
  <c r="T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R40" i="1" s="1"/>
  <c r="I40" i="1"/>
  <c r="Q40" i="1" s="1"/>
  <c r="H40" i="1"/>
  <c r="G40" i="1"/>
  <c r="F40" i="1"/>
  <c r="C40" i="1"/>
  <c r="B40" i="1"/>
  <c r="U39" i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E33" i="1" s="1"/>
  <c r="B33" i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S30" i="1" s="1"/>
  <c r="J30" i="1"/>
  <c r="I30" i="1"/>
  <c r="H30" i="1"/>
  <c r="G30" i="1"/>
  <c r="F30" i="1"/>
  <c r="C30" i="1"/>
  <c r="B30" i="1"/>
  <c r="S29" i="1"/>
  <c r="R29" i="1"/>
  <c r="Q29" i="1"/>
  <c r="P29" i="1"/>
  <c r="E29" i="1"/>
  <c r="T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U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S24" i="1" s="1"/>
  <c r="H24" i="1"/>
  <c r="P24" i="1" s="1"/>
  <c r="G24" i="1"/>
  <c r="F24" i="1"/>
  <c r="C24" i="1"/>
  <c r="E24" i="1" s="1"/>
  <c r="B24" i="1"/>
  <c r="U23" i="1"/>
  <c r="T23" i="1"/>
  <c r="S23" i="1"/>
  <c r="R23" i="1"/>
  <c r="Q23" i="1"/>
  <c r="P23" i="1"/>
  <c r="E23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S19" i="1"/>
  <c r="R19" i="1"/>
  <c r="Q19" i="1"/>
  <c r="U19" i="1" s="1"/>
  <c r="P19" i="1"/>
  <c r="T19" i="1" s="1"/>
  <c r="E19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Q16" i="1" s="1"/>
  <c r="H16" i="1"/>
  <c r="P16" i="1" s="1"/>
  <c r="G16" i="1"/>
  <c r="F16" i="1"/>
  <c r="C16" i="1"/>
  <c r="B16" i="1"/>
  <c r="E16" i="1" s="1"/>
  <c r="S15" i="1"/>
  <c r="R15" i="1"/>
  <c r="Q15" i="1"/>
  <c r="U15" i="1" s="1"/>
  <c r="P15" i="1"/>
  <c r="E15" i="1"/>
  <c r="S14" i="1"/>
  <c r="R14" i="1"/>
  <c r="Q14" i="1"/>
  <c r="P14" i="1"/>
  <c r="T14" i="1" s="1"/>
  <c r="E14" i="1"/>
  <c r="U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E11" i="1"/>
  <c r="T11" i="1" s="1"/>
  <c r="S10" i="1"/>
  <c r="R10" i="1"/>
  <c r="Q10" i="1"/>
  <c r="U10" i="1" s="1"/>
  <c r="P10" i="1"/>
  <c r="T10" i="1" s="1"/>
  <c r="E10" i="1"/>
  <c r="S9" i="1"/>
  <c r="R9" i="1"/>
  <c r="Q9" i="1"/>
  <c r="P9" i="1"/>
  <c r="E9" i="1"/>
  <c r="T9" i="1" s="1"/>
  <c r="U57" i="7" l="1"/>
  <c r="T57" i="7"/>
  <c r="T92" i="7"/>
  <c r="U92" i="7"/>
  <c r="Q66" i="16"/>
  <c r="S66" i="16"/>
  <c r="Q71" i="16"/>
  <c r="S71" i="16"/>
  <c r="U20" i="19"/>
  <c r="T20" i="19"/>
  <c r="T38" i="1"/>
  <c r="T69" i="1"/>
  <c r="E16" i="2"/>
  <c r="E30" i="2"/>
  <c r="U30" i="2" s="1"/>
  <c r="T64" i="2"/>
  <c r="U64" i="2"/>
  <c r="Q71" i="2"/>
  <c r="S71" i="2"/>
  <c r="T9" i="3"/>
  <c r="U9" i="3"/>
  <c r="Q70" i="3"/>
  <c r="S70" i="3"/>
  <c r="U39" i="4"/>
  <c r="T45" i="4"/>
  <c r="U45" i="4"/>
  <c r="U63" i="5"/>
  <c r="T63" i="5"/>
  <c r="U89" i="5"/>
  <c r="U49" i="6"/>
  <c r="T49" i="6"/>
  <c r="E71" i="7"/>
  <c r="U22" i="9"/>
  <c r="U21" i="10"/>
  <c r="Q33" i="10"/>
  <c r="S33" i="10"/>
  <c r="U23" i="15"/>
  <c r="T23" i="15"/>
  <c r="U52" i="16"/>
  <c r="T52" i="16"/>
  <c r="R24" i="1"/>
  <c r="U46" i="5"/>
  <c r="T46" i="5"/>
  <c r="U48" i="16"/>
  <c r="T48" i="16"/>
  <c r="S16" i="1"/>
  <c r="P30" i="1"/>
  <c r="T30" i="1" s="1"/>
  <c r="R30" i="1"/>
  <c r="U35" i="1"/>
  <c r="E40" i="1"/>
  <c r="T51" i="1"/>
  <c r="S66" i="1"/>
  <c r="S71" i="1"/>
  <c r="U91" i="1"/>
  <c r="T10" i="2"/>
  <c r="T13" i="2"/>
  <c r="U19" i="2"/>
  <c r="T22" i="2"/>
  <c r="E24" i="2"/>
  <c r="R33" i="2"/>
  <c r="Q40" i="2"/>
  <c r="Q30" i="3"/>
  <c r="T37" i="3"/>
  <c r="U37" i="3"/>
  <c r="E30" i="7"/>
  <c r="T30" i="7" s="1"/>
  <c r="U38" i="8"/>
  <c r="T38" i="8"/>
  <c r="Q40" i="8"/>
  <c r="U62" i="10"/>
  <c r="T62" i="10"/>
  <c r="U44" i="16"/>
  <c r="T44" i="16"/>
  <c r="T86" i="2"/>
  <c r="U86" i="2"/>
  <c r="T48" i="4"/>
  <c r="U48" i="4"/>
  <c r="R16" i="1"/>
  <c r="R71" i="1"/>
  <c r="U92" i="4"/>
  <c r="T92" i="4"/>
  <c r="T56" i="5"/>
  <c r="U56" i="5"/>
  <c r="P33" i="7"/>
  <c r="T27" i="10"/>
  <c r="U27" i="10"/>
  <c r="T45" i="28"/>
  <c r="U45" i="28"/>
  <c r="U13" i="1"/>
  <c r="Q30" i="1"/>
  <c r="U30" i="1" s="1"/>
  <c r="U51" i="1"/>
  <c r="S53" i="1"/>
  <c r="R70" i="1"/>
  <c r="U13" i="2"/>
  <c r="P53" i="2"/>
  <c r="U63" i="2"/>
  <c r="T63" i="2"/>
  <c r="T63" i="3"/>
  <c r="U63" i="3"/>
  <c r="U32" i="5"/>
  <c r="Q33" i="5"/>
  <c r="U92" i="6"/>
  <c r="T92" i="6"/>
  <c r="R16" i="8"/>
  <c r="T35" i="8"/>
  <c r="U35" i="8"/>
  <c r="T65" i="8"/>
  <c r="U65" i="8"/>
  <c r="P67" i="8"/>
  <c r="T37" i="10"/>
  <c r="U37" i="10"/>
  <c r="T57" i="14"/>
  <c r="U57" i="14"/>
  <c r="U61" i="14"/>
  <c r="T61" i="14"/>
  <c r="T87" i="19"/>
  <c r="U87" i="19"/>
  <c r="T56" i="20"/>
  <c r="U56" i="20"/>
  <c r="U38" i="1"/>
  <c r="P70" i="1"/>
  <c r="Q70" i="2"/>
  <c r="U49" i="5"/>
  <c r="T49" i="5"/>
  <c r="T52" i="8"/>
  <c r="U52" i="8"/>
  <c r="T20" i="15"/>
  <c r="U20" i="15"/>
  <c r="R24" i="15"/>
  <c r="T52" i="15"/>
  <c r="U52" i="15"/>
  <c r="U63" i="16"/>
  <c r="T63" i="16"/>
  <c r="U89" i="26"/>
  <c r="T89" i="26"/>
  <c r="U11" i="1"/>
  <c r="U29" i="1"/>
  <c r="T56" i="1"/>
  <c r="T64" i="1"/>
  <c r="T86" i="1"/>
  <c r="U10" i="2"/>
  <c r="P16" i="2"/>
  <c r="T27" i="2"/>
  <c r="P30" i="2"/>
  <c r="S40" i="2"/>
  <c r="U50" i="2"/>
  <c r="T36" i="4"/>
  <c r="U36" i="4"/>
  <c r="U86" i="4"/>
  <c r="T91" i="4"/>
  <c r="U91" i="4"/>
  <c r="U12" i="5"/>
  <c r="T12" i="5"/>
  <c r="T86" i="5"/>
  <c r="U86" i="5"/>
  <c r="U12" i="6"/>
  <c r="T12" i="6"/>
  <c r="Q40" i="6"/>
  <c r="T89" i="6"/>
  <c r="U89" i="6"/>
  <c r="P66" i="8"/>
  <c r="R66" i="8"/>
  <c r="Q16" i="9"/>
  <c r="T19" i="9"/>
  <c r="U19" i="9"/>
  <c r="S33" i="9"/>
  <c r="T56" i="9"/>
  <c r="U56" i="9"/>
  <c r="T18" i="10"/>
  <c r="U18" i="10"/>
  <c r="U88" i="15"/>
  <c r="T88" i="15"/>
  <c r="T36" i="19"/>
  <c r="U36" i="19"/>
  <c r="U12" i="3"/>
  <c r="T12" i="3"/>
  <c r="T42" i="3"/>
  <c r="U42" i="3"/>
  <c r="U88" i="3"/>
  <c r="T88" i="3"/>
  <c r="T26" i="4"/>
  <c r="U26" i="4"/>
  <c r="U11" i="5"/>
  <c r="T11" i="5"/>
  <c r="T64" i="9"/>
  <c r="U64" i="9"/>
  <c r="R66" i="1"/>
  <c r="U69" i="1"/>
  <c r="U18" i="5"/>
  <c r="T18" i="5"/>
  <c r="U19" i="8"/>
  <c r="T19" i="8"/>
  <c r="Q16" i="2"/>
  <c r="Q30" i="2"/>
  <c r="T51" i="2"/>
  <c r="U51" i="2"/>
  <c r="T56" i="2"/>
  <c r="U56" i="2"/>
  <c r="R72" i="2"/>
  <c r="Q71" i="5"/>
  <c r="S71" i="5"/>
  <c r="T9" i="6"/>
  <c r="U9" i="6"/>
  <c r="U29" i="6"/>
  <c r="R16" i="7"/>
  <c r="T14" i="9"/>
  <c r="U14" i="9"/>
  <c r="Q71" i="9"/>
  <c r="U71" i="9" s="1"/>
  <c r="S40" i="1"/>
  <c r="P40" i="2"/>
  <c r="T40" i="2" s="1"/>
  <c r="S66" i="2"/>
  <c r="T46" i="6"/>
  <c r="U46" i="6"/>
  <c r="T15" i="1"/>
  <c r="E30" i="1"/>
  <c r="P33" i="1"/>
  <c r="T33" i="1" s="1"/>
  <c r="P40" i="1"/>
  <c r="U48" i="1"/>
  <c r="T65" i="1"/>
  <c r="T9" i="2"/>
  <c r="T14" i="2"/>
  <c r="P24" i="2"/>
  <c r="R24" i="2"/>
  <c r="T28" i="2"/>
  <c r="U45" i="3"/>
  <c r="T45" i="3"/>
  <c r="U19" i="4"/>
  <c r="P71" i="4"/>
  <c r="R71" i="4"/>
  <c r="U50" i="5"/>
  <c r="T50" i="5"/>
  <c r="Q66" i="6"/>
  <c r="P70" i="6"/>
  <c r="Q71" i="6"/>
  <c r="P40" i="7"/>
  <c r="R40" i="7"/>
  <c r="U28" i="8"/>
  <c r="T28" i="8"/>
  <c r="P59" i="8"/>
  <c r="Q66" i="9"/>
  <c r="S66" i="9"/>
  <c r="U87" i="11"/>
  <c r="T87" i="11"/>
  <c r="U20" i="16"/>
  <c r="T20" i="16"/>
  <c r="T86" i="16"/>
  <c r="U86" i="16"/>
  <c r="T26" i="17"/>
  <c r="U26" i="17"/>
  <c r="R70" i="2"/>
  <c r="E59" i="3"/>
  <c r="S71" i="4"/>
  <c r="T32" i="5"/>
  <c r="R33" i="5"/>
  <c r="E67" i="5"/>
  <c r="R70" i="5"/>
  <c r="E67" i="6"/>
  <c r="E72" i="6"/>
  <c r="T32" i="7"/>
  <c r="E72" i="7"/>
  <c r="R30" i="8"/>
  <c r="R40" i="8"/>
  <c r="E71" i="8"/>
  <c r="E40" i="10"/>
  <c r="T21" i="11"/>
  <c r="U21" i="11"/>
  <c r="T58" i="11"/>
  <c r="U58" i="11"/>
  <c r="T50" i="13"/>
  <c r="U50" i="13"/>
  <c r="T12" i="14"/>
  <c r="U12" i="14"/>
  <c r="T15" i="14"/>
  <c r="Q33" i="14"/>
  <c r="S33" i="14"/>
  <c r="E53" i="14"/>
  <c r="E33" i="15"/>
  <c r="R66" i="15"/>
  <c r="E16" i="17"/>
  <c r="E70" i="19"/>
  <c r="U70" i="19" s="1"/>
  <c r="U56" i="23"/>
  <c r="T56" i="23"/>
  <c r="E66" i="2"/>
  <c r="R16" i="3"/>
  <c r="P24" i="3"/>
  <c r="T26" i="3"/>
  <c r="T32" i="3"/>
  <c r="E40" i="3"/>
  <c r="U50" i="3"/>
  <c r="E66" i="3"/>
  <c r="E71" i="3"/>
  <c r="U93" i="3"/>
  <c r="T11" i="4"/>
  <c r="R16" i="4"/>
  <c r="T29" i="4"/>
  <c r="P66" i="4"/>
  <c r="R66" i="4"/>
  <c r="R67" i="4"/>
  <c r="Q70" i="4"/>
  <c r="T93" i="4"/>
  <c r="T13" i="5"/>
  <c r="T22" i="5"/>
  <c r="U28" i="5"/>
  <c r="T37" i="5"/>
  <c r="T42" i="5"/>
  <c r="R16" i="6"/>
  <c r="T19" i="6"/>
  <c r="P24" i="6"/>
  <c r="T26" i="6"/>
  <c r="E59" i="6"/>
  <c r="U12" i="7"/>
  <c r="T15" i="7"/>
  <c r="U21" i="7"/>
  <c r="Q24" i="7"/>
  <c r="Q33" i="7"/>
  <c r="E53" i="7"/>
  <c r="T10" i="8"/>
  <c r="U15" i="8"/>
  <c r="P24" i="8"/>
  <c r="R24" i="8"/>
  <c r="E33" i="8"/>
  <c r="T43" i="8"/>
  <c r="Q66" i="8"/>
  <c r="S66" i="8"/>
  <c r="U87" i="8"/>
  <c r="T90" i="8"/>
  <c r="P24" i="9"/>
  <c r="R24" i="9"/>
  <c r="Q30" i="9"/>
  <c r="Q40" i="9"/>
  <c r="U40" i="9" s="1"/>
  <c r="E66" i="9"/>
  <c r="R70" i="9"/>
  <c r="E71" i="9"/>
  <c r="U90" i="9"/>
  <c r="T10" i="10"/>
  <c r="E30" i="10"/>
  <c r="U30" i="10" s="1"/>
  <c r="R33" i="10"/>
  <c r="U42" i="10"/>
  <c r="Q71" i="10"/>
  <c r="U52" i="14"/>
  <c r="T52" i="14"/>
  <c r="R71" i="15"/>
  <c r="U12" i="17"/>
  <c r="T12" i="17"/>
  <c r="T63" i="17"/>
  <c r="T13" i="18"/>
  <c r="U13" i="18"/>
  <c r="E16" i="18"/>
  <c r="T37" i="18"/>
  <c r="U37" i="18"/>
  <c r="T45" i="22"/>
  <c r="U45" i="22"/>
  <c r="U43" i="24"/>
  <c r="T43" i="24"/>
  <c r="T46" i="24"/>
  <c r="U46" i="24"/>
  <c r="U56" i="24"/>
  <c r="T56" i="24"/>
  <c r="R24" i="26"/>
  <c r="U27" i="26"/>
  <c r="T27" i="26"/>
  <c r="U13" i="3"/>
  <c r="Q16" i="3"/>
  <c r="Q24" i="3"/>
  <c r="P33" i="3"/>
  <c r="U46" i="3"/>
  <c r="U89" i="3"/>
  <c r="U29" i="4"/>
  <c r="P30" i="4"/>
  <c r="R30" i="4"/>
  <c r="E33" i="4"/>
  <c r="E59" i="4"/>
  <c r="Q66" i="4"/>
  <c r="S66" i="4"/>
  <c r="E70" i="4"/>
  <c r="T88" i="4"/>
  <c r="T10" i="5"/>
  <c r="U29" i="5"/>
  <c r="U51" i="5"/>
  <c r="U64" i="5"/>
  <c r="U69" i="5"/>
  <c r="U13" i="6"/>
  <c r="Q16" i="6"/>
  <c r="Q24" i="6"/>
  <c r="P33" i="6"/>
  <c r="Q53" i="6"/>
  <c r="E70" i="6"/>
  <c r="E71" i="6"/>
  <c r="U93" i="6"/>
  <c r="U10" i="8"/>
  <c r="U11" i="8"/>
  <c r="E16" i="8"/>
  <c r="U43" i="8"/>
  <c r="P53" i="8"/>
  <c r="T10" i="9"/>
  <c r="S16" i="9"/>
  <c r="Q24" i="9"/>
  <c r="S24" i="9"/>
  <c r="U51" i="9"/>
  <c r="E53" i="9"/>
  <c r="S70" i="9"/>
  <c r="E24" i="10"/>
  <c r="U24" i="10" s="1"/>
  <c r="U26" i="13"/>
  <c r="T26" i="13"/>
  <c r="U11" i="14"/>
  <c r="T11" i="14"/>
  <c r="T49" i="14"/>
  <c r="U49" i="14"/>
  <c r="U65" i="14"/>
  <c r="T65" i="14"/>
  <c r="P72" i="14"/>
  <c r="E67" i="15"/>
  <c r="P24" i="16"/>
  <c r="R24" i="16"/>
  <c r="U55" i="16"/>
  <c r="T55" i="16"/>
  <c r="T9" i="17"/>
  <c r="U9" i="17"/>
  <c r="U42" i="17"/>
  <c r="T42" i="17"/>
  <c r="Q71" i="17"/>
  <c r="P70" i="19"/>
  <c r="Q71" i="19"/>
  <c r="T65" i="20"/>
  <c r="U65" i="20"/>
  <c r="U28" i="21"/>
  <c r="T28" i="21"/>
  <c r="U55" i="21"/>
  <c r="T55" i="21"/>
  <c r="Q66" i="21"/>
  <c r="S66" i="21"/>
  <c r="S70" i="21"/>
  <c r="U12" i="22"/>
  <c r="T12" i="22"/>
  <c r="Q33" i="3"/>
  <c r="P59" i="3"/>
  <c r="Q53" i="4"/>
  <c r="Q33" i="6"/>
  <c r="P66" i="7"/>
  <c r="R66" i="7"/>
  <c r="Q67" i="7"/>
  <c r="Q53" i="8"/>
  <c r="U53" i="8" s="1"/>
  <c r="P71" i="8"/>
  <c r="Q40" i="10"/>
  <c r="Q40" i="12"/>
  <c r="T93" i="13"/>
  <c r="U93" i="13"/>
  <c r="T62" i="14"/>
  <c r="U62" i="14"/>
  <c r="T14" i="16"/>
  <c r="U14" i="16"/>
  <c r="Q66" i="17"/>
  <c r="S66" i="17"/>
  <c r="Q24" i="19"/>
  <c r="U29" i="19"/>
  <c r="T29" i="19"/>
  <c r="U44" i="19"/>
  <c r="T44" i="19"/>
  <c r="T39" i="20"/>
  <c r="U39" i="20"/>
  <c r="T88" i="21"/>
  <c r="U88" i="21"/>
  <c r="U44" i="23"/>
  <c r="T44" i="23"/>
  <c r="Q59" i="23"/>
  <c r="S59" i="23"/>
  <c r="U61" i="23"/>
  <c r="T61" i="23"/>
  <c r="Q24" i="24"/>
  <c r="S24" i="24"/>
  <c r="U90" i="2"/>
  <c r="T93" i="2"/>
  <c r="T10" i="3"/>
  <c r="E30" i="3"/>
  <c r="R33" i="3"/>
  <c r="R72" i="3"/>
  <c r="P40" i="4"/>
  <c r="R40" i="4"/>
  <c r="U87" i="4"/>
  <c r="Q16" i="5"/>
  <c r="U16" i="5" s="1"/>
  <c r="T26" i="5"/>
  <c r="Q30" i="5"/>
  <c r="U30" i="5" s="1"/>
  <c r="T45" i="5"/>
  <c r="T55" i="5"/>
  <c r="Q67" i="5"/>
  <c r="U90" i="5"/>
  <c r="T93" i="5"/>
  <c r="T10" i="6"/>
  <c r="E30" i="6"/>
  <c r="R33" i="6"/>
  <c r="U42" i="6"/>
  <c r="T45" i="6"/>
  <c r="P59" i="6"/>
  <c r="T88" i="6"/>
  <c r="P30" i="7"/>
  <c r="R30" i="7"/>
  <c r="P53" i="7"/>
  <c r="U62" i="7"/>
  <c r="T65" i="7"/>
  <c r="P71" i="7"/>
  <c r="R71" i="7"/>
  <c r="R33" i="8"/>
  <c r="T51" i="8"/>
  <c r="U61" i="8"/>
  <c r="T64" i="8"/>
  <c r="T69" i="8"/>
  <c r="Q71" i="8"/>
  <c r="U10" i="9"/>
  <c r="U23" i="9"/>
  <c r="T32" i="9"/>
  <c r="T63" i="9"/>
  <c r="U22" i="10"/>
  <c r="T36" i="10"/>
  <c r="U89" i="10"/>
  <c r="T92" i="10"/>
  <c r="Q33" i="11"/>
  <c r="P30" i="12"/>
  <c r="R30" i="12"/>
  <c r="Q30" i="13"/>
  <c r="P66" i="14"/>
  <c r="R66" i="14"/>
  <c r="Q67" i="14"/>
  <c r="U67" i="14" s="1"/>
  <c r="U92" i="15"/>
  <c r="T92" i="15"/>
  <c r="U38" i="16"/>
  <c r="T90" i="16"/>
  <c r="U90" i="16"/>
  <c r="P53" i="17"/>
  <c r="T53" i="17" s="1"/>
  <c r="U12" i="18"/>
  <c r="T12" i="18"/>
  <c r="P16" i="18"/>
  <c r="P24" i="18"/>
  <c r="P16" i="19"/>
  <c r="T26" i="19"/>
  <c r="U26" i="19"/>
  <c r="U9" i="21"/>
  <c r="T9" i="21"/>
  <c r="T42" i="21"/>
  <c r="U42" i="21"/>
  <c r="T58" i="22"/>
  <c r="U58" i="22"/>
  <c r="T57" i="23"/>
  <c r="U57" i="23"/>
  <c r="Q24" i="25"/>
  <c r="S24" i="25"/>
  <c r="P66" i="2"/>
  <c r="T66" i="2" s="1"/>
  <c r="E24" i="3"/>
  <c r="S33" i="3"/>
  <c r="Q40" i="3"/>
  <c r="Q66" i="3"/>
  <c r="P70" i="3"/>
  <c r="Q71" i="3"/>
  <c r="T32" i="4"/>
  <c r="E67" i="4"/>
  <c r="Q24" i="5"/>
  <c r="E24" i="6"/>
  <c r="R72" i="6"/>
  <c r="E24" i="7"/>
  <c r="Q33" i="8"/>
  <c r="U51" i="8"/>
  <c r="U69" i="8"/>
  <c r="P70" i="8"/>
  <c r="T70" i="8" s="1"/>
  <c r="R71" i="8"/>
  <c r="E24" i="9"/>
  <c r="U32" i="9"/>
  <c r="P33" i="9"/>
  <c r="R33" i="9"/>
  <c r="U36" i="9"/>
  <c r="P66" i="9"/>
  <c r="P71" i="9"/>
  <c r="T71" i="9" s="1"/>
  <c r="Q30" i="10"/>
  <c r="S30" i="12"/>
  <c r="T13" i="13"/>
  <c r="U13" i="13"/>
  <c r="T92" i="14"/>
  <c r="U92" i="14"/>
  <c r="T69" i="16"/>
  <c r="P71" i="16"/>
  <c r="T71" i="16" s="1"/>
  <c r="Q72" i="16"/>
  <c r="T32" i="17"/>
  <c r="R33" i="17"/>
  <c r="U39" i="19"/>
  <c r="T39" i="19"/>
  <c r="U14" i="20"/>
  <c r="T14" i="20"/>
  <c r="T19" i="20"/>
  <c r="U19" i="20"/>
  <c r="T38" i="21"/>
  <c r="U93" i="21"/>
  <c r="T93" i="21"/>
  <c r="U37" i="24"/>
  <c r="T37" i="24"/>
  <c r="U55" i="10"/>
  <c r="T64" i="10"/>
  <c r="T88" i="10"/>
  <c r="E24" i="11"/>
  <c r="S33" i="11"/>
  <c r="T35" i="11"/>
  <c r="S40" i="11"/>
  <c r="R16" i="12"/>
  <c r="P24" i="12"/>
  <c r="R24" i="12"/>
  <c r="E33" i="12"/>
  <c r="U39" i="12"/>
  <c r="S40" i="12"/>
  <c r="U44" i="12"/>
  <c r="T47" i="12"/>
  <c r="Q66" i="12"/>
  <c r="S67" i="12"/>
  <c r="R72" i="12"/>
  <c r="E16" i="13"/>
  <c r="E33" i="13"/>
  <c r="U37" i="13"/>
  <c r="Q40" i="13"/>
  <c r="R67" i="13"/>
  <c r="T69" i="13"/>
  <c r="Q71" i="13"/>
  <c r="U15" i="14"/>
  <c r="P16" i="14"/>
  <c r="U21" i="14"/>
  <c r="Q24" i="14"/>
  <c r="T32" i="14"/>
  <c r="T10" i="15"/>
  <c r="E16" i="15"/>
  <c r="U29" i="15"/>
  <c r="E40" i="15"/>
  <c r="E53" i="15"/>
  <c r="P70" i="15"/>
  <c r="R70" i="15"/>
  <c r="Q71" i="15"/>
  <c r="S71" i="15"/>
  <c r="Q72" i="15"/>
  <c r="U72" i="15" s="1"/>
  <c r="T10" i="16"/>
  <c r="Q16" i="16"/>
  <c r="S33" i="16"/>
  <c r="U69" i="16"/>
  <c r="Q70" i="16"/>
  <c r="U13" i="17"/>
  <c r="E24" i="17"/>
  <c r="U32" i="17"/>
  <c r="Q59" i="17"/>
  <c r="P67" i="17"/>
  <c r="T67" i="17" s="1"/>
  <c r="Q72" i="17"/>
  <c r="P30" i="18"/>
  <c r="E40" i="18"/>
  <c r="Q53" i="18"/>
  <c r="E59" i="18"/>
  <c r="S70" i="18"/>
  <c r="E71" i="18"/>
  <c r="R16" i="19"/>
  <c r="Q33" i="19"/>
  <c r="Q53" i="19"/>
  <c r="P66" i="19"/>
  <c r="R66" i="19"/>
  <c r="Q67" i="19"/>
  <c r="Q72" i="19"/>
  <c r="T57" i="20"/>
  <c r="U57" i="20"/>
  <c r="U86" i="20"/>
  <c r="T86" i="20"/>
  <c r="E33" i="21"/>
  <c r="P66" i="22"/>
  <c r="R66" i="22"/>
  <c r="Q67" i="22"/>
  <c r="U67" i="22" s="1"/>
  <c r="P40" i="23"/>
  <c r="R40" i="23"/>
  <c r="E66" i="23"/>
  <c r="R70" i="23"/>
  <c r="Q40" i="24"/>
  <c r="U51" i="30"/>
  <c r="T51" i="30"/>
  <c r="R71" i="10"/>
  <c r="P30" i="11"/>
  <c r="R30" i="11"/>
  <c r="E33" i="11"/>
  <c r="U35" i="11"/>
  <c r="R40" i="11"/>
  <c r="Q59" i="11"/>
  <c r="S16" i="12"/>
  <c r="E40" i="12"/>
  <c r="T69" i="12"/>
  <c r="P71" i="12"/>
  <c r="Q72" i="12"/>
  <c r="Q66" i="13"/>
  <c r="P70" i="13"/>
  <c r="E72" i="13"/>
  <c r="P33" i="14"/>
  <c r="U10" i="15"/>
  <c r="E30" i="15"/>
  <c r="Q59" i="15"/>
  <c r="R33" i="16"/>
  <c r="E66" i="16"/>
  <c r="R70" i="16"/>
  <c r="P66" i="17"/>
  <c r="Q67" i="17"/>
  <c r="P71" i="17"/>
  <c r="T71" i="17" s="1"/>
  <c r="Q30" i="18"/>
  <c r="E70" i="18"/>
  <c r="U70" i="18" s="1"/>
  <c r="P72" i="18"/>
  <c r="Q66" i="19"/>
  <c r="T69" i="19"/>
  <c r="P71" i="19"/>
  <c r="U92" i="19"/>
  <c r="T92" i="19"/>
  <c r="Q71" i="20"/>
  <c r="S71" i="20"/>
  <c r="Q30" i="21"/>
  <c r="U47" i="21"/>
  <c r="T47" i="21"/>
  <c r="U63" i="21"/>
  <c r="T63" i="21"/>
  <c r="R30" i="23"/>
  <c r="S40" i="23"/>
  <c r="U43" i="23"/>
  <c r="T43" i="23"/>
  <c r="U42" i="24"/>
  <c r="T42" i="24"/>
  <c r="U51" i="24"/>
  <c r="T51" i="24"/>
  <c r="T15" i="26"/>
  <c r="U15" i="26"/>
  <c r="U22" i="26"/>
  <c r="T22" i="26"/>
  <c r="R66" i="29"/>
  <c r="T29" i="30"/>
  <c r="U29" i="30"/>
  <c r="T48" i="30"/>
  <c r="U48" i="30"/>
  <c r="U90" i="30"/>
  <c r="T90" i="30"/>
  <c r="U96" i="6"/>
  <c r="T96" i="6"/>
  <c r="R30" i="30"/>
  <c r="T87" i="30"/>
  <c r="U87" i="30"/>
  <c r="Q66" i="10"/>
  <c r="P70" i="10"/>
  <c r="P67" i="11"/>
  <c r="T67" i="11" s="1"/>
  <c r="E70" i="11"/>
  <c r="P72" i="11"/>
  <c r="R33" i="12"/>
  <c r="E66" i="12"/>
  <c r="P24" i="13"/>
  <c r="E59" i="13"/>
  <c r="U59" i="13" s="1"/>
  <c r="P71" i="14"/>
  <c r="R71" i="14"/>
  <c r="Q33" i="15"/>
  <c r="Q66" i="15"/>
  <c r="S66" i="15"/>
  <c r="Q24" i="16"/>
  <c r="S24" i="16"/>
  <c r="Q30" i="16"/>
  <c r="Q40" i="16"/>
  <c r="Q59" i="16"/>
  <c r="Q16" i="17"/>
  <c r="T69" i="17"/>
  <c r="P70" i="17"/>
  <c r="Q16" i="18"/>
  <c r="Q24" i="18"/>
  <c r="P33" i="18"/>
  <c r="T33" i="18" s="1"/>
  <c r="T36" i="18"/>
  <c r="P40" i="18"/>
  <c r="P59" i="18"/>
  <c r="P71" i="18"/>
  <c r="P30" i="19"/>
  <c r="R30" i="19"/>
  <c r="U35" i="19"/>
  <c r="Q40" i="19"/>
  <c r="Q70" i="19"/>
  <c r="R71" i="19"/>
  <c r="Q70" i="20"/>
  <c r="R24" i="21"/>
  <c r="U56" i="21"/>
  <c r="T56" i="21"/>
  <c r="S16" i="22"/>
  <c r="Q16" i="22"/>
  <c r="U16" i="22" s="1"/>
  <c r="R24" i="23"/>
  <c r="E33" i="23"/>
  <c r="U38" i="23"/>
  <c r="U51" i="23"/>
  <c r="T51" i="23"/>
  <c r="U65" i="23"/>
  <c r="T65" i="23"/>
  <c r="Q30" i="24"/>
  <c r="S30" i="24"/>
  <c r="U93" i="24"/>
  <c r="T93" i="24"/>
  <c r="U52" i="25"/>
  <c r="T52" i="25"/>
  <c r="T88" i="25"/>
  <c r="U88" i="25"/>
  <c r="S67" i="29"/>
  <c r="Q70" i="10"/>
  <c r="U10" i="11"/>
  <c r="P16" i="11"/>
  <c r="Q24" i="11"/>
  <c r="P53" i="11"/>
  <c r="P66" i="11"/>
  <c r="R66" i="11"/>
  <c r="Q67" i="11"/>
  <c r="U67" i="11" s="1"/>
  <c r="Q72" i="11"/>
  <c r="Q33" i="12"/>
  <c r="U33" i="12" s="1"/>
  <c r="Q16" i="13"/>
  <c r="Q24" i="13"/>
  <c r="P33" i="13"/>
  <c r="E40" i="13"/>
  <c r="Q53" i="13"/>
  <c r="S70" i="13"/>
  <c r="E71" i="13"/>
  <c r="E24" i="14"/>
  <c r="T24" i="14" s="1"/>
  <c r="U38" i="14"/>
  <c r="P16" i="15"/>
  <c r="P40" i="15"/>
  <c r="R40" i="15"/>
  <c r="P53" i="16"/>
  <c r="P24" i="17"/>
  <c r="R24" i="17"/>
  <c r="Q30" i="17"/>
  <c r="Q40" i="17"/>
  <c r="E59" i="17"/>
  <c r="U69" i="17"/>
  <c r="Q70" i="17"/>
  <c r="S71" i="17"/>
  <c r="E72" i="17"/>
  <c r="U32" i="18"/>
  <c r="Q33" i="18"/>
  <c r="U36" i="18"/>
  <c r="Q40" i="18"/>
  <c r="E53" i="18"/>
  <c r="Q59" i="18"/>
  <c r="P66" i="18"/>
  <c r="U69" i="18"/>
  <c r="Q71" i="18"/>
  <c r="Q30" i="19"/>
  <c r="R40" i="19"/>
  <c r="E53" i="19"/>
  <c r="U88" i="19"/>
  <c r="T88" i="19"/>
  <c r="U48" i="20"/>
  <c r="T48" i="20"/>
  <c r="Q24" i="21"/>
  <c r="S24" i="21"/>
  <c r="U43" i="21"/>
  <c r="T43" i="21"/>
  <c r="U50" i="24"/>
  <c r="T50" i="24"/>
  <c r="T42" i="25"/>
  <c r="U42" i="25"/>
  <c r="U44" i="26"/>
  <c r="T44" i="26"/>
  <c r="U26" i="27"/>
  <c r="T26" i="27"/>
  <c r="T92" i="28"/>
  <c r="U92" i="28"/>
  <c r="U20" i="29"/>
  <c r="T20" i="29"/>
  <c r="U12" i="11"/>
  <c r="S16" i="11"/>
  <c r="P33" i="11"/>
  <c r="U57" i="11"/>
  <c r="U62" i="11"/>
  <c r="U69" i="11"/>
  <c r="P71" i="11"/>
  <c r="T35" i="12"/>
  <c r="P40" i="12"/>
  <c r="U64" i="12"/>
  <c r="E71" i="12"/>
  <c r="Q33" i="13"/>
  <c r="E70" i="13"/>
  <c r="U89" i="13"/>
  <c r="P30" i="14"/>
  <c r="R30" i="14"/>
  <c r="E33" i="14"/>
  <c r="P40" i="14"/>
  <c r="U45" i="14"/>
  <c r="E67" i="14"/>
  <c r="Q70" i="14"/>
  <c r="U88" i="14"/>
  <c r="U15" i="15"/>
  <c r="Q16" i="15"/>
  <c r="P30" i="15"/>
  <c r="R30" i="15"/>
  <c r="Q40" i="15"/>
  <c r="T49" i="15"/>
  <c r="U65" i="15"/>
  <c r="S67" i="15"/>
  <c r="U87" i="15"/>
  <c r="U91" i="15"/>
  <c r="U19" i="16"/>
  <c r="U23" i="16"/>
  <c r="T29" i="16"/>
  <c r="T39" i="16"/>
  <c r="P66" i="16"/>
  <c r="U10" i="17"/>
  <c r="E66" i="17"/>
  <c r="R70" i="17"/>
  <c r="E71" i="17"/>
  <c r="U90" i="17"/>
  <c r="U10" i="18"/>
  <c r="R33" i="18"/>
  <c r="U35" i="18"/>
  <c r="U38" i="18"/>
  <c r="U63" i="18"/>
  <c r="Q66" i="18"/>
  <c r="P70" i="18"/>
  <c r="P24" i="19"/>
  <c r="U20" i="20"/>
  <c r="T20" i="20"/>
  <c r="T32" i="20"/>
  <c r="U61" i="20"/>
  <c r="E66" i="20"/>
  <c r="U90" i="20"/>
  <c r="T90" i="20"/>
  <c r="U37" i="21"/>
  <c r="Q40" i="21"/>
  <c r="S40" i="21"/>
  <c r="U50" i="21"/>
  <c r="T69" i="21"/>
  <c r="R71" i="21"/>
  <c r="U89" i="21"/>
  <c r="T89" i="21"/>
  <c r="U47" i="23"/>
  <c r="T47" i="23"/>
  <c r="U27" i="24"/>
  <c r="T27" i="24"/>
  <c r="T21" i="25"/>
  <c r="U21" i="25"/>
  <c r="T89" i="28"/>
  <c r="U89" i="28"/>
  <c r="T10" i="20"/>
  <c r="Q16" i="20"/>
  <c r="Q33" i="20"/>
  <c r="T51" i="20"/>
  <c r="Q53" i="20"/>
  <c r="R70" i="20"/>
  <c r="U38" i="21"/>
  <c r="U51" i="21"/>
  <c r="R70" i="21"/>
  <c r="S71" i="21"/>
  <c r="P59" i="22"/>
  <c r="S70" i="22"/>
  <c r="R71" i="22"/>
  <c r="Q53" i="23"/>
  <c r="T32" i="24"/>
  <c r="U92" i="24"/>
  <c r="T92" i="24"/>
  <c r="U18" i="25"/>
  <c r="T18" i="25"/>
  <c r="R40" i="26"/>
  <c r="U57" i="26"/>
  <c r="T57" i="26"/>
  <c r="T42" i="28"/>
  <c r="U42" i="28"/>
  <c r="Q71" i="28"/>
  <c r="U71" i="28" s="1"/>
  <c r="T87" i="31"/>
  <c r="U87" i="31"/>
  <c r="U10" i="20"/>
  <c r="R16" i="20"/>
  <c r="U51" i="20"/>
  <c r="E59" i="20"/>
  <c r="U59" i="20" s="1"/>
  <c r="E71" i="21"/>
  <c r="Q33" i="22"/>
  <c r="U33" i="22" s="1"/>
  <c r="T36" i="22"/>
  <c r="E30" i="23"/>
  <c r="E40" i="23"/>
  <c r="P66" i="23"/>
  <c r="R66" i="23"/>
  <c r="Q16" i="24"/>
  <c r="U16" i="24" s="1"/>
  <c r="U32" i="24"/>
  <c r="P33" i="24"/>
  <c r="T33" i="24" s="1"/>
  <c r="T36" i="24"/>
  <c r="E71" i="25"/>
  <c r="S30" i="26"/>
  <c r="P33" i="27"/>
  <c r="U49" i="27"/>
  <c r="T49" i="27"/>
  <c r="T9" i="28"/>
  <c r="U9" i="28"/>
  <c r="U23" i="30"/>
  <c r="T23" i="30"/>
  <c r="T47" i="30"/>
  <c r="U47" i="30"/>
  <c r="U106" i="4"/>
  <c r="T106" i="4"/>
  <c r="P30" i="20"/>
  <c r="R30" i="20"/>
  <c r="P40" i="20"/>
  <c r="P66" i="20"/>
  <c r="R66" i="20"/>
  <c r="P16" i="21"/>
  <c r="Q66" i="23"/>
  <c r="S66" i="23"/>
  <c r="Q67" i="23"/>
  <c r="Q72" i="23"/>
  <c r="U72" i="23" s="1"/>
  <c r="U62" i="24"/>
  <c r="T62" i="24"/>
  <c r="S70" i="24"/>
  <c r="S70" i="25"/>
  <c r="U18" i="26"/>
  <c r="T18" i="26"/>
  <c r="T27" i="27"/>
  <c r="U27" i="27"/>
  <c r="U15" i="29"/>
  <c r="T15" i="29"/>
  <c r="T20" i="30"/>
  <c r="U20" i="30"/>
  <c r="T44" i="30"/>
  <c r="U44" i="30"/>
  <c r="Q71" i="30"/>
  <c r="U97" i="15"/>
  <c r="T97" i="15"/>
  <c r="R95" i="2"/>
  <c r="P24" i="20"/>
  <c r="R24" i="20"/>
  <c r="Q30" i="20"/>
  <c r="S30" i="20"/>
  <c r="Q40" i="20"/>
  <c r="Q66" i="20"/>
  <c r="S66" i="20"/>
  <c r="Q67" i="20"/>
  <c r="P72" i="20"/>
  <c r="Q16" i="21"/>
  <c r="P33" i="21"/>
  <c r="T10" i="22"/>
  <c r="P40" i="22"/>
  <c r="R40" i="22"/>
  <c r="U51" i="22"/>
  <c r="P53" i="22"/>
  <c r="P16" i="23"/>
  <c r="S33" i="23"/>
  <c r="P71" i="23"/>
  <c r="T10" i="24"/>
  <c r="S16" i="24"/>
  <c r="R33" i="24"/>
  <c r="U12" i="25"/>
  <c r="T12" i="25"/>
  <c r="U62" i="25"/>
  <c r="T62" i="25"/>
  <c r="T56" i="26"/>
  <c r="U56" i="26"/>
  <c r="T12" i="29"/>
  <c r="U12" i="29"/>
  <c r="T15" i="30"/>
  <c r="U15" i="30"/>
  <c r="Q33" i="30"/>
  <c r="T39" i="30"/>
  <c r="U39" i="30"/>
  <c r="U56" i="30"/>
  <c r="T56" i="30"/>
  <c r="U104" i="20"/>
  <c r="T104" i="20"/>
  <c r="Q24" i="20"/>
  <c r="R40" i="20"/>
  <c r="P71" i="20"/>
  <c r="Q72" i="20"/>
  <c r="Q33" i="21"/>
  <c r="U33" i="21" s="1"/>
  <c r="P40" i="21"/>
  <c r="P53" i="21"/>
  <c r="T53" i="21" s="1"/>
  <c r="P66" i="21"/>
  <c r="S67" i="21"/>
  <c r="S72" i="21"/>
  <c r="P16" i="22"/>
  <c r="P30" i="22"/>
  <c r="R30" i="22"/>
  <c r="E33" i="22"/>
  <c r="T35" i="22"/>
  <c r="T10" i="23"/>
  <c r="Q16" i="23"/>
  <c r="T69" i="23"/>
  <c r="Q71" i="23"/>
  <c r="U10" i="24"/>
  <c r="E16" i="24"/>
  <c r="P24" i="24"/>
  <c r="R24" i="24"/>
  <c r="R40" i="24"/>
  <c r="U93" i="26"/>
  <c r="T93" i="26"/>
  <c r="U45" i="27"/>
  <c r="T45" i="27"/>
  <c r="T50" i="28"/>
  <c r="U50" i="28"/>
  <c r="P40" i="29"/>
  <c r="R40" i="29"/>
  <c r="P16" i="30"/>
  <c r="P40" i="30"/>
  <c r="R40" i="30"/>
  <c r="T51" i="31"/>
  <c r="U51" i="31"/>
  <c r="E79" i="31"/>
  <c r="T103" i="6"/>
  <c r="U103" i="6"/>
  <c r="E72" i="24"/>
  <c r="S16" i="25"/>
  <c r="R33" i="25"/>
  <c r="T69" i="25"/>
  <c r="R70" i="25"/>
  <c r="S71" i="25"/>
  <c r="R16" i="26"/>
  <c r="P30" i="26"/>
  <c r="R30" i="26"/>
  <c r="P70" i="26"/>
  <c r="R71" i="26"/>
  <c r="Q24" i="27"/>
  <c r="S24" i="27"/>
  <c r="Q30" i="27"/>
  <c r="E33" i="27"/>
  <c r="U33" i="27" s="1"/>
  <c r="U38" i="27"/>
  <c r="E40" i="27"/>
  <c r="E71" i="27"/>
  <c r="E30" i="28"/>
  <c r="E70" i="28"/>
  <c r="P67" i="29"/>
  <c r="T67" i="29" s="1"/>
  <c r="E70" i="29"/>
  <c r="P72" i="29"/>
  <c r="P66" i="30"/>
  <c r="R66" i="30"/>
  <c r="E16" i="31"/>
  <c r="E40" i="31"/>
  <c r="E67" i="31"/>
  <c r="T97" i="30"/>
  <c r="E66" i="24"/>
  <c r="E71" i="24"/>
  <c r="U71" i="24" s="1"/>
  <c r="T20" i="25"/>
  <c r="E33" i="25"/>
  <c r="S40" i="25"/>
  <c r="U87" i="25"/>
  <c r="U91" i="25"/>
  <c r="U10" i="26"/>
  <c r="U14" i="26"/>
  <c r="E16" i="26"/>
  <c r="Q24" i="26"/>
  <c r="Q40" i="26"/>
  <c r="S40" i="26"/>
  <c r="T42" i="26"/>
  <c r="T46" i="26"/>
  <c r="T55" i="26"/>
  <c r="Q59" i="26"/>
  <c r="E71" i="26"/>
  <c r="U71" i="26" s="1"/>
  <c r="U13" i="27"/>
  <c r="T32" i="27"/>
  <c r="U56" i="27"/>
  <c r="U86" i="27"/>
  <c r="T13" i="28"/>
  <c r="E16" i="28"/>
  <c r="E33" i="28"/>
  <c r="U37" i="28"/>
  <c r="E53" i="28"/>
  <c r="P59" i="28"/>
  <c r="R71" i="28"/>
  <c r="P30" i="29"/>
  <c r="R30" i="29"/>
  <c r="E33" i="29"/>
  <c r="T33" i="29" s="1"/>
  <c r="U62" i="29"/>
  <c r="U69" i="29"/>
  <c r="P71" i="29"/>
  <c r="U92" i="29"/>
  <c r="P71" i="30"/>
  <c r="U14" i="31"/>
  <c r="U19" i="31"/>
  <c r="E24" i="31"/>
  <c r="U24" i="31" s="1"/>
  <c r="U32" i="31"/>
  <c r="P33" i="31"/>
  <c r="T33" i="31" s="1"/>
  <c r="U38" i="31"/>
  <c r="E66" i="31"/>
  <c r="T86" i="31"/>
  <c r="E79" i="21"/>
  <c r="T96" i="29"/>
  <c r="T97" i="26"/>
  <c r="T106" i="23"/>
  <c r="T99" i="22"/>
  <c r="T103" i="20"/>
  <c r="T105" i="20"/>
  <c r="T105" i="17"/>
  <c r="T109" i="10"/>
  <c r="E70" i="24"/>
  <c r="U11" i="25"/>
  <c r="S30" i="25"/>
  <c r="T44" i="25"/>
  <c r="U51" i="25"/>
  <c r="E70" i="25"/>
  <c r="T86" i="25"/>
  <c r="T90" i="25"/>
  <c r="T9" i="26"/>
  <c r="T13" i="26"/>
  <c r="U19" i="26"/>
  <c r="U23" i="26"/>
  <c r="U28" i="26"/>
  <c r="E30" i="26"/>
  <c r="U32" i="26"/>
  <c r="U86" i="26"/>
  <c r="U90" i="26"/>
  <c r="T12" i="27"/>
  <c r="Q16" i="27"/>
  <c r="T28" i="27"/>
  <c r="Q33" i="27"/>
  <c r="R40" i="27"/>
  <c r="U42" i="27"/>
  <c r="U46" i="27"/>
  <c r="U50" i="27"/>
  <c r="U55" i="27"/>
  <c r="T62" i="27"/>
  <c r="T69" i="27"/>
  <c r="U13" i="28"/>
  <c r="U18" i="28"/>
  <c r="U27" i="28"/>
  <c r="Q30" i="28"/>
  <c r="U55" i="28"/>
  <c r="T58" i="28"/>
  <c r="U63" i="28"/>
  <c r="Q66" i="28"/>
  <c r="E72" i="28"/>
  <c r="S30" i="30"/>
  <c r="S40" i="30"/>
  <c r="E66" i="30"/>
  <c r="E67" i="30"/>
  <c r="E72" i="30"/>
  <c r="E79" i="11"/>
  <c r="T113" i="6"/>
  <c r="S95" i="2"/>
  <c r="P72" i="25"/>
  <c r="P66" i="26"/>
  <c r="R66" i="26"/>
  <c r="R33" i="27"/>
  <c r="Q40" i="27"/>
  <c r="U40" i="27" s="1"/>
  <c r="Q71" i="27"/>
  <c r="P24" i="28"/>
  <c r="Q70" i="28"/>
  <c r="P16" i="29"/>
  <c r="Q24" i="29"/>
  <c r="P59" i="29"/>
  <c r="R16" i="30"/>
  <c r="P24" i="30"/>
  <c r="R24" i="30"/>
  <c r="S71" i="30"/>
  <c r="Q16" i="31"/>
  <c r="P30" i="31"/>
  <c r="Q40" i="31"/>
  <c r="R71" i="31"/>
  <c r="T104" i="11"/>
  <c r="T113" i="2"/>
  <c r="R71" i="24"/>
  <c r="E24" i="25"/>
  <c r="U24" i="25" s="1"/>
  <c r="T32" i="25"/>
  <c r="T36" i="25"/>
  <c r="E24" i="26"/>
  <c r="S66" i="26"/>
  <c r="T10" i="27"/>
  <c r="E59" i="27"/>
  <c r="T59" i="27" s="1"/>
  <c r="U69" i="27"/>
  <c r="Q70" i="27"/>
  <c r="U70" i="27" s="1"/>
  <c r="P33" i="28"/>
  <c r="R33" i="28"/>
  <c r="E40" i="28"/>
  <c r="P33" i="29"/>
  <c r="Q59" i="29"/>
  <c r="T10" i="30"/>
  <c r="S16" i="30"/>
  <c r="R70" i="30"/>
  <c r="P24" i="31"/>
  <c r="R24" i="31"/>
  <c r="Q30" i="31"/>
  <c r="T69" i="31"/>
  <c r="Q71" i="31"/>
  <c r="Q66" i="24"/>
  <c r="Q71" i="24"/>
  <c r="U10" i="25"/>
  <c r="R16" i="25"/>
  <c r="U32" i="25"/>
  <c r="Q33" i="25"/>
  <c r="U36" i="25"/>
  <c r="U69" i="25"/>
  <c r="R71" i="25"/>
  <c r="Q71" i="26"/>
  <c r="P24" i="27"/>
  <c r="R24" i="27"/>
  <c r="R70" i="27"/>
  <c r="U32" i="28"/>
  <c r="Q33" i="28"/>
  <c r="S70" i="28"/>
  <c r="R16" i="29"/>
  <c r="Q33" i="29"/>
  <c r="U10" i="30"/>
  <c r="U32" i="30"/>
  <c r="Q59" i="30"/>
  <c r="T10" i="31"/>
  <c r="S16" i="31"/>
  <c r="Q24" i="31"/>
  <c r="S24" i="31"/>
  <c r="Q66" i="31"/>
  <c r="P70" i="31"/>
  <c r="T70" i="31" s="1"/>
  <c r="E79" i="23"/>
  <c r="E79" i="16"/>
  <c r="E79" i="13"/>
  <c r="E79" i="6"/>
  <c r="T98" i="18"/>
  <c r="U47" i="31"/>
  <c r="P53" i="31"/>
  <c r="Q53" i="31"/>
  <c r="E59" i="31"/>
  <c r="E72" i="31"/>
  <c r="R72" i="31"/>
  <c r="E95" i="31"/>
  <c r="U95" i="31" s="1"/>
  <c r="P53" i="30"/>
  <c r="R53" i="30"/>
  <c r="Q53" i="30"/>
  <c r="S53" i="30"/>
  <c r="U57" i="30"/>
  <c r="P67" i="30"/>
  <c r="P72" i="30"/>
  <c r="E59" i="30"/>
  <c r="P59" i="30"/>
  <c r="S59" i="30"/>
  <c r="Q67" i="30"/>
  <c r="Q72" i="30"/>
  <c r="U72" i="30" s="1"/>
  <c r="R53" i="29"/>
  <c r="S53" i="29"/>
  <c r="R59" i="29"/>
  <c r="S59" i="29"/>
  <c r="E67" i="29"/>
  <c r="E72" i="29"/>
  <c r="Q67" i="29"/>
  <c r="Q72" i="29"/>
  <c r="U58" i="29"/>
  <c r="R67" i="29"/>
  <c r="R72" i="29"/>
  <c r="E67" i="28"/>
  <c r="Q53" i="28"/>
  <c r="S67" i="28"/>
  <c r="R67" i="28"/>
  <c r="R72" i="28"/>
  <c r="R59" i="28"/>
  <c r="E95" i="28"/>
  <c r="E112" i="28" s="1"/>
  <c r="E53" i="27"/>
  <c r="S53" i="27"/>
  <c r="T58" i="27"/>
  <c r="Q67" i="27"/>
  <c r="U67" i="27" s="1"/>
  <c r="R72" i="27"/>
  <c r="T57" i="27"/>
  <c r="E72" i="27"/>
  <c r="Q72" i="27"/>
  <c r="E95" i="27"/>
  <c r="U95" i="27" s="1"/>
  <c r="U47" i="26"/>
  <c r="P53" i="26"/>
  <c r="R53" i="26"/>
  <c r="R67" i="26"/>
  <c r="Q53" i="26"/>
  <c r="S53" i="26"/>
  <c r="Q67" i="26"/>
  <c r="R72" i="26"/>
  <c r="E72" i="26"/>
  <c r="Q72" i="26"/>
  <c r="E59" i="26"/>
  <c r="U59" i="26" s="1"/>
  <c r="S59" i="26"/>
  <c r="T57" i="25"/>
  <c r="R67" i="25"/>
  <c r="R72" i="25"/>
  <c r="Q59" i="25"/>
  <c r="S59" i="25"/>
  <c r="E79" i="25"/>
  <c r="T47" i="24"/>
  <c r="E53" i="24"/>
  <c r="Q53" i="24"/>
  <c r="E67" i="24"/>
  <c r="T58" i="24"/>
  <c r="R67" i="24"/>
  <c r="R72" i="24"/>
  <c r="S67" i="24"/>
  <c r="S72" i="24"/>
  <c r="E95" i="24"/>
  <c r="E112" i="24" s="1"/>
  <c r="S53" i="23"/>
  <c r="E53" i="23"/>
  <c r="P53" i="23"/>
  <c r="R53" i="23"/>
  <c r="R67" i="23"/>
  <c r="S67" i="23"/>
  <c r="S72" i="23"/>
  <c r="E67" i="23"/>
  <c r="E72" i="23"/>
  <c r="R72" i="23"/>
  <c r="E95" i="23"/>
  <c r="U95" i="23" s="1"/>
  <c r="T102" i="23"/>
  <c r="R53" i="22"/>
  <c r="S53" i="22"/>
  <c r="E59" i="22"/>
  <c r="U59" i="22" s="1"/>
  <c r="R59" i="22"/>
  <c r="Q59" i="22"/>
  <c r="S59" i="22"/>
  <c r="S67" i="22"/>
  <c r="S72" i="22"/>
  <c r="E67" i="22"/>
  <c r="P67" i="22"/>
  <c r="E72" i="22"/>
  <c r="P72" i="22"/>
  <c r="T97" i="22"/>
  <c r="E53" i="21"/>
  <c r="E67" i="21"/>
  <c r="E72" i="21"/>
  <c r="Q53" i="21"/>
  <c r="P59" i="21"/>
  <c r="R72" i="21"/>
  <c r="E59" i="21"/>
  <c r="Q59" i="21"/>
  <c r="P67" i="21"/>
  <c r="U99" i="21"/>
  <c r="T100" i="21"/>
  <c r="T101" i="21"/>
  <c r="T47" i="20"/>
  <c r="R53" i="20"/>
  <c r="P59" i="20"/>
  <c r="S67" i="20"/>
  <c r="Q59" i="20"/>
  <c r="E67" i="20"/>
  <c r="P67" i="20"/>
  <c r="S72" i="20"/>
  <c r="S95" i="20"/>
  <c r="T97" i="20"/>
  <c r="R53" i="19"/>
  <c r="T57" i="19"/>
  <c r="P59" i="19"/>
  <c r="R59" i="19"/>
  <c r="R67" i="19"/>
  <c r="R72" i="19"/>
  <c r="Q59" i="19"/>
  <c r="S59" i="19"/>
  <c r="S67" i="19"/>
  <c r="S72" i="19"/>
  <c r="E95" i="19"/>
  <c r="T95" i="19" s="1"/>
  <c r="T106" i="19"/>
  <c r="T107" i="19"/>
  <c r="T108" i="19"/>
  <c r="E72" i="18"/>
  <c r="P67" i="18"/>
  <c r="P53" i="18"/>
  <c r="R59" i="18"/>
  <c r="T58" i="18"/>
  <c r="Q67" i="18"/>
  <c r="Q72" i="18"/>
  <c r="R67" i="18"/>
  <c r="R72" i="18"/>
  <c r="E95" i="18"/>
  <c r="E112" i="18" s="1"/>
  <c r="U112" i="18" s="1"/>
  <c r="T110" i="18"/>
  <c r="E53" i="17"/>
  <c r="Q53" i="17"/>
  <c r="E67" i="17"/>
  <c r="P59" i="17"/>
  <c r="P72" i="17"/>
  <c r="T109" i="17"/>
  <c r="E95" i="17"/>
  <c r="E112" i="17" s="1"/>
  <c r="E53" i="16"/>
  <c r="Q53" i="16"/>
  <c r="E59" i="16"/>
  <c r="R67" i="16"/>
  <c r="E67" i="16"/>
  <c r="Q67" i="16"/>
  <c r="R72" i="16"/>
  <c r="S95" i="16"/>
  <c r="P53" i="15"/>
  <c r="R53" i="15"/>
  <c r="Q53" i="15"/>
  <c r="S53" i="15"/>
  <c r="U57" i="15"/>
  <c r="P67" i="15"/>
  <c r="S72" i="15"/>
  <c r="E59" i="15"/>
  <c r="U59" i="15" s="1"/>
  <c r="P59" i="15"/>
  <c r="S59" i="15"/>
  <c r="Q67" i="15"/>
  <c r="E72" i="15"/>
  <c r="P72" i="15"/>
  <c r="P53" i="14"/>
  <c r="R53" i="14"/>
  <c r="P67" i="14"/>
  <c r="S72" i="14"/>
  <c r="S59" i="14"/>
  <c r="E72" i="14"/>
  <c r="R67" i="14"/>
  <c r="Q72" i="14"/>
  <c r="E59" i="14"/>
  <c r="P59" i="14"/>
  <c r="R59" i="14"/>
  <c r="S67" i="14"/>
  <c r="R72" i="14"/>
  <c r="T96" i="14"/>
  <c r="E53" i="13"/>
  <c r="E67" i="13"/>
  <c r="R59" i="13"/>
  <c r="P67" i="13"/>
  <c r="P72" i="13"/>
  <c r="T72" i="13" s="1"/>
  <c r="S67" i="13"/>
  <c r="S72" i="13"/>
  <c r="R59" i="12"/>
  <c r="E72" i="12"/>
  <c r="R67" i="12"/>
  <c r="E95" i="12"/>
  <c r="E112" i="12" s="1"/>
  <c r="T98" i="12"/>
  <c r="R53" i="11"/>
  <c r="S59" i="11"/>
  <c r="R72" i="11"/>
  <c r="E59" i="11"/>
  <c r="P59" i="11"/>
  <c r="R59" i="11"/>
  <c r="S67" i="11"/>
  <c r="S72" i="11"/>
  <c r="S95" i="11"/>
  <c r="T110" i="11"/>
  <c r="E72" i="10"/>
  <c r="P67" i="10"/>
  <c r="S72" i="10"/>
  <c r="P59" i="10"/>
  <c r="R59" i="10"/>
  <c r="R67" i="10"/>
  <c r="R72" i="10"/>
  <c r="P53" i="9"/>
  <c r="R67" i="9"/>
  <c r="Q72" i="9"/>
  <c r="E59" i="9"/>
  <c r="Q59" i="9"/>
  <c r="E67" i="9"/>
  <c r="Q67" i="9"/>
  <c r="T96" i="9"/>
  <c r="T104" i="9"/>
  <c r="R53" i="8"/>
  <c r="S53" i="8"/>
  <c r="Q72" i="8"/>
  <c r="E59" i="8"/>
  <c r="Q67" i="8"/>
  <c r="Q59" i="8"/>
  <c r="P72" i="8"/>
  <c r="T72" i="8" s="1"/>
  <c r="U57" i="8"/>
  <c r="E95" i="8"/>
  <c r="T95" i="8" s="1"/>
  <c r="T109" i="8"/>
  <c r="R53" i="7"/>
  <c r="S67" i="7"/>
  <c r="U58" i="7"/>
  <c r="P59" i="7"/>
  <c r="R59" i="7"/>
  <c r="P72" i="7"/>
  <c r="R72" i="7"/>
  <c r="Q59" i="7"/>
  <c r="S59" i="7"/>
  <c r="E67" i="7"/>
  <c r="P67" i="7"/>
  <c r="R67" i="7"/>
  <c r="Q72" i="7"/>
  <c r="S72" i="7"/>
  <c r="T100" i="7"/>
  <c r="T101" i="7"/>
  <c r="T108" i="7"/>
  <c r="T109" i="7"/>
  <c r="E53" i="6"/>
  <c r="P67" i="6"/>
  <c r="R59" i="6"/>
  <c r="T58" i="6"/>
  <c r="P72" i="6"/>
  <c r="T72" i="6" s="1"/>
  <c r="R67" i="6"/>
  <c r="U47" i="5"/>
  <c r="R72" i="5"/>
  <c r="S53" i="4"/>
  <c r="P53" i="4"/>
  <c r="R53" i="4"/>
  <c r="Q67" i="4"/>
  <c r="E72" i="4"/>
  <c r="R72" i="4"/>
  <c r="Q72" i="4"/>
  <c r="E53" i="3"/>
  <c r="Q53" i="3"/>
  <c r="E72" i="3"/>
  <c r="R59" i="3"/>
  <c r="T58" i="3"/>
  <c r="P67" i="3"/>
  <c r="T67" i="3" s="1"/>
  <c r="P72" i="3"/>
  <c r="S67" i="3"/>
  <c r="S95" i="3"/>
  <c r="T97" i="3"/>
  <c r="U47" i="2"/>
  <c r="E72" i="2"/>
  <c r="Q67" i="2"/>
  <c r="E59" i="2"/>
  <c r="U59" i="2" s="1"/>
  <c r="Q59" i="2"/>
  <c r="E53" i="1"/>
  <c r="Q53" i="1"/>
  <c r="U53" i="1" s="1"/>
  <c r="R53" i="1"/>
  <c r="P59" i="1"/>
  <c r="P67" i="1"/>
  <c r="T67" i="1" s="1"/>
  <c r="P72" i="1"/>
  <c r="Q59" i="1"/>
  <c r="Q67" i="1"/>
  <c r="Q72" i="1"/>
  <c r="E95" i="1"/>
  <c r="E112" i="1" s="1"/>
  <c r="U70" i="2"/>
  <c r="T70" i="2"/>
  <c r="U71" i="2"/>
  <c r="T71" i="2"/>
  <c r="U70" i="4"/>
  <c r="T70" i="4"/>
  <c r="U59" i="1"/>
  <c r="T59" i="1"/>
  <c r="U30" i="3"/>
  <c r="U33" i="4"/>
  <c r="T33" i="4"/>
  <c r="U33" i="5"/>
  <c r="T33" i="5"/>
  <c r="U24" i="2"/>
  <c r="T24" i="2"/>
  <c r="U24" i="3"/>
  <c r="T24" i="3"/>
  <c r="U24" i="4"/>
  <c r="T24" i="4"/>
  <c r="U71" i="1"/>
  <c r="T71" i="1"/>
  <c r="U33" i="3"/>
  <c r="T33" i="3"/>
  <c r="U70" i="3"/>
  <c r="T70" i="3"/>
  <c r="U71" i="3"/>
  <c r="T71" i="3"/>
  <c r="U59" i="5"/>
  <c r="T59" i="5"/>
  <c r="T13" i="1"/>
  <c r="Q33" i="1"/>
  <c r="U33" i="1" s="1"/>
  <c r="T37" i="1"/>
  <c r="U18" i="1"/>
  <c r="T21" i="1"/>
  <c r="U32" i="1"/>
  <c r="R33" i="1"/>
  <c r="U40" i="1"/>
  <c r="T40" i="1"/>
  <c r="T45" i="1"/>
  <c r="U55" i="1"/>
  <c r="U66" i="1"/>
  <c r="T66" i="1"/>
  <c r="U89" i="1"/>
  <c r="U93" i="1"/>
  <c r="T11" i="2"/>
  <c r="T20" i="2"/>
  <c r="U12" i="1"/>
  <c r="U26" i="1"/>
  <c r="T35" i="1"/>
  <c r="U36" i="1"/>
  <c r="T53" i="1"/>
  <c r="U49" i="1"/>
  <c r="U58" i="1"/>
  <c r="R59" i="1"/>
  <c r="T61" i="1"/>
  <c r="U62" i="1"/>
  <c r="R67" i="1"/>
  <c r="R72" i="1"/>
  <c r="U88" i="1"/>
  <c r="U92" i="1"/>
  <c r="U72" i="2"/>
  <c r="U67" i="2"/>
  <c r="U16" i="2"/>
  <c r="T16" i="2"/>
  <c r="U15" i="2"/>
  <c r="R16" i="2"/>
  <c r="U29" i="2"/>
  <c r="R30" i="2"/>
  <c r="U39" i="2"/>
  <c r="R40" i="2"/>
  <c r="U44" i="2"/>
  <c r="U48" i="2"/>
  <c r="U52" i="2"/>
  <c r="R53" i="2"/>
  <c r="U57" i="2"/>
  <c r="S59" i="2"/>
  <c r="U65" i="2"/>
  <c r="R66" i="2"/>
  <c r="S67" i="2"/>
  <c r="R71" i="2"/>
  <c r="S72" i="2"/>
  <c r="U87" i="2"/>
  <c r="U91" i="2"/>
  <c r="U10" i="3"/>
  <c r="U14" i="3"/>
  <c r="S16" i="3"/>
  <c r="U19" i="3"/>
  <c r="U23" i="3"/>
  <c r="R24" i="3"/>
  <c r="U28" i="3"/>
  <c r="S30" i="3"/>
  <c r="U38" i="3"/>
  <c r="S40" i="3"/>
  <c r="U47" i="3"/>
  <c r="U51" i="3"/>
  <c r="S53" i="3"/>
  <c r="U56" i="3"/>
  <c r="U64" i="3"/>
  <c r="S66" i="3"/>
  <c r="U69" i="3"/>
  <c r="R70" i="3"/>
  <c r="S71" i="3"/>
  <c r="U86" i="3"/>
  <c r="U90" i="3"/>
  <c r="U13" i="4"/>
  <c r="U18" i="4"/>
  <c r="U22" i="4"/>
  <c r="S24" i="4"/>
  <c r="U27" i="4"/>
  <c r="U32" i="4"/>
  <c r="R33" i="4"/>
  <c r="U40" i="4"/>
  <c r="T40" i="4"/>
  <c r="U37" i="4"/>
  <c r="U42" i="4"/>
  <c r="U46" i="4"/>
  <c r="E53" i="4"/>
  <c r="U57" i="4"/>
  <c r="P59" i="4"/>
  <c r="U66" i="4"/>
  <c r="T66" i="4"/>
  <c r="T61" i="4"/>
  <c r="E66" i="4"/>
  <c r="S67" i="4"/>
  <c r="E71" i="4"/>
  <c r="S72" i="4"/>
  <c r="T20" i="5"/>
  <c r="U23" i="5"/>
  <c r="S33" i="5"/>
  <c r="U38" i="5"/>
  <c r="P40" i="5"/>
  <c r="U53" i="5"/>
  <c r="T53" i="5"/>
  <c r="T43" i="5"/>
  <c r="Q59" i="5"/>
  <c r="T62" i="5"/>
  <c r="Q66" i="5"/>
  <c r="P67" i="5"/>
  <c r="T67" i="5" s="1"/>
  <c r="P72" i="5"/>
  <c r="U11" i="6"/>
  <c r="T11" i="6"/>
  <c r="P16" i="6"/>
  <c r="T16" i="6" s="1"/>
  <c r="U30" i="6"/>
  <c r="U70" i="7"/>
  <c r="T70" i="7"/>
  <c r="U71" i="8"/>
  <c r="T71" i="8"/>
  <c r="U70" i="9"/>
  <c r="T70" i="9"/>
  <c r="U33" i="10"/>
  <c r="T33" i="10"/>
  <c r="U59" i="11"/>
  <c r="T59" i="11"/>
  <c r="U30" i="12"/>
  <c r="T30" i="12"/>
  <c r="Q24" i="1"/>
  <c r="T70" i="1"/>
  <c r="Q70" i="1"/>
  <c r="U70" i="1" s="1"/>
  <c r="T33" i="2"/>
  <c r="Q33" i="2"/>
  <c r="U33" i="2" s="1"/>
  <c r="P59" i="2"/>
  <c r="P67" i="2"/>
  <c r="T67" i="2" s="1"/>
  <c r="P72" i="2"/>
  <c r="T72" i="2" s="1"/>
  <c r="P16" i="3"/>
  <c r="P30" i="3"/>
  <c r="T30" i="3" s="1"/>
  <c r="U40" i="3"/>
  <c r="T40" i="3"/>
  <c r="P40" i="3"/>
  <c r="P53" i="3"/>
  <c r="U59" i="3"/>
  <c r="T59" i="3"/>
  <c r="Q59" i="3"/>
  <c r="U66" i="3"/>
  <c r="T66" i="3"/>
  <c r="P66" i="3"/>
  <c r="Q67" i="3"/>
  <c r="P71" i="3"/>
  <c r="Q72" i="3"/>
  <c r="U72" i="3" s="1"/>
  <c r="Q16" i="4"/>
  <c r="U16" i="4" s="1"/>
  <c r="P24" i="4"/>
  <c r="U30" i="4"/>
  <c r="T30" i="4"/>
  <c r="Q30" i="4"/>
  <c r="Q40" i="4"/>
  <c r="U53" i="4"/>
  <c r="T53" i="4"/>
  <c r="U59" i="4"/>
  <c r="T59" i="4"/>
  <c r="Q59" i="4"/>
  <c r="P16" i="5"/>
  <c r="U24" i="5"/>
  <c r="T24" i="5"/>
  <c r="P24" i="5"/>
  <c r="P30" i="5"/>
  <c r="T30" i="5" s="1"/>
  <c r="Q40" i="5"/>
  <c r="T52" i="5"/>
  <c r="U52" i="5"/>
  <c r="U70" i="5"/>
  <c r="T70" i="5"/>
  <c r="U71" i="5"/>
  <c r="T71" i="5"/>
  <c r="U92" i="5"/>
  <c r="T92" i="5"/>
  <c r="U24" i="6"/>
  <c r="T24" i="6"/>
  <c r="U59" i="7"/>
  <c r="T59" i="7"/>
  <c r="U33" i="8"/>
  <c r="U30" i="9"/>
  <c r="T30" i="9"/>
  <c r="U24" i="11"/>
  <c r="T24" i="11"/>
  <c r="U70" i="11"/>
  <c r="U72" i="1"/>
  <c r="T72" i="1"/>
  <c r="U67" i="1"/>
  <c r="U16" i="1"/>
  <c r="T16" i="1"/>
  <c r="U24" i="1"/>
  <c r="T24" i="1"/>
  <c r="T27" i="1"/>
  <c r="T46" i="1"/>
  <c r="T50" i="1"/>
  <c r="T63" i="1"/>
  <c r="T12" i="2"/>
  <c r="T21" i="2"/>
  <c r="T26" i="2"/>
  <c r="U40" i="2"/>
  <c r="T36" i="2"/>
  <c r="T45" i="2"/>
  <c r="T49" i="2"/>
  <c r="T58" i="2"/>
  <c r="U66" i="2"/>
  <c r="T62" i="2"/>
  <c r="T88" i="2"/>
  <c r="T92" i="2"/>
  <c r="T11" i="3"/>
  <c r="T15" i="3"/>
  <c r="T20" i="3"/>
  <c r="T29" i="3"/>
  <c r="T35" i="3"/>
  <c r="T39" i="3"/>
  <c r="U53" i="3"/>
  <c r="T53" i="3"/>
  <c r="T44" i="3"/>
  <c r="T48" i="3"/>
  <c r="T52" i="3"/>
  <c r="T57" i="3"/>
  <c r="T61" i="3"/>
  <c r="T65" i="3"/>
  <c r="T87" i="3"/>
  <c r="T91" i="3"/>
  <c r="U72" i="4"/>
  <c r="U67" i="4"/>
  <c r="T16" i="4"/>
  <c r="T10" i="4"/>
  <c r="T14" i="4"/>
  <c r="T19" i="4"/>
  <c r="T23" i="4"/>
  <c r="T28" i="4"/>
  <c r="T38" i="4"/>
  <c r="T43" i="4"/>
  <c r="T47" i="4"/>
  <c r="T55" i="4"/>
  <c r="T58" i="4"/>
  <c r="P67" i="4"/>
  <c r="T67" i="4" s="1"/>
  <c r="P72" i="4"/>
  <c r="T72" i="4" s="1"/>
  <c r="U19" i="5"/>
  <c r="T21" i="5"/>
  <c r="T36" i="5"/>
  <c r="T39" i="5"/>
  <c r="E53" i="5"/>
  <c r="P53" i="5"/>
  <c r="U66" i="5"/>
  <c r="T66" i="5"/>
  <c r="T61" i="5"/>
  <c r="U61" i="5"/>
  <c r="T65" i="5"/>
  <c r="U65" i="5"/>
  <c r="U88" i="5"/>
  <c r="T88" i="5"/>
  <c r="U33" i="6"/>
  <c r="T33" i="6"/>
  <c r="U33" i="7"/>
  <c r="T33" i="7"/>
  <c r="U59" i="8"/>
  <c r="T59" i="8"/>
  <c r="U24" i="9"/>
  <c r="T24" i="9"/>
  <c r="U59" i="9"/>
  <c r="T59" i="9"/>
  <c r="T30" i="10"/>
  <c r="U71" i="10"/>
  <c r="U33" i="11"/>
  <c r="T33" i="11"/>
  <c r="T22" i="1"/>
  <c r="T42" i="1"/>
  <c r="U9" i="1"/>
  <c r="T35" i="2"/>
  <c r="U53" i="2"/>
  <c r="T53" i="2"/>
  <c r="T61" i="2"/>
  <c r="U67" i="3"/>
  <c r="T72" i="3"/>
  <c r="U16" i="3"/>
  <c r="T16" i="3"/>
  <c r="U35" i="3"/>
  <c r="T43" i="3"/>
  <c r="U61" i="3"/>
  <c r="T9" i="4"/>
  <c r="U43" i="4"/>
  <c r="T49" i="4"/>
  <c r="U52" i="4"/>
  <c r="T62" i="4"/>
  <c r="U65" i="4"/>
  <c r="P70" i="4"/>
  <c r="U40" i="5"/>
  <c r="T40" i="5"/>
  <c r="U35" i="5"/>
  <c r="Q53" i="5"/>
  <c r="T57" i="5"/>
  <c r="U57" i="5"/>
  <c r="P59" i="5"/>
  <c r="P66" i="5"/>
  <c r="U15" i="6"/>
  <c r="T15" i="6"/>
  <c r="U70" i="6"/>
  <c r="T70" i="6"/>
  <c r="U71" i="6"/>
  <c r="T71" i="6"/>
  <c r="U24" i="7"/>
  <c r="T24" i="7"/>
  <c r="U30" i="8"/>
  <c r="T30" i="8"/>
  <c r="U70" i="10"/>
  <c r="T70" i="10"/>
  <c r="U72" i="5"/>
  <c r="U67" i="5"/>
  <c r="T72" i="5"/>
  <c r="T16" i="5"/>
  <c r="S67" i="5"/>
  <c r="R71" i="5"/>
  <c r="S72" i="5"/>
  <c r="U87" i="5"/>
  <c r="U91" i="5"/>
  <c r="U10" i="6"/>
  <c r="U14" i="6"/>
  <c r="S16" i="6"/>
  <c r="U19" i="6"/>
  <c r="U23" i="6"/>
  <c r="R24" i="6"/>
  <c r="U28" i="6"/>
  <c r="S30" i="6"/>
  <c r="U38" i="6"/>
  <c r="S40" i="6"/>
  <c r="U47" i="6"/>
  <c r="U51" i="6"/>
  <c r="S53" i="6"/>
  <c r="U56" i="6"/>
  <c r="U64" i="6"/>
  <c r="S66" i="6"/>
  <c r="U69" i="6"/>
  <c r="R70" i="6"/>
  <c r="S71" i="6"/>
  <c r="U86" i="6"/>
  <c r="U90" i="6"/>
  <c r="U13" i="7"/>
  <c r="U18" i="7"/>
  <c r="U22" i="7"/>
  <c r="S24" i="7"/>
  <c r="U27" i="7"/>
  <c r="U32" i="7"/>
  <c r="R33" i="7"/>
  <c r="U40" i="7"/>
  <c r="T40" i="7"/>
  <c r="U37" i="7"/>
  <c r="U42" i="7"/>
  <c r="U46" i="7"/>
  <c r="U50" i="7"/>
  <c r="U55" i="7"/>
  <c r="U66" i="7"/>
  <c r="T66" i="7"/>
  <c r="U63" i="7"/>
  <c r="S70" i="7"/>
  <c r="U89" i="7"/>
  <c r="U93" i="7"/>
  <c r="U12" i="8"/>
  <c r="U21" i="8"/>
  <c r="U26" i="8"/>
  <c r="S33" i="8"/>
  <c r="U36" i="8"/>
  <c r="T53" i="8"/>
  <c r="U45" i="8"/>
  <c r="U49" i="8"/>
  <c r="U58" i="8"/>
  <c r="R59" i="8"/>
  <c r="U62" i="8"/>
  <c r="R67" i="8"/>
  <c r="R72" i="8"/>
  <c r="U88" i="8"/>
  <c r="U92" i="8"/>
  <c r="U72" i="9"/>
  <c r="U67" i="9"/>
  <c r="U16" i="9"/>
  <c r="T16" i="9"/>
  <c r="U11" i="9"/>
  <c r="U15" i="9"/>
  <c r="R16" i="9"/>
  <c r="U20" i="9"/>
  <c r="U29" i="9"/>
  <c r="R30" i="9"/>
  <c r="U39" i="9"/>
  <c r="R40" i="9"/>
  <c r="U44" i="9"/>
  <c r="U48" i="9"/>
  <c r="U52" i="9"/>
  <c r="R53" i="9"/>
  <c r="U57" i="9"/>
  <c r="S59" i="9"/>
  <c r="U65" i="9"/>
  <c r="R66" i="9"/>
  <c r="S67" i="9"/>
  <c r="R71" i="9"/>
  <c r="S72" i="9"/>
  <c r="U87" i="9"/>
  <c r="U91" i="9"/>
  <c r="U10" i="10"/>
  <c r="U14" i="10"/>
  <c r="S16" i="10"/>
  <c r="U19" i="10"/>
  <c r="U23" i="10"/>
  <c r="R24" i="10"/>
  <c r="U28" i="10"/>
  <c r="S30" i="10"/>
  <c r="U38" i="10"/>
  <c r="S40" i="10"/>
  <c r="U47" i="10"/>
  <c r="U51" i="10"/>
  <c r="S53" i="10"/>
  <c r="S66" i="10"/>
  <c r="U69" i="10"/>
  <c r="R70" i="10"/>
  <c r="S71" i="10"/>
  <c r="U86" i="10"/>
  <c r="U90" i="10"/>
  <c r="U13" i="11"/>
  <c r="U18" i="11"/>
  <c r="U22" i="11"/>
  <c r="S24" i="11"/>
  <c r="U27" i="11"/>
  <c r="U32" i="11"/>
  <c r="R33" i="11"/>
  <c r="T40" i="11"/>
  <c r="U37" i="11"/>
  <c r="U42" i="11"/>
  <c r="U46" i="11"/>
  <c r="U50" i="11"/>
  <c r="U55" i="11"/>
  <c r="U66" i="11"/>
  <c r="T66" i="11"/>
  <c r="U63" i="11"/>
  <c r="S70" i="11"/>
  <c r="U89" i="11"/>
  <c r="U93" i="11"/>
  <c r="U12" i="12"/>
  <c r="U21" i="12"/>
  <c r="U26" i="12"/>
  <c r="S33" i="12"/>
  <c r="U36" i="12"/>
  <c r="U53" i="12"/>
  <c r="T53" i="12"/>
  <c r="U45" i="12"/>
  <c r="T48" i="12"/>
  <c r="U51" i="12"/>
  <c r="P53" i="12"/>
  <c r="U66" i="12"/>
  <c r="T66" i="12"/>
  <c r="T61" i="12"/>
  <c r="U61" i="12"/>
  <c r="T65" i="12"/>
  <c r="U65" i="12"/>
  <c r="P70" i="12"/>
  <c r="T70" i="12" s="1"/>
  <c r="Q71" i="12"/>
  <c r="U88" i="12"/>
  <c r="T88" i="12"/>
  <c r="U70" i="13"/>
  <c r="T70" i="13"/>
  <c r="U24" i="14"/>
  <c r="U33" i="15"/>
  <c r="U24" i="16"/>
  <c r="T24" i="16"/>
  <c r="U30" i="16"/>
  <c r="T30" i="16"/>
  <c r="P30" i="6"/>
  <c r="T30" i="6" s="1"/>
  <c r="U40" i="6"/>
  <c r="T40" i="6"/>
  <c r="P40" i="6"/>
  <c r="P53" i="6"/>
  <c r="U59" i="6"/>
  <c r="T59" i="6"/>
  <c r="Q59" i="6"/>
  <c r="U66" i="6"/>
  <c r="T66" i="6"/>
  <c r="P66" i="6"/>
  <c r="Q67" i="6"/>
  <c r="P71" i="6"/>
  <c r="Q72" i="6"/>
  <c r="Q16" i="7"/>
  <c r="P24" i="7"/>
  <c r="Q30" i="7"/>
  <c r="U30" i="7" s="1"/>
  <c r="Q40" i="7"/>
  <c r="U53" i="7"/>
  <c r="T53" i="7"/>
  <c r="Q53" i="7"/>
  <c r="Q66" i="7"/>
  <c r="P70" i="7"/>
  <c r="U71" i="7"/>
  <c r="T71" i="7"/>
  <c r="Q71" i="7"/>
  <c r="U72" i="8"/>
  <c r="U67" i="8"/>
  <c r="T67" i="8"/>
  <c r="U16" i="8"/>
  <c r="T16" i="8"/>
  <c r="U24" i="8"/>
  <c r="T24" i="8"/>
  <c r="Q24" i="8"/>
  <c r="P33" i="8"/>
  <c r="T33" i="8" s="1"/>
  <c r="Q70" i="8"/>
  <c r="U70" i="8" s="1"/>
  <c r="T33" i="9"/>
  <c r="Q33" i="9"/>
  <c r="U33" i="9" s="1"/>
  <c r="P59" i="9"/>
  <c r="P67" i="9"/>
  <c r="T67" i="9" s="1"/>
  <c r="P72" i="9"/>
  <c r="T72" i="9" s="1"/>
  <c r="P16" i="10"/>
  <c r="P30" i="10"/>
  <c r="U40" i="10"/>
  <c r="P40" i="10"/>
  <c r="T40" i="10" s="1"/>
  <c r="P53" i="10"/>
  <c r="T53" i="10" s="1"/>
  <c r="U59" i="10"/>
  <c r="T59" i="10"/>
  <c r="Q59" i="10"/>
  <c r="U66" i="10"/>
  <c r="T66" i="10"/>
  <c r="P66" i="10"/>
  <c r="Q67" i="10"/>
  <c r="P71" i="10"/>
  <c r="T71" i="10" s="1"/>
  <c r="Q72" i="10"/>
  <c r="U72" i="10" s="1"/>
  <c r="Q16" i="11"/>
  <c r="U16" i="11" s="1"/>
  <c r="P24" i="11"/>
  <c r="U30" i="11"/>
  <c r="T30" i="11"/>
  <c r="Q30" i="11"/>
  <c r="Q40" i="11"/>
  <c r="U40" i="11" s="1"/>
  <c r="U53" i="11"/>
  <c r="T53" i="11"/>
  <c r="Q53" i="11"/>
  <c r="Q66" i="11"/>
  <c r="R67" i="11"/>
  <c r="P70" i="11"/>
  <c r="T70" i="11" s="1"/>
  <c r="T71" i="11"/>
  <c r="Q71" i="11"/>
  <c r="U71" i="11" s="1"/>
  <c r="U72" i="12"/>
  <c r="U16" i="12"/>
  <c r="T16" i="12"/>
  <c r="U24" i="12"/>
  <c r="T24" i="12"/>
  <c r="Q24" i="12"/>
  <c r="P33" i="12"/>
  <c r="T33" i="12" s="1"/>
  <c r="Q53" i="12"/>
  <c r="U59" i="12"/>
  <c r="T59" i="12"/>
  <c r="Q59" i="12"/>
  <c r="P66" i="12"/>
  <c r="Q70" i="12"/>
  <c r="U70" i="12" s="1"/>
  <c r="U30" i="13"/>
  <c r="T30" i="13"/>
  <c r="U33" i="14"/>
  <c r="T33" i="14"/>
  <c r="U59" i="14"/>
  <c r="T59" i="14"/>
  <c r="U71" i="15"/>
  <c r="T71" i="15"/>
  <c r="U71" i="16"/>
  <c r="T20" i="6"/>
  <c r="T29" i="6"/>
  <c r="T35" i="6"/>
  <c r="T39" i="6"/>
  <c r="U53" i="6"/>
  <c r="T53" i="6"/>
  <c r="T44" i="6"/>
  <c r="T48" i="6"/>
  <c r="T52" i="6"/>
  <c r="T57" i="6"/>
  <c r="T61" i="6"/>
  <c r="T65" i="6"/>
  <c r="T87" i="6"/>
  <c r="T91" i="6"/>
  <c r="U72" i="7"/>
  <c r="U67" i="7"/>
  <c r="T72" i="7"/>
  <c r="T67" i="7"/>
  <c r="U16" i="7"/>
  <c r="T16" i="7"/>
  <c r="T10" i="7"/>
  <c r="T14" i="7"/>
  <c r="T19" i="7"/>
  <c r="T23" i="7"/>
  <c r="T28" i="7"/>
  <c r="T38" i="7"/>
  <c r="T43" i="7"/>
  <c r="T47" i="7"/>
  <c r="T51" i="7"/>
  <c r="T56" i="7"/>
  <c r="T64" i="7"/>
  <c r="T69" i="7"/>
  <c r="T86" i="7"/>
  <c r="T90" i="7"/>
  <c r="T9" i="8"/>
  <c r="T13" i="8"/>
  <c r="T18" i="8"/>
  <c r="T22" i="8"/>
  <c r="T27" i="8"/>
  <c r="T32" i="8"/>
  <c r="T37" i="8"/>
  <c r="T42" i="8"/>
  <c r="T46" i="8"/>
  <c r="T50" i="8"/>
  <c r="T55" i="8"/>
  <c r="T63" i="8"/>
  <c r="T89" i="8"/>
  <c r="T93" i="8"/>
  <c r="T12" i="9"/>
  <c r="T21" i="9"/>
  <c r="T26" i="9"/>
  <c r="T40" i="9"/>
  <c r="T36" i="9"/>
  <c r="T45" i="9"/>
  <c r="T49" i="9"/>
  <c r="T58" i="9"/>
  <c r="U66" i="9"/>
  <c r="T66" i="9"/>
  <c r="T62" i="9"/>
  <c r="T88" i="9"/>
  <c r="T92" i="9"/>
  <c r="T11" i="10"/>
  <c r="T15" i="10"/>
  <c r="T20" i="10"/>
  <c r="T29" i="10"/>
  <c r="T35" i="10"/>
  <c r="T39" i="10"/>
  <c r="U53" i="10"/>
  <c r="T44" i="10"/>
  <c r="T48" i="10"/>
  <c r="T52" i="10"/>
  <c r="T57" i="10"/>
  <c r="T61" i="10"/>
  <c r="T65" i="10"/>
  <c r="T87" i="10"/>
  <c r="T91" i="10"/>
  <c r="U72" i="11"/>
  <c r="T72" i="11"/>
  <c r="T16" i="11"/>
  <c r="T10" i="11"/>
  <c r="T14" i="11"/>
  <c r="T19" i="11"/>
  <c r="T23" i="11"/>
  <c r="T28" i="11"/>
  <c r="T38" i="11"/>
  <c r="T43" i="11"/>
  <c r="T47" i="11"/>
  <c r="T51" i="11"/>
  <c r="T56" i="11"/>
  <c r="T64" i="11"/>
  <c r="T69" i="11"/>
  <c r="T86" i="11"/>
  <c r="T90" i="11"/>
  <c r="T9" i="12"/>
  <c r="T13" i="12"/>
  <c r="T18" i="12"/>
  <c r="T22" i="12"/>
  <c r="T27" i="12"/>
  <c r="T32" i="12"/>
  <c r="T37" i="12"/>
  <c r="T42" i="12"/>
  <c r="T46" i="12"/>
  <c r="T49" i="12"/>
  <c r="T52" i="12"/>
  <c r="T62" i="12"/>
  <c r="P67" i="12"/>
  <c r="T67" i="12" s="1"/>
  <c r="P72" i="12"/>
  <c r="T72" i="12" s="1"/>
  <c r="U24" i="13"/>
  <c r="T24" i="13"/>
  <c r="U70" i="14"/>
  <c r="T70" i="14"/>
  <c r="U30" i="15"/>
  <c r="T30" i="15"/>
  <c r="U59" i="16"/>
  <c r="T59" i="16"/>
  <c r="U70" i="16"/>
  <c r="T70" i="16"/>
  <c r="U72" i="6"/>
  <c r="U67" i="6"/>
  <c r="T67" i="6"/>
  <c r="U16" i="6"/>
  <c r="U35" i="6"/>
  <c r="T43" i="6"/>
  <c r="U61" i="6"/>
  <c r="T9" i="7"/>
  <c r="U43" i="7"/>
  <c r="U9" i="8"/>
  <c r="U40" i="8"/>
  <c r="T40" i="8"/>
  <c r="U66" i="8"/>
  <c r="T66" i="8"/>
  <c r="T35" i="9"/>
  <c r="U53" i="9"/>
  <c r="T53" i="9"/>
  <c r="T61" i="9"/>
  <c r="T72" i="10"/>
  <c r="U67" i="10"/>
  <c r="T67" i="10"/>
  <c r="U16" i="10"/>
  <c r="T16" i="10"/>
  <c r="U35" i="10"/>
  <c r="T43" i="10"/>
  <c r="U61" i="10"/>
  <c r="T9" i="11"/>
  <c r="U43" i="11"/>
  <c r="U9" i="12"/>
  <c r="U40" i="12"/>
  <c r="T40" i="12"/>
  <c r="T57" i="12"/>
  <c r="Q67" i="12"/>
  <c r="U67" i="12" s="1"/>
  <c r="U71" i="12"/>
  <c r="T71" i="12"/>
  <c r="U33" i="13"/>
  <c r="T33" i="13"/>
  <c r="U71" i="13"/>
  <c r="U24" i="17"/>
  <c r="T24" i="17"/>
  <c r="R71" i="12"/>
  <c r="S72" i="12"/>
  <c r="U87" i="12"/>
  <c r="U91" i="12"/>
  <c r="U10" i="13"/>
  <c r="U14" i="13"/>
  <c r="S16" i="13"/>
  <c r="U19" i="13"/>
  <c r="U23" i="13"/>
  <c r="R24" i="13"/>
  <c r="U28" i="13"/>
  <c r="S30" i="13"/>
  <c r="U38" i="13"/>
  <c r="S40" i="13"/>
  <c r="U47" i="13"/>
  <c r="U51" i="13"/>
  <c r="S53" i="13"/>
  <c r="U56" i="13"/>
  <c r="U64" i="13"/>
  <c r="S66" i="13"/>
  <c r="U69" i="13"/>
  <c r="R70" i="13"/>
  <c r="S71" i="13"/>
  <c r="U86" i="13"/>
  <c r="U90" i="13"/>
  <c r="U13" i="14"/>
  <c r="U18" i="14"/>
  <c r="U22" i="14"/>
  <c r="S24" i="14"/>
  <c r="U27" i="14"/>
  <c r="U32" i="14"/>
  <c r="R33" i="14"/>
  <c r="T40" i="14"/>
  <c r="U37" i="14"/>
  <c r="U42" i="14"/>
  <c r="U46" i="14"/>
  <c r="U50" i="14"/>
  <c r="U55" i="14"/>
  <c r="U66" i="14"/>
  <c r="T66" i="14"/>
  <c r="U63" i="14"/>
  <c r="S70" i="14"/>
  <c r="U89" i="14"/>
  <c r="U93" i="14"/>
  <c r="U12" i="15"/>
  <c r="U21" i="15"/>
  <c r="S33" i="15"/>
  <c r="U53" i="15"/>
  <c r="T53" i="15"/>
  <c r="U58" i="15"/>
  <c r="R59" i="15"/>
  <c r="U62" i="15"/>
  <c r="R67" i="15"/>
  <c r="R72" i="15"/>
  <c r="U72" i="16"/>
  <c r="U67" i="16"/>
  <c r="U16" i="16"/>
  <c r="T16" i="16"/>
  <c r="R16" i="16"/>
  <c r="R30" i="16"/>
  <c r="R40" i="16"/>
  <c r="R53" i="16"/>
  <c r="S59" i="16"/>
  <c r="R66" i="16"/>
  <c r="S67" i="16"/>
  <c r="R71" i="16"/>
  <c r="S72" i="16"/>
  <c r="S16" i="17"/>
  <c r="E30" i="17"/>
  <c r="P30" i="17"/>
  <c r="P33" i="17"/>
  <c r="Q33" i="17"/>
  <c r="U40" i="17"/>
  <c r="U35" i="17"/>
  <c r="T35" i="17"/>
  <c r="U39" i="17"/>
  <c r="T39" i="17"/>
  <c r="U59" i="17"/>
  <c r="T59" i="17"/>
  <c r="U24" i="19"/>
  <c r="T24" i="19"/>
  <c r="U59" i="19"/>
  <c r="T59" i="19"/>
  <c r="U30" i="20"/>
  <c r="T30" i="20"/>
  <c r="U59" i="21"/>
  <c r="T59" i="21"/>
  <c r="P16" i="13"/>
  <c r="T16" i="13" s="1"/>
  <c r="P30" i="13"/>
  <c r="U40" i="13"/>
  <c r="P40" i="13"/>
  <c r="T40" i="13" s="1"/>
  <c r="P53" i="13"/>
  <c r="Q59" i="13"/>
  <c r="U66" i="13"/>
  <c r="T66" i="13"/>
  <c r="P66" i="13"/>
  <c r="Q67" i="13"/>
  <c r="P71" i="13"/>
  <c r="T71" i="13" s="1"/>
  <c r="Q72" i="13"/>
  <c r="U72" i="13" s="1"/>
  <c r="Q16" i="14"/>
  <c r="P24" i="14"/>
  <c r="U30" i="14"/>
  <c r="T30" i="14"/>
  <c r="Q30" i="14"/>
  <c r="Q40" i="14"/>
  <c r="U40" i="14" s="1"/>
  <c r="U53" i="14"/>
  <c r="T53" i="14"/>
  <c r="Q53" i="14"/>
  <c r="Q66" i="14"/>
  <c r="P70" i="14"/>
  <c r="U71" i="14"/>
  <c r="T71" i="14"/>
  <c r="Q71" i="14"/>
  <c r="U67" i="15"/>
  <c r="T72" i="15"/>
  <c r="T67" i="15"/>
  <c r="U16" i="15"/>
  <c r="T16" i="15"/>
  <c r="U24" i="15"/>
  <c r="T24" i="15"/>
  <c r="Q24" i="15"/>
  <c r="P33" i="15"/>
  <c r="T33" i="15" s="1"/>
  <c r="U70" i="15"/>
  <c r="T70" i="15"/>
  <c r="Q70" i="15"/>
  <c r="T33" i="16"/>
  <c r="Q33" i="16"/>
  <c r="U33" i="16" s="1"/>
  <c r="P59" i="16"/>
  <c r="P67" i="16"/>
  <c r="T67" i="16" s="1"/>
  <c r="P72" i="16"/>
  <c r="T72" i="16" s="1"/>
  <c r="P16" i="17"/>
  <c r="U33" i="17"/>
  <c r="T33" i="17"/>
  <c r="P40" i="17"/>
  <c r="T40" i="17" s="1"/>
  <c r="U71" i="17"/>
  <c r="U30" i="18"/>
  <c r="T30" i="18"/>
  <c r="U71" i="18"/>
  <c r="T71" i="18"/>
  <c r="U33" i="19"/>
  <c r="T33" i="19"/>
  <c r="U71" i="20"/>
  <c r="T71" i="20"/>
  <c r="T92" i="12"/>
  <c r="T11" i="13"/>
  <c r="T15" i="13"/>
  <c r="T20" i="13"/>
  <c r="T29" i="13"/>
  <c r="T35" i="13"/>
  <c r="T39" i="13"/>
  <c r="U53" i="13"/>
  <c r="T53" i="13"/>
  <c r="T44" i="13"/>
  <c r="T48" i="13"/>
  <c r="T52" i="13"/>
  <c r="T57" i="13"/>
  <c r="T61" i="13"/>
  <c r="T65" i="13"/>
  <c r="T87" i="13"/>
  <c r="T91" i="13"/>
  <c r="U72" i="14"/>
  <c r="T72" i="14"/>
  <c r="T67" i="14"/>
  <c r="U16" i="14"/>
  <c r="T16" i="14"/>
  <c r="T10" i="14"/>
  <c r="T14" i="14"/>
  <c r="T19" i="14"/>
  <c r="T23" i="14"/>
  <c r="T28" i="14"/>
  <c r="T38" i="14"/>
  <c r="T43" i="14"/>
  <c r="T47" i="14"/>
  <c r="T51" i="14"/>
  <c r="T56" i="14"/>
  <c r="T64" i="14"/>
  <c r="T69" i="14"/>
  <c r="T86" i="14"/>
  <c r="T90" i="14"/>
  <c r="T9" i="15"/>
  <c r="T13" i="15"/>
  <c r="T18" i="15"/>
  <c r="T22" i="15"/>
  <c r="T27" i="15"/>
  <c r="T32" i="15"/>
  <c r="T37" i="15"/>
  <c r="T42" i="15"/>
  <c r="T46" i="15"/>
  <c r="T50" i="15"/>
  <c r="T55" i="15"/>
  <c r="T63" i="15"/>
  <c r="T89" i="15"/>
  <c r="T93" i="15"/>
  <c r="T12" i="16"/>
  <c r="T21" i="16"/>
  <c r="T26" i="16"/>
  <c r="U40" i="16"/>
  <c r="T40" i="16"/>
  <c r="T36" i="16"/>
  <c r="T45" i="16"/>
  <c r="T49" i="16"/>
  <c r="T58" i="16"/>
  <c r="U66" i="16"/>
  <c r="T66" i="16"/>
  <c r="T62" i="16"/>
  <c r="T88" i="16"/>
  <c r="T92" i="16"/>
  <c r="T11" i="17"/>
  <c r="T15" i="17"/>
  <c r="T20" i="17"/>
  <c r="T36" i="17"/>
  <c r="U44" i="17"/>
  <c r="T44" i="17"/>
  <c r="T49" i="17"/>
  <c r="U49" i="17"/>
  <c r="T58" i="17"/>
  <c r="U58" i="17"/>
  <c r="U24" i="18"/>
  <c r="T24" i="18"/>
  <c r="T70" i="18"/>
  <c r="U33" i="20"/>
  <c r="T33" i="20"/>
  <c r="T59" i="20"/>
  <c r="U71" i="21"/>
  <c r="U67" i="13"/>
  <c r="T67" i="13"/>
  <c r="U16" i="13"/>
  <c r="U35" i="13"/>
  <c r="T43" i="13"/>
  <c r="U61" i="13"/>
  <c r="T9" i="14"/>
  <c r="U43" i="14"/>
  <c r="U9" i="15"/>
  <c r="U40" i="15"/>
  <c r="T40" i="15"/>
  <c r="U66" i="15"/>
  <c r="T66" i="15"/>
  <c r="U53" i="16"/>
  <c r="T53" i="16"/>
  <c r="U72" i="17"/>
  <c r="U67" i="17"/>
  <c r="T72" i="17"/>
  <c r="U16" i="17"/>
  <c r="T16" i="17"/>
  <c r="Q24" i="17"/>
  <c r="U29" i="17"/>
  <c r="T29" i="17"/>
  <c r="T45" i="17"/>
  <c r="U45" i="17"/>
  <c r="U70" i="17"/>
  <c r="T70" i="17"/>
  <c r="U33" i="18"/>
  <c r="U24" i="21"/>
  <c r="T24" i="21"/>
  <c r="U30" i="21"/>
  <c r="T30" i="21"/>
  <c r="U53" i="17"/>
  <c r="T48" i="17"/>
  <c r="T52" i="17"/>
  <c r="T57" i="17"/>
  <c r="R59" i="17"/>
  <c r="T61" i="17"/>
  <c r="U62" i="17"/>
  <c r="T65" i="17"/>
  <c r="R67" i="17"/>
  <c r="R72" i="17"/>
  <c r="T87" i="17"/>
  <c r="U88" i="17"/>
  <c r="T91" i="17"/>
  <c r="U92" i="17"/>
  <c r="U72" i="18"/>
  <c r="T72" i="18"/>
  <c r="U67" i="18"/>
  <c r="T67" i="18"/>
  <c r="U16" i="18"/>
  <c r="T16" i="18"/>
  <c r="T10" i="18"/>
  <c r="U11" i="18"/>
  <c r="T14" i="18"/>
  <c r="U15" i="18"/>
  <c r="R16" i="18"/>
  <c r="T19" i="18"/>
  <c r="U20" i="18"/>
  <c r="T23" i="18"/>
  <c r="T28" i="18"/>
  <c r="U29" i="18"/>
  <c r="R30" i="18"/>
  <c r="T38" i="18"/>
  <c r="U39" i="18"/>
  <c r="R40" i="18"/>
  <c r="T43" i="18"/>
  <c r="U44" i="18"/>
  <c r="T47" i="18"/>
  <c r="U48" i="18"/>
  <c r="T51" i="18"/>
  <c r="U52" i="18"/>
  <c r="R53" i="18"/>
  <c r="T56" i="18"/>
  <c r="U57" i="18"/>
  <c r="S59" i="18"/>
  <c r="T64" i="18"/>
  <c r="U65" i="18"/>
  <c r="R66" i="18"/>
  <c r="S67" i="18"/>
  <c r="T69" i="18"/>
  <c r="R71" i="18"/>
  <c r="S72" i="18"/>
  <c r="T86" i="18"/>
  <c r="U87" i="18"/>
  <c r="T90" i="18"/>
  <c r="U91" i="18"/>
  <c r="T9" i="19"/>
  <c r="U10" i="19"/>
  <c r="T13" i="19"/>
  <c r="U14" i="19"/>
  <c r="S16" i="19"/>
  <c r="T18" i="19"/>
  <c r="U19" i="19"/>
  <c r="T22" i="19"/>
  <c r="U23" i="19"/>
  <c r="R24" i="19"/>
  <c r="T27" i="19"/>
  <c r="U28" i="19"/>
  <c r="S30" i="19"/>
  <c r="T32" i="19"/>
  <c r="T37" i="19"/>
  <c r="U38" i="19"/>
  <c r="S40" i="19"/>
  <c r="T42" i="19"/>
  <c r="T46" i="19"/>
  <c r="U47" i="19"/>
  <c r="T50" i="19"/>
  <c r="U51" i="19"/>
  <c r="S53" i="19"/>
  <c r="T55" i="19"/>
  <c r="U56" i="19"/>
  <c r="T63" i="19"/>
  <c r="U64" i="19"/>
  <c r="S66" i="19"/>
  <c r="U69" i="19"/>
  <c r="R70" i="19"/>
  <c r="S71" i="19"/>
  <c r="U86" i="19"/>
  <c r="T89" i="19"/>
  <c r="U90" i="19"/>
  <c r="T93" i="19"/>
  <c r="T12" i="20"/>
  <c r="U13" i="20"/>
  <c r="U18" i="20"/>
  <c r="T21" i="20"/>
  <c r="U22" i="20"/>
  <c r="S24" i="20"/>
  <c r="T26" i="20"/>
  <c r="U27" i="20"/>
  <c r="U32" i="20"/>
  <c r="R33" i="20"/>
  <c r="U40" i="20"/>
  <c r="T40" i="20"/>
  <c r="T36" i="20"/>
  <c r="U37" i="20"/>
  <c r="U42" i="20"/>
  <c r="T45" i="20"/>
  <c r="U46" i="20"/>
  <c r="T49" i="20"/>
  <c r="U50" i="20"/>
  <c r="U55" i="20"/>
  <c r="T58" i="20"/>
  <c r="U66" i="20"/>
  <c r="T66" i="20"/>
  <c r="T62" i="20"/>
  <c r="U63" i="20"/>
  <c r="S70" i="20"/>
  <c r="T88" i="20"/>
  <c r="U89" i="20"/>
  <c r="T92" i="20"/>
  <c r="U93" i="20"/>
  <c r="T11" i="21"/>
  <c r="U12" i="21"/>
  <c r="T15" i="21"/>
  <c r="T20" i="21"/>
  <c r="U21" i="21"/>
  <c r="U26" i="21"/>
  <c r="T29" i="21"/>
  <c r="S33" i="21"/>
  <c r="T35" i="21"/>
  <c r="U36" i="21"/>
  <c r="T39" i="21"/>
  <c r="U53" i="21"/>
  <c r="T44" i="21"/>
  <c r="U45" i="21"/>
  <c r="T48" i="21"/>
  <c r="U49" i="21"/>
  <c r="T52" i="21"/>
  <c r="T57" i="21"/>
  <c r="U58" i="21"/>
  <c r="R59" i="21"/>
  <c r="T61" i="21"/>
  <c r="U62" i="21"/>
  <c r="T65" i="21"/>
  <c r="R67" i="21"/>
  <c r="U69" i="21"/>
  <c r="T91" i="21"/>
  <c r="U13" i="22"/>
  <c r="T13" i="22"/>
  <c r="U19" i="22"/>
  <c r="T19" i="22"/>
  <c r="U23" i="22"/>
  <c r="T23" i="22"/>
  <c r="U28" i="22"/>
  <c r="T28" i="22"/>
  <c r="U30" i="23"/>
  <c r="T30" i="23"/>
  <c r="U33" i="25"/>
  <c r="T33" i="25"/>
  <c r="T43" i="17"/>
  <c r="R53" i="17"/>
  <c r="S59" i="17"/>
  <c r="R66" i="17"/>
  <c r="S67" i="17"/>
  <c r="R71" i="17"/>
  <c r="S72" i="17"/>
  <c r="T9" i="18"/>
  <c r="S16" i="18"/>
  <c r="R24" i="18"/>
  <c r="S30" i="18"/>
  <c r="S40" i="18"/>
  <c r="S53" i="18"/>
  <c r="S66" i="18"/>
  <c r="R70" i="18"/>
  <c r="S71" i="18"/>
  <c r="S24" i="19"/>
  <c r="R33" i="19"/>
  <c r="U40" i="19"/>
  <c r="T40" i="19"/>
  <c r="U66" i="19"/>
  <c r="T66" i="19"/>
  <c r="S70" i="19"/>
  <c r="S33" i="20"/>
  <c r="U53" i="20"/>
  <c r="T53" i="20"/>
  <c r="R59" i="20"/>
  <c r="R67" i="20"/>
  <c r="R72" i="20"/>
  <c r="T67" i="21"/>
  <c r="U16" i="21"/>
  <c r="T16" i="21"/>
  <c r="R16" i="21"/>
  <c r="R30" i="21"/>
  <c r="R40" i="21"/>
  <c r="R53" i="21"/>
  <c r="S59" i="21"/>
  <c r="R66" i="21"/>
  <c r="E70" i="21"/>
  <c r="P72" i="21"/>
  <c r="T72" i="21" s="1"/>
  <c r="Q72" i="21"/>
  <c r="U72" i="21" s="1"/>
  <c r="U86" i="21"/>
  <c r="T86" i="21"/>
  <c r="P24" i="22"/>
  <c r="Q30" i="22"/>
  <c r="U70" i="24"/>
  <c r="T70" i="24"/>
  <c r="U40" i="18"/>
  <c r="T40" i="18"/>
  <c r="U59" i="18"/>
  <c r="T59" i="18"/>
  <c r="U66" i="18"/>
  <c r="T66" i="18"/>
  <c r="U30" i="19"/>
  <c r="T30" i="19"/>
  <c r="U53" i="19"/>
  <c r="T53" i="19"/>
  <c r="U71" i="19"/>
  <c r="T71" i="19"/>
  <c r="U72" i="20"/>
  <c r="T72" i="20"/>
  <c r="U67" i="20"/>
  <c r="T67" i="20"/>
  <c r="U16" i="20"/>
  <c r="T16" i="20"/>
  <c r="U24" i="20"/>
  <c r="T24" i="20"/>
  <c r="U70" i="20"/>
  <c r="T70" i="20"/>
  <c r="T33" i="21"/>
  <c r="U90" i="21"/>
  <c r="T90" i="21"/>
  <c r="U24" i="22"/>
  <c r="T24" i="22"/>
  <c r="U30" i="22"/>
  <c r="T30" i="22"/>
  <c r="U71" i="23"/>
  <c r="T71" i="23"/>
  <c r="U59" i="25"/>
  <c r="T59" i="25"/>
  <c r="U66" i="17"/>
  <c r="T66" i="17"/>
  <c r="T35" i="18"/>
  <c r="U53" i="18"/>
  <c r="T53" i="18"/>
  <c r="T61" i="18"/>
  <c r="U72" i="19"/>
  <c r="U67" i="19"/>
  <c r="T72" i="19"/>
  <c r="T67" i="19"/>
  <c r="U16" i="19"/>
  <c r="T16" i="19"/>
  <c r="T43" i="19"/>
  <c r="T9" i="20"/>
  <c r="U40" i="21"/>
  <c r="T40" i="21"/>
  <c r="U66" i="21"/>
  <c r="T66" i="21"/>
  <c r="Q67" i="21"/>
  <c r="U67" i="21" s="1"/>
  <c r="P71" i="21"/>
  <c r="T71" i="21" s="1"/>
  <c r="T87" i="21"/>
  <c r="U72" i="22"/>
  <c r="T72" i="22"/>
  <c r="T67" i="22"/>
  <c r="T16" i="22"/>
  <c r="U9" i="22"/>
  <c r="T9" i="22"/>
  <c r="U59" i="23"/>
  <c r="T59" i="23"/>
  <c r="U24" i="24"/>
  <c r="T24" i="24"/>
  <c r="U30" i="24"/>
  <c r="T30" i="24"/>
  <c r="T71" i="24"/>
  <c r="U70" i="25"/>
  <c r="Q40" i="22"/>
  <c r="U40" i="22" s="1"/>
  <c r="T53" i="22"/>
  <c r="Q53" i="22"/>
  <c r="U53" i="22" s="1"/>
  <c r="Q66" i="22"/>
  <c r="P70" i="22"/>
  <c r="T70" i="22" s="1"/>
  <c r="T71" i="22"/>
  <c r="Q71" i="22"/>
  <c r="U71" i="22" s="1"/>
  <c r="U67" i="23"/>
  <c r="U16" i="23"/>
  <c r="T16" i="23"/>
  <c r="U24" i="23"/>
  <c r="T24" i="23"/>
  <c r="Q24" i="23"/>
  <c r="P33" i="23"/>
  <c r="T33" i="23" s="1"/>
  <c r="T70" i="23"/>
  <c r="Q70" i="23"/>
  <c r="U70" i="23" s="1"/>
  <c r="U33" i="24"/>
  <c r="Q33" i="24"/>
  <c r="P59" i="24"/>
  <c r="P67" i="24"/>
  <c r="P72" i="24"/>
  <c r="T72" i="24" s="1"/>
  <c r="P16" i="25"/>
  <c r="P30" i="25"/>
  <c r="T30" i="25" s="1"/>
  <c r="T40" i="25"/>
  <c r="P40" i="25"/>
  <c r="P53" i="25"/>
  <c r="T53" i="25" s="1"/>
  <c r="P66" i="25"/>
  <c r="S67" i="25"/>
  <c r="P71" i="25"/>
  <c r="T71" i="25" s="1"/>
  <c r="U24" i="27"/>
  <c r="T24" i="27"/>
  <c r="U30" i="27"/>
  <c r="T30" i="27"/>
  <c r="Q24" i="22"/>
  <c r="P33" i="22"/>
  <c r="T33" i="22" s="1"/>
  <c r="T38" i="22"/>
  <c r="T43" i="22"/>
  <c r="T47" i="22"/>
  <c r="T51" i="22"/>
  <c r="T56" i="22"/>
  <c r="T64" i="22"/>
  <c r="T69" i="22"/>
  <c r="Q70" i="22"/>
  <c r="U70" i="22" s="1"/>
  <c r="T86" i="22"/>
  <c r="T90" i="22"/>
  <c r="T9" i="23"/>
  <c r="T13" i="23"/>
  <c r="T18" i="23"/>
  <c r="T22" i="23"/>
  <c r="T27" i="23"/>
  <c r="T32" i="23"/>
  <c r="Q33" i="23"/>
  <c r="T37" i="23"/>
  <c r="T42" i="23"/>
  <c r="T46" i="23"/>
  <c r="T50" i="23"/>
  <c r="T55" i="23"/>
  <c r="P59" i="23"/>
  <c r="T63" i="23"/>
  <c r="P67" i="23"/>
  <c r="T67" i="23" s="1"/>
  <c r="P72" i="23"/>
  <c r="T72" i="23" s="1"/>
  <c r="T89" i="23"/>
  <c r="T93" i="23"/>
  <c r="T12" i="24"/>
  <c r="P16" i="24"/>
  <c r="T21" i="24"/>
  <c r="T26" i="24"/>
  <c r="P30" i="24"/>
  <c r="U40" i="24"/>
  <c r="P40" i="24"/>
  <c r="T40" i="24" s="1"/>
  <c r="P53" i="24"/>
  <c r="U59" i="24"/>
  <c r="T59" i="24"/>
  <c r="Q59" i="24"/>
  <c r="U66" i="24"/>
  <c r="T66" i="24"/>
  <c r="P66" i="24"/>
  <c r="Q67" i="24"/>
  <c r="U67" i="24" s="1"/>
  <c r="P71" i="24"/>
  <c r="Q72" i="24"/>
  <c r="U72" i="24" s="1"/>
  <c r="Q16" i="25"/>
  <c r="U16" i="25" s="1"/>
  <c r="P24" i="25"/>
  <c r="Q30" i="25"/>
  <c r="U30" i="25" s="1"/>
  <c r="Q40" i="25"/>
  <c r="U40" i="25" s="1"/>
  <c r="Q53" i="25"/>
  <c r="U53" i="25" s="1"/>
  <c r="Q66" i="25"/>
  <c r="Q71" i="25"/>
  <c r="U71" i="25" s="1"/>
  <c r="U89" i="25"/>
  <c r="T89" i="25"/>
  <c r="U93" i="25"/>
  <c r="T93" i="25"/>
  <c r="U12" i="26"/>
  <c r="T12" i="26"/>
  <c r="U24" i="26"/>
  <c r="T24" i="26"/>
  <c r="U70" i="26"/>
  <c r="T70" i="26"/>
  <c r="T33" i="27"/>
  <c r="T18" i="22"/>
  <c r="T22" i="22"/>
  <c r="T27" i="22"/>
  <c r="T32" i="22"/>
  <c r="T37" i="22"/>
  <c r="T42" i="22"/>
  <c r="U43" i="22"/>
  <c r="T46" i="22"/>
  <c r="T50" i="22"/>
  <c r="T55" i="22"/>
  <c r="T63" i="22"/>
  <c r="T89" i="22"/>
  <c r="T93" i="22"/>
  <c r="U9" i="23"/>
  <c r="T12" i="23"/>
  <c r="T21" i="23"/>
  <c r="T26" i="23"/>
  <c r="U40" i="23"/>
  <c r="T40" i="23"/>
  <c r="T36" i="23"/>
  <c r="T45" i="23"/>
  <c r="T49" i="23"/>
  <c r="T58" i="23"/>
  <c r="U66" i="23"/>
  <c r="T66" i="23"/>
  <c r="T62" i="23"/>
  <c r="T88" i="23"/>
  <c r="T92" i="23"/>
  <c r="T11" i="24"/>
  <c r="T15" i="24"/>
  <c r="T20" i="24"/>
  <c r="T29" i="24"/>
  <c r="T35" i="24"/>
  <c r="T39" i="24"/>
  <c r="U53" i="24"/>
  <c r="T53" i="24"/>
  <c r="T44" i="24"/>
  <c r="T48" i="24"/>
  <c r="T52" i="24"/>
  <c r="T57" i="24"/>
  <c r="T61" i="24"/>
  <c r="T65" i="24"/>
  <c r="T87" i="24"/>
  <c r="T91" i="24"/>
  <c r="U67" i="25"/>
  <c r="T72" i="25"/>
  <c r="T16" i="25"/>
  <c r="T10" i="25"/>
  <c r="T14" i="25"/>
  <c r="T19" i="25"/>
  <c r="T23" i="25"/>
  <c r="T28" i="25"/>
  <c r="U35" i="25"/>
  <c r="T38" i="25"/>
  <c r="T43" i="25"/>
  <c r="T47" i="25"/>
  <c r="T51" i="25"/>
  <c r="T56" i="25"/>
  <c r="P59" i="25"/>
  <c r="U66" i="25"/>
  <c r="T66" i="25"/>
  <c r="P67" i="25"/>
  <c r="T67" i="25" s="1"/>
  <c r="P70" i="25"/>
  <c r="T70" i="25" s="1"/>
  <c r="Q72" i="25"/>
  <c r="U72" i="25" s="1"/>
  <c r="Q16" i="26"/>
  <c r="T40" i="22"/>
  <c r="U66" i="22"/>
  <c r="T66" i="22"/>
  <c r="U53" i="23"/>
  <c r="T53" i="23"/>
  <c r="T67" i="24"/>
  <c r="T16" i="24"/>
  <c r="U35" i="24"/>
  <c r="U61" i="24"/>
  <c r="U43" i="25"/>
  <c r="U30" i="26"/>
  <c r="T30" i="26"/>
  <c r="T33" i="26"/>
  <c r="Q33" i="26"/>
  <c r="U33" i="26" s="1"/>
  <c r="P59" i="26"/>
  <c r="P67" i="26"/>
  <c r="T67" i="26" s="1"/>
  <c r="P72" i="26"/>
  <c r="P16" i="27"/>
  <c r="P30" i="27"/>
  <c r="P40" i="27"/>
  <c r="T40" i="27" s="1"/>
  <c r="P53" i="27"/>
  <c r="U66" i="27"/>
  <c r="T66" i="27"/>
  <c r="T61" i="27"/>
  <c r="U61" i="27"/>
  <c r="T65" i="27"/>
  <c r="U65" i="27"/>
  <c r="U33" i="28"/>
  <c r="T33" i="28"/>
  <c r="U33" i="29"/>
  <c r="U33" i="30"/>
  <c r="T21" i="26"/>
  <c r="S24" i="26"/>
  <c r="T26" i="26"/>
  <c r="R33" i="26"/>
  <c r="U40" i="26"/>
  <c r="T40" i="26"/>
  <c r="T36" i="26"/>
  <c r="T45" i="26"/>
  <c r="T49" i="26"/>
  <c r="T58" i="26"/>
  <c r="U66" i="26"/>
  <c r="T66" i="26"/>
  <c r="T62" i="26"/>
  <c r="S70" i="26"/>
  <c r="T88" i="26"/>
  <c r="T92" i="26"/>
  <c r="T11" i="27"/>
  <c r="T15" i="27"/>
  <c r="T20" i="27"/>
  <c r="T29" i="27"/>
  <c r="S33" i="27"/>
  <c r="T35" i="27"/>
  <c r="T39" i="27"/>
  <c r="U53" i="27"/>
  <c r="T53" i="27"/>
  <c r="T44" i="27"/>
  <c r="T48" i="27"/>
  <c r="T52" i="27"/>
  <c r="P59" i="27"/>
  <c r="E66" i="27"/>
  <c r="P66" i="27"/>
  <c r="P67" i="27"/>
  <c r="T67" i="27" s="1"/>
  <c r="U70" i="28"/>
  <c r="T70" i="28"/>
  <c r="U59" i="30"/>
  <c r="T59" i="30"/>
  <c r="U30" i="31"/>
  <c r="T30" i="31"/>
  <c r="U53" i="26"/>
  <c r="T53" i="26"/>
  <c r="U72" i="27"/>
  <c r="U16" i="27"/>
  <c r="T16" i="27"/>
  <c r="U35" i="27"/>
  <c r="U59" i="27"/>
  <c r="Q59" i="27"/>
  <c r="Q66" i="27"/>
  <c r="P70" i="27"/>
  <c r="T70" i="27" s="1"/>
  <c r="U71" i="27"/>
  <c r="T71" i="27"/>
  <c r="U30" i="28"/>
  <c r="T30" i="28"/>
  <c r="U59" i="29"/>
  <c r="T59" i="29"/>
  <c r="U30" i="30"/>
  <c r="T30" i="30"/>
  <c r="U71" i="30"/>
  <c r="T71" i="30"/>
  <c r="U59" i="31"/>
  <c r="T59" i="31"/>
  <c r="U72" i="26"/>
  <c r="T72" i="26"/>
  <c r="U67" i="26"/>
  <c r="U16" i="26"/>
  <c r="T16" i="26"/>
  <c r="T43" i="26"/>
  <c r="T9" i="27"/>
  <c r="U24" i="28"/>
  <c r="T24" i="28"/>
  <c r="U24" i="29"/>
  <c r="T24" i="29"/>
  <c r="U70" i="29"/>
  <c r="S67" i="27"/>
  <c r="R71" i="27"/>
  <c r="S72" i="27"/>
  <c r="U87" i="27"/>
  <c r="U91" i="27"/>
  <c r="U10" i="28"/>
  <c r="U14" i="28"/>
  <c r="S16" i="28"/>
  <c r="U19" i="28"/>
  <c r="U23" i="28"/>
  <c r="R24" i="28"/>
  <c r="U28" i="28"/>
  <c r="S30" i="28"/>
  <c r="U38" i="28"/>
  <c r="S40" i="28"/>
  <c r="U47" i="28"/>
  <c r="U51" i="28"/>
  <c r="S53" i="28"/>
  <c r="U56" i="28"/>
  <c r="U64" i="28"/>
  <c r="S66" i="28"/>
  <c r="U69" i="28"/>
  <c r="R70" i="28"/>
  <c r="S71" i="28"/>
  <c r="U86" i="28"/>
  <c r="U90" i="28"/>
  <c r="U13" i="29"/>
  <c r="U18" i="29"/>
  <c r="U22" i="29"/>
  <c r="S24" i="29"/>
  <c r="U27" i="29"/>
  <c r="U32" i="29"/>
  <c r="R33" i="29"/>
  <c r="U40" i="29"/>
  <c r="T40" i="29"/>
  <c r="U37" i="29"/>
  <c r="U42" i="29"/>
  <c r="U46" i="29"/>
  <c r="U50" i="29"/>
  <c r="U55" i="29"/>
  <c r="U66" i="29"/>
  <c r="T66" i="29"/>
  <c r="U63" i="29"/>
  <c r="S70" i="29"/>
  <c r="U89" i="29"/>
  <c r="U93" i="29"/>
  <c r="U12" i="30"/>
  <c r="U21" i="30"/>
  <c r="U26" i="30"/>
  <c r="S33" i="30"/>
  <c r="U36" i="30"/>
  <c r="U53" i="30"/>
  <c r="T53" i="30"/>
  <c r="U45" i="30"/>
  <c r="U49" i="30"/>
  <c r="U58" i="30"/>
  <c r="R59" i="30"/>
  <c r="U62" i="30"/>
  <c r="R67" i="30"/>
  <c r="R72" i="30"/>
  <c r="U88" i="30"/>
  <c r="U92" i="30"/>
  <c r="U16" i="31"/>
  <c r="T16" i="31"/>
  <c r="U11" i="31"/>
  <c r="U15" i="31"/>
  <c r="R16" i="31"/>
  <c r="U20" i="31"/>
  <c r="U29" i="31"/>
  <c r="R30" i="31"/>
  <c r="U39" i="31"/>
  <c r="R40" i="31"/>
  <c r="U44" i="31"/>
  <c r="U48" i="31"/>
  <c r="U52" i="31"/>
  <c r="R53" i="31"/>
  <c r="U57" i="31"/>
  <c r="S59" i="31"/>
  <c r="U63" i="31"/>
  <c r="T63" i="31"/>
  <c r="U70" i="31"/>
  <c r="P72" i="27"/>
  <c r="T72" i="27" s="1"/>
  <c r="P16" i="28"/>
  <c r="P30" i="28"/>
  <c r="U40" i="28"/>
  <c r="T40" i="28"/>
  <c r="P40" i="28"/>
  <c r="P53" i="28"/>
  <c r="U59" i="28"/>
  <c r="T59" i="28"/>
  <c r="Q59" i="28"/>
  <c r="U66" i="28"/>
  <c r="T66" i="28"/>
  <c r="P66" i="28"/>
  <c r="Q67" i="28"/>
  <c r="U67" i="28" s="1"/>
  <c r="P71" i="28"/>
  <c r="T71" i="28" s="1"/>
  <c r="Q72" i="28"/>
  <c r="U72" i="28" s="1"/>
  <c r="Q16" i="29"/>
  <c r="P24" i="29"/>
  <c r="U30" i="29"/>
  <c r="T30" i="29"/>
  <c r="Q30" i="29"/>
  <c r="Q40" i="29"/>
  <c r="T53" i="29"/>
  <c r="Q53" i="29"/>
  <c r="U53" i="29" s="1"/>
  <c r="Q66" i="29"/>
  <c r="P70" i="29"/>
  <c r="T70" i="29" s="1"/>
  <c r="T71" i="29"/>
  <c r="Q71" i="29"/>
  <c r="U71" i="29" s="1"/>
  <c r="T72" i="30"/>
  <c r="U67" i="30"/>
  <c r="T67" i="30"/>
  <c r="U16" i="30"/>
  <c r="T16" i="30"/>
  <c r="U24" i="30"/>
  <c r="T24" i="30"/>
  <c r="Q24" i="30"/>
  <c r="P33" i="30"/>
  <c r="T33" i="30" s="1"/>
  <c r="S67" i="30"/>
  <c r="U70" i="30"/>
  <c r="T70" i="30"/>
  <c r="Q70" i="30"/>
  <c r="S72" i="30"/>
  <c r="Q33" i="31"/>
  <c r="U33" i="31" s="1"/>
  <c r="P59" i="31"/>
  <c r="T64" i="31"/>
  <c r="U64" i="31"/>
  <c r="T88" i="27"/>
  <c r="T92" i="27"/>
  <c r="T11" i="28"/>
  <c r="T15" i="28"/>
  <c r="T20" i="28"/>
  <c r="T29" i="28"/>
  <c r="T35" i="28"/>
  <c r="T39" i="28"/>
  <c r="U53" i="28"/>
  <c r="T53" i="28"/>
  <c r="T44" i="28"/>
  <c r="T48" i="28"/>
  <c r="T52" i="28"/>
  <c r="T57" i="28"/>
  <c r="T61" i="28"/>
  <c r="T65" i="28"/>
  <c r="T87" i="28"/>
  <c r="T91" i="28"/>
  <c r="U72" i="29"/>
  <c r="U67" i="29"/>
  <c r="T72" i="29"/>
  <c r="U16" i="29"/>
  <c r="T16" i="29"/>
  <c r="T10" i="29"/>
  <c r="T14" i="29"/>
  <c r="T19" i="29"/>
  <c r="T23" i="29"/>
  <c r="T28" i="29"/>
  <c r="T38" i="29"/>
  <c r="T43" i="29"/>
  <c r="T47" i="29"/>
  <c r="T51" i="29"/>
  <c r="T56" i="29"/>
  <c r="T64" i="29"/>
  <c r="T69" i="29"/>
  <c r="T86" i="29"/>
  <c r="T90" i="29"/>
  <c r="T9" i="30"/>
  <c r="T13" i="30"/>
  <c r="T18" i="30"/>
  <c r="T22" i="30"/>
  <c r="T27" i="30"/>
  <c r="T32" i="30"/>
  <c r="T37" i="30"/>
  <c r="T42" i="30"/>
  <c r="T46" i="30"/>
  <c r="T50" i="30"/>
  <c r="T55" i="30"/>
  <c r="T63" i="30"/>
  <c r="T89" i="30"/>
  <c r="T93" i="30"/>
  <c r="T12" i="31"/>
  <c r="T21" i="31"/>
  <c r="T26" i="31"/>
  <c r="U40" i="31"/>
  <c r="T40" i="31"/>
  <c r="T36" i="31"/>
  <c r="T45" i="31"/>
  <c r="T49" i="31"/>
  <c r="T58" i="31"/>
  <c r="U66" i="31"/>
  <c r="T66" i="31"/>
  <c r="T62" i="31"/>
  <c r="U71" i="31"/>
  <c r="T72" i="28"/>
  <c r="T67" i="28"/>
  <c r="U16" i="28"/>
  <c r="T16" i="28"/>
  <c r="U35" i="28"/>
  <c r="T43" i="28"/>
  <c r="U61" i="28"/>
  <c r="T9" i="29"/>
  <c r="U43" i="29"/>
  <c r="U9" i="30"/>
  <c r="U40" i="30"/>
  <c r="T40" i="30"/>
  <c r="U66" i="30"/>
  <c r="T66" i="30"/>
  <c r="T35" i="31"/>
  <c r="U53" i="31"/>
  <c r="T53" i="31"/>
  <c r="T61" i="31"/>
  <c r="S66" i="31"/>
  <c r="P67" i="31"/>
  <c r="T67" i="31" s="1"/>
  <c r="U69" i="31"/>
  <c r="P72" i="31"/>
  <c r="T72" i="31" s="1"/>
  <c r="T89" i="31"/>
  <c r="U90" i="31"/>
  <c r="T93" i="31"/>
  <c r="E79" i="8"/>
  <c r="T107" i="1"/>
  <c r="T108" i="29"/>
  <c r="T113" i="29"/>
  <c r="T102" i="28"/>
  <c r="T103" i="28"/>
  <c r="T102" i="27"/>
  <c r="T105" i="26"/>
  <c r="T108" i="25"/>
  <c r="T113" i="25"/>
  <c r="T107" i="24"/>
  <c r="T104" i="21"/>
  <c r="T105" i="21"/>
  <c r="T96" i="20"/>
  <c r="T113" i="20"/>
  <c r="T98" i="19"/>
  <c r="T99" i="19"/>
  <c r="T100" i="19"/>
  <c r="T96" i="16"/>
  <c r="U113" i="16"/>
  <c r="S95" i="14"/>
  <c r="T104" i="14"/>
  <c r="T107" i="13"/>
  <c r="T110" i="12"/>
  <c r="R95" i="10"/>
  <c r="E95" i="10"/>
  <c r="U95" i="10" s="1"/>
  <c r="U96" i="8"/>
  <c r="T97" i="8"/>
  <c r="U98" i="8"/>
  <c r="T99" i="8"/>
  <c r="U100" i="8"/>
  <c r="T101" i="8"/>
  <c r="U102" i="8"/>
  <c r="T103" i="8"/>
  <c r="U104" i="8"/>
  <c r="T105" i="8"/>
  <c r="S95" i="6"/>
  <c r="T107" i="5"/>
  <c r="U101" i="4"/>
  <c r="T102" i="4"/>
  <c r="T105" i="3"/>
  <c r="T100" i="2"/>
  <c r="P66" i="31"/>
  <c r="Q67" i="31"/>
  <c r="U67" i="31" s="1"/>
  <c r="S70" i="31"/>
  <c r="P71" i="31"/>
  <c r="T71" i="31" s="1"/>
  <c r="Q72" i="31"/>
  <c r="U72" i="31" s="1"/>
  <c r="T88" i="31"/>
  <c r="T92" i="31"/>
  <c r="T98" i="31"/>
  <c r="T101" i="30"/>
  <c r="T108" i="30"/>
  <c r="T109" i="30"/>
  <c r="T106" i="27"/>
  <c r="S95" i="26"/>
  <c r="T109" i="26"/>
  <c r="T96" i="25"/>
  <c r="T98" i="23"/>
  <c r="T109" i="23"/>
  <c r="T101" i="22"/>
  <c r="T102" i="22"/>
  <c r="T103" i="22"/>
  <c r="U104" i="22"/>
  <c r="T105" i="22"/>
  <c r="T106" i="22"/>
  <c r="T107" i="22"/>
  <c r="U108" i="22"/>
  <c r="T109" i="22"/>
  <c r="T110" i="22"/>
  <c r="S95" i="21"/>
  <c r="R95" i="20"/>
  <c r="T107" i="20"/>
  <c r="T108" i="20"/>
  <c r="T109" i="20"/>
  <c r="T96" i="19"/>
  <c r="T102" i="18"/>
  <c r="T101" i="17"/>
  <c r="T102" i="17"/>
  <c r="R95" i="16"/>
  <c r="T100" i="16"/>
  <c r="T106" i="16"/>
  <c r="U108" i="15"/>
  <c r="T109" i="15"/>
  <c r="T108" i="14"/>
  <c r="S95" i="10"/>
  <c r="T101" i="10"/>
  <c r="S95" i="7"/>
  <c r="T65" i="31"/>
  <c r="T91" i="31"/>
  <c r="T99" i="1"/>
  <c r="T110" i="1"/>
  <c r="T102" i="31"/>
  <c r="R95" i="29"/>
  <c r="T100" i="29"/>
  <c r="T99" i="28"/>
  <c r="T106" i="28"/>
  <c r="T107" i="28"/>
  <c r="T110" i="27"/>
  <c r="R95" i="25"/>
  <c r="T100" i="25"/>
  <c r="T99" i="24"/>
  <c r="T106" i="18"/>
  <c r="S95" i="17"/>
  <c r="T104" i="16"/>
  <c r="T110" i="16"/>
  <c r="S95" i="15"/>
  <c r="U100" i="15"/>
  <c r="T101" i="15"/>
  <c r="T99" i="13"/>
  <c r="T102" i="12"/>
  <c r="T98" i="11"/>
  <c r="T106" i="11"/>
  <c r="T113" i="11"/>
  <c r="T97" i="10"/>
  <c r="U98" i="10"/>
  <c r="T99" i="10"/>
  <c r="T105" i="10"/>
  <c r="U106" i="10"/>
  <c r="T107" i="10"/>
  <c r="R95" i="9"/>
  <c r="T100" i="9"/>
  <c r="U101" i="9"/>
  <c r="T102" i="9"/>
  <c r="R95" i="8"/>
  <c r="L112" i="4"/>
  <c r="R112" i="4" s="1"/>
  <c r="U113" i="3"/>
  <c r="T108" i="2"/>
  <c r="R95" i="1"/>
  <c r="T103" i="1"/>
  <c r="T106" i="31"/>
  <c r="S95" i="30"/>
  <c r="T104" i="30"/>
  <c r="T105" i="30"/>
  <c r="S95" i="29"/>
  <c r="T104" i="29"/>
  <c r="R95" i="28"/>
  <c r="T98" i="27"/>
  <c r="T101" i="26"/>
  <c r="S95" i="25"/>
  <c r="T104" i="25"/>
  <c r="R95" i="24"/>
  <c r="T103" i="24"/>
  <c r="U113" i="22"/>
  <c r="U107" i="21"/>
  <c r="T108" i="21"/>
  <c r="T109" i="21"/>
  <c r="T113" i="21"/>
  <c r="T99" i="20"/>
  <c r="T100" i="20"/>
  <c r="T101" i="20"/>
  <c r="R95" i="19"/>
  <c r="T102" i="19"/>
  <c r="T103" i="19"/>
  <c r="T104" i="19"/>
  <c r="T97" i="17"/>
  <c r="T98" i="17"/>
  <c r="T105" i="15"/>
  <c r="R95" i="14"/>
  <c r="T100" i="14"/>
  <c r="R95" i="13"/>
  <c r="T103" i="13"/>
  <c r="T106" i="12"/>
  <c r="T96" i="11"/>
  <c r="T102" i="11"/>
  <c r="S95" i="9"/>
  <c r="T107" i="9"/>
  <c r="T108" i="9"/>
  <c r="U109" i="9"/>
  <c r="T110" i="9"/>
  <c r="T113" i="9"/>
  <c r="T107" i="8"/>
  <c r="U113" i="8"/>
  <c r="T96" i="7"/>
  <c r="U103" i="7"/>
  <c r="T104" i="7"/>
  <c r="T105" i="7"/>
  <c r="R95" i="6"/>
  <c r="T100" i="6"/>
  <c r="U107" i="6"/>
  <c r="T108" i="6"/>
  <c r="R95" i="5"/>
  <c r="T103" i="5"/>
  <c r="M112" i="5"/>
  <c r="S112" i="5" s="1"/>
  <c r="U109" i="4"/>
  <c r="T110" i="4"/>
  <c r="T101" i="3"/>
  <c r="T96" i="2"/>
  <c r="U112" i="1"/>
  <c r="T112" i="1"/>
  <c r="U112" i="28"/>
  <c r="T112" i="28"/>
  <c r="U112" i="24"/>
  <c r="T112" i="24"/>
  <c r="S95" i="1"/>
  <c r="T96" i="1"/>
  <c r="T100" i="1"/>
  <c r="T104" i="1"/>
  <c r="T108" i="1"/>
  <c r="T113" i="1"/>
  <c r="R95" i="31"/>
  <c r="T99" i="31"/>
  <c r="T103" i="31"/>
  <c r="T107" i="31"/>
  <c r="E112" i="31"/>
  <c r="M112" i="31"/>
  <c r="S112" i="31" s="1"/>
  <c r="E95" i="30"/>
  <c r="T98" i="30"/>
  <c r="T102" i="30"/>
  <c r="T106" i="30"/>
  <c r="T110" i="30"/>
  <c r="L112" i="30"/>
  <c r="R112" i="30" s="1"/>
  <c r="T97" i="29"/>
  <c r="T101" i="29"/>
  <c r="T105" i="29"/>
  <c r="T109" i="29"/>
  <c r="S95" i="28"/>
  <c r="T96" i="28"/>
  <c r="T100" i="28"/>
  <c r="T104" i="28"/>
  <c r="T108" i="28"/>
  <c r="T113" i="28"/>
  <c r="R95" i="27"/>
  <c r="T99" i="27"/>
  <c r="T103" i="27"/>
  <c r="T107" i="27"/>
  <c r="E112" i="27"/>
  <c r="M112" i="27"/>
  <c r="S112" i="27" s="1"/>
  <c r="E95" i="26"/>
  <c r="T98" i="26"/>
  <c r="T102" i="26"/>
  <c r="T106" i="26"/>
  <c r="T110" i="26"/>
  <c r="L112" i="26"/>
  <c r="R112" i="26" s="1"/>
  <c r="T97" i="25"/>
  <c r="T101" i="25"/>
  <c r="T105" i="25"/>
  <c r="T109" i="25"/>
  <c r="S95" i="24"/>
  <c r="T96" i="24"/>
  <c r="T100" i="24"/>
  <c r="T104" i="24"/>
  <c r="T108" i="24"/>
  <c r="T113" i="24"/>
  <c r="R95" i="23"/>
  <c r="T99" i="23"/>
  <c r="T103" i="23"/>
  <c r="T107" i="23"/>
  <c r="U110" i="23"/>
  <c r="E112" i="23"/>
  <c r="M112" i="23"/>
  <c r="S112" i="23" s="1"/>
  <c r="R95" i="22"/>
  <c r="L112" i="22"/>
  <c r="R112" i="22" s="1"/>
  <c r="U103" i="21"/>
  <c r="T95" i="1"/>
  <c r="T97" i="1"/>
  <c r="T101" i="1"/>
  <c r="T105" i="1"/>
  <c r="T109" i="1"/>
  <c r="T96" i="31"/>
  <c r="T100" i="31"/>
  <c r="T104" i="31"/>
  <c r="T108" i="31"/>
  <c r="T113" i="31"/>
  <c r="T99" i="30"/>
  <c r="T103" i="30"/>
  <c r="T107" i="30"/>
  <c r="E95" i="29"/>
  <c r="T98" i="29"/>
  <c r="T102" i="29"/>
  <c r="T106" i="29"/>
  <c r="T110" i="29"/>
  <c r="T95" i="28"/>
  <c r="T97" i="28"/>
  <c r="T101" i="28"/>
  <c r="T105" i="28"/>
  <c r="T109" i="28"/>
  <c r="T96" i="27"/>
  <c r="T100" i="27"/>
  <c r="T104" i="27"/>
  <c r="T108" i="27"/>
  <c r="T113" i="27"/>
  <c r="T99" i="26"/>
  <c r="T103" i="26"/>
  <c r="T107" i="26"/>
  <c r="E95" i="25"/>
  <c r="T98" i="25"/>
  <c r="T102" i="25"/>
  <c r="T106" i="25"/>
  <c r="T110" i="25"/>
  <c r="T95" i="24"/>
  <c r="T97" i="24"/>
  <c r="T101" i="24"/>
  <c r="T105" i="24"/>
  <c r="T109" i="24"/>
  <c r="T96" i="23"/>
  <c r="T100" i="23"/>
  <c r="T104" i="23"/>
  <c r="T108" i="23"/>
  <c r="T96" i="22"/>
  <c r="E95" i="22"/>
  <c r="U95" i="17"/>
  <c r="U95" i="1"/>
  <c r="T98" i="1"/>
  <c r="T102" i="1"/>
  <c r="T106" i="1"/>
  <c r="T95" i="31"/>
  <c r="T97" i="31"/>
  <c r="T101" i="31"/>
  <c r="T105" i="31"/>
  <c r="T109" i="31"/>
  <c r="T96" i="30"/>
  <c r="T100" i="30"/>
  <c r="T113" i="30"/>
  <c r="T99" i="29"/>
  <c r="T103" i="29"/>
  <c r="T107" i="29"/>
  <c r="U95" i="28"/>
  <c r="T98" i="28"/>
  <c r="T110" i="28"/>
  <c r="T95" i="27"/>
  <c r="T97" i="27"/>
  <c r="T101" i="27"/>
  <c r="T105" i="27"/>
  <c r="T109" i="27"/>
  <c r="T96" i="26"/>
  <c r="T100" i="26"/>
  <c r="T104" i="26"/>
  <c r="T108" i="26"/>
  <c r="T113" i="26"/>
  <c r="T99" i="25"/>
  <c r="T103" i="25"/>
  <c r="T107" i="25"/>
  <c r="U95" i="24"/>
  <c r="T98" i="24"/>
  <c r="T102" i="24"/>
  <c r="T106" i="24"/>
  <c r="T110" i="24"/>
  <c r="T95" i="23"/>
  <c r="T97" i="23"/>
  <c r="T101" i="23"/>
  <c r="T105" i="23"/>
  <c r="U113" i="23"/>
  <c r="T113" i="23"/>
  <c r="U100" i="22"/>
  <c r="E95" i="21"/>
  <c r="U98" i="20"/>
  <c r="U102" i="20"/>
  <c r="U106" i="20"/>
  <c r="U110" i="20"/>
  <c r="U95" i="19"/>
  <c r="U97" i="19"/>
  <c r="U101" i="19"/>
  <c r="U105" i="19"/>
  <c r="U109" i="19"/>
  <c r="T110" i="19"/>
  <c r="T95" i="18"/>
  <c r="U96" i="18"/>
  <c r="T97" i="18"/>
  <c r="U100" i="18"/>
  <c r="T101" i="18"/>
  <c r="U104" i="18"/>
  <c r="T105" i="18"/>
  <c r="U108" i="18"/>
  <c r="T109" i="18"/>
  <c r="U113" i="18"/>
  <c r="T96" i="17"/>
  <c r="U99" i="17"/>
  <c r="T100" i="17"/>
  <c r="U103" i="17"/>
  <c r="T104" i="17"/>
  <c r="U107" i="17"/>
  <c r="T108" i="17"/>
  <c r="T113" i="17"/>
  <c r="U98" i="16"/>
  <c r="T99" i="16"/>
  <c r="U102" i="16"/>
  <c r="T103" i="16"/>
  <c r="U108" i="16"/>
  <c r="T109" i="16"/>
  <c r="T98" i="22"/>
  <c r="U96" i="21"/>
  <c r="E112" i="19"/>
  <c r="M112" i="19"/>
  <c r="S112" i="19" s="1"/>
  <c r="L112" i="18"/>
  <c r="R112" i="18" s="1"/>
  <c r="U96" i="17"/>
  <c r="L112" i="15"/>
  <c r="R112" i="15" s="1"/>
  <c r="R95" i="15"/>
  <c r="U113" i="15"/>
  <c r="T113" i="15"/>
  <c r="U112" i="12"/>
  <c r="T112" i="12"/>
  <c r="M112" i="22"/>
  <c r="S112" i="22" s="1"/>
  <c r="T98" i="21"/>
  <c r="T102" i="21"/>
  <c r="T106" i="21"/>
  <c r="T110" i="21"/>
  <c r="L112" i="21"/>
  <c r="R112" i="21" s="1"/>
  <c r="T113" i="19"/>
  <c r="T99" i="18"/>
  <c r="T103" i="18"/>
  <c r="T107" i="18"/>
  <c r="M112" i="18"/>
  <c r="S112" i="18" s="1"/>
  <c r="T106" i="17"/>
  <c r="T110" i="17"/>
  <c r="L112" i="17"/>
  <c r="R112" i="17" s="1"/>
  <c r="T97" i="16"/>
  <c r="T101" i="16"/>
  <c r="T105" i="16"/>
  <c r="E95" i="20"/>
  <c r="E95" i="16"/>
  <c r="U107" i="16"/>
  <c r="E95" i="15"/>
  <c r="U96" i="15"/>
  <c r="U104" i="15"/>
  <c r="U98" i="15"/>
  <c r="T99" i="15"/>
  <c r="U102" i="15"/>
  <c r="T103" i="15"/>
  <c r="U106" i="15"/>
  <c r="T107" i="15"/>
  <c r="U110" i="15"/>
  <c r="E95" i="14"/>
  <c r="U97" i="14"/>
  <c r="T98" i="14"/>
  <c r="U101" i="14"/>
  <c r="T102" i="14"/>
  <c r="U105" i="14"/>
  <c r="T106" i="14"/>
  <c r="U109" i="14"/>
  <c r="T110" i="14"/>
  <c r="U96" i="13"/>
  <c r="T97" i="13"/>
  <c r="U100" i="13"/>
  <c r="T101" i="13"/>
  <c r="U104" i="13"/>
  <c r="T105" i="13"/>
  <c r="U108" i="13"/>
  <c r="T109" i="13"/>
  <c r="U113" i="13"/>
  <c r="S95" i="12"/>
  <c r="T96" i="12"/>
  <c r="U99" i="12"/>
  <c r="T100" i="12"/>
  <c r="U103" i="12"/>
  <c r="T104" i="12"/>
  <c r="U107" i="12"/>
  <c r="T108" i="12"/>
  <c r="U97" i="11"/>
  <c r="U99" i="11"/>
  <c r="T100" i="11"/>
  <c r="U105" i="11"/>
  <c r="U107" i="11"/>
  <c r="T108" i="11"/>
  <c r="U100" i="10"/>
  <c r="U102" i="10"/>
  <c r="T103" i="10"/>
  <c r="U108" i="10"/>
  <c r="U110" i="10"/>
  <c r="T113" i="10"/>
  <c r="U97" i="9"/>
  <c r="T98" i="9"/>
  <c r="U103" i="9"/>
  <c r="U105" i="9"/>
  <c r="T106" i="9"/>
  <c r="U108" i="8"/>
  <c r="T102" i="7"/>
  <c r="U102" i="7"/>
  <c r="E95" i="7"/>
  <c r="T99" i="14"/>
  <c r="T103" i="14"/>
  <c r="T107" i="14"/>
  <c r="E95" i="13"/>
  <c r="T98" i="13"/>
  <c r="T102" i="13"/>
  <c r="T106" i="13"/>
  <c r="T110" i="13"/>
  <c r="T95" i="12"/>
  <c r="T97" i="12"/>
  <c r="T101" i="12"/>
  <c r="T105" i="12"/>
  <c r="T109" i="12"/>
  <c r="E95" i="11"/>
  <c r="T101" i="11"/>
  <c r="T109" i="11"/>
  <c r="T96" i="10"/>
  <c r="T104" i="10"/>
  <c r="T99" i="9"/>
  <c r="S95" i="8"/>
  <c r="M112" i="8"/>
  <c r="S112" i="8" s="1"/>
  <c r="T110" i="7"/>
  <c r="U110" i="7"/>
  <c r="M112" i="13"/>
  <c r="S112" i="13" s="1"/>
  <c r="U95" i="12"/>
  <c r="U96" i="10"/>
  <c r="R95" i="12"/>
  <c r="U113" i="12"/>
  <c r="L112" i="11"/>
  <c r="R112" i="11" s="1"/>
  <c r="E112" i="10"/>
  <c r="E95" i="9"/>
  <c r="T98" i="6"/>
  <c r="E95" i="6"/>
  <c r="U99" i="6"/>
  <c r="T98" i="5"/>
  <c r="E95" i="5"/>
  <c r="T96" i="3"/>
  <c r="E95" i="3"/>
  <c r="T106" i="8"/>
  <c r="T110" i="8"/>
  <c r="T97" i="7"/>
  <c r="U98" i="7"/>
  <c r="T99" i="7"/>
  <c r="U106" i="7"/>
  <c r="T107" i="7"/>
  <c r="U102" i="5"/>
  <c r="U110" i="5"/>
  <c r="E95" i="4"/>
  <c r="S95" i="4"/>
  <c r="M112" i="4"/>
  <c r="S112" i="4" s="1"/>
  <c r="U100" i="3"/>
  <c r="U108" i="3"/>
  <c r="U107" i="2"/>
  <c r="R95" i="3"/>
  <c r="L112" i="3"/>
  <c r="R112" i="3" s="1"/>
  <c r="T99" i="2"/>
  <c r="E95" i="2"/>
  <c r="R95" i="7"/>
  <c r="U98" i="6"/>
  <c r="U98" i="5"/>
  <c r="U106" i="5"/>
  <c r="U97" i="4"/>
  <c r="U105" i="4"/>
  <c r="U96" i="3"/>
  <c r="U104" i="3"/>
  <c r="U103" i="2"/>
  <c r="T97" i="6"/>
  <c r="T101" i="6"/>
  <c r="T105" i="6"/>
  <c r="T109" i="6"/>
  <c r="T96" i="5"/>
  <c r="T100" i="5"/>
  <c r="T104" i="5"/>
  <c r="T108" i="5"/>
  <c r="T113" i="5"/>
  <c r="T99" i="4"/>
  <c r="T103" i="4"/>
  <c r="T107" i="4"/>
  <c r="T98" i="3"/>
  <c r="T102" i="3"/>
  <c r="T106" i="3"/>
  <c r="T110" i="3"/>
  <c r="T97" i="2"/>
  <c r="T101" i="2"/>
  <c r="T105" i="2"/>
  <c r="T109" i="2"/>
  <c r="T102" i="6"/>
  <c r="T106" i="6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T98" i="2"/>
  <c r="T102" i="2"/>
  <c r="T106" i="2"/>
  <c r="T110" i="2"/>
  <c r="T95" i="10" l="1"/>
  <c r="T95" i="17"/>
  <c r="U33" i="23"/>
  <c r="T59" i="2"/>
  <c r="T112" i="18"/>
  <c r="T59" i="15"/>
  <c r="T30" i="2"/>
  <c r="U95" i="8"/>
  <c r="T59" i="26"/>
  <c r="T71" i="26"/>
  <c r="T59" i="22"/>
  <c r="T59" i="13"/>
  <c r="T24" i="10"/>
  <c r="E112" i="8"/>
  <c r="T112" i="8" s="1"/>
  <c r="T24" i="25"/>
  <c r="T24" i="31"/>
  <c r="T70" i="19"/>
  <c r="U95" i="18"/>
  <c r="U71" i="4"/>
  <c r="T71" i="4"/>
  <c r="U70" i="21"/>
  <c r="T70" i="21"/>
  <c r="U30" i="17"/>
  <c r="T30" i="17"/>
  <c r="E112" i="3"/>
  <c r="U95" i="3"/>
  <c r="T95" i="3"/>
  <c r="T95" i="9"/>
  <c r="E112" i="9"/>
  <c r="U95" i="9"/>
  <c r="E112" i="11"/>
  <c r="T95" i="11"/>
  <c r="U95" i="11"/>
  <c r="T95" i="14"/>
  <c r="E112" i="14"/>
  <c r="U95" i="14"/>
  <c r="E112" i="16"/>
  <c r="U95" i="16"/>
  <c r="T95" i="16"/>
  <c r="U112" i="17"/>
  <c r="T112" i="17"/>
  <c r="E112" i="25"/>
  <c r="U95" i="25"/>
  <c r="T95" i="25"/>
  <c r="E112" i="2"/>
  <c r="U95" i="2"/>
  <c r="T95" i="2"/>
  <c r="E112" i="6"/>
  <c r="U95" i="6"/>
  <c r="T95" i="6"/>
  <c r="T112" i="10"/>
  <c r="U112" i="10"/>
  <c r="U95" i="20"/>
  <c r="T95" i="20"/>
  <c r="E112" i="20"/>
  <c r="U112" i="19"/>
  <c r="T112" i="19"/>
  <c r="E112" i="22"/>
  <c r="U95" i="22"/>
  <c r="T95" i="22"/>
  <c r="T112" i="27"/>
  <c r="U112" i="27"/>
  <c r="T95" i="30"/>
  <c r="E112" i="30"/>
  <c r="U95" i="30"/>
  <c r="T95" i="4"/>
  <c r="E112" i="4"/>
  <c r="U95" i="4"/>
  <c r="U95" i="5"/>
  <c r="T95" i="5"/>
  <c r="E112" i="5"/>
  <c r="E112" i="13"/>
  <c r="U95" i="13"/>
  <c r="T95" i="13"/>
  <c r="E112" i="7"/>
  <c r="U95" i="7"/>
  <c r="T95" i="7"/>
  <c r="U95" i="15"/>
  <c r="E112" i="15"/>
  <c r="T95" i="15"/>
  <c r="E112" i="21"/>
  <c r="U95" i="21"/>
  <c r="T95" i="21"/>
  <c r="E112" i="29"/>
  <c r="U95" i="29"/>
  <c r="T95" i="29"/>
  <c r="T112" i="23"/>
  <c r="U112" i="23"/>
  <c r="T95" i="26"/>
  <c r="E112" i="26"/>
  <c r="U95" i="26"/>
  <c r="T112" i="31"/>
  <c r="U112" i="31"/>
  <c r="U112" i="8" l="1"/>
  <c r="T112" i="5"/>
  <c r="U112" i="5"/>
  <c r="U112" i="29"/>
  <c r="T112" i="29"/>
  <c r="U112" i="26"/>
  <c r="T112" i="26"/>
  <c r="U112" i="30"/>
  <c r="T112" i="30"/>
  <c r="U112" i="6"/>
  <c r="T112" i="6"/>
  <c r="U112" i="4"/>
  <c r="T112" i="4"/>
  <c r="T112" i="20"/>
  <c r="U112" i="20"/>
  <c r="U112" i="14"/>
  <c r="T112" i="14"/>
  <c r="U112" i="11"/>
  <c r="T112" i="11"/>
  <c r="U112" i="21"/>
  <c r="T112" i="21"/>
  <c r="U112" i="13"/>
  <c r="T112" i="13"/>
  <c r="U112" i="22"/>
  <c r="T112" i="22"/>
  <c r="U112" i="25"/>
  <c r="T112" i="25"/>
  <c r="T112" i="15"/>
  <c r="U112" i="15"/>
  <c r="T112" i="7"/>
  <c r="U112" i="7"/>
  <c r="U112" i="2"/>
  <c r="T112" i="2"/>
  <c r="U112" i="16"/>
  <c r="T112" i="16"/>
  <c r="U112" i="9"/>
  <c r="T112" i="9"/>
  <c r="U112" i="3"/>
  <c r="T112" i="3"/>
</calcChain>
</file>

<file path=xl/sharedStrings.xml><?xml version="1.0" encoding="utf-8"?>
<sst xmlns="http://schemas.openxmlformats.org/spreadsheetml/2006/main" count="6138" uniqueCount="155">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</sst>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=0),0,((($J9       -$H9       )/$H9       )*100))</f>
        <v>-100</v>
      </c>
      <c r="S9" s="49">
        <f>IF(($I9       =0),0,((($K9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46981000</v>
      </c>
      <c r="C10" s="92">
        <v>0</v>
      </c>
      <c r="D10" s="92"/>
      <c r="E10" s="92">
        <f t="shared" ref="E10:E16" si="0">$B10      +$C10      +$D10</f>
        <v>46981000</v>
      </c>
      <c r="F10" s="93">
        <v>46981000</v>
      </c>
      <c r="G10" s="94">
        <v>46981000</v>
      </c>
      <c r="H10" s="93">
        <v>9542000</v>
      </c>
      <c r="I10" s="94">
        <v>7176379</v>
      </c>
      <c r="J10" s="93">
        <v>12992000</v>
      </c>
      <c r="K10" s="94">
        <v>13535794</v>
      </c>
      <c r="L10" s="93"/>
      <c r="M10" s="94"/>
      <c r="N10" s="93"/>
      <c r="O10" s="94"/>
      <c r="P10" s="93">
        <f t="shared" ref="P10:P16" si="1">$H10      +$J10      +$L10      +$N10</f>
        <v>22534000</v>
      </c>
      <c r="Q10" s="94">
        <f t="shared" ref="Q10:Q16" si="2">$I10      +$K10      +$M10      +$O10</f>
        <v>20712173</v>
      </c>
      <c r="R10" s="48">
        <f t="shared" ref="R10:R16" si="3">IF(($H10      =0),0,((($J10      -$H10      )/$H10      )*100))</f>
        <v>36.155942150492557</v>
      </c>
      <c r="S10" s="49">
        <f t="shared" ref="S10:S16" si="4">IF(($I10      =0),0,((($K10      -$I10      )/$I10      )*100))</f>
        <v>88.615930122977062</v>
      </c>
      <c r="T10" s="48">
        <f t="shared" ref="T10:T15" si="5">IF(($E10      =0),0,(($P10      /$E10      )*100))</f>
        <v>47.964070581724528</v>
      </c>
      <c r="U10" s="50">
        <f t="shared" ref="U10:U15" si="6">IF(($E10      =0),0,(($Q10      /$E10      )*100))</f>
        <v>44.086275302781971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18000000</v>
      </c>
      <c r="C11" s="92">
        <v>0</v>
      </c>
      <c r="D11" s="92"/>
      <c r="E11" s="92">
        <f t="shared" si="0"/>
        <v>18000000</v>
      </c>
      <c r="F11" s="93">
        <v>18000000</v>
      </c>
      <c r="G11" s="94">
        <v>9500000</v>
      </c>
      <c r="H11" s="93">
        <v>3222000</v>
      </c>
      <c r="I11" s="94">
        <v>3022178</v>
      </c>
      <c r="J11" s="93"/>
      <c r="K11" s="94">
        <v>4654670</v>
      </c>
      <c r="L11" s="93"/>
      <c r="M11" s="94"/>
      <c r="N11" s="93"/>
      <c r="O11" s="94"/>
      <c r="P11" s="93">
        <f t="shared" si="1"/>
        <v>3222000</v>
      </c>
      <c r="Q11" s="94">
        <f t="shared" si="2"/>
        <v>7676848</v>
      </c>
      <c r="R11" s="48">
        <f t="shared" si="3"/>
        <v>-100</v>
      </c>
      <c r="S11" s="49">
        <f t="shared" si="4"/>
        <v>54.017069808594997</v>
      </c>
      <c r="T11" s="48">
        <f t="shared" si="5"/>
        <v>17.899999999999999</v>
      </c>
      <c r="U11" s="50">
        <f t="shared" si="6"/>
        <v>42.649155555555559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70000000</v>
      </c>
      <c r="C13" s="92">
        <v>0</v>
      </c>
      <c r="D13" s="92"/>
      <c r="E13" s="92">
        <f t="shared" si="0"/>
        <v>70000000</v>
      </c>
      <c r="F13" s="93">
        <v>70000000</v>
      </c>
      <c r="G13" s="94">
        <v>0</v>
      </c>
      <c r="H13" s="93"/>
      <c r="I13" s="94">
        <v>47801</v>
      </c>
      <c r="J13" s="93">
        <v>2888000</v>
      </c>
      <c r="K13" s="94">
        <v>12799205</v>
      </c>
      <c r="L13" s="93"/>
      <c r="M13" s="94"/>
      <c r="N13" s="93"/>
      <c r="O13" s="94"/>
      <c r="P13" s="93">
        <f t="shared" si="1"/>
        <v>2888000</v>
      </c>
      <c r="Q13" s="94">
        <f t="shared" si="2"/>
        <v>12847006</v>
      </c>
      <c r="R13" s="48">
        <f t="shared" si="3"/>
        <v>0</v>
      </c>
      <c r="S13" s="49">
        <f t="shared" si="4"/>
        <v>26676.019330139537</v>
      </c>
      <c r="T13" s="48">
        <f t="shared" si="5"/>
        <v>4.1257142857142863</v>
      </c>
      <c r="U13" s="50">
        <f t="shared" si="6"/>
        <v>18.352865714285716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7200000</v>
      </c>
      <c r="C14" s="92">
        <v>0</v>
      </c>
      <c r="D14" s="92"/>
      <c r="E14" s="92">
        <f t="shared" si="0"/>
        <v>7200000</v>
      </c>
      <c r="F14" s="93">
        <v>7200000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116197000</v>
      </c>
      <c r="C15" s="92">
        <v>0</v>
      </c>
      <c r="D15" s="92"/>
      <c r="E15" s="92">
        <f t="shared" si="0"/>
        <v>116197000</v>
      </c>
      <c r="F15" s="93">
        <v>116197000</v>
      </c>
      <c r="G15" s="94">
        <v>73179000</v>
      </c>
      <c r="H15" s="93">
        <v>8428000</v>
      </c>
      <c r="I15" s="94"/>
      <c r="J15" s="93">
        <v>20677000</v>
      </c>
      <c r="K15" s="94">
        <v>28607957</v>
      </c>
      <c r="L15" s="93"/>
      <c r="M15" s="94"/>
      <c r="N15" s="93"/>
      <c r="O15" s="94"/>
      <c r="P15" s="93">
        <f t="shared" si="1"/>
        <v>29105000</v>
      </c>
      <c r="Q15" s="94">
        <f t="shared" si="2"/>
        <v>28607957</v>
      </c>
      <c r="R15" s="48">
        <f t="shared" si="3"/>
        <v>145.33697199810155</v>
      </c>
      <c r="S15" s="49">
        <f t="shared" si="4"/>
        <v>0</v>
      </c>
      <c r="T15" s="48">
        <f t="shared" si="5"/>
        <v>25.047978863481845</v>
      </c>
      <c r="U15" s="50">
        <f t="shared" si="6"/>
        <v>24.620219971255715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329268000</v>
      </c>
      <c r="C16" s="95">
        <f>SUM(C9:C15)</f>
        <v>0</v>
      </c>
      <c r="D16" s="95"/>
      <c r="E16" s="95">
        <f t="shared" si="0"/>
        <v>329268000</v>
      </c>
      <c r="F16" s="96">
        <f t="shared" ref="F16:O16" si="7">SUM(F9:F15)</f>
        <v>329268000</v>
      </c>
      <c r="G16" s="97">
        <f t="shared" si="7"/>
        <v>153290000</v>
      </c>
      <c r="H16" s="96">
        <f t="shared" si="7"/>
        <v>22670000</v>
      </c>
      <c r="I16" s="97">
        <f t="shared" si="7"/>
        <v>10246358</v>
      </c>
      <c r="J16" s="96">
        <f t="shared" si="7"/>
        <v>36557000</v>
      </c>
      <c r="K16" s="97">
        <f t="shared" si="7"/>
        <v>59597626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59227000</v>
      </c>
      <c r="Q16" s="97">
        <f t="shared" si="2"/>
        <v>69843984</v>
      </c>
      <c r="R16" s="52">
        <f t="shared" si="3"/>
        <v>61.257168063520076</v>
      </c>
      <c r="S16" s="53">
        <f t="shared" si="4"/>
        <v>481.64692274074355</v>
      </c>
      <c r="T16" s="52">
        <f>IF((SUM($E9:$E13)+$E15)=0,0,(P16/(SUM($E9:$E13)+$E15)*100))</f>
        <v>18.389594743967113</v>
      </c>
      <c r="U16" s="54">
        <f>IF((SUM($E9:$E13)+$E15)=0,0,(Q16/(SUM($E9:$E13)+$E15)*100))</f>
        <v>21.686098587875851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7000000</v>
      </c>
      <c r="C19" s="92">
        <v>0</v>
      </c>
      <c r="D19" s="92"/>
      <c r="E19" s="92">
        <f t="shared" si="8"/>
        <v>7000000</v>
      </c>
      <c r="F19" s="93">
        <v>7000000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7000000</v>
      </c>
      <c r="C24" s="95">
        <f>SUM(C18:C23)</f>
        <v>0</v>
      </c>
      <c r="D24" s="95"/>
      <c r="E24" s="95">
        <f t="shared" si="8"/>
        <v>7000000</v>
      </c>
      <c r="F24" s="96">
        <f t="shared" ref="F24:O24" si="15">SUM(F18:F23)</f>
        <v>7000000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2472019000</v>
      </c>
      <c r="C28" s="92">
        <v>0</v>
      </c>
      <c r="D28" s="92"/>
      <c r="E28" s="92">
        <f>$B28      +$C28      +$D28</f>
        <v>2472019000</v>
      </c>
      <c r="F28" s="93">
        <v>2472019000</v>
      </c>
      <c r="G28" s="94">
        <v>872588000</v>
      </c>
      <c r="H28" s="93">
        <v>113943000</v>
      </c>
      <c r="I28" s="94">
        <v>103967105</v>
      </c>
      <c r="J28" s="93">
        <v>306052000</v>
      </c>
      <c r="K28" s="94">
        <v>302317992</v>
      </c>
      <c r="L28" s="93"/>
      <c r="M28" s="94"/>
      <c r="N28" s="93"/>
      <c r="O28" s="94"/>
      <c r="P28" s="93">
        <f>$H28      +$J28      +$L28      +$N28</f>
        <v>419995000</v>
      </c>
      <c r="Q28" s="94">
        <f>$I28      +$K28      +$M28      +$O28</f>
        <v>406285097</v>
      </c>
      <c r="R28" s="48">
        <f>IF(($H28      =0),0,((($J28      -$H28      )/$H28      )*100))</f>
        <v>168.60096715024179</v>
      </c>
      <c r="S28" s="49">
        <f>IF(($I28      =0),0,((($K28      -$I28      )/$I28      )*100))</f>
        <v>190.78235082144494</v>
      </c>
      <c r="T28" s="48">
        <f>IF(($E28      =0),0,(($P28      /$E28      )*100))</f>
        <v>16.989958410513836</v>
      </c>
      <c r="U28" s="50">
        <f>IF(($E28      =0),0,(($Q28      /$E28      )*100))</f>
        <v>16.435354946705509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12483000</v>
      </c>
      <c r="C29" s="92">
        <v>0</v>
      </c>
      <c r="D29" s="92"/>
      <c r="E29" s="92">
        <f>$B29      +$C29      +$D29</f>
        <v>12483000</v>
      </c>
      <c r="F29" s="93">
        <v>12483000</v>
      </c>
      <c r="G29" s="94">
        <v>8739000</v>
      </c>
      <c r="H29" s="93">
        <v>1201000</v>
      </c>
      <c r="I29" s="94">
        <v>681449</v>
      </c>
      <c r="J29" s="93">
        <v>536000</v>
      </c>
      <c r="K29" s="94">
        <v>1216688</v>
      </c>
      <c r="L29" s="93"/>
      <c r="M29" s="94"/>
      <c r="N29" s="93"/>
      <c r="O29" s="94"/>
      <c r="P29" s="93">
        <f>$H29      +$J29      +$L29      +$N29</f>
        <v>1737000</v>
      </c>
      <c r="Q29" s="94">
        <f>$I29      +$K29      +$M29      +$O29</f>
        <v>1898137</v>
      </c>
      <c r="R29" s="48">
        <f>IF(($H29      =0),0,((($J29      -$H29      )/$H29      )*100))</f>
        <v>-55.370524562864276</v>
      </c>
      <c r="S29" s="49">
        <f>IF(($I29      =0),0,((($K29      -$I29      )/$I29      )*100))</f>
        <v>78.544249092742078</v>
      </c>
      <c r="T29" s="48">
        <f>IF(($E29      =0),0,(($P29      /$E29      )*100))</f>
        <v>13.91492429704398</v>
      </c>
      <c r="U29" s="50">
        <f>IF(($E29      =0),0,(($Q29      /$E29      )*100))</f>
        <v>15.205775855163022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2484502000</v>
      </c>
      <c r="C30" s="95">
        <f>SUM(C26:C29)</f>
        <v>0</v>
      </c>
      <c r="D30" s="95"/>
      <c r="E30" s="95">
        <f>$B30      +$C30      +$D30</f>
        <v>2484502000</v>
      </c>
      <c r="F30" s="96">
        <f t="shared" ref="F30:O30" si="16">SUM(F26:F29)</f>
        <v>2484502000</v>
      </c>
      <c r="G30" s="97">
        <f t="shared" si="16"/>
        <v>881327000</v>
      </c>
      <c r="H30" s="96">
        <f t="shared" si="16"/>
        <v>115144000</v>
      </c>
      <c r="I30" s="97">
        <f t="shared" si="16"/>
        <v>104648554</v>
      </c>
      <c r="J30" s="96">
        <f t="shared" si="16"/>
        <v>306588000</v>
      </c>
      <c r="K30" s="97">
        <f t="shared" si="16"/>
        <v>303534680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421732000</v>
      </c>
      <c r="Q30" s="97">
        <f>$I30      +$K30      +$M30      +$O30</f>
        <v>408183234</v>
      </c>
      <c r="R30" s="52">
        <f>IF(($H30      =0),0,((($J30      -$H30      )/$H30      )*100))</f>
        <v>166.26485096922116</v>
      </c>
      <c r="S30" s="53">
        <f>IF(($I30      =0),0,((($K30      -$I30      )/$I30      )*100))</f>
        <v>190.05148030999069</v>
      </c>
      <c r="T30" s="52">
        <f>IF($E30   =0,0,($P30   /$E30   )*100)</f>
        <v>16.974508372301571</v>
      </c>
      <c r="U30" s="54">
        <f>IF($E30   =0,0,($Q30   /$E30   )*100)</f>
        <v>16.429177114769882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107207000</v>
      </c>
      <c r="C32" s="92">
        <v>0</v>
      </c>
      <c r="D32" s="92"/>
      <c r="E32" s="92">
        <f>$B32      +$C32      +$D32</f>
        <v>107207000</v>
      </c>
      <c r="F32" s="93">
        <v>107207000</v>
      </c>
      <c r="G32" s="94">
        <v>73302000</v>
      </c>
      <c r="H32" s="93">
        <v>23732000</v>
      </c>
      <c r="I32" s="94">
        <v>17460460</v>
      </c>
      <c r="J32" s="93">
        <v>36344000</v>
      </c>
      <c r="K32" s="94">
        <v>37058533</v>
      </c>
      <c r="L32" s="93"/>
      <c r="M32" s="94"/>
      <c r="N32" s="93"/>
      <c r="O32" s="94"/>
      <c r="P32" s="93">
        <f>$H32      +$J32      +$L32      +$N32</f>
        <v>60076000</v>
      </c>
      <c r="Q32" s="94">
        <f>$I32      +$K32      +$M32      +$O32</f>
        <v>54518993</v>
      </c>
      <c r="R32" s="48">
        <f>IF(($H32      =0),0,((($J32      -$H32      )/$H32      )*100))</f>
        <v>53.143435024439576</v>
      </c>
      <c r="S32" s="49">
        <f>IF(($I32      =0),0,((($K32      -$I32      )/$I32      )*100))</f>
        <v>112.24259269228875</v>
      </c>
      <c r="T32" s="48">
        <f>IF(($E32      =0),0,(($P32      /$E32      )*100))</f>
        <v>56.037385618476407</v>
      </c>
      <c r="U32" s="50">
        <f>IF(($E32      =0),0,(($Q32      /$E32      )*100))</f>
        <v>50.853948902590318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107207000</v>
      </c>
      <c r="C33" s="95">
        <f>C32</f>
        <v>0</v>
      </c>
      <c r="D33" s="95"/>
      <c r="E33" s="95">
        <f>$B33      +$C33      +$D33</f>
        <v>107207000</v>
      </c>
      <c r="F33" s="96">
        <f t="shared" ref="F33:O33" si="17">F32</f>
        <v>107207000</v>
      </c>
      <c r="G33" s="97">
        <f t="shared" si="17"/>
        <v>73302000</v>
      </c>
      <c r="H33" s="96">
        <f t="shared" si="17"/>
        <v>23732000</v>
      </c>
      <c r="I33" s="97">
        <f t="shared" si="17"/>
        <v>17460460</v>
      </c>
      <c r="J33" s="96">
        <f t="shared" si="17"/>
        <v>36344000</v>
      </c>
      <c r="K33" s="97">
        <f t="shared" si="17"/>
        <v>37058533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60076000</v>
      </c>
      <c r="Q33" s="97">
        <f>$I33      +$K33      +$M33      +$O33</f>
        <v>54518993</v>
      </c>
      <c r="R33" s="52">
        <f>IF(($H33      =0),0,((($J33      -$H33      )/$H33      )*100))</f>
        <v>53.143435024439576</v>
      </c>
      <c r="S33" s="53">
        <f>IF(($I33      =0),0,((($K33      -$I33      )/$I33      )*100))</f>
        <v>112.24259269228875</v>
      </c>
      <c r="T33" s="52">
        <f>IF($E33   =0,0,($P33   /$E33   )*100)</f>
        <v>56.037385618476407</v>
      </c>
      <c r="U33" s="54">
        <f>IF($E33   =0,0,($Q33   /$E33   )*100)</f>
        <v>50.853948902590318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172571000</v>
      </c>
      <c r="C35" s="92">
        <v>0</v>
      </c>
      <c r="D35" s="92"/>
      <c r="E35" s="92">
        <f t="shared" ref="E35:E40" si="18">$B35      +$C35      +$D35</f>
        <v>172571000</v>
      </c>
      <c r="F35" s="93">
        <v>172571000</v>
      </c>
      <c r="G35" s="94">
        <v>164015000</v>
      </c>
      <c r="H35" s="93">
        <v>10392000</v>
      </c>
      <c r="I35" s="94">
        <v>12777858</v>
      </c>
      <c r="J35" s="93">
        <v>22788000</v>
      </c>
      <c r="K35" s="94">
        <v>24920397</v>
      </c>
      <c r="L35" s="93"/>
      <c r="M35" s="94"/>
      <c r="N35" s="93"/>
      <c r="O35" s="94"/>
      <c r="P35" s="93">
        <f t="shared" ref="P35:P40" si="19">$H35      +$J35      +$L35      +$N35</f>
        <v>33180000</v>
      </c>
      <c r="Q35" s="94">
        <f t="shared" ref="Q35:Q40" si="20">$I35      +$K35      +$M35      +$O35</f>
        <v>37698255</v>
      </c>
      <c r="R35" s="48">
        <f t="shared" ref="R35:R40" si="21">IF(($H35      =0),0,((($J35      -$H35      )/$H35      )*100))</f>
        <v>119.28406466512702</v>
      </c>
      <c r="S35" s="49">
        <f t="shared" ref="S35:S40" si="22">IF(($I35      =0),0,((($K35      -$I35      )/$I35      )*100))</f>
        <v>95.027969476574242</v>
      </c>
      <c r="T35" s="48">
        <f t="shared" ref="T35:T39" si="23">IF(($E35      =0),0,(($P35      /$E35      )*100))</f>
        <v>19.226868940899688</v>
      </c>
      <c r="U35" s="50">
        <f t="shared" ref="U35:U39" si="24">IF(($E35      =0),0,(($Q35      /$E35      )*100))</f>
        <v>21.845069565570114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131493000</v>
      </c>
      <c r="C36" s="92">
        <v>0</v>
      </c>
      <c r="D36" s="92"/>
      <c r="E36" s="92">
        <f t="shared" si="18"/>
        <v>131493000</v>
      </c>
      <c r="F36" s="93">
        <v>131493000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28159000</v>
      </c>
      <c r="C38" s="92">
        <v>0</v>
      </c>
      <c r="D38" s="92"/>
      <c r="E38" s="92">
        <f t="shared" si="18"/>
        <v>28159000</v>
      </c>
      <c r="F38" s="93">
        <v>28159000</v>
      </c>
      <c r="G38" s="94">
        <v>15659000</v>
      </c>
      <c r="H38" s="93">
        <v>3006000</v>
      </c>
      <c r="I38" s="94">
        <v>2273575</v>
      </c>
      <c r="J38" s="93">
        <v>4921000</v>
      </c>
      <c r="K38" s="94">
        <v>6591701</v>
      </c>
      <c r="L38" s="93"/>
      <c r="M38" s="94"/>
      <c r="N38" s="93"/>
      <c r="O38" s="94"/>
      <c r="P38" s="93">
        <f t="shared" si="19"/>
        <v>7927000</v>
      </c>
      <c r="Q38" s="94">
        <f t="shared" si="20"/>
        <v>8865276</v>
      </c>
      <c r="R38" s="48">
        <f t="shared" si="21"/>
        <v>63.705921490352623</v>
      </c>
      <c r="S38" s="49">
        <f t="shared" si="22"/>
        <v>189.92670134040003</v>
      </c>
      <c r="T38" s="48">
        <f t="shared" si="23"/>
        <v>28.150857629887426</v>
      </c>
      <c r="U38" s="50">
        <f t="shared" si="24"/>
        <v>31.48292197876345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332223000</v>
      </c>
      <c r="C40" s="95">
        <f>SUM(C35:C39)</f>
        <v>0</v>
      </c>
      <c r="D40" s="95"/>
      <c r="E40" s="95">
        <f t="shared" si="18"/>
        <v>332223000</v>
      </c>
      <c r="F40" s="96">
        <f t="shared" ref="F40:O40" si="25">SUM(F35:F39)</f>
        <v>332223000</v>
      </c>
      <c r="G40" s="97">
        <f t="shared" si="25"/>
        <v>179674000</v>
      </c>
      <c r="H40" s="96">
        <f t="shared" si="25"/>
        <v>13398000</v>
      </c>
      <c r="I40" s="97">
        <f t="shared" si="25"/>
        <v>15051433</v>
      </c>
      <c r="J40" s="96">
        <f t="shared" si="25"/>
        <v>27709000</v>
      </c>
      <c r="K40" s="97">
        <f t="shared" si="25"/>
        <v>31512098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41107000</v>
      </c>
      <c r="Q40" s="97">
        <f t="shared" si="20"/>
        <v>46563531</v>
      </c>
      <c r="R40" s="52">
        <f t="shared" si="21"/>
        <v>106.81444991789819</v>
      </c>
      <c r="S40" s="53">
        <f t="shared" si="22"/>
        <v>109.36277628847699</v>
      </c>
      <c r="T40" s="52">
        <f>IF((+$E35+$E38) =0,0,(P40   /(+$E35+$E38) )*100)</f>
        <v>20.47875255318089</v>
      </c>
      <c r="U40" s="54">
        <f>IF((+$E35+$E38) =0,0,(Q40   /(+$E35+$E38) )*100)</f>
        <v>23.197096099237783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27661000</v>
      </c>
      <c r="C43" s="92">
        <v>0</v>
      </c>
      <c r="D43" s="92"/>
      <c r="E43" s="92">
        <f t="shared" si="26"/>
        <v>27661000</v>
      </c>
      <c r="F43" s="93">
        <v>27661000</v>
      </c>
      <c r="G43" s="94">
        <v>16202000</v>
      </c>
      <c r="H43" s="93"/>
      <c r="I43" s="94"/>
      <c r="J43" s="93">
        <v>5643000</v>
      </c>
      <c r="K43" s="94">
        <v>1444921</v>
      </c>
      <c r="L43" s="93"/>
      <c r="M43" s="94"/>
      <c r="N43" s="93"/>
      <c r="O43" s="94"/>
      <c r="P43" s="93">
        <f t="shared" si="27"/>
        <v>5643000</v>
      </c>
      <c r="Q43" s="94">
        <f t="shared" si="28"/>
        <v>1444921</v>
      </c>
      <c r="R43" s="48">
        <f t="shared" si="29"/>
        <v>0</v>
      </c>
      <c r="S43" s="49">
        <f t="shared" si="30"/>
        <v>0</v>
      </c>
      <c r="T43" s="48">
        <f t="shared" si="31"/>
        <v>20.400563970933806</v>
      </c>
      <c r="U43" s="50">
        <f t="shared" si="32"/>
        <v>5.2236759336249587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129000000</v>
      </c>
      <c r="C51" s="92">
        <v>0</v>
      </c>
      <c r="D51" s="92"/>
      <c r="E51" s="92">
        <f t="shared" si="26"/>
        <v>129000000</v>
      </c>
      <c r="F51" s="93">
        <v>129000000</v>
      </c>
      <c r="G51" s="94">
        <v>68569000</v>
      </c>
      <c r="H51" s="93">
        <v>1713000</v>
      </c>
      <c r="I51" s="94">
        <v>3449020</v>
      </c>
      <c r="J51" s="93">
        <v>26477000</v>
      </c>
      <c r="K51" s="94">
        <v>31246167</v>
      </c>
      <c r="L51" s="93"/>
      <c r="M51" s="94"/>
      <c r="N51" s="93"/>
      <c r="O51" s="94"/>
      <c r="P51" s="93">
        <f t="shared" si="27"/>
        <v>28190000</v>
      </c>
      <c r="Q51" s="94">
        <f t="shared" si="28"/>
        <v>34695187</v>
      </c>
      <c r="R51" s="48">
        <f t="shared" si="29"/>
        <v>1445.6509048453006</v>
      </c>
      <c r="S51" s="49">
        <f t="shared" si="30"/>
        <v>805.94334042713581</v>
      </c>
      <c r="T51" s="48">
        <f t="shared" si="31"/>
        <v>21.852713178294575</v>
      </c>
      <c r="U51" s="50">
        <f t="shared" si="32"/>
        <v>26.895493798449611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178634000</v>
      </c>
      <c r="C53" s="95">
        <f>SUM(C42:C52)</f>
        <v>0</v>
      </c>
      <c r="D53" s="95"/>
      <c r="E53" s="95">
        <f t="shared" si="26"/>
        <v>178634000</v>
      </c>
      <c r="F53" s="96">
        <f t="shared" ref="F53:O53" si="33">SUM(F42:F52)</f>
        <v>178634000</v>
      </c>
      <c r="G53" s="97">
        <f t="shared" si="33"/>
        <v>84771000</v>
      </c>
      <c r="H53" s="96">
        <f t="shared" si="33"/>
        <v>1713000</v>
      </c>
      <c r="I53" s="97">
        <f t="shared" si="33"/>
        <v>3449020</v>
      </c>
      <c r="J53" s="96">
        <f t="shared" si="33"/>
        <v>32120000</v>
      </c>
      <c r="K53" s="97">
        <f t="shared" si="33"/>
        <v>32691088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33833000</v>
      </c>
      <c r="Q53" s="97">
        <f t="shared" si="28"/>
        <v>36140108</v>
      </c>
      <c r="R53" s="52">
        <f t="shared" si="29"/>
        <v>1775.072971395213</v>
      </c>
      <c r="S53" s="53">
        <f t="shared" si="30"/>
        <v>847.83700877350668</v>
      </c>
      <c r="T53" s="52">
        <f>IF((+$E43+$E45+$E47+$E48+$E51) =0,0,(P53   /(+$E43+$E45+$E47+$E48+$E51) )*100)</f>
        <v>21.596313058131887</v>
      </c>
      <c r="U53" s="54">
        <f>IF((+$E43+$E45+$E47+$E48+$E51) =0,0,(Q53   /(+$E43+$E45+$E47+$E48+$E51) )*100)</f>
        <v>23.068988452773823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>
        <v>119505873</v>
      </c>
      <c r="L65" s="93"/>
      <c r="M65" s="94"/>
      <c r="N65" s="93"/>
      <c r="O65" s="94"/>
      <c r="P65" s="93">
        <f t="shared" si="36"/>
        <v>65743000</v>
      </c>
      <c r="Q65" s="94">
        <f t="shared" si="37"/>
        <v>185544159</v>
      </c>
      <c r="R65" s="48">
        <f t="shared" si="38"/>
        <v>-100</v>
      </c>
      <c r="S65" s="49">
        <f t="shared" si="39"/>
        <v>80.964528667506613</v>
      </c>
      <c r="T65" s="48">
        <f t="shared" si="40"/>
        <v>12.688269579650289</v>
      </c>
      <c r="U65" s="50">
        <f t="shared" si="41"/>
        <v>35.809657428494226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119505873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185544159</v>
      </c>
      <c r="R66" s="52">
        <f t="shared" si="38"/>
        <v>-100</v>
      </c>
      <c r="S66" s="53">
        <f t="shared" si="39"/>
        <v>80.964528667506613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35.809657428494226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3956974000</v>
      </c>
      <c r="C67" s="104">
        <f>SUM(C9:C15,C18:C23,C26:C29,C32,C35:C39,C42:C52,C55:C58,C61:C65)</f>
        <v>0</v>
      </c>
      <c r="D67" s="104"/>
      <c r="E67" s="104">
        <f t="shared" si="35"/>
        <v>3956974000</v>
      </c>
      <c r="F67" s="105">
        <f t="shared" ref="F67:O67" si="43">SUM(F9:F15,F18:F23,F26:F29,F32,F35:F39,F42:F52,F55:F58,F61:F65)</f>
        <v>3956974000</v>
      </c>
      <c r="G67" s="106">
        <f t="shared" si="43"/>
        <v>1479224000</v>
      </c>
      <c r="H67" s="105">
        <f t="shared" si="43"/>
        <v>242400000</v>
      </c>
      <c r="I67" s="106">
        <f t="shared" si="43"/>
        <v>216894111</v>
      </c>
      <c r="J67" s="105">
        <f t="shared" si="43"/>
        <v>439318000</v>
      </c>
      <c r="K67" s="106">
        <f t="shared" si="43"/>
        <v>583899898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681718000</v>
      </c>
      <c r="Q67" s="106">
        <f t="shared" si="37"/>
        <v>800794009</v>
      </c>
      <c r="R67" s="61">
        <f t="shared" si="38"/>
        <v>81.236798679867988</v>
      </c>
      <c r="S67" s="62">
        <f t="shared" si="39"/>
        <v>169.20965963893781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17.99056714313009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21.132988107591149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454428000</v>
      </c>
      <c r="C69" s="92">
        <v>0</v>
      </c>
      <c r="D69" s="92"/>
      <c r="E69" s="92">
        <f>$B69      +$C69      +$D69</f>
        <v>454428000</v>
      </c>
      <c r="F69" s="93">
        <v>454428000</v>
      </c>
      <c r="G69" s="94">
        <v>258188000</v>
      </c>
      <c r="H69" s="93">
        <v>69178000</v>
      </c>
      <c r="I69" s="94">
        <v>74789466</v>
      </c>
      <c r="J69" s="93">
        <v>103690000</v>
      </c>
      <c r="K69" s="94">
        <v>105419803</v>
      </c>
      <c r="L69" s="93"/>
      <c r="M69" s="94"/>
      <c r="N69" s="93"/>
      <c r="O69" s="94"/>
      <c r="P69" s="93">
        <f>$H69      +$J69      +$L69      +$N69</f>
        <v>172868000</v>
      </c>
      <c r="Q69" s="94">
        <f>$I69      +$K69      +$M69      +$O69</f>
        <v>180209269</v>
      </c>
      <c r="R69" s="48">
        <f>IF(($H69      =0),0,((($J69      -$H69      )/$H69      )*100))</f>
        <v>49.888692937060917</v>
      </c>
      <c r="S69" s="49">
        <f>IF(($I69      =0),0,((($K69      -$I69      )/$I69      )*100))</f>
        <v>40.955416100978717</v>
      </c>
      <c r="T69" s="48">
        <f>IF(($E69      =0),0,(($P69      /$E69      )*100))</f>
        <v>38.040789740068831</v>
      </c>
      <c r="U69" s="50">
        <f>IF(($E69      =0),0,(($Q69      /$E69      )*100))</f>
        <v>39.656286364396557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454428000</v>
      </c>
      <c r="C70" s="101">
        <f>C69</f>
        <v>0</v>
      </c>
      <c r="D70" s="101"/>
      <c r="E70" s="101">
        <f>$B70      +$C70      +$D70</f>
        <v>454428000</v>
      </c>
      <c r="F70" s="102">
        <f t="shared" ref="F70:O70" si="44">F69</f>
        <v>454428000</v>
      </c>
      <c r="G70" s="103">
        <f t="shared" si="44"/>
        <v>258188000</v>
      </c>
      <c r="H70" s="102">
        <f t="shared" si="44"/>
        <v>69178000</v>
      </c>
      <c r="I70" s="103">
        <f t="shared" si="44"/>
        <v>74789466</v>
      </c>
      <c r="J70" s="102">
        <f t="shared" si="44"/>
        <v>103690000</v>
      </c>
      <c r="K70" s="103">
        <f t="shared" si="44"/>
        <v>105419803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172868000</v>
      </c>
      <c r="Q70" s="103">
        <f>$I70      +$K70      +$M70      +$O70</f>
        <v>180209269</v>
      </c>
      <c r="R70" s="57">
        <f>IF(($H70      =0),0,((($J70      -$H70      )/$H70      )*100))</f>
        <v>49.888692937060917</v>
      </c>
      <c r="S70" s="58">
        <f>IF(($I70      =0),0,((($K70      -$I70      )/$I70      )*100))</f>
        <v>40.955416100978717</v>
      </c>
      <c r="T70" s="57">
        <f>IF($E70   =0,0,($P70   /$E70   )*100)</f>
        <v>38.040789740068831</v>
      </c>
      <c r="U70" s="59">
        <f>IF($E70   =0,0,($Q70   /$E70 )*100)</f>
        <v>39.656286364396557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454428000</v>
      </c>
      <c r="C71" s="104">
        <f>C69</f>
        <v>0</v>
      </c>
      <c r="D71" s="104"/>
      <c r="E71" s="104">
        <f>$B71      +$C71      +$D71</f>
        <v>454428000</v>
      </c>
      <c r="F71" s="105">
        <f t="shared" ref="F71:O71" si="45">F69</f>
        <v>454428000</v>
      </c>
      <c r="G71" s="106">
        <f t="shared" si="45"/>
        <v>258188000</v>
      </c>
      <c r="H71" s="105">
        <f t="shared" si="45"/>
        <v>69178000</v>
      </c>
      <c r="I71" s="106">
        <f t="shared" si="45"/>
        <v>74789466</v>
      </c>
      <c r="J71" s="105">
        <f t="shared" si="45"/>
        <v>103690000</v>
      </c>
      <c r="K71" s="106">
        <f t="shared" si="45"/>
        <v>105419803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172868000</v>
      </c>
      <c r="Q71" s="106">
        <f>$I71      +$K71      +$M71      +$O71</f>
        <v>180209269</v>
      </c>
      <c r="R71" s="61">
        <f>IF(($H71      =0),0,((($J71      -$H71      )/$H71      )*100))</f>
        <v>49.888692937060917</v>
      </c>
      <c r="S71" s="62">
        <f>IF(($I71      =0),0,((($K71      -$I71      )/$I71      )*100))</f>
        <v>40.955416100978717</v>
      </c>
      <c r="T71" s="61">
        <f>IF($E71   =0,0,($P71   /$E71   )*100)</f>
        <v>38.040789740068831</v>
      </c>
      <c r="U71" s="65">
        <f>IF($E71   =0,0,($Q71   /$E71   )*100)</f>
        <v>39.656286364396557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4411402000</v>
      </c>
      <c r="C72" s="104">
        <f>SUM(C9:C15,C18:C23,C26:C29,C32,C35:C39,C42:C52,C55:C58,C61:C65,C69)</f>
        <v>0</v>
      </c>
      <c r="D72" s="104"/>
      <c r="E72" s="104">
        <f>$B72      +$C72      +$D72</f>
        <v>4411402000</v>
      </c>
      <c r="F72" s="105">
        <f t="shared" ref="F72:O72" si="46">SUM(F9:F15,F18:F23,F26:F29,F32,F35:F39,F42:F52,F55:F58,F61:F65,F69)</f>
        <v>4411402000</v>
      </c>
      <c r="G72" s="106">
        <f t="shared" si="46"/>
        <v>1737412000</v>
      </c>
      <c r="H72" s="105">
        <f t="shared" si="46"/>
        <v>311578000</v>
      </c>
      <c r="I72" s="106">
        <f t="shared" si="46"/>
        <v>291683577</v>
      </c>
      <c r="J72" s="105">
        <f t="shared" si="46"/>
        <v>543008000</v>
      </c>
      <c r="K72" s="106">
        <f t="shared" si="46"/>
        <v>689319701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854586000</v>
      </c>
      <c r="Q72" s="106">
        <f>$I72      +$K72      +$M72      +$O72</f>
        <v>981003278</v>
      </c>
      <c r="R72" s="61">
        <f>IF(($H72      =0),0,((($J72      -$H72      )/$H72      )*100))</f>
        <v>74.276746111728045</v>
      </c>
      <c r="S72" s="62">
        <f>IF(($I72      =0),0,((($K72      -$I72      )/$I72      )*100))</f>
        <v>136.32448151168964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20.137586315454119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23.767268534591679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jE0AAGOz3hTl39/ebtDL/1WGQxU8e0XSKp7utDuObcti4bBPCoiHPItPpmr4YIsjWM0woPyY9QVXXkOBbxUSA==" saltValue="fEoh6AU+Xto6lpqgyiEs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166000</v>
      </c>
      <c r="I10" s="94"/>
      <c r="J10" s="93">
        <v>200000</v>
      </c>
      <c r="K10" s="94">
        <v>258213</v>
      </c>
      <c r="L10" s="93"/>
      <c r="M10" s="94"/>
      <c r="N10" s="93"/>
      <c r="O10" s="94"/>
      <c r="P10" s="93">
        <f t="shared" ref="P10:P16" si="1">$H10      +$J10      +$L10      +$N10</f>
        <v>366000</v>
      </c>
      <c r="Q10" s="94">
        <f t="shared" ref="Q10:Q16" si="2">$I10      +$K10      +$M10      +$O10</f>
        <v>258213</v>
      </c>
      <c r="R10" s="48">
        <f t="shared" ref="R10:R16" si="3">IF(($H10      =0),0,((($J10      -$H10      )/$H10      )*100))</f>
        <v>20.481927710843372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23.612903225806452</v>
      </c>
      <c r="U10" s="50">
        <f t="shared" ref="U10:U15" si="6">IF(($E10      =0),0,(($Q10      /$E10      )*100))</f>
        <v>16.658903225806451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166000</v>
      </c>
      <c r="I16" s="97">
        <f t="shared" si="7"/>
        <v>0</v>
      </c>
      <c r="J16" s="96">
        <f t="shared" si="7"/>
        <v>200000</v>
      </c>
      <c r="K16" s="97">
        <f t="shared" si="7"/>
        <v>258213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366000</v>
      </c>
      <c r="Q16" s="97">
        <f t="shared" si="2"/>
        <v>258213</v>
      </c>
      <c r="R16" s="52">
        <f t="shared" si="3"/>
        <v>20.481927710843372</v>
      </c>
      <c r="S16" s="53">
        <f t="shared" si="4"/>
        <v>0</v>
      </c>
      <c r="T16" s="52">
        <f>IF((SUM($E9:$E13)+$E15)=0,0,(P16/(SUM($E9:$E13)+$E15)*100))</f>
        <v>23.612903225806452</v>
      </c>
      <c r="U16" s="54">
        <f>IF((SUM($E9:$E13)+$E15)=0,0,(Q16/(SUM($E9:$E13)+$E15)*100))</f>
        <v>16.658903225806451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2075000</v>
      </c>
      <c r="C32" s="92">
        <v>0</v>
      </c>
      <c r="D32" s="92"/>
      <c r="E32" s="92">
        <f>$B32      +$C32      +$D32</f>
        <v>2075000</v>
      </c>
      <c r="F32" s="93">
        <v>2075000</v>
      </c>
      <c r="G32" s="94">
        <v>1452000</v>
      </c>
      <c r="H32" s="93">
        <v>358000</v>
      </c>
      <c r="I32" s="94"/>
      <c r="J32" s="93">
        <v>560000</v>
      </c>
      <c r="K32" s="94">
        <v>709705</v>
      </c>
      <c r="L32" s="93"/>
      <c r="M32" s="94"/>
      <c r="N32" s="93"/>
      <c r="O32" s="94"/>
      <c r="P32" s="93">
        <f>$H32      +$J32      +$L32      +$N32</f>
        <v>918000</v>
      </c>
      <c r="Q32" s="94">
        <f>$I32      +$K32      +$M32      +$O32</f>
        <v>709705</v>
      </c>
      <c r="R32" s="48">
        <f>IF(($H32      =0),0,((($J32      -$H32      )/$H32      )*100))</f>
        <v>56.424581005586596</v>
      </c>
      <c r="S32" s="49">
        <f>IF(($I32      =0),0,((($K32      -$I32      )/$I32      )*100))</f>
        <v>0</v>
      </c>
      <c r="T32" s="48">
        <f>IF(($E32      =0),0,(($P32      /$E32      )*100))</f>
        <v>44.24096385542169</v>
      </c>
      <c r="U32" s="50">
        <f>IF(($E32      =0),0,(($Q32      /$E32      )*100))</f>
        <v>34.202650602409641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2075000</v>
      </c>
      <c r="C33" s="95">
        <f>C32</f>
        <v>0</v>
      </c>
      <c r="D33" s="95"/>
      <c r="E33" s="95">
        <f>$B33      +$C33      +$D33</f>
        <v>2075000</v>
      </c>
      <c r="F33" s="96">
        <f t="shared" ref="F33:O33" si="17">F32</f>
        <v>2075000</v>
      </c>
      <c r="G33" s="97">
        <f t="shared" si="17"/>
        <v>1452000</v>
      </c>
      <c r="H33" s="96">
        <f t="shared" si="17"/>
        <v>358000</v>
      </c>
      <c r="I33" s="97">
        <f t="shared" si="17"/>
        <v>0</v>
      </c>
      <c r="J33" s="96">
        <f t="shared" si="17"/>
        <v>560000</v>
      </c>
      <c r="K33" s="97">
        <f t="shared" si="17"/>
        <v>709705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918000</v>
      </c>
      <c r="Q33" s="97">
        <f>$I33      +$K33      +$M33      +$O33</f>
        <v>709705</v>
      </c>
      <c r="R33" s="52">
        <f>IF(($H33      =0),0,((($J33      -$H33      )/$H33      )*100))</f>
        <v>56.424581005586596</v>
      </c>
      <c r="S33" s="53">
        <f>IF(($I33      =0),0,((($K33      -$I33      )/$I33      )*100))</f>
        <v>0</v>
      </c>
      <c r="T33" s="52">
        <f>IF($E33   =0,0,($P33   /$E33   )*100)</f>
        <v>44.24096385542169</v>
      </c>
      <c r="U33" s="54">
        <f>IF($E33   =0,0,($Q33   /$E33   )*100)</f>
        <v>34.202650602409641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</v>
      </c>
      <c r="C35" s="92">
        <v>0</v>
      </c>
      <c r="D35" s="92"/>
      <c r="E35" s="92">
        <f t="shared" ref="E35:E40" si="18">$B35      +$C35      +$D35</f>
        <v>1000000</v>
      </c>
      <c r="F35" s="93">
        <v>1000000</v>
      </c>
      <c r="G35" s="94">
        <v>1000000</v>
      </c>
      <c r="H35" s="93"/>
      <c r="I35" s="94"/>
      <c r="J35" s="93">
        <v>1000000</v>
      </c>
      <c r="K35" s="94">
        <v>925819</v>
      </c>
      <c r="L35" s="93"/>
      <c r="M35" s="94"/>
      <c r="N35" s="93"/>
      <c r="O35" s="94"/>
      <c r="P35" s="93">
        <f t="shared" ref="P35:P40" si="19">$H35      +$J35      +$L35      +$N35</f>
        <v>1000000</v>
      </c>
      <c r="Q35" s="94">
        <f t="shared" ref="Q35:Q40" si="20">$I35      +$K35      +$M35      +$O35</f>
        <v>925819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92.58189999999999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1000000</v>
      </c>
      <c r="C40" s="95">
        <f>SUM(C35:C39)</f>
        <v>0</v>
      </c>
      <c r="D40" s="95"/>
      <c r="E40" s="95">
        <f t="shared" si="18"/>
        <v>1000000</v>
      </c>
      <c r="F40" s="96">
        <f t="shared" ref="F40:O40" si="25">SUM(F35:F39)</f>
        <v>1000000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1000000</v>
      </c>
      <c r="K40" s="97">
        <f t="shared" si="25"/>
        <v>925819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1000000</v>
      </c>
      <c r="Q40" s="97">
        <f t="shared" si="20"/>
        <v>925819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92.58189999999999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6596000</v>
      </c>
      <c r="C51" s="92">
        <v>0</v>
      </c>
      <c r="D51" s="92"/>
      <c r="E51" s="92">
        <f t="shared" si="26"/>
        <v>6596000</v>
      </c>
      <c r="F51" s="93">
        <v>6596000</v>
      </c>
      <c r="G51" s="94">
        <v>6596000</v>
      </c>
      <c r="H51" s="93"/>
      <c r="I51" s="94"/>
      <c r="J51" s="93">
        <v>2159000</v>
      </c>
      <c r="K51" s="94">
        <v>4879838</v>
      </c>
      <c r="L51" s="93"/>
      <c r="M51" s="94"/>
      <c r="N51" s="93"/>
      <c r="O51" s="94"/>
      <c r="P51" s="93">
        <f t="shared" si="27"/>
        <v>2159000</v>
      </c>
      <c r="Q51" s="94">
        <f t="shared" si="28"/>
        <v>4879838</v>
      </c>
      <c r="R51" s="48">
        <f t="shared" si="29"/>
        <v>0</v>
      </c>
      <c r="S51" s="49">
        <f t="shared" si="30"/>
        <v>0</v>
      </c>
      <c r="T51" s="48">
        <f t="shared" si="31"/>
        <v>32.731958762886599</v>
      </c>
      <c r="U51" s="50">
        <f t="shared" si="32"/>
        <v>73.981776834445128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6596000</v>
      </c>
      <c r="C53" s="95">
        <f>SUM(C42:C52)</f>
        <v>0</v>
      </c>
      <c r="D53" s="95"/>
      <c r="E53" s="95">
        <f t="shared" si="26"/>
        <v>6596000</v>
      </c>
      <c r="F53" s="96">
        <f t="shared" ref="F53:O53" si="33">SUM(F42:F52)</f>
        <v>6596000</v>
      </c>
      <c r="G53" s="97">
        <f t="shared" si="33"/>
        <v>6596000</v>
      </c>
      <c r="H53" s="96">
        <f t="shared" si="33"/>
        <v>0</v>
      </c>
      <c r="I53" s="97">
        <f t="shared" si="33"/>
        <v>0</v>
      </c>
      <c r="J53" s="96">
        <f t="shared" si="33"/>
        <v>2159000</v>
      </c>
      <c r="K53" s="97">
        <f t="shared" si="33"/>
        <v>4879838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2159000</v>
      </c>
      <c r="Q53" s="97">
        <f t="shared" si="28"/>
        <v>4879838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32.731958762886599</v>
      </c>
      <c r="U53" s="54">
        <f>IF((+$E43+$E45+$E47+$E48+$E51) =0,0,(Q53   /(+$E43+$E45+$E47+$E48+$E51) )*100)</f>
        <v>73.981776834445128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11221000</v>
      </c>
      <c r="C67" s="104">
        <f>SUM(C9:C15,C18:C23,C26:C29,C32,C35:C39,C42:C52,C55:C58,C61:C65)</f>
        <v>0</v>
      </c>
      <c r="D67" s="104"/>
      <c r="E67" s="104">
        <f t="shared" si="35"/>
        <v>11221000</v>
      </c>
      <c r="F67" s="105">
        <f t="shared" ref="F67:O67" si="43">SUM(F9:F15,F18:F23,F26:F29,F32,F35:F39,F42:F52,F55:F58,F61:F65)</f>
        <v>11221000</v>
      </c>
      <c r="G67" s="106">
        <f t="shared" si="43"/>
        <v>10598000</v>
      </c>
      <c r="H67" s="105">
        <f t="shared" si="43"/>
        <v>524000</v>
      </c>
      <c r="I67" s="106">
        <f t="shared" si="43"/>
        <v>0</v>
      </c>
      <c r="J67" s="105">
        <f t="shared" si="43"/>
        <v>3919000</v>
      </c>
      <c r="K67" s="106">
        <f t="shared" si="43"/>
        <v>6773575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4443000</v>
      </c>
      <c r="Q67" s="106">
        <f t="shared" si="37"/>
        <v>6773575</v>
      </c>
      <c r="R67" s="61">
        <f t="shared" si="38"/>
        <v>647.90076335877859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39.595401479369045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60.365163532661967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15134000</v>
      </c>
      <c r="C69" s="92">
        <v>0</v>
      </c>
      <c r="D69" s="92"/>
      <c r="E69" s="92">
        <f>$B69      +$C69      +$D69</f>
        <v>15134000</v>
      </c>
      <c r="F69" s="93">
        <v>15134000</v>
      </c>
      <c r="G69" s="94">
        <v>2378000</v>
      </c>
      <c r="H69" s="93">
        <v>189000</v>
      </c>
      <c r="I69" s="94">
        <v>1139759</v>
      </c>
      <c r="J69" s="93">
        <v>2097000</v>
      </c>
      <c r="K69" s="94">
        <v>2002722</v>
      </c>
      <c r="L69" s="93"/>
      <c r="M69" s="94"/>
      <c r="N69" s="93"/>
      <c r="O69" s="94"/>
      <c r="P69" s="93">
        <f>$H69      +$J69      +$L69      +$N69</f>
        <v>2286000</v>
      </c>
      <c r="Q69" s="94">
        <f>$I69      +$K69      +$M69      +$O69</f>
        <v>3142481</v>
      </c>
      <c r="R69" s="48">
        <f>IF(($H69      =0),0,((($J69      -$H69      )/$H69      )*100))</f>
        <v>1009.5238095238095</v>
      </c>
      <c r="S69" s="49">
        <f>IF(($I69      =0),0,((($K69      -$I69      )/$I69      )*100))</f>
        <v>75.714515086083992</v>
      </c>
      <c r="T69" s="48">
        <f>IF(($E69      =0),0,(($P69      /$E69      )*100))</f>
        <v>15.105061451037399</v>
      </c>
      <c r="U69" s="50">
        <f>IF(($E69      =0),0,(($Q69      /$E69      )*100))</f>
        <v>20.764378221223733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15134000</v>
      </c>
      <c r="C70" s="101">
        <f>C69</f>
        <v>0</v>
      </c>
      <c r="D70" s="101"/>
      <c r="E70" s="101">
        <f>$B70      +$C70      +$D70</f>
        <v>15134000</v>
      </c>
      <c r="F70" s="102">
        <f t="shared" ref="F70:O70" si="44">F69</f>
        <v>15134000</v>
      </c>
      <c r="G70" s="103">
        <f t="shared" si="44"/>
        <v>2378000</v>
      </c>
      <c r="H70" s="102">
        <f t="shared" si="44"/>
        <v>189000</v>
      </c>
      <c r="I70" s="103">
        <f t="shared" si="44"/>
        <v>1139759</v>
      </c>
      <c r="J70" s="102">
        <f t="shared" si="44"/>
        <v>2097000</v>
      </c>
      <c r="K70" s="103">
        <f t="shared" si="44"/>
        <v>2002722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2286000</v>
      </c>
      <c r="Q70" s="103">
        <f>$I70      +$K70      +$M70      +$O70</f>
        <v>3142481</v>
      </c>
      <c r="R70" s="57">
        <f>IF(($H70      =0),0,((($J70      -$H70      )/$H70      )*100))</f>
        <v>1009.5238095238095</v>
      </c>
      <c r="S70" s="58">
        <f>IF(($I70      =0),0,((($K70      -$I70      )/$I70      )*100))</f>
        <v>75.714515086083992</v>
      </c>
      <c r="T70" s="57">
        <f>IF($E70   =0,0,($P70   /$E70   )*100)</f>
        <v>15.105061451037399</v>
      </c>
      <c r="U70" s="59">
        <f>IF($E70   =0,0,($Q70   /$E70 )*100)</f>
        <v>20.764378221223733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15134000</v>
      </c>
      <c r="C71" s="104">
        <f>C69</f>
        <v>0</v>
      </c>
      <c r="D71" s="104"/>
      <c r="E71" s="104">
        <f>$B71      +$C71      +$D71</f>
        <v>15134000</v>
      </c>
      <c r="F71" s="105">
        <f t="shared" ref="F71:O71" si="45">F69</f>
        <v>15134000</v>
      </c>
      <c r="G71" s="106">
        <f t="shared" si="45"/>
        <v>2378000</v>
      </c>
      <c r="H71" s="105">
        <f t="shared" si="45"/>
        <v>189000</v>
      </c>
      <c r="I71" s="106">
        <f t="shared" si="45"/>
        <v>1139759</v>
      </c>
      <c r="J71" s="105">
        <f t="shared" si="45"/>
        <v>2097000</v>
      </c>
      <c r="K71" s="106">
        <f t="shared" si="45"/>
        <v>2002722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2286000</v>
      </c>
      <c r="Q71" s="106">
        <f>$I71      +$K71      +$M71      +$O71</f>
        <v>3142481</v>
      </c>
      <c r="R71" s="61">
        <f>IF(($H71      =0),0,((($J71      -$H71      )/$H71      )*100))</f>
        <v>1009.5238095238095</v>
      </c>
      <c r="S71" s="62">
        <f>IF(($I71      =0),0,((($K71      -$I71      )/$I71      )*100))</f>
        <v>75.714515086083992</v>
      </c>
      <c r="T71" s="61">
        <f>IF($E71   =0,0,($P71   /$E71   )*100)</f>
        <v>15.105061451037399</v>
      </c>
      <c r="U71" s="65">
        <f>IF($E71   =0,0,($Q71   /$E71   )*100)</f>
        <v>20.764378221223733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26355000</v>
      </c>
      <c r="C72" s="104">
        <f>SUM(C9:C15,C18:C23,C26:C29,C32,C35:C39,C42:C52,C55:C58,C61:C65,C69)</f>
        <v>0</v>
      </c>
      <c r="D72" s="104"/>
      <c r="E72" s="104">
        <f>$B72      +$C72      +$D72</f>
        <v>26355000</v>
      </c>
      <c r="F72" s="105">
        <f t="shared" ref="F72:O72" si="46">SUM(F9:F15,F18:F23,F26:F29,F32,F35:F39,F42:F52,F55:F58,F61:F65,F69)</f>
        <v>26355000</v>
      </c>
      <c r="G72" s="106">
        <f t="shared" si="46"/>
        <v>12976000</v>
      </c>
      <c r="H72" s="105">
        <f t="shared" si="46"/>
        <v>713000</v>
      </c>
      <c r="I72" s="106">
        <f t="shared" si="46"/>
        <v>1139759</v>
      </c>
      <c r="J72" s="105">
        <f t="shared" si="46"/>
        <v>6016000</v>
      </c>
      <c r="K72" s="106">
        <f t="shared" si="46"/>
        <v>8776297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6729000</v>
      </c>
      <c r="Q72" s="106">
        <f>$I72      +$K72      +$M72      +$O72</f>
        <v>9916056</v>
      </c>
      <c r="R72" s="61">
        <f>IF(($H72      =0),0,((($J72      -$H72      )/$H72      )*100))</f>
        <v>743.75876577840108</v>
      </c>
      <c r="S72" s="62">
        <f>IF(($I72      =0),0,((($K72      -$I72      )/$I72      )*100))</f>
        <v>670.01339756913524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25.532157085941947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37.624951622083096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+yjb/ol+u+o2MwPprhw1QFZ7PFLUhLKWRLEjmg6C/YyyIDKNe4pH0biaVwf43CYFktmVVGJQCQRPk0lFYu85w==" saltValue="nFAEYHtIbgMDcaJqHL+a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240000</v>
      </c>
      <c r="I10" s="94">
        <v>71949</v>
      </c>
      <c r="J10" s="93">
        <v>158000</v>
      </c>
      <c r="K10" s="94">
        <v>325589</v>
      </c>
      <c r="L10" s="93"/>
      <c r="M10" s="94"/>
      <c r="N10" s="93"/>
      <c r="O10" s="94"/>
      <c r="P10" s="93">
        <f t="shared" ref="P10:P16" si="1">$H10      +$J10      +$L10      +$N10</f>
        <v>398000</v>
      </c>
      <c r="Q10" s="94">
        <f t="shared" ref="Q10:Q16" si="2">$I10      +$K10      +$M10      +$O10</f>
        <v>397538</v>
      </c>
      <c r="R10" s="48">
        <f t="shared" ref="R10:R16" si="3">IF(($H10      =0),0,((($J10      -$H10      )/$H10      )*100))</f>
        <v>-34.166666666666664</v>
      </c>
      <c r="S10" s="49">
        <f t="shared" ref="S10:S16" si="4">IF(($I10      =0),0,((($K10      -$I10      )/$I10      )*100))</f>
        <v>352.52748474613963</v>
      </c>
      <c r="T10" s="48">
        <f t="shared" ref="T10:T15" si="5">IF(($E10      =0),0,(($P10      /$E10      )*100))</f>
        <v>25.677419354838708</v>
      </c>
      <c r="U10" s="50">
        <f t="shared" ref="U10:U15" si="6">IF(($E10      =0),0,(($Q10      /$E10      )*100))</f>
        <v>25.647612903225809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240000</v>
      </c>
      <c r="I16" s="97">
        <f t="shared" si="7"/>
        <v>71949</v>
      </c>
      <c r="J16" s="96">
        <f t="shared" si="7"/>
        <v>158000</v>
      </c>
      <c r="K16" s="97">
        <f t="shared" si="7"/>
        <v>325589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398000</v>
      </c>
      <c r="Q16" s="97">
        <f t="shared" si="2"/>
        <v>397538</v>
      </c>
      <c r="R16" s="52">
        <f t="shared" si="3"/>
        <v>-34.166666666666664</v>
      </c>
      <c r="S16" s="53">
        <f t="shared" si="4"/>
        <v>352.52748474613963</v>
      </c>
      <c r="T16" s="52">
        <f>IF((SUM($E9:$E13)+$E15)=0,0,(P16/(SUM($E9:$E13)+$E15)*100))</f>
        <v>25.677419354838708</v>
      </c>
      <c r="U16" s="54">
        <f>IF((SUM($E9:$E13)+$E15)=0,0,(Q16/(SUM($E9:$E13)+$E15)*100))</f>
        <v>25.647612903225809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2646000</v>
      </c>
      <c r="C32" s="92">
        <v>0</v>
      </c>
      <c r="D32" s="92"/>
      <c r="E32" s="92">
        <f>$B32      +$C32      +$D32</f>
        <v>2646000</v>
      </c>
      <c r="F32" s="93">
        <v>2646000</v>
      </c>
      <c r="G32" s="94">
        <v>1852000</v>
      </c>
      <c r="H32" s="93"/>
      <c r="I32" s="94">
        <v>803060</v>
      </c>
      <c r="J32" s="93">
        <v>2646000</v>
      </c>
      <c r="K32" s="94">
        <v>1842934</v>
      </c>
      <c r="L32" s="93"/>
      <c r="M32" s="94"/>
      <c r="N32" s="93"/>
      <c r="O32" s="94"/>
      <c r="P32" s="93">
        <f>$H32      +$J32      +$L32      +$N32</f>
        <v>2646000</v>
      </c>
      <c r="Q32" s="94">
        <f>$I32      +$K32      +$M32      +$O32</f>
        <v>2645994</v>
      </c>
      <c r="R32" s="48">
        <f>IF(($H32      =0),0,((($J32      -$H32      )/$H32      )*100))</f>
        <v>0</v>
      </c>
      <c r="S32" s="49">
        <f>IF(($I32      =0),0,((($K32      -$I32      )/$I32      )*100))</f>
        <v>129.48895474808856</v>
      </c>
      <c r="T32" s="48">
        <f>IF(($E32      =0),0,(($P32      /$E32      )*100))</f>
        <v>100</v>
      </c>
      <c r="U32" s="50">
        <f>IF(($E32      =0),0,(($Q32      /$E32      )*100))</f>
        <v>99.999773242630383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2646000</v>
      </c>
      <c r="C33" s="95">
        <f>C32</f>
        <v>0</v>
      </c>
      <c r="D33" s="95"/>
      <c r="E33" s="95">
        <f>$B33      +$C33      +$D33</f>
        <v>2646000</v>
      </c>
      <c r="F33" s="96">
        <f t="shared" ref="F33:O33" si="17">F32</f>
        <v>2646000</v>
      </c>
      <c r="G33" s="97">
        <f t="shared" si="17"/>
        <v>1852000</v>
      </c>
      <c r="H33" s="96">
        <f t="shared" si="17"/>
        <v>0</v>
      </c>
      <c r="I33" s="97">
        <f t="shared" si="17"/>
        <v>803060</v>
      </c>
      <c r="J33" s="96">
        <f t="shared" si="17"/>
        <v>2646000</v>
      </c>
      <c r="K33" s="97">
        <f t="shared" si="17"/>
        <v>1842934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2646000</v>
      </c>
      <c r="Q33" s="97">
        <f>$I33      +$K33      +$M33      +$O33</f>
        <v>2645994</v>
      </c>
      <c r="R33" s="52">
        <f>IF(($H33      =0),0,((($J33      -$H33      )/$H33      )*100))</f>
        <v>0</v>
      </c>
      <c r="S33" s="53">
        <f>IF(($I33      =0),0,((($K33      -$I33      )/$I33      )*100))</f>
        <v>129.48895474808856</v>
      </c>
      <c r="T33" s="52">
        <f>IF($E33   =0,0,($P33   /$E33   )*100)</f>
        <v>100</v>
      </c>
      <c r="U33" s="54">
        <f>IF($E33   =0,0,($Q33   /$E33   )*100)</f>
        <v>99.999773242630383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5087000</v>
      </c>
      <c r="C35" s="92">
        <v>0</v>
      </c>
      <c r="D35" s="92"/>
      <c r="E35" s="92">
        <f t="shared" ref="E35:E40" si="18">$B35      +$C35      +$D35</f>
        <v>5087000</v>
      </c>
      <c r="F35" s="93">
        <v>5087000</v>
      </c>
      <c r="G35" s="94">
        <v>5087000</v>
      </c>
      <c r="H35" s="93">
        <v>1955000</v>
      </c>
      <c r="I35" s="94">
        <v>630075</v>
      </c>
      <c r="J35" s="93">
        <v>2569000</v>
      </c>
      <c r="K35" s="94">
        <v>2399367</v>
      </c>
      <c r="L35" s="93"/>
      <c r="M35" s="94"/>
      <c r="N35" s="93"/>
      <c r="O35" s="94"/>
      <c r="P35" s="93">
        <f t="shared" ref="P35:P40" si="19">$H35      +$J35      +$L35      +$N35</f>
        <v>4524000</v>
      </c>
      <c r="Q35" s="94">
        <f t="shared" ref="Q35:Q40" si="20">$I35      +$K35      +$M35      +$O35</f>
        <v>3029442</v>
      </c>
      <c r="R35" s="48">
        <f t="shared" ref="R35:R40" si="21">IF(($H35      =0),0,((($J35      -$H35      )/$H35      )*100))</f>
        <v>31.406649616368288</v>
      </c>
      <c r="S35" s="49">
        <f t="shared" ref="S35:S40" si="22">IF(($I35      =0),0,((($K35      -$I35      )/$I35      )*100))</f>
        <v>280.80657064635159</v>
      </c>
      <c r="T35" s="48">
        <f t="shared" ref="T35:T39" si="23">IF(($E35      =0),0,(($P35      /$E35      )*100))</f>
        <v>88.932573225869859</v>
      </c>
      <c r="U35" s="50">
        <f t="shared" ref="U35:U39" si="24">IF(($E35      =0),0,(($Q35      /$E35      )*100))</f>
        <v>59.552624336544135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10994000</v>
      </c>
      <c r="C36" s="92">
        <v>0</v>
      </c>
      <c r="D36" s="92"/>
      <c r="E36" s="92">
        <f t="shared" si="18"/>
        <v>10994000</v>
      </c>
      <c r="F36" s="93">
        <v>10994000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16081000</v>
      </c>
      <c r="C40" s="95">
        <f>SUM(C35:C39)</f>
        <v>0</v>
      </c>
      <c r="D40" s="95"/>
      <c r="E40" s="95">
        <f t="shared" si="18"/>
        <v>16081000</v>
      </c>
      <c r="F40" s="96">
        <f t="shared" ref="F40:O40" si="25">SUM(F35:F39)</f>
        <v>16081000</v>
      </c>
      <c r="G40" s="97">
        <f t="shared" si="25"/>
        <v>5087000</v>
      </c>
      <c r="H40" s="96">
        <f t="shared" si="25"/>
        <v>1955000</v>
      </c>
      <c r="I40" s="97">
        <f t="shared" si="25"/>
        <v>630075</v>
      </c>
      <c r="J40" s="96">
        <f t="shared" si="25"/>
        <v>2569000</v>
      </c>
      <c r="K40" s="97">
        <f t="shared" si="25"/>
        <v>2399367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4524000</v>
      </c>
      <c r="Q40" s="97">
        <f t="shared" si="20"/>
        <v>3029442</v>
      </c>
      <c r="R40" s="52">
        <f t="shared" si="21"/>
        <v>31.406649616368288</v>
      </c>
      <c r="S40" s="53">
        <f t="shared" si="22"/>
        <v>280.80657064635159</v>
      </c>
      <c r="T40" s="52">
        <f>IF((+$E35+$E38) =0,0,(P40   /(+$E35+$E38) )*100)</f>
        <v>88.932573225869859</v>
      </c>
      <c r="U40" s="54">
        <f>IF((+$E35+$E38) =0,0,(Q40   /(+$E35+$E38) )*100)</f>
        <v>59.552624336544135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20277000</v>
      </c>
      <c r="C67" s="104">
        <f>SUM(C9:C15,C18:C23,C26:C29,C32,C35:C39,C42:C52,C55:C58,C61:C65)</f>
        <v>0</v>
      </c>
      <c r="D67" s="104"/>
      <c r="E67" s="104">
        <f t="shared" si="35"/>
        <v>20277000</v>
      </c>
      <c r="F67" s="105">
        <f t="shared" ref="F67:O67" si="43">SUM(F9:F15,F18:F23,F26:F29,F32,F35:F39,F42:F52,F55:F58,F61:F65)</f>
        <v>20277000</v>
      </c>
      <c r="G67" s="106">
        <f t="shared" si="43"/>
        <v>8489000</v>
      </c>
      <c r="H67" s="105">
        <f t="shared" si="43"/>
        <v>2195000</v>
      </c>
      <c r="I67" s="106">
        <f t="shared" si="43"/>
        <v>1505084</v>
      </c>
      <c r="J67" s="105">
        <f t="shared" si="43"/>
        <v>5373000</v>
      </c>
      <c r="K67" s="106">
        <f t="shared" si="43"/>
        <v>4567890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7568000</v>
      </c>
      <c r="Q67" s="106">
        <f t="shared" si="37"/>
        <v>6072974</v>
      </c>
      <c r="R67" s="61">
        <f t="shared" si="38"/>
        <v>144.78359908883826</v>
      </c>
      <c r="S67" s="62">
        <f t="shared" si="39"/>
        <v>203.49734632751395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81.525368954001948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65.4203813422385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20299000</v>
      </c>
      <c r="C69" s="92">
        <v>0</v>
      </c>
      <c r="D69" s="92"/>
      <c r="E69" s="92">
        <f>$B69      +$C69      +$D69</f>
        <v>20299000</v>
      </c>
      <c r="F69" s="93">
        <v>20299000</v>
      </c>
      <c r="G69" s="94">
        <v>11491000</v>
      </c>
      <c r="H69" s="93">
        <v>2302000</v>
      </c>
      <c r="I69" s="94">
        <v>1713750</v>
      </c>
      <c r="J69" s="93">
        <v>4966000</v>
      </c>
      <c r="K69" s="94">
        <v>5486009</v>
      </c>
      <c r="L69" s="93"/>
      <c r="M69" s="94"/>
      <c r="N69" s="93"/>
      <c r="O69" s="94"/>
      <c r="P69" s="93">
        <f>$H69      +$J69      +$L69      +$N69</f>
        <v>7268000</v>
      </c>
      <c r="Q69" s="94">
        <f>$I69      +$K69      +$M69      +$O69</f>
        <v>7199759</v>
      </c>
      <c r="R69" s="48">
        <f>IF(($H69      =0),0,((($J69      -$H69      )/$H69      )*100))</f>
        <v>115.72545612510861</v>
      </c>
      <c r="S69" s="49">
        <f>IF(($I69      =0),0,((($K69      -$I69      )/$I69      )*100))</f>
        <v>220.11722830051056</v>
      </c>
      <c r="T69" s="48">
        <f>IF(($E69      =0),0,(($P69      /$E69      )*100))</f>
        <v>35.804719444307601</v>
      </c>
      <c r="U69" s="50">
        <f>IF(($E69      =0),0,(($Q69      /$E69      )*100))</f>
        <v>35.468540322183358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20299000</v>
      </c>
      <c r="C70" s="101">
        <f>C69</f>
        <v>0</v>
      </c>
      <c r="D70" s="101"/>
      <c r="E70" s="101">
        <f>$B70      +$C70      +$D70</f>
        <v>20299000</v>
      </c>
      <c r="F70" s="102">
        <f t="shared" ref="F70:O70" si="44">F69</f>
        <v>20299000</v>
      </c>
      <c r="G70" s="103">
        <f t="shared" si="44"/>
        <v>11491000</v>
      </c>
      <c r="H70" s="102">
        <f t="shared" si="44"/>
        <v>2302000</v>
      </c>
      <c r="I70" s="103">
        <f t="shared" si="44"/>
        <v>1713750</v>
      </c>
      <c r="J70" s="102">
        <f t="shared" si="44"/>
        <v>4966000</v>
      </c>
      <c r="K70" s="103">
        <f t="shared" si="44"/>
        <v>5486009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7268000</v>
      </c>
      <c r="Q70" s="103">
        <f>$I70      +$K70      +$M70      +$O70</f>
        <v>7199759</v>
      </c>
      <c r="R70" s="57">
        <f>IF(($H70      =0),0,((($J70      -$H70      )/$H70      )*100))</f>
        <v>115.72545612510861</v>
      </c>
      <c r="S70" s="58">
        <f>IF(($I70      =0),0,((($K70      -$I70      )/$I70      )*100))</f>
        <v>220.11722830051056</v>
      </c>
      <c r="T70" s="57">
        <f>IF($E70   =0,0,($P70   /$E70   )*100)</f>
        <v>35.804719444307601</v>
      </c>
      <c r="U70" s="59">
        <f>IF($E70   =0,0,($Q70   /$E70 )*100)</f>
        <v>35.468540322183358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20299000</v>
      </c>
      <c r="C71" s="104">
        <f>C69</f>
        <v>0</v>
      </c>
      <c r="D71" s="104"/>
      <c r="E71" s="104">
        <f>$B71      +$C71      +$D71</f>
        <v>20299000</v>
      </c>
      <c r="F71" s="105">
        <f t="shared" ref="F71:O71" si="45">F69</f>
        <v>20299000</v>
      </c>
      <c r="G71" s="106">
        <f t="shared" si="45"/>
        <v>11491000</v>
      </c>
      <c r="H71" s="105">
        <f t="shared" si="45"/>
        <v>2302000</v>
      </c>
      <c r="I71" s="106">
        <f t="shared" si="45"/>
        <v>1713750</v>
      </c>
      <c r="J71" s="105">
        <f t="shared" si="45"/>
        <v>4966000</v>
      </c>
      <c r="K71" s="106">
        <f t="shared" si="45"/>
        <v>5486009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7268000</v>
      </c>
      <c r="Q71" s="106">
        <f>$I71      +$K71      +$M71      +$O71</f>
        <v>7199759</v>
      </c>
      <c r="R71" s="61">
        <f>IF(($H71      =0),0,((($J71      -$H71      )/$H71      )*100))</f>
        <v>115.72545612510861</v>
      </c>
      <c r="S71" s="62">
        <f>IF(($I71      =0),0,((($K71      -$I71      )/$I71      )*100))</f>
        <v>220.11722830051056</v>
      </c>
      <c r="T71" s="61">
        <f>IF($E71   =0,0,($P71   /$E71   )*100)</f>
        <v>35.804719444307601</v>
      </c>
      <c r="U71" s="65">
        <f>IF($E71   =0,0,($Q71   /$E71   )*100)</f>
        <v>35.468540322183358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40576000</v>
      </c>
      <c r="C72" s="104">
        <f>SUM(C9:C15,C18:C23,C26:C29,C32,C35:C39,C42:C52,C55:C58,C61:C65,C69)</f>
        <v>0</v>
      </c>
      <c r="D72" s="104"/>
      <c r="E72" s="104">
        <f>$B72      +$C72      +$D72</f>
        <v>40576000</v>
      </c>
      <c r="F72" s="105">
        <f t="shared" ref="F72:O72" si="46">SUM(F9:F15,F18:F23,F26:F29,F32,F35:F39,F42:F52,F55:F58,F61:F65,F69)</f>
        <v>40576000</v>
      </c>
      <c r="G72" s="106">
        <f t="shared" si="46"/>
        <v>19980000</v>
      </c>
      <c r="H72" s="105">
        <f t="shared" si="46"/>
        <v>4497000</v>
      </c>
      <c r="I72" s="106">
        <f t="shared" si="46"/>
        <v>3218834</v>
      </c>
      <c r="J72" s="105">
        <f t="shared" si="46"/>
        <v>10339000</v>
      </c>
      <c r="K72" s="106">
        <f t="shared" si="46"/>
        <v>10053899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14836000</v>
      </c>
      <c r="Q72" s="106">
        <f>$I72      +$K72      +$M72      +$O72</f>
        <v>13272733</v>
      </c>
      <c r="R72" s="61">
        <f>IF(($H72      =0),0,((($J72      -$H72      )/$H72      )*100))</f>
        <v>129.90882810762733</v>
      </c>
      <c r="S72" s="62">
        <f>IF(($I72      =0),0,((($K72      -$I72      )/$I72      )*100))</f>
        <v>212.34599236866515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50.152119532147935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44.867598539652491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FaEo0M5maYQfjX4WLnALlnnUZaNE5wL0kHi6oxhP+xHBBcLyY2h9BMJfwWVHXmdZBuEr7u2I4eU6khr4ibLCQ==" saltValue="u3L9tI+zXkSuhTfVI/D3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281000</v>
      </c>
      <c r="I10" s="94">
        <v>280529</v>
      </c>
      <c r="J10" s="93">
        <v>225000</v>
      </c>
      <c r="K10" s="94">
        <v>225718</v>
      </c>
      <c r="L10" s="93"/>
      <c r="M10" s="94"/>
      <c r="N10" s="93"/>
      <c r="O10" s="94"/>
      <c r="P10" s="93">
        <f t="shared" ref="P10:P16" si="1">$H10      +$J10      +$L10      +$N10</f>
        <v>506000</v>
      </c>
      <c r="Q10" s="94">
        <f t="shared" ref="Q10:Q16" si="2">$I10      +$K10      +$M10      +$O10</f>
        <v>506247</v>
      </c>
      <c r="R10" s="48">
        <f t="shared" ref="R10:R16" si="3">IF(($H10      =0),0,((($J10      -$H10      )/$H10      )*100))</f>
        <v>-19.9288256227758</v>
      </c>
      <c r="S10" s="49">
        <f t="shared" ref="S10:S16" si="4">IF(($I10      =0),0,((($K10      -$I10      )/$I10      )*100))</f>
        <v>-19.538443440785088</v>
      </c>
      <c r="T10" s="48">
        <f t="shared" ref="T10:T15" si="5">IF(($E10      =0),0,(($P10      /$E10      )*100))</f>
        <v>32.645161290322584</v>
      </c>
      <c r="U10" s="50">
        <f t="shared" ref="U10:U15" si="6">IF(($E10      =0),0,(($Q10      /$E10      )*100))</f>
        <v>32.661096774193545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281000</v>
      </c>
      <c r="I16" s="97">
        <f t="shared" si="7"/>
        <v>280529</v>
      </c>
      <c r="J16" s="96">
        <f t="shared" si="7"/>
        <v>225000</v>
      </c>
      <c r="K16" s="97">
        <f t="shared" si="7"/>
        <v>225718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506000</v>
      </c>
      <c r="Q16" s="97">
        <f t="shared" si="2"/>
        <v>506247</v>
      </c>
      <c r="R16" s="52">
        <f t="shared" si="3"/>
        <v>-19.9288256227758</v>
      </c>
      <c r="S16" s="53">
        <f t="shared" si="4"/>
        <v>-19.538443440785088</v>
      </c>
      <c r="T16" s="52">
        <f>IF((SUM($E9:$E13)+$E15)=0,0,(P16/(SUM($E9:$E13)+$E15)*100))</f>
        <v>32.645161290322584</v>
      </c>
      <c r="U16" s="54">
        <f>IF((SUM($E9:$E13)+$E15)=0,0,(Q16/(SUM($E9:$E13)+$E15)*100))</f>
        <v>32.661096774193545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1832000</v>
      </c>
      <c r="C32" s="92">
        <v>0</v>
      </c>
      <c r="D32" s="92"/>
      <c r="E32" s="92">
        <f>$B32      +$C32      +$D32</f>
        <v>1832000</v>
      </c>
      <c r="F32" s="93">
        <v>1832000</v>
      </c>
      <c r="G32" s="94">
        <v>1282000</v>
      </c>
      <c r="H32" s="93">
        <v>464000</v>
      </c>
      <c r="I32" s="94">
        <v>458000</v>
      </c>
      <c r="J32" s="93">
        <v>1367000</v>
      </c>
      <c r="K32" s="94">
        <v>824000</v>
      </c>
      <c r="L32" s="93"/>
      <c r="M32" s="94"/>
      <c r="N32" s="93"/>
      <c r="O32" s="94"/>
      <c r="P32" s="93">
        <f>$H32      +$J32      +$L32      +$N32</f>
        <v>1831000</v>
      </c>
      <c r="Q32" s="94">
        <f>$I32      +$K32      +$M32      +$O32</f>
        <v>1282000</v>
      </c>
      <c r="R32" s="48">
        <f>IF(($H32      =0),0,((($J32      -$H32      )/$H32      )*100))</f>
        <v>194.61206896551724</v>
      </c>
      <c r="S32" s="49">
        <f>IF(($I32      =0),0,((($K32      -$I32      )/$I32      )*100))</f>
        <v>79.91266375545851</v>
      </c>
      <c r="T32" s="48">
        <f>IF(($E32      =0),0,(($P32      /$E32      )*100))</f>
        <v>99.945414847161572</v>
      </c>
      <c r="U32" s="50">
        <f>IF(($E32      =0),0,(($Q32      /$E32      )*100))</f>
        <v>69.978165938864635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1832000</v>
      </c>
      <c r="C33" s="95">
        <f>C32</f>
        <v>0</v>
      </c>
      <c r="D33" s="95"/>
      <c r="E33" s="95">
        <f>$B33      +$C33      +$D33</f>
        <v>1832000</v>
      </c>
      <c r="F33" s="96">
        <f t="shared" ref="F33:O33" si="17">F32</f>
        <v>1832000</v>
      </c>
      <c r="G33" s="97">
        <f t="shared" si="17"/>
        <v>1282000</v>
      </c>
      <c r="H33" s="96">
        <f t="shared" si="17"/>
        <v>464000</v>
      </c>
      <c r="I33" s="97">
        <f t="shared" si="17"/>
        <v>458000</v>
      </c>
      <c r="J33" s="96">
        <f t="shared" si="17"/>
        <v>1367000</v>
      </c>
      <c r="K33" s="97">
        <f t="shared" si="17"/>
        <v>824000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1831000</v>
      </c>
      <c r="Q33" s="97">
        <f>$I33      +$K33      +$M33      +$O33</f>
        <v>1282000</v>
      </c>
      <c r="R33" s="52">
        <f>IF(($H33      =0),0,((($J33      -$H33      )/$H33      )*100))</f>
        <v>194.61206896551724</v>
      </c>
      <c r="S33" s="53">
        <f>IF(($I33      =0),0,((($K33      -$I33      )/$I33      )*100))</f>
        <v>79.91266375545851</v>
      </c>
      <c r="T33" s="52">
        <f>IF($E33   =0,0,($P33   /$E33   )*100)</f>
        <v>99.945414847161572</v>
      </c>
      <c r="U33" s="54">
        <f>IF($E33   =0,0,($Q33   /$E33   )*100)</f>
        <v>69.978165938864635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8355000</v>
      </c>
      <c r="C35" s="92">
        <v>0</v>
      </c>
      <c r="D35" s="92"/>
      <c r="E35" s="92">
        <f t="shared" ref="E35:E40" si="18">$B35      +$C35      +$D35</f>
        <v>8355000</v>
      </c>
      <c r="F35" s="93">
        <v>8355000</v>
      </c>
      <c r="G35" s="94">
        <v>8355000</v>
      </c>
      <c r="H35" s="93">
        <v>1955000</v>
      </c>
      <c r="I35" s="94">
        <v>840</v>
      </c>
      <c r="J35" s="93">
        <v>429000</v>
      </c>
      <c r="K35" s="94">
        <v>357148</v>
      </c>
      <c r="L35" s="93"/>
      <c r="M35" s="94"/>
      <c r="N35" s="93"/>
      <c r="O35" s="94"/>
      <c r="P35" s="93">
        <f t="shared" ref="P35:P40" si="19">$H35      +$J35      +$L35      +$N35</f>
        <v>2384000</v>
      </c>
      <c r="Q35" s="94">
        <f t="shared" ref="Q35:Q40" si="20">$I35      +$K35      +$M35      +$O35</f>
        <v>357988</v>
      </c>
      <c r="R35" s="48">
        <f t="shared" ref="R35:R40" si="21">IF(($H35      =0),0,((($J35      -$H35      )/$H35      )*100))</f>
        <v>-78.056265984654729</v>
      </c>
      <c r="S35" s="49">
        <f t="shared" ref="S35:S40" si="22">IF(($I35      =0),0,((($K35      -$I35      )/$I35      )*100))</f>
        <v>42417.619047619046</v>
      </c>
      <c r="T35" s="48">
        <f t="shared" ref="T35:T39" si="23">IF(($E35      =0),0,(($P35      /$E35      )*100))</f>
        <v>28.533812088569722</v>
      </c>
      <c r="U35" s="50">
        <f t="shared" ref="U35:U39" si="24">IF(($E35      =0),0,(($Q35      /$E35      )*100))</f>
        <v>4.2847157390783961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4031000</v>
      </c>
      <c r="C36" s="92">
        <v>0</v>
      </c>
      <c r="D36" s="92"/>
      <c r="E36" s="92">
        <f t="shared" si="18"/>
        <v>4031000</v>
      </c>
      <c r="F36" s="93">
        <v>4031000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12386000</v>
      </c>
      <c r="C40" s="95">
        <f>SUM(C35:C39)</f>
        <v>0</v>
      </c>
      <c r="D40" s="95"/>
      <c r="E40" s="95">
        <f t="shared" si="18"/>
        <v>12386000</v>
      </c>
      <c r="F40" s="96">
        <f t="shared" ref="F40:O40" si="25">SUM(F35:F39)</f>
        <v>12386000</v>
      </c>
      <c r="G40" s="97">
        <f t="shared" si="25"/>
        <v>8355000</v>
      </c>
      <c r="H40" s="96">
        <f t="shared" si="25"/>
        <v>1955000</v>
      </c>
      <c r="I40" s="97">
        <f t="shared" si="25"/>
        <v>840</v>
      </c>
      <c r="J40" s="96">
        <f t="shared" si="25"/>
        <v>429000</v>
      </c>
      <c r="K40" s="97">
        <f t="shared" si="25"/>
        <v>357148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2384000</v>
      </c>
      <c r="Q40" s="97">
        <f t="shared" si="20"/>
        <v>357988</v>
      </c>
      <c r="R40" s="52">
        <f t="shared" si="21"/>
        <v>-78.056265984654729</v>
      </c>
      <c r="S40" s="53">
        <f t="shared" si="22"/>
        <v>42417.619047619046</v>
      </c>
      <c r="T40" s="52">
        <f>IF((+$E35+$E38) =0,0,(P40   /(+$E35+$E38) )*100)</f>
        <v>28.533812088569722</v>
      </c>
      <c r="U40" s="54">
        <f>IF((+$E35+$E38) =0,0,(Q40   /(+$E35+$E38) )*100)</f>
        <v>4.2847157390783961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15768000</v>
      </c>
      <c r="C67" s="104">
        <f>SUM(C9:C15,C18:C23,C26:C29,C32,C35:C39,C42:C52,C55:C58,C61:C65)</f>
        <v>0</v>
      </c>
      <c r="D67" s="104"/>
      <c r="E67" s="104">
        <f t="shared" si="35"/>
        <v>15768000</v>
      </c>
      <c r="F67" s="105">
        <f t="shared" ref="F67:O67" si="43">SUM(F9:F15,F18:F23,F26:F29,F32,F35:F39,F42:F52,F55:F58,F61:F65)</f>
        <v>15768000</v>
      </c>
      <c r="G67" s="106">
        <f t="shared" si="43"/>
        <v>11187000</v>
      </c>
      <c r="H67" s="105">
        <f t="shared" si="43"/>
        <v>2700000</v>
      </c>
      <c r="I67" s="106">
        <f t="shared" si="43"/>
        <v>739369</v>
      </c>
      <c r="J67" s="105">
        <f t="shared" si="43"/>
        <v>2021000</v>
      </c>
      <c r="K67" s="106">
        <f t="shared" si="43"/>
        <v>1406866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4721000</v>
      </c>
      <c r="Q67" s="106">
        <f t="shared" si="37"/>
        <v>2146235</v>
      </c>
      <c r="R67" s="61">
        <f t="shared" si="38"/>
        <v>-25.148148148148149</v>
      </c>
      <c r="S67" s="62">
        <f t="shared" si="39"/>
        <v>90.279278682227684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40.223225696515293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18.286061174064923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22301000</v>
      </c>
      <c r="C69" s="92">
        <v>0</v>
      </c>
      <c r="D69" s="92"/>
      <c r="E69" s="92">
        <f>$B69      +$C69      +$D69</f>
        <v>22301000</v>
      </c>
      <c r="F69" s="93">
        <v>22301000</v>
      </c>
      <c r="G69" s="94">
        <v>21451000</v>
      </c>
      <c r="H69" s="93">
        <v>6669000</v>
      </c>
      <c r="I69" s="94">
        <v>5799299</v>
      </c>
      <c r="J69" s="93">
        <v>12605000</v>
      </c>
      <c r="K69" s="94">
        <v>15651701</v>
      </c>
      <c r="L69" s="93"/>
      <c r="M69" s="94"/>
      <c r="N69" s="93"/>
      <c r="O69" s="94"/>
      <c r="P69" s="93">
        <f>$H69      +$J69      +$L69      +$N69</f>
        <v>19274000</v>
      </c>
      <c r="Q69" s="94">
        <f>$I69      +$K69      +$M69      +$O69</f>
        <v>21451000</v>
      </c>
      <c r="R69" s="48">
        <f>IF(($H69      =0),0,((($J69      -$H69      )/$H69      )*100))</f>
        <v>89.008846903583745</v>
      </c>
      <c r="S69" s="49">
        <f>IF(($I69      =0),0,((($K69      -$I69      )/$I69      )*100))</f>
        <v>169.88953320047818</v>
      </c>
      <c r="T69" s="48">
        <f>IF(($E69      =0),0,(($P69      /$E69      )*100))</f>
        <v>86.426617640464556</v>
      </c>
      <c r="U69" s="50">
        <f>IF(($E69      =0),0,(($Q69      /$E69      )*100))</f>
        <v>96.188511725931562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22301000</v>
      </c>
      <c r="C70" s="101">
        <f>C69</f>
        <v>0</v>
      </c>
      <c r="D70" s="101"/>
      <c r="E70" s="101">
        <f>$B70      +$C70      +$D70</f>
        <v>22301000</v>
      </c>
      <c r="F70" s="102">
        <f t="shared" ref="F70:O70" si="44">F69</f>
        <v>22301000</v>
      </c>
      <c r="G70" s="103">
        <f t="shared" si="44"/>
        <v>21451000</v>
      </c>
      <c r="H70" s="102">
        <f t="shared" si="44"/>
        <v>6669000</v>
      </c>
      <c r="I70" s="103">
        <f t="shared" si="44"/>
        <v>5799299</v>
      </c>
      <c r="J70" s="102">
        <f t="shared" si="44"/>
        <v>12605000</v>
      </c>
      <c r="K70" s="103">
        <f t="shared" si="44"/>
        <v>15651701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19274000</v>
      </c>
      <c r="Q70" s="103">
        <f>$I70      +$K70      +$M70      +$O70</f>
        <v>21451000</v>
      </c>
      <c r="R70" s="57">
        <f>IF(($H70      =0),0,((($J70      -$H70      )/$H70      )*100))</f>
        <v>89.008846903583745</v>
      </c>
      <c r="S70" s="58">
        <f>IF(($I70      =0),0,((($K70      -$I70      )/$I70      )*100))</f>
        <v>169.88953320047818</v>
      </c>
      <c r="T70" s="57">
        <f>IF($E70   =0,0,($P70   /$E70   )*100)</f>
        <v>86.426617640464556</v>
      </c>
      <c r="U70" s="59">
        <f>IF($E70   =0,0,($Q70   /$E70 )*100)</f>
        <v>96.188511725931562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22301000</v>
      </c>
      <c r="C71" s="104">
        <f>C69</f>
        <v>0</v>
      </c>
      <c r="D71" s="104"/>
      <c r="E71" s="104">
        <f>$B71      +$C71      +$D71</f>
        <v>22301000</v>
      </c>
      <c r="F71" s="105">
        <f t="shared" ref="F71:O71" si="45">F69</f>
        <v>22301000</v>
      </c>
      <c r="G71" s="106">
        <f t="shared" si="45"/>
        <v>21451000</v>
      </c>
      <c r="H71" s="105">
        <f t="shared" si="45"/>
        <v>6669000</v>
      </c>
      <c r="I71" s="106">
        <f t="shared" si="45"/>
        <v>5799299</v>
      </c>
      <c r="J71" s="105">
        <f t="shared" si="45"/>
        <v>12605000</v>
      </c>
      <c r="K71" s="106">
        <f t="shared" si="45"/>
        <v>15651701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19274000</v>
      </c>
      <c r="Q71" s="106">
        <f>$I71      +$K71      +$M71      +$O71</f>
        <v>21451000</v>
      </c>
      <c r="R71" s="61">
        <f>IF(($H71      =0),0,((($J71      -$H71      )/$H71      )*100))</f>
        <v>89.008846903583745</v>
      </c>
      <c r="S71" s="62">
        <f>IF(($I71      =0),0,((($K71      -$I71      )/$I71      )*100))</f>
        <v>169.88953320047818</v>
      </c>
      <c r="T71" s="61">
        <f>IF($E71   =0,0,($P71   /$E71   )*100)</f>
        <v>86.426617640464556</v>
      </c>
      <c r="U71" s="65">
        <f>IF($E71   =0,0,($Q71   /$E71   )*100)</f>
        <v>96.188511725931562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38069000</v>
      </c>
      <c r="C72" s="104">
        <f>SUM(C9:C15,C18:C23,C26:C29,C32,C35:C39,C42:C52,C55:C58,C61:C65,C69)</f>
        <v>0</v>
      </c>
      <c r="D72" s="104"/>
      <c r="E72" s="104">
        <f>$B72      +$C72      +$D72</f>
        <v>38069000</v>
      </c>
      <c r="F72" s="105">
        <f t="shared" ref="F72:O72" si="46">SUM(F9:F15,F18:F23,F26:F29,F32,F35:F39,F42:F52,F55:F58,F61:F65,F69)</f>
        <v>38069000</v>
      </c>
      <c r="G72" s="106">
        <f t="shared" si="46"/>
        <v>32638000</v>
      </c>
      <c r="H72" s="105">
        <f t="shared" si="46"/>
        <v>9369000</v>
      </c>
      <c r="I72" s="106">
        <f t="shared" si="46"/>
        <v>6538668</v>
      </c>
      <c r="J72" s="105">
        <f t="shared" si="46"/>
        <v>14626000</v>
      </c>
      <c r="K72" s="106">
        <f t="shared" si="46"/>
        <v>17058567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23995000</v>
      </c>
      <c r="Q72" s="106">
        <f>$I72      +$K72      +$M72      +$O72</f>
        <v>23597235</v>
      </c>
      <c r="R72" s="61">
        <f>IF(($H72      =0),0,((($J72      -$H72      )/$H72      )*100))</f>
        <v>56.110577436225853</v>
      </c>
      <c r="S72" s="62">
        <f>IF(($I72      =0),0,((($K72      -$I72      )/$I72      )*100))</f>
        <v>160.88749268199578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70.494741171631702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69.326150185087258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ftMwmgbcNWDDqUUkmnyBdGw7/gQCGU+rWvAWLSu298YMLEt3I1TPscN3BsAeIoRT4xH71AEKVtSYC+840mYdg==" saltValue="eGO54WRhOEdOUIE0e9+C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44000</v>
      </c>
      <c r="I10" s="94">
        <v>249908</v>
      </c>
      <c r="J10" s="93">
        <v>301000</v>
      </c>
      <c r="K10" s="94">
        <v>144658</v>
      </c>
      <c r="L10" s="93"/>
      <c r="M10" s="94"/>
      <c r="N10" s="93"/>
      <c r="O10" s="94"/>
      <c r="P10" s="93">
        <f t="shared" ref="P10:P16" si="1">$H10      +$J10      +$L10      +$N10</f>
        <v>345000</v>
      </c>
      <c r="Q10" s="94">
        <f t="shared" ref="Q10:Q16" si="2">$I10      +$K10      +$M10      +$O10</f>
        <v>394566</v>
      </c>
      <c r="R10" s="48">
        <f t="shared" ref="R10:R16" si="3">IF(($H10      =0),0,((($J10      -$H10      )/$H10      )*100))</f>
        <v>584.09090909090912</v>
      </c>
      <c r="S10" s="49">
        <f t="shared" ref="S10:S16" si="4">IF(($I10      =0),0,((($K10      -$I10      )/$I10      )*100))</f>
        <v>-42.115498503449267</v>
      </c>
      <c r="T10" s="48">
        <f t="shared" ref="T10:T15" si="5">IF(($E10      =0),0,(($P10      /$E10      )*100))</f>
        <v>22.258064516129032</v>
      </c>
      <c r="U10" s="50">
        <f t="shared" ref="U10:U15" si="6">IF(($E10      =0),0,(($Q10      /$E10      )*100))</f>
        <v>25.455870967741934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44000</v>
      </c>
      <c r="I16" s="97">
        <f t="shared" si="7"/>
        <v>249908</v>
      </c>
      <c r="J16" s="96">
        <f t="shared" si="7"/>
        <v>301000</v>
      </c>
      <c r="K16" s="97">
        <f t="shared" si="7"/>
        <v>144658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345000</v>
      </c>
      <c r="Q16" s="97">
        <f t="shared" si="2"/>
        <v>394566</v>
      </c>
      <c r="R16" s="52">
        <f t="shared" si="3"/>
        <v>584.09090909090912</v>
      </c>
      <c r="S16" s="53">
        <f t="shared" si="4"/>
        <v>-42.115498503449267</v>
      </c>
      <c r="T16" s="52">
        <f>IF((SUM($E9:$E13)+$E15)=0,0,(P16/(SUM($E9:$E13)+$E15)*100))</f>
        <v>22.258064516129032</v>
      </c>
      <c r="U16" s="54">
        <f>IF((SUM($E9:$E13)+$E15)=0,0,(Q16/(SUM($E9:$E13)+$E15)*100))</f>
        <v>25.455870967741934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2617000</v>
      </c>
      <c r="C32" s="92">
        <v>0</v>
      </c>
      <c r="D32" s="92"/>
      <c r="E32" s="92">
        <f>$B32      +$C32      +$D32</f>
        <v>2617000</v>
      </c>
      <c r="F32" s="93">
        <v>2617000</v>
      </c>
      <c r="G32" s="94">
        <v>1832000</v>
      </c>
      <c r="H32" s="93">
        <v>855000</v>
      </c>
      <c r="I32" s="94"/>
      <c r="J32" s="93">
        <v>405000</v>
      </c>
      <c r="K32" s="94"/>
      <c r="L32" s="93"/>
      <c r="M32" s="94"/>
      <c r="N32" s="93"/>
      <c r="O32" s="94"/>
      <c r="P32" s="93">
        <f>$H32      +$J32      +$L32      +$N32</f>
        <v>1260000</v>
      </c>
      <c r="Q32" s="94">
        <f>$I32      +$K32      +$M32      +$O32</f>
        <v>0</v>
      </c>
      <c r="R32" s="48">
        <f>IF(($H32      =0),0,((($J32      -$H32      )/$H32      )*100))</f>
        <v>-52.631578947368418</v>
      </c>
      <c r="S32" s="49">
        <f>IF(($I32      =0),0,((($K32      -$I32      )/$I32      )*100))</f>
        <v>0</v>
      </c>
      <c r="T32" s="48">
        <f>IF(($E32      =0),0,(($P32      /$E32      )*100))</f>
        <v>48.14673290026748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2617000</v>
      </c>
      <c r="C33" s="95">
        <f>C32</f>
        <v>0</v>
      </c>
      <c r="D33" s="95"/>
      <c r="E33" s="95">
        <f>$B33      +$C33      +$D33</f>
        <v>2617000</v>
      </c>
      <c r="F33" s="96">
        <f t="shared" ref="F33:O33" si="17">F32</f>
        <v>2617000</v>
      </c>
      <c r="G33" s="97">
        <f t="shared" si="17"/>
        <v>1832000</v>
      </c>
      <c r="H33" s="96">
        <f t="shared" si="17"/>
        <v>855000</v>
      </c>
      <c r="I33" s="97">
        <f t="shared" si="17"/>
        <v>0</v>
      </c>
      <c r="J33" s="96">
        <f t="shared" si="17"/>
        <v>405000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1260000</v>
      </c>
      <c r="Q33" s="97">
        <f>$I33      +$K33      +$M33      +$O33</f>
        <v>0</v>
      </c>
      <c r="R33" s="52">
        <f>IF(($H33      =0),0,((($J33      -$H33      )/$H33      )*100))</f>
        <v>-52.631578947368418</v>
      </c>
      <c r="S33" s="53">
        <f>IF(($I33      =0),0,((($K33      -$I33      )/$I33      )*100))</f>
        <v>0</v>
      </c>
      <c r="T33" s="52">
        <f>IF($E33   =0,0,($P33   /$E33   )*100)</f>
        <v>48.14673290026748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12762000</v>
      </c>
      <c r="C35" s="92">
        <v>0</v>
      </c>
      <c r="D35" s="92"/>
      <c r="E35" s="92">
        <f t="shared" ref="E35:E40" si="18">$B35      +$C35      +$D35</f>
        <v>12762000</v>
      </c>
      <c r="F35" s="93">
        <v>12762000</v>
      </c>
      <c r="G35" s="94">
        <v>6762000</v>
      </c>
      <c r="H35" s="93">
        <v>389000</v>
      </c>
      <c r="I35" s="94">
        <v>50692</v>
      </c>
      <c r="J35" s="93">
        <v>402000</v>
      </c>
      <c r="K35" s="94">
        <v>740408</v>
      </c>
      <c r="L35" s="93"/>
      <c r="M35" s="94"/>
      <c r="N35" s="93"/>
      <c r="O35" s="94"/>
      <c r="P35" s="93">
        <f t="shared" ref="P35:P40" si="19">$H35      +$J35      +$L35      +$N35</f>
        <v>791000</v>
      </c>
      <c r="Q35" s="94">
        <f t="shared" ref="Q35:Q40" si="20">$I35      +$K35      +$M35      +$O35</f>
        <v>791100</v>
      </c>
      <c r="R35" s="48">
        <f t="shared" ref="R35:R40" si="21">IF(($H35      =0),0,((($J35      -$H35      )/$H35      )*100))</f>
        <v>3.3419023136246784</v>
      </c>
      <c r="S35" s="49">
        <f t="shared" ref="S35:S40" si="22">IF(($I35      =0),0,((($K35      -$I35      )/$I35      )*100))</f>
        <v>1360.6012783082142</v>
      </c>
      <c r="T35" s="48">
        <f t="shared" ref="T35:T39" si="23">IF(($E35      =0),0,(($P35      /$E35      )*100))</f>
        <v>6.1980880739695969</v>
      </c>
      <c r="U35" s="50">
        <f t="shared" ref="U35:U39" si="24">IF(($E35      =0),0,(($Q35      /$E35      )*100))</f>
        <v>6.1988716502115651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12762000</v>
      </c>
      <c r="C40" s="95">
        <f>SUM(C35:C39)</f>
        <v>0</v>
      </c>
      <c r="D40" s="95"/>
      <c r="E40" s="95">
        <f t="shared" si="18"/>
        <v>12762000</v>
      </c>
      <c r="F40" s="96">
        <f t="shared" ref="F40:O40" si="25">SUM(F35:F39)</f>
        <v>12762000</v>
      </c>
      <c r="G40" s="97">
        <f t="shared" si="25"/>
        <v>6762000</v>
      </c>
      <c r="H40" s="96">
        <f t="shared" si="25"/>
        <v>389000</v>
      </c>
      <c r="I40" s="97">
        <f t="shared" si="25"/>
        <v>50692</v>
      </c>
      <c r="J40" s="96">
        <f t="shared" si="25"/>
        <v>402000</v>
      </c>
      <c r="K40" s="97">
        <f t="shared" si="25"/>
        <v>740408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791000</v>
      </c>
      <c r="Q40" s="97">
        <f t="shared" si="20"/>
        <v>791100</v>
      </c>
      <c r="R40" s="52">
        <f t="shared" si="21"/>
        <v>3.3419023136246784</v>
      </c>
      <c r="S40" s="53">
        <f t="shared" si="22"/>
        <v>1360.6012783082142</v>
      </c>
      <c r="T40" s="52">
        <f>IF((+$E35+$E38) =0,0,(P40   /(+$E35+$E38) )*100)</f>
        <v>6.1980880739695969</v>
      </c>
      <c r="U40" s="54">
        <f>IF((+$E35+$E38) =0,0,(Q40   /(+$E35+$E38) )*100)</f>
        <v>6.1988716502115651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20000000</v>
      </c>
      <c r="C43" s="92">
        <v>0</v>
      </c>
      <c r="D43" s="92"/>
      <c r="E43" s="92">
        <f t="shared" si="26"/>
        <v>20000000</v>
      </c>
      <c r="F43" s="93">
        <v>20000000</v>
      </c>
      <c r="G43" s="94">
        <v>13202000</v>
      </c>
      <c r="H43" s="93"/>
      <c r="I43" s="94"/>
      <c r="J43" s="93">
        <v>5400000</v>
      </c>
      <c r="K43" s="94">
        <v>1444921</v>
      </c>
      <c r="L43" s="93"/>
      <c r="M43" s="94"/>
      <c r="N43" s="93"/>
      <c r="O43" s="94"/>
      <c r="P43" s="93">
        <f t="shared" si="27"/>
        <v>5400000</v>
      </c>
      <c r="Q43" s="94">
        <f t="shared" si="28"/>
        <v>1444921</v>
      </c>
      <c r="R43" s="48">
        <f t="shared" si="29"/>
        <v>0</v>
      </c>
      <c r="S43" s="49">
        <f t="shared" si="30"/>
        <v>0</v>
      </c>
      <c r="T43" s="48">
        <f t="shared" si="31"/>
        <v>27</v>
      </c>
      <c r="U43" s="50">
        <f t="shared" si="32"/>
        <v>7.2246050000000004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13202000</v>
      </c>
      <c r="H53" s="96">
        <f t="shared" si="33"/>
        <v>0</v>
      </c>
      <c r="I53" s="97">
        <f t="shared" si="33"/>
        <v>0</v>
      </c>
      <c r="J53" s="96">
        <f t="shared" si="33"/>
        <v>5400000</v>
      </c>
      <c r="K53" s="97">
        <f t="shared" si="33"/>
        <v>1444921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5400000</v>
      </c>
      <c r="Q53" s="97">
        <f t="shared" si="28"/>
        <v>1444921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27</v>
      </c>
      <c r="U53" s="54">
        <f>IF((+$E43+$E45+$E47+$E48+$E51) =0,0,(Q53   /(+$E43+$E45+$E47+$E48+$E51) )*100)</f>
        <v>7.2246050000000004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36929000</v>
      </c>
      <c r="C67" s="104">
        <f>SUM(C9:C15,C18:C23,C26:C29,C32,C35:C39,C42:C52,C55:C58,C61:C65)</f>
        <v>0</v>
      </c>
      <c r="D67" s="104"/>
      <c r="E67" s="104">
        <f t="shared" si="35"/>
        <v>36929000</v>
      </c>
      <c r="F67" s="105">
        <f t="shared" ref="F67:O67" si="43">SUM(F9:F15,F18:F23,F26:F29,F32,F35:F39,F42:F52,F55:F58,F61:F65)</f>
        <v>36929000</v>
      </c>
      <c r="G67" s="106">
        <f t="shared" si="43"/>
        <v>23346000</v>
      </c>
      <c r="H67" s="105">
        <f t="shared" si="43"/>
        <v>1288000</v>
      </c>
      <c r="I67" s="106">
        <f t="shared" si="43"/>
        <v>300600</v>
      </c>
      <c r="J67" s="105">
        <f t="shared" si="43"/>
        <v>6508000</v>
      </c>
      <c r="K67" s="106">
        <f t="shared" si="43"/>
        <v>2329987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7796000</v>
      </c>
      <c r="Q67" s="106">
        <f t="shared" si="37"/>
        <v>2630587</v>
      </c>
      <c r="R67" s="61">
        <f t="shared" si="38"/>
        <v>405.27950310559004</v>
      </c>
      <c r="S67" s="62">
        <f t="shared" si="39"/>
        <v>675.11210911510307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21.110780145684963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7.1233637520647735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24980000</v>
      </c>
      <c r="C69" s="92">
        <v>0</v>
      </c>
      <c r="D69" s="92"/>
      <c r="E69" s="92">
        <f>$B69      +$C69      +$D69</f>
        <v>24980000</v>
      </c>
      <c r="F69" s="93">
        <v>24980000</v>
      </c>
      <c r="G69" s="94">
        <v>14337000</v>
      </c>
      <c r="H69" s="93">
        <v>4300000</v>
      </c>
      <c r="I69" s="94">
        <v>495570</v>
      </c>
      <c r="J69" s="93">
        <v>5947000</v>
      </c>
      <c r="K69" s="94">
        <v>9353179</v>
      </c>
      <c r="L69" s="93"/>
      <c r="M69" s="94"/>
      <c r="N69" s="93"/>
      <c r="O69" s="94"/>
      <c r="P69" s="93">
        <f>$H69      +$J69      +$L69      +$N69</f>
        <v>10247000</v>
      </c>
      <c r="Q69" s="94">
        <f>$I69      +$K69      +$M69      +$O69</f>
        <v>9848749</v>
      </c>
      <c r="R69" s="48">
        <f>IF(($H69      =0),0,((($J69      -$H69      )/$H69      )*100))</f>
        <v>38.302325581395344</v>
      </c>
      <c r="S69" s="49">
        <f>IF(($I69      =0),0,((($K69      -$I69      )/$I69      )*100))</f>
        <v>1787.3577900195735</v>
      </c>
      <c r="T69" s="48">
        <f>IF(($E69      =0),0,(($P69      /$E69      )*100))</f>
        <v>41.020816653322655</v>
      </c>
      <c r="U69" s="50">
        <f>IF(($E69      =0),0,(($Q69      /$E69      )*100))</f>
        <v>39.426537229783825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24980000</v>
      </c>
      <c r="C70" s="101">
        <f>C69</f>
        <v>0</v>
      </c>
      <c r="D70" s="101"/>
      <c r="E70" s="101">
        <f>$B70      +$C70      +$D70</f>
        <v>24980000</v>
      </c>
      <c r="F70" s="102">
        <f t="shared" ref="F70:O70" si="44">F69</f>
        <v>24980000</v>
      </c>
      <c r="G70" s="103">
        <f t="shared" si="44"/>
        <v>14337000</v>
      </c>
      <c r="H70" s="102">
        <f t="shared" si="44"/>
        <v>4300000</v>
      </c>
      <c r="I70" s="103">
        <f t="shared" si="44"/>
        <v>495570</v>
      </c>
      <c r="J70" s="102">
        <f t="shared" si="44"/>
        <v>5947000</v>
      </c>
      <c r="K70" s="103">
        <f t="shared" si="44"/>
        <v>9353179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10247000</v>
      </c>
      <c r="Q70" s="103">
        <f>$I70      +$K70      +$M70      +$O70</f>
        <v>9848749</v>
      </c>
      <c r="R70" s="57">
        <f>IF(($H70      =0),0,((($J70      -$H70      )/$H70      )*100))</f>
        <v>38.302325581395344</v>
      </c>
      <c r="S70" s="58">
        <f>IF(($I70      =0),0,((($K70      -$I70      )/$I70      )*100))</f>
        <v>1787.3577900195735</v>
      </c>
      <c r="T70" s="57">
        <f>IF($E70   =0,0,($P70   /$E70   )*100)</f>
        <v>41.020816653322655</v>
      </c>
      <c r="U70" s="59">
        <f>IF($E70   =0,0,($Q70   /$E70 )*100)</f>
        <v>39.426537229783825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24980000</v>
      </c>
      <c r="C71" s="104">
        <f>C69</f>
        <v>0</v>
      </c>
      <c r="D71" s="104"/>
      <c r="E71" s="104">
        <f>$B71      +$C71      +$D71</f>
        <v>24980000</v>
      </c>
      <c r="F71" s="105">
        <f t="shared" ref="F71:O71" si="45">F69</f>
        <v>24980000</v>
      </c>
      <c r="G71" s="106">
        <f t="shared" si="45"/>
        <v>14337000</v>
      </c>
      <c r="H71" s="105">
        <f t="shared" si="45"/>
        <v>4300000</v>
      </c>
      <c r="I71" s="106">
        <f t="shared" si="45"/>
        <v>495570</v>
      </c>
      <c r="J71" s="105">
        <f t="shared" si="45"/>
        <v>5947000</v>
      </c>
      <c r="K71" s="106">
        <f t="shared" si="45"/>
        <v>9353179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10247000</v>
      </c>
      <c r="Q71" s="106">
        <f>$I71      +$K71      +$M71      +$O71</f>
        <v>9848749</v>
      </c>
      <c r="R71" s="61">
        <f>IF(($H71      =0),0,((($J71      -$H71      )/$H71      )*100))</f>
        <v>38.302325581395344</v>
      </c>
      <c r="S71" s="62">
        <f>IF(($I71      =0),0,((($K71      -$I71      )/$I71      )*100))</f>
        <v>1787.3577900195735</v>
      </c>
      <c r="T71" s="61">
        <f>IF($E71   =0,0,($P71   /$E71   )*100)</f>
        <v>41.020816653322655</v>
      </c>
      <c r="U71" s="65">
        <f>IF($E71   =0,0,($Q71   /$E71   )*100)</f>
        <v>39.426537229783825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61909000</v>
      </c>
      <c r="C72" s="104">
        <f>SUM(C9:C15,C18:C23,C26:C29,C32,C35:C39,C42:C52,C55:C58,C61:C65,C69)</f>
        <v>0</v>
      </c>
      <c r="D72" s="104"/>
      <c r="E72" s="104">
        <f>$B72      +$C72      +$D72</f>
        <v>61909000</v>
      </c>
      <c r="F72" s="105">
        <f t="shared" ref="F72:O72" si="46">SUM(F9:F15,F18:F23,F26:F29,F32,F35:F39,F42:F52,F55:F58,F61:F65,F69)</f>
        <v>61909000</v>
      </c>
      <c r="G72" s="106">
        <f t="shared" si="46"/>
        <v>37683000</v>
      </c>
      <c r="H72" s="105">
        <f t="shared" si="46"/>
        <v>5588000</v>
      </c>
      <c r="I72" s="106">
        <f t="shared" si="46"/>
        <v>796170</v>
      </c>
      <c r="J72" s="105">
        <f t="shared" si="46"/>
        <v>12455000</v>
      </c>
      <c r="K72" s="106">
        <f t="shared" si="46"/>
        <v>11683166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18043000</v>
      </c>
      <c r="Q72" s="106">
        <f>$I72      +$K72      +$M72      +$O72</f>
        <v>12479336</v>
      </c>
      <c r="R72" s="61">
        <f>IF(($H72      =0),0,((($J72      -$H72      )/$H72      )*100))</f>
        <v>122.88833214030063</v>
      </c>
      <c r="S72" s="62">
        <f>IF(($I72      =0),0,((($K72      -$I72      )/$I72      )*100))</f>
        <v>1367.4210281723751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29.144389345652488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20.157547367910965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wgpb8m1dj3PVPnLCO+q6h6fHLiWYl8gtZkRhc1RMFmyei4R20FbiKw6zc9oBWalmVf2T5YruQiUlecxyb67OQ==" saltValue="OmhS/mRbDX9AVth7IfL/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/>
      <c r="M10" s="94"/>
      <c r="N10" s="93"/>
      <c r="O10" s="94"/>
      <c r="P10" s="93">
        <f t="shared" ref="P10:P16" si="1">$H10      +$J10      +$L10      +$N10</f>
        <v>719000</v>
      </c>
      <c r="Q10" s="94">
        <f t="shared" ref="Q10:Q16" si="2">$I10      +$K10      +$M10      +$O10</f>
        <v>719714</v>
      </c>
      <c r="R10" s="48">
        <f t="shared" ref="R10:R16" si="3">IF(($H10      =0),0,((($J10      -$H10      )/$H10      )*100))</f>
        <v>564.89361702127655</v>
      </c>
      <c r="S10" s="49">
        <f t="shared" ref="S10:S16" si="4">IF(($I10      =0),0,((($K10      -$I10      )/$I10      )*100))</f>
        <v>208.3066693897928</v>
      </c>
      <c r="T10" s="48">
        <f t="shared" ref="T10:T15" si="5">IF(($E10      =0),0,(($P10      /$E10      )*100))</f>
        <v>46.387096774193552</v>
      </c>
      <c r="U10" s="50">
        <f t="shared" ref="U10:U15" si="6">IF(($E10      =0),0,(($Q10      /$E10      )*100))</f>
        <v>46.43316129032258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59256000</v>
      </c>
      <c r="C15" s="92">
        <v>0</v>
      </c>
      <c r="D15" s="92"/>
      <c r="E15" s="92">
        <f t="shared" si="0"/>
        <v>59256000</v>
      </c>
      <c r="F15" s="93">
        <v>59256000</v>
      </c>
      <c r="G15" s="94">
        <v>43000000</v>
      </c>
      <c r="H15" s="93">
        <v>3527000</v>
      </c>
      <c r="I15" s="94"/>
      <c r="J15" s="93">
        <v>5803000</v>
      </c>
      <c r="K15" s="94">
        <v>8832113</v>
      </c>
      <c r="L15" s="93"/>
      <c r="M15" s="94"/>
      <c r="N15" s="93"/>
      <c r="O15" s="94"/>
      <c r="P15" s="93">
        <f t="shared" si="1"/>
        <v>9330000</v>
      </c>
      <c r="Q15" s="94">
        <f t="shared" si="2"/>
        <v>8832113</v>
      </c>
      <c r="R15" s="48">
        <f t="shared" si="3"/>
        <v>64.530762687836685</v>
      </c>
      <c r="S15" s="49">
        <f t="shared" si="4"/>
        <v>0</v>
      </c>
      <c r="T15" s="48">
        <f t="shared" si="5"/>
        <v>15.745240988254356</v>
      </c>
      <c r="U15" s="50">
        <f t="shared" si="6"/>
        <v>14.905010463075469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62006000</v>
      </c>
      <c r="C16" s="95">
        <f>SUM(C9:C15)</f>
        <v>0</v>
      </c>
      <c r="D16" s="95"/>
      <c r="E16" s="95">
        <f t="shared" si="0"/>
        <v>62006000</v>
      </c>
      <c r="F16" s="96">
        <f t="shared" ref="F16:O16" si="7">SUM(F9:F15)</f>
        <v>62006000</v>
      </c>
      <c r="G16" s="97">
        <f t="shared" si="7"/>
        <v>44550000</v>
      </c>
      <c r="H16" s="96">
        <f t="shared" si="7"/>
        <v>3621000</v>
      </c>
      <c r="I16" s="97">
        <f t="shared" si="7"/>
        <v>176268</v>
      </c>
      <c r="J16" s="96">
        <f t="shared" si="7"/>
        <v>6428000</v>
      </c>
      <c r="K16" s="97">
        <f t="shared" si="7"/>
        <v>9375559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10049000</v>
      </c>
      <c r="Q16" s="97">
        <f t="shared" si="2"/>
        <v>9551827</v>
      </c>
      <c r="R16" s="52">
        <f t="shared" si="3"/>
        <v>77.52002209334438</v>
      </c>
      <c r="S16" s="53">
        <f t="shared" si="4"/>
        <v>5218.9228901445522</v>
      </c>
      <c r="T16" s="52">
        <f>IF((SUM($E9:$E13)+$E15)=0,0,(P16/(SUM($E9:$E13)+$E15)*100))</f>
        <v>16.526329638522512</v>
      </c>
      <c r="U16" s="54">
        <f>IF((SUM($E9:$E13)+$E15)=0,0,(Q16/(SUM($E9:$E13)+$E15)*100))</f>
        <v>15.708691576489162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2301000</v>
      </c>
      <c r="H32" s="93">
        <v>2442000</v>
      </c>
      <c r="I32" s="94"/>
      <c r="J32" s="93">
        <v>844000</v>
      </c>
      <c r="K32" s="94">
        <v>2301000</v>
      </c>
      <c r="L32" s="93"/>
      <c r="M32" s="94"/>
      <c r="N32" s="93"/>
      <c r="O32" s="94"/>
      <c r="P32" s="93">
        <f>$H32      +$J32      +$L32      +$N32</f>
        <v>3286000</v>
      </c>
      <c r="Q32" s="94">
        <f>$I32      +$K32      +$M32      +$O32</f>
        <v>2301000</v>
      </c>
      <c r="R32" s="48">
        <f>IF(($H32      =0),0,((($J32      -$H32      )/$H32      )*100))</f>
        <v>-65.438165438165441</v>
      </c>
      <c r="S32" s="49">
        <f>IF(($I32      =0),0,((($K32      -$I32      )/$I32      )*100))</f>
        <v>0</v>
      </c>
      <c r="T32" s="48">
        <f>IF(($E32      =0),0,(($P32      /$E32      )*100))</f>
        <v>99.969577121995741</v>
      </c>
      <c r="U32" s="50">
        <f>IF(($E32      =0),0,(($Q32      /$E32      )*100))</f>
        <v>70.003042287800426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2301000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3286000</v>
      </c>
      <c r="Q33" s="97">
        <f>$I33      +$K33      +$M33      +$O33</f>
        <v>2301000</v>
      </c>
      <c r="R33" s="52">
        <f>IF(($H33      =0),0,((($J33      -$H33      )/$H33      )*100))</f>
        <v>-65.438165438165441</v>
      </c>
      <c r="S33" s="53">
        <f>IF(($I33      =0),0,((($K33      -$I33      )/$I33      )*100))</f>
        <v>0</v>
      </c>
      <c r="T33" s="52">
        <f>IF($E33   =0,0,($P33   /$E33   )*100)</f>
        <v>99.969577121995741</v>
      </c>
      <c r="U33" s="54">
        <f>IF($E33   =0,0,($Q33   /$E33   )*100)</f>
        <v>70.003042287800426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0</v>
      </c>
      <c r="D35" s="92"/>
      <c r="E35" s="92">
        <f t="shared" ref="E35:E40" si="18">$B35      +$C35      +$D35</f>
        <v>10965000</v>
      </c>
      <c r="F35" s="93">
        <v>10965000</v>
      </c>
      <c r="G35" s="94">
        <v>10965000</v>
      </c>
      <c r="H35" s="93"/>
      <c r="I35" s="94">
        <v>505682</v>
      </c>
      <c r="J35" s="93">
        <v>1554000</v>
      </c>
      <c r="K35" s="94">
        <v>3681574</v>
      </c>
      <c r="L35" s="93"/>
      <c r="M35" s="94"/>
      <c r="N35" s="93"/>
      <c r="O35" s="94"/>
      <c r="P35" s="93">
        <f t="shared" ref="P35:P40" si="19">$H35      +$J35      +$L35      +$N35</f>
        <v>1554000</v>
      </c>
      <c r="Q35" s="94">
        <f t="shared" ref="Q35:Q40" si="20">$I35      +$K35      +$M35      +$O35</f>
        <v>4187256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628.0413382323278</v>
      </c>
      <c r="T35" s="48">
        <f t="shared" ref="T35:T39" si="23">IF(($E35      =0),0,(($P35      /$E35      )*100))</f>
        <v>14.172366621067031</v>
      </c>
      <c r="U35" s="50">
        <f t="shared" ref="U35:U39" si="24">IF(($E35      =0),0,(($Q35      /$E35      )*100))</f>
        <v>38.187469220246243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632000</v>
      </c>
      <c r="I38" s="94"/>
      <c r="J38" s="93">
        <v>1873000</v>
      </c>
      <c r="K38" s="94">
        <v>2308939</v>
      </c>
      <c r="L38" s="93"/>
      <c r="M38" s="94"/>
      <c r="N38" s="93"/>
      <c r="O38" s="94"/>
      <c r="P38" s="93">
        <f t="shared" si="19"/>
        <v>2505000</v>
      </c>
      <c r="Q38" s="94">
        <f t="shared" si="20"/>
        <v>2308939</v>
      </c>
      <c r="R38" s="48">
        <f t="shared" si="21"/>
        <v>196.36075949367088</v>
      </c>
      <c r="S38" s="49">
        <f t="shared" si="22"/>
        <v>0</v>
      </c>
      <c r="T38" s="48">
        <f t="shared" si="23"/>
        <v>83.5</v>
      </c>
      <c r="U38" s="50">
        <f t="shared" si="24"/>
        <v>76.964633333333339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13965000</v>
      </c>
      <c r="C40" s="95">
        <f>SUM(C35:C39)</f>
        <v>0</v>
      </c>
      <c r="D40" s="95"/>
      <c r="E40" s="95">
        <f t="shared" si="18"/>
        <v>13965000</v>
      </c>
      <c r="F40" s="96">
        <f t="shared" ref="F40:O40" si="25">SUM(F35:F39)</f>
        <v>13965000</v>
      </c>
      <c r="G40" s="97">
        <f t="shared" si="25"/>
        <v>11965000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4059000</v>
      </c>
      <c r="Q40" s="97">
        <f t="shared" si="20"/>
        <v>6496195</v>
      </c>
      <c r="R40" s="52">
        <f t="shared" si="21"/>
        <v>442.24683544303798</v>
      </c>
      <c r="S40" s="53">
        <f t="shared" si="22"/>
        <v>1084.6403470956054</v>
      </c>
      <c r="T40" s="52">
        <f>IF((+$E35+$E38) =0,0,(P40   /(+$E35+$E38) )*100)</f>
        <v>29.065520945220193</v>
      </c>
      <c r="U40" s="54">
        <f>IF((+$E35+$E38) =0,0,(Q40   /(+$E35+$E38) )*100)</f>
        <v>46.517687074829936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/>
      <c r="M51" s="94"/>
      <c r="N51" s="93"/>
      <c r="O51" s="94"/>
      <c r="P51" s="93">
        <f t="shared" si="27"/>
        <v>3071000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74.993894993894997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3071000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74.993894993894997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0</v>
      </c>
      <c r="D67" s="104"/>
      <c r="E67" s="104">
        <f t="shared" si="35"/>
        <v>83353000</v>
      </c>
      <c r="F67" s="105">
        <f t="shared" ref="F67:O67" si="43">SUM(F9:F15,F18:F23,F26:F29,F32,F35:F39,F42:F52,F55:F58,F61:F65)</f>
        <v>83353000</v>
      </c>
      <c r="G67" s="106">
        <f t="shared" si="43"/>
        <v>62911000</v>
      </c>
      <c r="H67" s="105">
        <f t="shared" si="43"/>
        <v>6695000</v>
      </c>
      <c r="I67" s="106">
        <f t="shared" si="43"/>
        <v>681950</v>
      </c>
      <c r="J67" s="105">
        <f t="shared" si="43"/>
        <v>13770000</v>
      </c>
      <c r="K67" s="106">
        <f t="shared" si="43"/>
        <v>17667072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20465000</v>
      </c>
      <c r="Q67" s="106">
        <f t="shared" si="37"/>
        <v>18349022</v>
      </c>
      <c r="R67" s="61">
        <f t="shared" si="38"/>
        <v>105.67587752053771</v>
      </c>
      <c r="S67" s="62">
        <f t="shared" si="39"/>
        <v>2490.6696971918764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24.910837096636762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22.335181916667683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0</v>
      </c>
      <c r="D72" s="104"/>
      <c r="E72" s="104">
        <f>$B72      +$C72      +$D72</f>
        <v>83353000</v>
      </c>
      <c r="F72" s="105">
        <f t="shared" ref="F72:O72" si="46">SUM(F9:F15,F18:F23,F26:F29,F32,F35:F39,F42:F52,F55:F58,F61:F65,F69)</f>
        <v>83353000</v>
      </c>
      <c r="G72" s="106">
        <f t="shared" si="46"/>
        <v>62911000</v>
      </c>
      <c r="H72" s="105">
        <f t="shared" si="46"/>
        <v>6695000</v>
      </c>
      <c r="I72" s="106">
        <f t="shared" si="46"/>
        <v>681950</v>
      </c>
      <c r="J72" s="105">
        <f t="shared" si="46"/>
        <v>13770000</v>
      </c>
      <c r="K72" s="106">
        <f t="shared" si="46"/>
        <v>17667072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20465000</v>
      </c>
      <c r="Q72" s="106">
        <f>$I72      +$K72      +$M72      +$O72</f>
        <v>18349022</v>
      </c>
      <c r="R72" s="61">
        <f>IF(($H72      =0),0,((($J72      -$H72      )/$H72      )*100))</f>
        <v>105.67587752053771</v>
      </c>
      <c r="S72" s="62">
        <f>IF(($I72      =0),0,((($K72      -$I72      )/$I72      )*100))</f>
        <v>2490.6696971918764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24.910837096636762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80.137231951784074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JGNKFWwRp8flgiRralZ/n47PPN+sH9Eco+T09vYqC2NjJz2hhaGhailb2gLVArEztdzTkdw+c0AHP6e0gyWQA==" saltValue="jSdYikd3tb33vyAmkrtz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/>
      <c r="M10" s="94"/>
      <c r="N10" s="93"/>
      <c r="O10" s="94"/>
      <c r="P10" s="93">
        <f t="shared" ref="P10:P16" si="1">$H10      +$J10      +$L10      +$N10</f>
        <v>682000</v>
      </c>
      <c r="Q10" s="94">
        <f t="shared" ref="Q10:Q16" si="2">$I10      +$K10      +$M10      +$O10</f>
        <v>681951</v>
      </c>
      <c r="R10" s="48">
        <f t="shared" ref="R10:R16" si="3">IF(($H10      =0),0,((($J10      -$H10      )/$H10      )*100))</f>
        <v>59.315589353612161</v>
      </c>
      <c r="S10" s="49">
        <f t="shared" ref="S10:S16" si="4">IF(($I10      =0),0,((($K10      -$I10      )/$I10      )*100))</f>
        <v>340.84463478467757</v>
      </c>
      <c r="T10" s="48">
        <f t="shared" ref="T10:T15" si="5">IF(($E10      =0),0,(($P10      /$E10      )*100))</f>
        <v>44</v>
      </c>
      <c r="U10" s="50">
        <f t="shared" ref="U10:U15" si="6">IF(($E10      =0),0,(($Q10      /$E10      )*100))</f>
        <v>43.996838709677419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30179000</v>
      </c>
      <c r="H15" s="93">
        <v>4901000</v>
      </c>
      <c r="I15" s="94"/>
      <c r="J15" s="93">
        <v>14874000</v>
      </c>
      <c r="K15" s="94">
        <v>19775844</v>
      </c>
      <c r="L15" s="93"/>
      <c r="M15" s="94"/>
      <c r="N15" s="93"/>
      <c r="O15" s="94"/>
      <c r="P15" s="93">
        <f t="shared" si="1"/>
        <v>19775000</v>
      </c>
      <c r="Q15" s="94">
        <f t="shared" si="2"/>
        <v>19775844</v>
      </c>
      <c r="R15" s="48">
        <f t="shared" si="3"/>
        <v>203.48908386043664</v>
      </c>
      <c r="S15" s="49">
        <f t="shared" si="4"/>
        <v>0</v>
      </c>
      <c r="T15" s="48">
        <f t="shared" si="5"/>
        <v>34.728929945030821</v>
      </c>
      <c r="U15" s="50">
        <f t="shared" si="6"/>
        <v>34.730412181029486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31729000</v>
      </c>
      <c r="H16" s="96">
        <f t="shared" si="7"/>
        <v>5164000</v>
      </c>
      <c r="I16" s="97">
        <f t="shared" si="7"/>
        <v>126090</v>
      </c>
      <c r="J16" s="96">
        <f t="shared" si="7"/>
        <v>15293000</v>
      </c>
      <c r="K16" s="97">
        <f t="shared" si="7"/>
        <v>20331705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20457000</v>
      </c>
      <c r="Q16" s="97">
        <f t="shared" si="2"/>
        <v>20457795</v>
      </c>
      <c r="R16" s="52">
        <f t="shared" si="3"/>
        <v>196.14639814097598</v>
      </c>
      <c r="S16" s="53">
        <f t="shared" si="4"/>
        <v>16024.756126576256</v>
      </c>
      <c r="T16" s="52">
        <f>IF((SUM($E9:$E13)+$E15)=0,0,(P16/(SUM($E9:$E13)+$E15)*100))</f>
        <v>34.974611478689027</v>
      </c>
      <c r="U16" s="54">
        <f>IF((SUM($E9:$E13)+$E15)=0,0,(Q16/(SUM($E9:$E13)+$E15)*100))</f>
        <v>34.975970662153152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4199000</v>
      </c>
      <c r="H32" s="93">
        <v>736000</v>
      </c>
      <c r="I32" s="94"/>
      <c r="J32" s="93">
        <v>1260000</v>
      </c>
      <c r="K32" s="94">
        <v>1825078</v>
      </c>
      <c r="L32" s="93"/>
      <c r="M32" s="94"/>
      <c r="N32" s="93"/>
      <c r="O32" s="94"/>
      <c r="P32" s="93">
        <f>$H32      +$J32      +$L32      +$N32</f>
        <v>1996000</v>
      </c>
      <c r="Q32" s="94">
        <f>$I32      +$K32      +$M32      +$O32</f>
        <v>1825078</v>
      </c>
      <c r="R32" s="48">
        <f>IF(($H32      =0),0,((($J32      -$H32      )/$H32      )*100))</f>
        <v>71.195652173913047</v>
      </c>
      <c r="S32" s="49">
        <f>IF(($I32      =0),0,((($K32      -$I32      )/$I32      )*100))</f>
        <v>0</v>
      </c>
      <c r="T32" s="48">
        <f>IF(($E32      =0),0,(($P32      /$E32      )*100))</f>
        <v>33.277759253084362</v>
      </c>
      <c r="U32" s="50">
        <f>IF(($E32      =0),0,(($Q32      /$E32      )*100))</f>
        <v>30.428109369789929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4199000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1996000</v>
      </c>
      <c r="Q33" s="97">
        <f>$I33      +$K33      +$M33      +$O33</f>
        <v>1825078</v>
      </c>
      <c r="R33" s="52">
        <f>IF(($H33      =0),0,((($J33      -$H33      )/$H33      )*100))</f>
        <v>71.195652173913047</v>
      </c>
      <c r="S33" s="53">
        <f>IF(($I33      =0),0,((($K33      -$I33      )/$I33      )*100))</f>
        <v>0</v>
      </c>
      <c r="T33" s="52">
        <f>IF($E33   =0,0,($P33   /$E33   )*100)</f>
        <v>33.277759253084362</v>
      </c>
      <c r="U33" s="54">
        <f>IF($E33   =0,0,($Q33   /$E33   )*100)</f>
        <v>30.428109369789929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18000000</v>
      </c>
      <c r="H35" s="93"/>
      <c r="I35" s="94">
        <v>802748</v>
      </c>
      <c r="J35" s="93"/>
      <c r="K35" s="94">
        <v>4600804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5403552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473.13179229347196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30.019733333333331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20843000</v>
      </c>
      <c r="C40" s="95">
        <f>SUM(C35:C39)</f>
        <v>0</v>
      </c>
      <c r="D40" s="95"/>
      <c r="E40" s="95">
        <f t="shared" si="18"/>
        <v>20843000</v>
      </c>
      <c r="F40" s="96">
        <f t="shared" ref="F40:O40" si="25">SUM(F35:F39)</f>
        <v>20843000</v>
      </c>
      <c r="G40" s="97">
        <f t="shared" si="25"/>
        <v>18000000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5403552</v>
      </c>
      <c r="R40" s="52">
        <f t="shared" si="21"/>
        <v>0</v>
      </c>
      <c r="S40" s="53">
        <f t="shared" si="22"/>
        <v>473.13179229347196</v>
      </c>
      <c r="T40" s="52">
        <f>IF((+$E35+$E38) =0,0,(P40   /(+$E35+$E38) )*100)</f>
        <v>0</v>
      </c>
      <c r="U40" s="54">
        <f>IF((+$E35+$E38) =0,0,(Q40   /(+$E35+$E38) )*100)</f>
        <v>30.019733333333331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0</v>
      </c>
      <c r="D67" s="104"/>
      <c r="E67" s="104">
        <f t="shared" si="35"/>
        <v>85332000</v>
      </c>
      <c r="F67" s="105">
        <f t="shared" ref="F67:O67" si="43">SUM(F9:F15,F18:F23,F26:F29,F32,F35:F39,F42:F52,F55:F58,F61:F65)</f>
        <v>85332000</v>
      </c>
      <c r="G67" s="106">
        <f t="shared" si="43"/>
        <v>53928000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22453000</v>
      </c>
      <c r="Q67" s="106">
        <f t="shared" si="37"/>
        <v>27686425</v>
      </c>
      <c r="R67" s="61">
        <f t="shared" si="38"/>
        <v>180.5593220338983</v>
      </c>
      <c r="S67" s="62">
        <f t="shared" si="39"/>
        <v>2780.7592927937917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27.219386827334553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33.563778200729793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0</v>
      </c>
      <c r="D72" s="104"/>
      <c r="E72" s="104">
        <f>$B72      +$C72      +$D72</f>
        <v>85332000</v>
      </c>
      <c r="F72" s="105">
        <f t="shared" ref="F72:O72" si="46">SUM(F9:F15,F18:F23,F26:F29,F32,F35:F39,F42:F52,F55:F58,F61:F65,F69)</f>
        <v>85332000</v>
      </c>
      <c r="G72" s="106">
        <f t="shared" si="46"/>
        <v>53928000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22453000</v>
      </c>
      <c r="Q72" s="106">
        <f>$I72      +$K72      +$M72      +$O72</f>
        <v>27686425</v>
      </c>
      <c r="R72" s="61">
        <f>IF(($H72      =0),0,((($J72      -$H72      )/$H72      )*100))</f>
        <v>180.5593220338983</v>
      </c>
      <c r="S72" s="62">
        <f>IF(($I72      =0),0,((($K72      -$I72      )/$I72      )*100))</f>
        <v>2780.7592927937917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27.219386827334553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108.37022467512134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e4UVpNrzPuzRw/JiI3Hvlr0X+qhuVkQHej2yzcZFczd4rs+Hk2s6CRTMyCQm3LfEz8L9diPU9wrMPxIYo6djQ==" saltValue="ng84jZfKV9qt3CqklHh8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99000</v>
      </c>
      <c r="I10" s="94">
        <v>100000</v>
      </c>
      <c r="J10" s="93">
        <v>623000</v>
      </c>
      <c r="K10" s="94">
        <v>101929</v>
      </c>
      <c r="L10" s="93"/>
      <c r="M10" s="94"/>
      <c r="N10" s="93"/>
      <c r="O10" s="94"/>
      <c r="P10" s="93">
        <f t="shared" ref="P10:P16" si="1">$H10      +$J10      +$L10      +$N10</f>
        <v>722000</v>
      </c>
      <c r="Q10" s="94">
        <f t="shared" ref="Q10:Q16" si="2">$I10      +$K10      +$M10      +$O10</f>
        <v>201929</v>
      </c>
      <c r="R10" s="48">
        <f t="shared" ref="R10:R16" si="3">IF(($H10      =0),0,((($J10      -$H10      )/$H10      )*100))</f>
        <v>529.29292929292933</v>
      </c>
      <c r="S10" s="49">
        <f t="shared" ref="S10:S16" si="4">IF(($I10      =0),0,((($K10      -$I10      )/$I10      )*100))</f>
        <v>1.9290000000000003</v>
      </c>
      <c r="T10" s="48">
        <f t="shared" ref="T10:T15" si="5">IF(($E10      =0),0,(($P10      /$E10      )*100))</f>
        <v>46.58064516129032</v>
      </c>
      <c r="U10" s="50">
        <f t="shared" ref="U10:U15" si="6">IF(($E10      =0),0,(($Q10      /$E10      )*100))</f>
        <v>13.027677419354838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99000</v>
      </c>
      <c r="I16" s="97">
        <f t="shared" si="7"/>
        <v>100000</v>
      </c>
      <c r="J16" s="96">
        <f t="shared" si="7"/>
        <v>623000</v>
      </c>
      <c r="K16" s="97">
        <f t="shared" si="7"/>
        <v>101929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722000</v>
      </c>
      <c r="Q16" s="97">
        <f t="shared" si="2"/>
        <v>201929</v>
      </c>
      <c r="R16" s="52">
        <f t="shared" si="3"/>
        <v>529.29292929292933</v>
      </c>
      <c r="S16" s="53">
        <f t="shared" si="4"/>
        <v>1.9290000000000003</v>
      </c>
      <c r="T16" s="52">
        <f>IF((SUM($E9:$E13)+$E15)=0,0,(P16/(SUM($E9:$E13)+$E15)*100))</f>
        <v>46.58064516129032</v>
      </c>
      <c r="U16" s="54">
        <f>IF((SUM($E9:$E13)+$E15)=0,0,(Q16/(SUM($E9:$E13)+$E15)*100))</f>
        <v>13.027677419354838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2965000</v>
      </c>
      <c r="C32" s="92">
        <v>0</v>
      </c>
      <c r="D32" s="92"/>
      <c r="E32" s="92">
        <f>$B32      +$C32      +$D32</f>
        <v>2965000</v>
      </c>
      <c r="F32" s="93">
        <v>2965000</v>
      </c>
      <c r="G32" s="94">
        <v>2076000</v>
      </c>
      <c r="H32" s="93">
        <v>1991000</v>
      </c>
      <c r="I32" s="94">
        <v>742000</v>
      </c>
      <c r="J32" s="93">
        <v>974000</v>
      </c>
      <c r="K32" s="94">
        <v>1334000</v>
      </c>
      <c r="L32" s="93"/>
      <c r="M32" s="94"/>
      <c r="N32" s="93"/>
      <c r="O32" s="94"/>
      <c r="P32" s="93">
        <f>$H32      +$J32      +$L32      +$N32</f>
        <v>2965000</v>
      </c>
      <c r="Q32" s="94">
        <f>$I32      +$K32      +$M32      +$O32</f>
        <v>2076000</v>
      </c>
      <c r="R32" s="48">
        <f>IF(($H32      =0),0,((($J32      -$H32      )/$H32      )*100))</f>
        <v>-51.079859367152181</v>
      </c>
      <c r="S32" s="49">
        <f>IF(($I32      =0),0,((($K32      -$I32      )/$I32      )*100))</f>
        <v>79.784366576819409</v>
      </c>
      <c r="T32" s="48">
        <f>IF(($E32      =0),0,(($P32      /$E32      )*100))</f>
        <v>100</v>
      </c>
      <c r="U32" s="50">
        <f>IF(($E32      =0),0,(($Q32      /$E32      )*100))</f>
        <v>70.016863406408092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2965000</v>
      </c>
      <c r="C33" s="95">
        <f>C32</f>
        <v>0</v>
      </c>
      <c r="D33" s="95"/>
      <c r="E33" s="95">
        <f>$B33      +$C33      +$D33</f>
        <v>2965000</v>
      </c>
      <c r="F33" s="96">
        <f t="shared" ref="F33:O33" si="17">F32</f>
        <v>2965000</v>
      </c>
      <c r="G33" s="97">
        <f t="shared" si="17"/>
        <v>2076000</v>
      </c>
      <c r="H33" s="96">
        <f t="shared" si="17"/>
        <v>1991000</v>
      </c>
      <c r="I33" s="97">
        <f t="shared" si="17"/>
        <v>742000</v>
      </c>
      <c r="J33" s="96">
        <f t="shared" si="17"/>
        <v>974000</v>
      </c>
      <c r="K33" s="97">
        <f t="shared" si="17"/>
        <v>1334000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2965000</v>
      </c>
      <c r="Q33" s="97">
        <f>$I33      +$K33      +$M33      +$O33</f>
        <v>2076000</v>
      </c>
      <c r="R33" s="52">
        <f>IF(($H33      =0),0,((($J33      -$H33      )/$H33      )*100))</f>
        <v>-51.079859367152181</v>
      </c>
      <c r="S33" s="53">
        <f>IF(($I33      =0),0,((($K33      -$I33      )/$I33      )*100))</f>
        <v>79.784366576819409</v>
      </c>
      <c r="T33" s="52">
        <f>IF($E33   =0,0,($P33   /$E33   )*100)</f>
        <v>100</v>
      </c>
      <c r="U33" s="54">
        <f>IF($E33   =0,0,($Q33   /$E33   )*100)</f>
        <v>70.016863406408092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21000000</v>
      </c>
      <c r="C35" s="92">
        <v>0</v>
      </c>
      <c r="D35" s="92"/>
      <c r="E35" s="92">
        <f t="shared" ref="E35:E40" si="18">$B35      +$C35      +$D35</f>
        <v>21000000</v>
      </c>
      <c r="F35" s="93">
        <v>21000000</v>
      </c>
      <c r="G35" s="94">
        <v>19000000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4593000</v>
      </c>
      <c r="C36" s="92">
        <v>0</v>
      </c>
      <c r="D36" s="92"/>
      <c r="E36" s="92">
        <f t="shared" si="18"/>
        <v>4593000</v>
      </c>
      <c r="F36" s="93">
        <v>4593000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25593000</v>
      </c>
      <c r="C40" s="95">
        <f>SUM(C35:C39)</f>
        <v>0</v>
      </c>
      <c r="D40" s="95"/>
      <c r="E40" s="95">
        <f t="shared" si="18"/>
        <v>25593000</v>
      </c>
      <c r="F40" s="96">
        <f t="shared" ref="F40:O40" si="25">SUM(F35:F39)</f>
        <v>25593000</v>
      </c>
      <c r="G40" s="97">
        <f t="shared" si="25"/>
        <v>19000000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30108000</v>
      </c>
      <c r="C67" s="104">
        <f>SUM(C9:C15,C18:C23,C26:C29,C32,C35:C39,C42:C52,C55:C58,C61:C65)</f>
        <v>0</v>
      </c>
      <c r="D67" s="104"/>
      <c r="E67" s="104">
        <f t="shared" si="35"/>
        <v>30108000</v>
      </c>
      <c r="F67" s="105">
        <f t="shared" ref="F67:O67" si="43">SUM(F9:F15,F18:F23,F26:F29,F32,F35:F39,F42:F52,F55:F58,F61:F65)</f>
        <v>30108000</v>
      </c>
      <c r="G67" s="106">
        <f t="shared" si="43"/>
        <v>22626000</v>
      </c>
      <c r="H67" s="105">
        <f t="shared" si="43"/>
        <v>2090000</v>
      </c>
      <c r="I67" s="106">
        <f t="shared" si="43"/>
        <v>842000</v>
      </c>
      <c r="J67" s="105">
        <f t="shared" si="43"/>
        <v>1597000</v>
      </c>
      <c r="K67" s="106">
        <f t="shared" si="43"/>
        <v>1435929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3687000</v>
      </c>
      <c r="Q67" s="106">
        <f t="shared" si="37"/>
        <v>2277929</v>
      </c>
      <c r="R67" s="61">
        <f t="shared" si="38"/>
        <v>-23.588516746411482</v>
      </c>
      <c r="S67" s="62">
        <f t="shared" si="39"/>
        <v>70.537885985748218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14.450323339212229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8.9278032529884381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36260000</v>
      </c>
      <c r="C69" s="92">
        <v>0</v>
      </c>
      <c r="D69" s="92"/>
      <c r="E69" s="92">
        <f>$B69      +$C69      +$D69</f>
        <v>36260000</v>
      </c>
      <c r="F69" s="93">
        <v>36260000</v>
      </c>
      <c r="G69" s="94">
        <v>23242000</v>
      </c>
      <c r="H69" s="93">
        <v>3229000</v>
      </c>
      <c r="I69" s="94"/>
      <c r="J69" s="93">
        <v>1979000</v>
      </c>
      <c r="K69" s="94"/>
      <c r="L69" s="93"/>
      <c r="M69" s="94"/>
      <c r="N69" s="93"/>
      <c r="O69" s="94"/>
      <c r="P69" s="93">
        <f>$H69      +$J69      +$L69      +$N69</f>
        <v>5208000</v>
      </c>
      <c r="Q69" s="94">
        <f>$I69      +$K69      +$M69      +$O69</f>
        <v>0</v>
      </c>
      <c r="R69" s="48">
        <f>IF(($H69      =0),0,((($J69      -$H69      )/$H69      )*100))</f>
        <v>-38.711675441313098</v>
      </c>
      <c r="S69" s="49">
        <f>IF(($I69      =0),0,((($K69      -$I69      )/$I69      )*100))</f>
        <v>0</v>
      </c>
      <c r="T69" s="48">
        <f>IF(($E69      =0),0,(($P69      /$E69      )*100))</f>
        <v>14.362934362934363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36260000</v>
      </c>
      <c r="C70" s="101">
        <f>C69</f>
        <v>0</v>
      </c>
      <c r="D70" s="101"/>
      <c r="E70" s="101">
        <f>$B70      +$C70      +$D70</f>
        <v>36260000</v>
      </c>
      <c r="F70" s="102">
        <f t="shared" ref="F70:O70" si="44">F69</f>
        <v>36260000</v>
      </c>
      <c r="G70" s="103">
        <f t="shared" si="44"/>
        <v>23242000</v>
      </c>
      <c r="H70" s="102">
        <f t="shared" si="44"/>
        <v>3229000</v>
      </c>
      <c r="I70" s="103">
        <f t="shared" si="44"/>
        <v>0</v>
      </c>
      <c r="J70" s="102">
        <f t="shared" si="44"/>
        <v>1979000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5208000</v>
      </c>
      <c r="Q70" s="103">
        <f>$I70      +$K70      +$M70      +$O70</f>
        <v>0</v>
      </c>
      <c r="R70" s="57">
        <f>IF(($H70      =0),0,((($J70      -$H70      )/$H70      )*100))</f>
        <v>-38.711675441313098</v>
      </c>
      <c r="S70" s="58">
        <f>IF(($I70      =0),0,((($K70      -$I70      )/$I70      )*100))</f>
        <v>0</v>
      </c>
      <c r="T70" s="57">
        <f>IF($E70   =0,0,($P70   /$E70   )*100)</f>
        <v>14.362934362934363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36260000</v>
      </c>
      <c r="C71" s="104">
        <f>C69</f>
        <v>0</v>
      </c>
      <c r="D71" s="104"/>
      <c r="E71" s="104">
        <f>$B71      +$C71      +$D71</f>
        <v>36260000</v>
      </c>
      <c r="F71" s="105">
        <f t="shared" ref="F71:O71" si="45">F69</f>
        <v>36260000</v>
      </c>
      <c r="G71" s="106">
        <f t="shared" si="45"/>
        <v>23242000</v>
      </c>
      <c r="H71" s="105">
        <f t="shared" si="45"/>
        <v>3229000</v>
      </c>
      <c r="I71" s="106">
        <f t="shared" si="45"/>
        <v>0</v>
      </c>
      <c r="J71" s="105">
        <f t="shared" si="45"/>
        <v>1979000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5208000</v>
      </c>
      <c r="Q71" s="106">
        <f>$I71      +$K71      +$M71      +$O71</f>
        <v>0</v>
      </c>
      <c r="R71" s="61">
        <f>IF(($H71      =0),0,((($J71      -$H71      )/$H71      )*100))</f>
        <v>-38.711675441313098</v>
      </c>
      <c r="S71" s="62">
        <f>IF(($I71      =0),0,((($K71      -$I71      )/$I71      )*100))</f>
        <v>0</v>
      </c>
      <c r="T71" s="61">
        <f>IF($E71   =0,0,($P71   /$E71   )*100)</f>
        <v>14.362934362934363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66368000</v>
      </c>
      <c r="C72" s="104">
        <f>SUM(C9:C15,C18:C23,C26:C29,C32,C35:C39,C42:C52,C55:C58,C61:C65,C69)</f>
        <v>0</v>
      </c>
      <c r="D72" s="104"/>
      <c r="E72" s="104">
        <f>$B72      +$C72      +$D72</f>
        <v>66368000</v>
      </c>
      <c r="F72" s="105">
        <f t="shared" ref="F72:O72" si="46">SUM(F9:F15,F18:F23,F26:F29,F32,F35:F39,F42:F52,F55:F58,F61:F65,F69)</f>
        <v>66368000</v>
      </c>
      <c r="G72" s="106">
        <f t="shared" si="46"/>
        <v>45868000</v>
      </c>
      <c r="H72" s="105">
        <f t="shared" si="46"/>
        <v>5319000</v>
      </c>
      <c r="I72" s="106">
        <f t="shared" si="46"/>
        <v>842000</v>
      </c>
      <c r="J72" s="105">
        <f t="shared" si="46"/>
        <v>3576000</v>
      </c>
      <c r="K72" s="106">
        <f t="shared" si="46"/>
        <v>1435929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8895000</v>
      </c>
      <c r="Q72" s="106">
        <f>$I72      +$K72      +$M72      +$O72</f>
        <v>2277929</v>
      </c>
      <c r="R72" s="61">
        <f>IF(($H72      =0),0,((($J72      -$H72      )/$H72      )*100))</f>
        <v>-32.769317540891144</v>
      </c>
      <c r="S72" s="62">
        <f>IF(($I72      =0),0,((($K72      -$I72      )/$I72      )*100))</f>
        <v>70.537885985748218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14.399028733306354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3.6874609469850266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Dm3bQJug1o32UOtnX6VdrRkx4Agg1G/caCpz4mCMZpB56OJ8wiqqDtAc5OTMO54B++ZStBLoyUEMQSt8O7boQ==" saltValue="pUDOOY8XnRbtHCxFMji+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195000</v>
      </c>
      <c r="I10" s="94">
        <v>195414</v>
      </c>
      <c r="J10" s="93">
        <v>799000</v>
      </c>
      <c r="K10" s="94">
        <v>798945</v>
      </c>
      <c r="L10" s="93"/>
      <c r="M10" s="94"/>
      <c r="N10" s="93"/>
      <c r="O10" s="94"/>
      <c r="P10" s="93">
        <f t="shared" ref="P10:P16" si="1">$H10      +$J10      +$L10      +$N10</f>
        <v>994000</v>
      </c>
      <c r="Q10" s="94">
        <f t="shared" ref="Q10:Q16" si="2">$I10      +$K10      +$M10      +$O10</f>
        <v>994359</v>
      </c>
      <c r="R10" s="48">
        <f t="shared" ref="R10:R16" si="3">IF(($H10      =0),0,((($J10      -$H10      )/$H10      )*100))</f>
        <v>309.74358974358978</v>
      </c>
      <c r="S10" s="49">
        <f t="shared" ref="S10:S16" si="4">IF(($I10      =0),0,((($K10      -$I10      )/$I10      )*100))</f>
        <v>308.84737019865514</v>
      </c>
      <c r="T10" s="48">
        <f t="shared" ref="T10:T15" si="5">IF(($E10      =0),0,(($P10      /$E10      )*100))</f>
        <v>64.129032258064512</v>
      </c>
      <c r="U10" s="50">
        <f t="shared" ref="U10:U15" si="6">IF(($E10      =0),0,(($Q10      /$E10      )*100))</f>
        <v>64.152193548387089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11550000</v>
      </c>
      <c r="C16" s="95">
        <f>SUM(C9:C15)</f>
        <v>0</v>
      </c>
      <c r="D16" s="95"/>
      <c r="E16" s="95">
        <f t="shared" si="0"/>
        <v>11550000</v>
      </c>
      <c r="F16" s="96">
        <f t="shared" ref="F16:O16" si="7">SUM(F9:F15)</f>
        <v>11550000</v>
      </c>
      <c r="G16" s="97">
        <f t="shared" si="7"/>
        <v>1550000</v>
      </c>
      <c r="H16" s="96">
        <f t="shared" si="7"/>
        <v>195000</v>
      </c>
      <c r="I16" s="97">
        <f t="shared" si="7"/>
        <v>195414</v>
      </c>
      <c r="J16" s="96">
        <f t="shared" si="7"/>
        <v>799000</v>
      </c>
      <c r="K16" s="97">
        <f t="shared" si="7"/>
        <v>798945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994000</v>
      </c>
      <c r="Q16" s="97">
        <f t="shared" si="2"/>
        <v>994359</v>
      </c>
      <c r="R16" s="52">
        <f t="shared" si="3"/>
        <v>309.74358974358978</v>
      </c>
      <c r="S16" s="53">
        <f t="shared" si="4"/>
        <v>308.84737019865514</v>
      </c>
      <c r="T16" s="52">
        <f>IF((SUM($E9:$E13)+$E15)=0,0,(P16/(SUM($E9:$E13)+$E15)*100))</f>
        <v>8.6060606060606055</v>
      </c>
      <c r="U16" s="54">
        <f>IF((SUM($E9:$E13)+$E15)=0,0,(Q16/(SUM($E9:$E13)+$E15)*100))</f>
        <v>8.6091688311688319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2210000</v>
      </c>
      <c r="C32" s="92">
        <v>0</v>
      </c>
      <c r="D32" s="92"/>
      <c r="E32" s="92">
        <f>$B32      +$C32      +$D32</f>
        <v>2210000</v>
      </c>
      <c r="F32" s="93">
        <v>2210000</v>
      </c>
      <c r="G32" s="94">
        <v>1547000</v>
      </c>
      <c r="H32" s="93">
        <v>760000</v>
      </c>
      <c r="I32" s="94">
        <v>759971</v>
      </c>
      <c r="J32" s="93">
        <v>1052000</v>
      </c>
      <c r="K32" s="94">
        <v>1051878</v>
      </c>
      <c r="L32" s="93"/>
      <c r="M32" s="94"/>
      <c r="N32" s="93"/>
      <c r="O32" s="94"/>
      <c r="P32" s="93">
        <f>$H32      +$J32      +$L32      +$N32</f>
        <v>1812000</v>
      </c>
      <c r="Q32" s="94">
        <f>$I32      +$K32      +$M32      +$O32</f>
        <v>1811849</v>
      </c>
      <c r="R32" s="48">
        <f>IF(($H32      =0),0,((($J32      -$H32      )/$H32      )*100))</f>
        <v>38.421052631578945</v>
      </c>
      <c r="S32" s="49">
        <f>IF(($I32      =0),0,((($K32      -$I32      )/$I32      )*100))</f>
        <v>38.410281444949874</v>
      </c>
      <c r="T32" s="48">
        <f>IF(($E32      =0),0,(($P32      /$E32      )*100))</f>
        <v>81.990950226244337</v>
      </c>
      <c r="U32" s="50">
        <f>IF(($E32      =0),0,(($Q32      /$E32      )*100))</f>
        <v>81.984117647058824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2210000</v>
      </c>
      <c r="C33" s="95">
        <f>C32</f>
        <v>0</v>
      </c>
      <c r="D33" s="95"/>
      <c r="E33" s="95">
        <f>$B33      +$C33      +$D33</f>
        <v>2210000</v>
      </c>
      <c r="F33" s="96">
        <f t="shared" ref="F33:O33" si="17">F32</f>
        <v>2210000</v>
      </c>
      <c r="G33" s="97">
        <f t="shared" si="17"/>
        <v>1547000</v>
      </c>
      <c r="H33" s="96">
        <f t="shared" si="17"/>
        <v>760000</v>
      </c>
      <c r="I33" s="97">
        <f t="shared" si="17"/>
        <v>759971</v>
      </c>
      <c r="J33" s="96">
        <f t="shared" si="17"/>
        <v>1052000</v>
      </c>
      <c r="K33" s="97">
        <f t="shared" si="17"/>
        <v>1051878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1812000</v>
      </c>
      <c r="Q33" s="97">
        <f>$I33      +$K33      +$M33      +$O33</f>
        <v>1811849</v>
      </c>
      <c r="R33" s="52">
        <f>IF(($H33      =0),0,((($J33      -$H33      )/$H33      )*100))</f>
        <v>38.421052631578945</v>
      </c>
      <c r="S33" s="53">
        <f>IF(($I33      =0),0,((($K33      -$I33      )/$I33      )*100))</f>
        <v>38.410281444949874</v>
      </c>
      <c r="T33" s="52">
        <f>IF($E33   =0,0,($P33   /$E33   )*100)</f>
        <v>81.990950226244337</v>
      </c>
      <c r="U33" s="54">
        <f>IF($E33   =0,0,($Q33   /$E33   )*100)</f>
        <v>81.984117647058824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2890000</v>
      </c>
      <c r="C35" s="92">
        <v>0</v>
      </c>
      <c r="D35" s="92"/>
      <c r="E35" s="92">
        <f t="shared" ref="E35:E40" si="18">$B35      +$C35      +$D35</f>
        <v>2890000</v>
      </c>
      <c r="F35" s="93">
        <v>2890000</v>
      </c>
      <c r="G35" s="94">
        <v>1000000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2890000</v>
      </c>
      <c r="C40" s="95">
        <f>SUM(C35:C39)</f>
        <v>0</v>
      </c>
      <c r="D40" s="95"/>
      <c r="E40" s="95">
        <f t="shared" si="18"/>
        <v>2890000</v>
      </c>
      <c r="F40" s="96">
        <f t="shared" ref="F40:O40" si="25">SUM(F35:F39)</f>
        <v>2890000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3000000</v>
      </c>
      <c r="H51" s="93"/>
      <c r="I51" s="94"/>
      <c r="J51" s="93">
        <v>704000</v>
      </c>
      <c r="K51" s="94">
        <v>704375</v>
      </c>
      <c r="L51" s="93"/>
      <c r="M51" s="94"/>
      <c r="N51" s="93"/>
      <c r="O51" s="94"/>
      <c r="P51" s="93">
        <f t="shared" si="27"/>
        <v>704000</v>
      </c>
      <c r="Q51" s="94">
        <f t="shared" si="28"/>
        <v>704375</v>
      </c>
      <c r="R51" s="48">
        <f t="shared" si="29"/>
        <v>0</v>
      </c>
      <c r="S51" s="49">
        <f t="shared" si="30"/>
        <v>0</v>
      </c>
      <c r="T51" s="48">
        <f t="shared" si="31"/>
        <v>3.52</v>
      </c>
      <c r="U51" s="50">
        <f t="shared" si="32"/>
        <v>3.5218750000000001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20000000</v>
      </c>
      <c r="C53" s="95">
        <f>SUM(C42:C52)</f>
        <v>0</v>
      </c>
      <c r="D53" s="95"/>
      <c r="E53" s="95">
        <f t="shared" si="26"/>
        <v>20000000</v>
      </c>
      <c r="F53" s="96">
        <f t="shared" ref="F53:O53" si="33">SUM(F42:F52)</f>
        <v>20000000</v>
      </c>
      <c r="G53" s="97">
        <f t="shared" si="33"/>
        <v>3000000</v>
      </c>
      <c r="H53" s="96">
        <f t="shared" si="33"/>
        <v>0</v>
      </c>
      <c r="I53" s="97">
        <f t="shared" si="33"/>
        <v>0</v>
      </c>
      <c r="J53" s="96">
        <f t="shared" si="33"/>
        <v>704000</v>
      </c>
      <c r="K53" s="97">
        <f t="shared" si="33"/>
        <v>704375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704000</v>
      </c>
      <c r="Q53" s="97">
        <f t="shared" si="28"/>
        <v>704375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3.52</v>
      </c>
      <c r="U53" s="54">
        <f>IF((+$E43+$E45+$E47+$E48+$E51) =0,0,(Q53   /(+$E43+$E45+$E47+$E48+$E51) )*100)</f>
        <v>3.5218750000000001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36650000</v>
      </c>
      <c r="C67" s="104">
        <f>SUM(C9:C15,C18:C23,C26:C29,C32,C35:C39,C42:C52,C55:C58,C61:C65)</f>
        <v>0</v>
      </c>
      <c r="D67" s="104"/>
      <c r="E67" s="104">
        <f t="shared" si="35"/>
        <v>36650000</v>
      </c>
      <c r="F67" s="105">
        <f t="shared" ref="F67:O67" si="43">SUM(F9:F15,F18:F23,F26:F29,F32,F35:F39,F42:F52,F55:F58,F61:F65)</f>
        <v>36650000</v>
      </c>
      <c r="G67" s="106">
        <f t="shared" si="43"/>
        <v>7097000</v>
      </c>
      <c r="H67" s="105">
        <f t="shared" si="43"/>
        <v>955000</v>
      </c>
      <c r="I67" s="106">
        <f t="shared" si="43"/>
        <v>955385</v>
      </c>
      <c r="J67" s="105">
        <f t="shared" si="43"/>
        <v>2555000</v>
      </c>
      <c r="K67" s="106">
        <f t="shared" si="43"/>
        <v>2555198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3510000</v>
      </c>
      <c r="Q67" s="106">
        <f t="shared" si="37"/>
        <v>3510583</v>
      </c>
      <c r="R67" s="61">
        <f t="shared" si="38"/>
        <v>167.5392670157068</v>
      </c>
      <c r="S67" s="62">
        <f t="shared" si="39"/>
        <v>167.45217896450123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9.5770804911323317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9.5786712141882671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23025000</v>
      </c>
      <c r="C69" s="92">
        <v>0</v>
      </c>
      <c r="D69" s="92"/>
      <c r="E69" s="92">
        <f>$B69      +$C69      +$D69</f>
        <v>23025000</v>
      </c>
      <c r="F69" s="93">
        <v>23025000</v>
      </c>
      <c r="G69" s="94">
        <v>15500000</v>
      </c>
      <c r="H69" s="93">
        <v>6720000</v>
      </c>
      <c r="I69" s="94">
        <v>6719109</v>
      </c>
      <c r="J69" s="93">
        <v>8027000</v>
      </c>
      <c r="K69" s="94">
        <v>8026601</v>
      </c>
      <c r="L69" s="93"/>
      <c r="M69" s="94"/>
      <c r="N69" s="93"/>
      <c r="O69" s="94"/>
      <c r="P69" s="93">
        <f>$H69      +$J69      +$L69      +$N69</f>
        <v>14747000</v>
      </c>
      <c r="Q69" s="94">
        <f>$I69      +$K69      +$M69      +$O69</f>
        <v>14745710</v>
      </c>
      <c r="R69" s="48">
        <f>IF(($H69      =0),0,((($J69      -$H69      )/$H69      )*100))</f>
        <v>19.449404761904763</v>
      </c>
      <c r="S69" s="49">
        <f>IF(($I69      =0),0,((($K69      -$I69      )/$I69      )*100))</f>
        <v>19.459306285997148</v>
      </c>
      <c r="T69" s="48">
        <f>IF(($E69      =0),0,(($P69      /$E69      )*100))</f>
        <v>64.047774158523339</v>
      </c>
      <c r="U69" s="50">
        <f>IF(($E69      =0),0,(($Q69      /$E69      )*100))</f>
        <v>64.04217155266015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23025000</v>
      </c>
      <c r="C70" s="101">
        <f>C69</f>
        <v>0</v>
      </c>
      <c r="D70" s="101"/>
      <c r="E70" s="101">
        <f>$B70      +$C70      +$D70</f>
        <v>23025000</v>
      </c>
      <c r="F70" s="102">
        <f t="shared" ref="F70:O70" si="44">F69</f>
        <v>23025000</v>
      </c>
      <c r="G70" s="103">
        <f t="shared" si="44"/>
        <v>15500000</v>
      </c>
      <c r="H70" s="102">
        <f t="shared" si="44"/>
        <v>6720000</v>
      </c>
      <c r="I70" s="103">
        <f t="shared" si="44"/>
        <v>6719109</v>
      </c>
      <c r="J70" s="102">
        <f t="shared" si="44"/>
        <v>8027000</v>
      </c>
      <c r="K70" s="103">
        <f t="shared" si="44"/>
        <v>8026601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14747000</v>
      </c>
      <c r="Q70" s="103">
        <f>$I70      +$K70      +$M70      +$O70</f>
        <v>14745710</v>
      </c>
      <c r="R70" s="57">
        <f>IF(($H70      =0),0,((($J70      -$H70      )/$H70      )*100))</f>
        <v>19.449404761904763</v>
      </c>
      <c r="S70" s="58">
        <f>IF(($I70      =0),0,((($K70      -$I70      )/$I70      )*100))</f>
        <v>19.459306285997148</v>
      </c>
      <c r="T70" s="57">
        <f>IF($E70   =0,0,($P70   /$E70   )*100)</f>
        <v>64.047774158523339</v>
      </c>
      <c r="U70" s="59">
        <f>IF($E70   =0,0,($Q70   /$E70 )*100)</f>
        <v>64.04217155266015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23025000</v>
      </c>
      <c r="C71" s="104">
        <f>C69</f>
        <v>0</v>
      </c>
      <c r="D71" s="104"/>
      <c r="E71" s="104">
        <f>$B71      +$C71      +$D71</f>
        <v>23025000</v>
      </c>
      <c r="F71" s="105">
        <f t="shared" ref="F71:O71" si="45">F69</f>
        <v>23025000</v>
      </c>
      <c r="G71" s="106">
        <f t="shared" si="45"/>
        <v>15500000</v>
      </c>
      <c r="H71" s="105">
        <f t="shared" si="45"/>
        <v>6720000</v>
      </c>
      <c r="I71" s="106">
        <f t="shared" si="45"/>
        <v>6719109</v>
      </c>
      <c r="J71" s="105">
        <f t="shared" si="45"/>
        <v>8027000</v>
      </c>
      <c r="K71" s="106">
        <f t="shared" si="45"/>
        <v>8026601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14747000</v>
      </c>
      <c r="Q71" s="106">
        <f>$I71      +$K71      +$M71      +$O71</f>
        <v>14745710</v>
      </c>
      <c r="R71" s="61">
        <f>IF(($H71      =0),0,((($J71      -$H71      )/$H71      )*100))</f>
        <v>19.449404761904763</v>
      </c>
      <c r="S71" s="62">
        <f>IF(($I71      =0),0,((($K71      -$I71      )/$I71      )*100))</f>
        <v>19.459306285997148</v>
      </c>
      <c r="T71" s="61">
        <f>IF($E71   =0,0,($P71   /$E71   )*100)</f>
        <v>64.047774158523339</v>
      </c>
      <c r="U71" s="65">
        <f>IF($E71   =0,0,($Q71   /$E71   )*100)</f>
        <v>64.04217155266015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59675000</v>
      </c>
      <c r="C72" s="104">
        <f>SUM(C9:C15,C18:C23,C26:C29,C32,C35:C39,C42:C52,C55:C58,C61:C65,C69)</f>
        <v>0</v>
      </c>
      <c r="D72" s="104"/>
      <c r="E72" s="104">
        <f>$B72      +$C72      +$D72</f>
        <v>59675000</v>
      </c>
      <c r="F72" s="105">
        <f t="shared" ref="F72:O72" si="46">SUM(F9:F15,F18:F23,F26:F29,F32,F35:F39,F42:F52,F55:F58,F61:F65,F69)</f>
        <v>59675000</v>
      </c>
      <c r="G72" s="106">
        <f t="shared" si="46"/>
        <v>22597000</v>
      </c>
      <c r="H72" s="105">
        <f t="shared" si="46"/>
        <v>7675000</v>
      </c>
      <c r="I72" s="106">
        <f t="shared" si="46"/>
        <v>7674494</v>
      </c>
      <c r="J72" s="105">
        <f t="shared" si="46"/>
        <v>10582000</v>
      </c>
      <c r="K72" s="106">
        <f t="shared" si="46"/>
        <v>10581799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18257000</v>
      </c>
      <c r="Q72" s="106">
        <f>$I72      +$K72      +$M72      +$O72</f>
        <v>18256293</v>
      </c>
      <c r="R72" s="61">
        <f>IF(($H72      =0),0,((($J72      -$H72      )/$H72      )*100))</f>
        <v>37.876221498371336</v>
      </c>
      <c r="S72" s="62">
        <f>IF(($I72      =0),0,((($K72      -$I72      )/$I72      )*100))</f>
        <v>37.882692982755607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30.594051110180143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30.592866359447001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bfLto1DUsiVuaIptGzA6M9IDp7z8rLtWFCisUttFzltTbRN33eWlG/SF5nQT2OEtjfW6+xyexx3W9cm358qHw==" saltValue="w8vqmLzcI3ba6KbYOjcRo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430000</v>
      </c>
      <c r="I10" s="94">
        <v>248291</v>
      </c>
      <c r="J10" s="93">
        <v>264000</v>
      </c>
      <c r="K10" s="94">
        <v>445810</v>
      </c>
      <c r="L10" s="93"/>
      <c r="M10" s="94"/>
      <c r="N10" s="93"/>
      <c r="O10" s="94"/>
      <c r="P10" s="93">
        <f t="shared" ref="P10:P16" si="1">$H10      +$J10      +$L10      +$N10</f>
        <v>694000</v>
      </c>
      <c r="Q10" s="94">
        <f t="shared" ref="Q10:Q16" si="2">$I10      +$K10      +$M10      +$O10</f>
        <v>694101</v>
      </c>
      <c r="R10" s="48">
        <f t="shared" ref="R10:R16" si="3">IF(($H10      =0),0,((($J10      -$H10      )/$H10      )*100))</f>
        <v>-38.604651162790695</v>
      </c>
      <c r="S10" s="49">
        <f t="shared" ref="S10:S16" si="4">IF(($I10      =0),0,((($K10      -$I10      )/$I10      )*100))</f>
        <v>79.551413462429167</v>
      </c>
      <c r="T10" s="48">
        <f t="shared" ref="T10:T15" si="5">IF(($E10      =0),0,(($P10      /$E10      )*100))</f>
        <v>42.060606060606062</v>
      </c>
      <c r="U10" s="50">
        <f t="shared" ref="U10:U15" si="6">IF(($E10      =0),0,(($Q10      /$E10      )*100))</f>
        <v>42.06672727272727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430000</v>
      </c>
      <c r="I16" s="97">
        <f t="shared" si="7"/>
        <v>248291</v>
      </c>
      <c r="J16" s="96">
        <f t="shared" si="7"/>
        <v>264000</v>
      </c>
      <c r="K16" s="97">
        <f t="shared" si="7"/>
        <v>445810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694000</v>
      </c>
      <c r="Q16" s="97">
        <f t="shared" si="2"/>
        <v>694101</v>
      </c>
      <c r="R16" s="52">
        <f t="shared" si="3"/>
        <v>-38.604651162790695</v>
      </c>
      <c r="S16" s="53">
        <f t="shared" si="4"/>
        <v>79.551413462429167</v>
      </c>
      <c r="T16" s="52">
        <f>IF((SUM($E9:$E13)+$E15)=0,0,(P16/(SUM($E9:$E13)+$E15)*100))</f>
        <v>42.060606060606062</v>
      </c>
      <c r="U16" s="54">
        <f>IF((SUM($E9:$E13)+$E15)=0,0,(Q16/(SUM($E9:$E13)+$E15)*100))</f>
        <v>42.06672727272727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1721000</v>
      </c>
      <c r="C32" s="92">
        <v>0</v>
      </c>
      <c r="D32" s="92"/>
      <c r="E32" s="92">
        <f>$B32      +$C32      +$D32</f>
        <v>1721000</v>
      </c>
      <c r="F32" s="93">
        <v>1721000</v>
      </c>
      <c r="G32" s="94">
        <v>1205000</v>
      </c>
      <c r="H32" s="93">
        <v>338000</v>
      </c>
      <c r="I32" s="94">
        <v>121981</v>
      </c>
      <c r="J32" s="93">
        <v>506000</v>
      </c>
      <c r="K32" s="94">
        <v>722046</v>
      </c>
      <c r="L32" s="93"/>
      <c r="M32" s="94"/>
      <c r="N32" s="93"/>
      <c r="O32" s="94"/>
      <c r="P32" s="93">
        <f>$H32      +$J32      +$L32      +$N32</f>
        <v>844000</v>
      </c>
      <c r="Q32" s="94">
        <f>$I32      +$K32      +$M32      +$O32</f>
        <v>844027</v>
      </c>
      <c r="R32" s="48">
        <f>IF(($H32      =0),0,((($J32      -$H32      )/$H32      )*100))</f>
        <v>49.704142011834321</v>
      </c>
      <c r="S32" s="49">
        <f>IF(($I32      =0),0,((($K32      -$I32      )/$I32      )*100))</f>
        <v>491.93316991990559</v>
      </c>
      <c r="T32" s="48">
        <f>IF(($E32      =0),0,(($P32      /$E32      )*100))</f>
        <v>49.041255084253343</v>
      </c>
      <c r="U32" s="50">
        <f>IF(($E32      =0),0,(($Q32      /$E32      )*100))</f>
        <v>49.04282393957002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1721000</v>
      </c>
      <c r="C33" s="95">
        <f>C32</f>
        <v>0</v>
      </c>
      <c r="D33" s="95"/>
      <c r="E33" s="95">
        <f>$B33      +$C33      +$D33</f>
        <v>1721000</v>
      </c>
      <c r="F33" s="96">
        <f t="shared" ref="F33:O33" si="17">F32</f>
        <v>1721000</v>
      </c>
      <c r="G33" s="97">
        <f t="shared" si="17"/>
        <v>1205000</v>
      </c>
      <c r="H33" s="96">
        <f t="shared" si="17"/>
        <v>338000</v>
      </c>
      <c r="I33" s="97">
        <f t="shared" si="17"/>
        <v>121981</v>
      </c>
      <c r="J33" s="96">
        <f t="shared" si="17"/>
        <v>506000</v>
      </c>
      <c r="K33" s="97">
        <f t="shared" si="17"/>
        <v>722046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844000</v>
      </c>
      <c r="Q33" s="97">
        <f>$I33      +$K33      +$M33      +$O33</f>
        <v>844027</v>
      </c>
      <c r="R33" s="52">
        <f>IF(($H33      =0),0,((($J33      -$H33      )/$H33      )*100))</f>
        <v>49.704142011834321</v>
      </c>
      <c r="S33" s="53">
        <f>IF(($I33      =0),0,((($K33      -$I33      )/$I33      )*100))</f>
        <v>491.93316991990559</v>
      </c>
      <c r="T33" s="52">
        <f>IF($E33   =0,0,($P33   /$E33   )*100)</f>
        <v>49.041255084253343</v>
      </c>
      <c r="U33" s="54">
        <f>IF($E33   =0,0,($Q33   /$E33   )*100)</f>
        <v>49.04282393957002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7120000</v>
      </c>
      <c r="C35" s="92">
        <v>0</v>
      </c>
      <c r="D35" s="92"/>
      <c r="E35" s="92">
        <f t="shared" ref="E35:E40" si="18">$B35      +$C35      +$D35</f>
        <v>7120000</v>
      </c>
      <c r="F35" s="93">
        <v>7120000</v>
      </c>
      <c r="G35" s="94">
        <v>7120000</v>
      </c>
      <c r="H35" s="93"/>
      <c r="I35" s="94"/>
      <c r="J35" s="93">
        <v>220000</v>
      </c>
      <c r="K35" s="94">
        <v>219576</v>
      </c>
      <c r="L35" s="93"/>
      <c r="M35" s="94"/>
      <c r="N35" s="93"/>
      <c r="O35" s="94"/>
      <c r="P35" s="93">
        <f t="shared" ref="P35:P40" si="19">$H35      +$J35      +$L35      +$N35</f>
        <v>220000</v>
      </c>
      <c r="Q35" s="94">
        <f t="shared" ref="Q35:Q40" si="20">$I35      +$K35      +$M35      +$O35</f>
        <v>219576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3.089887640449438</v>
      </c>
      <c r="U35" s="50">
        <f t="shared" ref="U35:U39" si="24">IF(($E35      =0),0,(($Q35      /$E35      )*100))</f>
        <v>3.0839325842696628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10189000</v>
      </c>
      <c r="C36" s="92">
        <v>0</v>
      </c>
      <c r="D36" s="92"/>
      <c r="E36" s="92">
        <f t="shared" si="18"/>
        <v>10189000</v>
      </c>
      <c r="F36" s="93">
        <v>10189000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0</v>
      </c>
      <c r="H38" s="93"/>
      <c r="I38" s="94"/>
      <c r="J38" s="93"/>
      <c r="K38" s="94">
        <v>14168</v>
      </c>
      <c r="L38" s="93"/>
      <c r="M38" s="94"/>
      <c r="N38" s="93"/>
      <c r="O38" s="94"/>
      <c r="P38" s="93">
        <f t="shared" si="19"/>
        <v>0</v>
      </c>
      <c r="Q38" s="94">
        <f t="shared" si="20"/>
        <v>14168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0.40480000000000005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20809000</v>
      </c>
      <c r="C40" s="95">
        <f>SUM(C35:C39)</f>
        <v>0</v>
      </c>
      <c r="D40" s="95"/>
      <c r="E40" s="95">
        <f t="shared" si="18"/>
        <v>20809000</v>
      </c>
      <c r="F40" s="96">
        <f t="shared" ref="F40:O40" si="25">SUM(F35:F39)</f>
        <v>20809000</v>
      </c>
      <c r="G40" s="97">
        <f t="shared" si="25"/>
        <v>7120000</v>
      </c>
      <c r="H40" s="96">
        <f t="shared" si="25"/>
        <v>0</v>
      </c>
      <c r="I40" s="97">
        <f t="shared" si="25"/>
        <v>0</v>
      </c>
      <c r="J40" s="96">
        <f t="shared" si="25"/>
        <v>220000</v>
      </c>
      <c r="K40" s="97">
        <f t="shared" si="25"/>
        <v>233744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220000</v>
      </c>
      <c r="Q40" s="97">
        <f t="shared" si="20"/>
        <v>233744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2.0715630885122414</v>
      </c>
      <c r="U40" s="54">
        <f>IF((+$E35+$E38) =0,0,(Q40   /(+$E35+$E38) )*100)</f>
        <v>2.2009792843691147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</v>
      </c>
      <c r="C51" s="92">
        <v>0</v>
      </c>
      <c r="D51" s="92"/>
      <c r="E51" s="92">
        <f t="shared" si="26"/>
        <v>2500000</v>
      </c>
      <c r="F51" s="93">
        <v>2500000</v>
      </c>
      <c r="G51" s="94">
        <v>2500000</v>
      </c>
      <c r="H51" s="93"/>
      <c r="I51" s="94"/>
      <c r="J51" s="93"/>
      <c r="K51" s="94">
        <v>1725</v>
      </c>
      <c r="L51" s="93"/>
      <c r="M51" s="94"/>
      <c r="N51" s="93"/>
      <c r="O51" s="94"/>
      <c r="P51" s="93">
        <f t="shared" si="27"/>
        <v>0</v>
      </c>
      <c r="Q51" s="94">
        <f t="shared" si="28"/>
        <v>1725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6.8999999999999992E-2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</v>
      </c>
      <c r="C53" s="95">
        <f>SUM(C42:C52)</f>
        <v>0</v>
      </c>
      <c r="D53" s="95"/>
      <c r="E53" s="95">
        <f t="shared" si="26"/>
        <v>2500000</v>
      </c>
      <c r="F53" s="96">
        <f t="shared" ref="F53:O53" si="33">SUM(F42:F52)</f>
        <v>2500000</v>
      </c>
      <c r="G53" s="97">
        <f t="shared" si="33"/>
        <v>2500000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1725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1725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6.8999999999999992E-2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26680000</v>
      </c>
      <c r="C67" s="104">
        <f>SUM(C9:C15,C18:C23,C26:C29,C32,C35:C39,C42:C52,C55:C58,C61:C65)</f>
        <v>0</v>
      </c>
      <c r="D67" s="104"/>
      <c r="E67" s="104">
        <f t="shared" si="35"/>
        <v>26680000</v>
      </c>
      <c r="F67" s="105">
        <f t="shared" ref="F67:O67" si="43">SUM(F9:F15,F18:F23,F26:F29,F32,F35:F39,F42:F52,F55:F58,F61:F65)</f>
        <v>26680000</v>
      </c>
      <c r="G67" s="106">
        <f t="shared" si="43"/>
        <v>12475000</v>
      </c>
      <c r="H67" s="105">
        <f t="shared" si="43"/>
        <v>768000</v>
      </c>
      <c r="I67" s="106">
        <f t="shared" si="43"/>
        <v>370272</v>
      </c>
      <c r="J67" s="105">
        <f t="shared" si="43"/>
        <v>990000</v>
      </c>
      <c r="K67" s="106">
        <f t="shared" si="43"/>
        <v>1403325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1758000</v>
      </c>
      <c r="Q67" s="106">
        <f t="shared" si="37"/>
        <v>1773597</v>
      </c>
      <c r="R67" s="61">
        <f t="shared" si="38"/>
        <v>28.90625</v>
      </c>
      <c r="S67" s="62">
        <f t="shared" si="39"/>
        <v>278.99841197822138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10.660360196470803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10.754939057667819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35602000</v>
      </c>
      <c r="C69" s="92">
        <v>0</v>
      </c>
      <c r="D69" s="92"/>
      <c r="E69" s="92">
        <f>$B69      +$C69      +$D69</f>
        <v>35602000</v>
      </c>
      <c r="F69" s="93">
        <v>35602000</v>
      </c>
      <c r="G69" s="94">
        <v>14601000</v>
      </c>
      <c r="H69" s="93">
        <v>3625000</v>
      </c>
      <c r="I69" s="94">
        <v>1202947</v>
      </c>
      <c r="J69" s="93">
        <v>3219000</v>
      </c>
      <c r="K69" s="94">
        <v>5645917</v>
      </c>
      <c r="L69" s="93"/>
      <c r="M69" s="94"/>
      <c r="N69" s="93"/>
      <c r="O69" s="94"/>
      <c r="P69" s="93">
        <f>$H69      +$J69      +$L69      +$N69</f>
        <v>6844000</v>
      </c>
      <c r="Q69" s="94">
        <f>$I69      +$K69      +$M69      +$O69</f>
        <v>6848864</v>
      </c>
      <c r="R69" s="48">
        <f>IF(($H69      =0),0,((($J69      -$H69      )/$H69      )*100))</f>
        <v>-11.200000000000001</v>
      </c>
      <c r="S69" s="49">
        <f>IF(($I69      =0),0,((($K69      -$I69      )/$I69      )*100))</f>
        <v>369.34046138358548</v>
      </c>
      <c r="T69" s="48">
        <f>IF(($E69      =0),0,(($P69      /$E69      )*100))</f>
        <v>19.223639121397675</v>
      </c>
      <c r="U69" s="50">
        <f>IF(($E69      =0),0,(($Q69      /$E69      )*100))</f>
        <v>19.237301275209258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35602000</v>
      </c>
      <c r="C70" s="101">
        <f>C69</f>
        <v>0</v>
      </c>
      <c r="D70" s="101"/>
      <c r="E70" s="101">
        <f>$B70      +$C70      +$D70</f>
        <v>35602000</v>
      </c>
      <c r="F70" s="102">
        <f t="shared" ref="F70:O70" si="44">F69</f>
        <v>35602000</v>
      </c>
      <c r="G70" s="103">
        <f t="shared" si="44"/>
        <v>14601000</v>
      </c>
      <c r="H70" s="102">
        <f t="shared" si="44"/>
        <v>3625000</v>
      </c>
      <c r="I70" s="103">
        <f t="shared" si="44"/>
        <v>1202947</v>
      </c>
      <c r="J70" s="102">
        <f t="shared" si="44"/>
        <v>3219000</v>
      </c>
      <c r="K70" s="103">
        <f t="shared" si="44"/>
        <v>5645917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6844000</v>
      </c>
      <c r="Q70" s="103">
        <f>$I70      +$K70      +$M70      +$O70</f>
        <v>6848864</v>
      </c>
      <c r="R70" s="57">
        <f>IF(($H70      =0),0,((($J70      -$H70      )/$H70      )*100))</f>
        <v>-11.200000000000001</v>
      </c>
      <c r="S70" s="58">
        <f>IF(($I70      =0),0,((($K70      -$I70      )/$I70      )*100))</f>
        <v>369.34046138358548</v>
      </c>
      <c r="T70" s="57">
        <f>IF($E70   =0,0,($P70   /$E70   )*100)</f>
        <v>19.223639121397675</v>
      </c>
      <c r="U70" s="59">
        <f>IF($E70   =0,0,($Q70   /$E70 )*100)</f>
        <v>19.237301275209258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35602000</v>
      </c>
      <c r="C71" s="104">
        <f>C69</f>
        <v>0</v>
      </c>
      <c r="D71" s="104"/>
      <c r="E71" s="104">
        <f>$B71      +$C71      +$D71</f>
        <v>35602000</v>
      </c>
      <c r="F71" s="105">
        <f t="shared" ref="F71:O71" si="45">F69</f>
        <v>35602000</v>
      </c>
      <c r="G71" s="106">
        <f t="shared" si="45"/>
        <v>14601000</v>
      </c>
      <c r="H71" s="105">
        <f t="shared" si="45"/>
        <v>3625000</v>
      </c>
      <c r="I71" s="106">
        <f t="shared" si="45"/>
        <v>1202947</v>
      </c>
      <c r="J71" s="105">
        <f t="shared" si="45"/>
        <v>3219000</v>
      </c>
      <c r="K71" s="106">
        <f t="shared" si="45"/>
        <v>5645917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6844000</v>
      </c>
      <c r="Q71" s="106">
        <f>$I71      +$K71      +$M71      +$O71</f>
        <v>6848864</v>
      </c>
      <c r="R71" s="61">
        <f>IF(($H71      =0),0,((($J71      -$H71      )/$H71      )*100))</f>
        <v>-11.200000000000001</v>
      </c>
      <c r="S71" s="62">
        <f>IF(($I71      =0),0,((($K71      -$I71      )/$I71      )*100))</f>
        <v>369.34046138358548</v>
      </c>
      <c r="T71" s="61">
        <f>IF($E71   =0,0,($P71   /$E71   )*100)</f>
        <v>19.223639121397675</v>
      </c>
      <c r="U71" s="65">
        <f>IF($E71   =0,0,($Q71   /$E71   )*100)</f>
        <v>19.237301275209258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62282000</v>
      </c>
      <c r="C72" s="104">
        <f>SUM(C9:C15,C18:C23,C26:C29,C32,C35:C39,C42:C52,C55:C58,C61:C65,C69)</f>
        <v>0</v>
      </c>
      <c r="D72" s="104"/>
      <c r="E72" s="104">
        <f>$B72      +$C72      +$D72</f>
        <v>62282000</v>
      </c>
      <c r="F72" s="105">
        <f t="shared" ref="F72:O72" si="46">SUM(F9:F15,F18:F23,F26:F29,F32,F35:F39,F42:F52,F55:F58,F61:F65,F69)</f>
        <v>62282000</v>
      </c>
      <c r="G72" s="106">
        <f t="shared" si="46"/>
        <v>27076000</v>
      </c>
      <c r="H72" s="105">
        <f t="shared" si="46"/>
        <v>4393000</v>
      </c>
      <c r="I72" s="106">
        <f t="shared" si="46"/>
        <v>1573219</v>
      </c>
      <c r="J72" s="105">
        <f t="shared" si="46"/>
        <v>4209000</v>
      </c>
      <c r="K72" s="106">
        <f t="shared" si="46"/>
        <v>7049242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8602000</v>
      </c>
      <c r="Q72" s="106">
        <f>$I72      +$K72      +$M72      +$O72</f>
        <v>8622461</v>
      </c>
      <c r="R72" s="61">
        <f>IF(($H72      =0),0,((($J72      -$H72      )/$H72      )*100))</f>
        <v>-4.1884816753926701</v>
      </c>
      <c r="S72" s="62">
        <f>IF(($I72      =0),0,((($K72      -$I72      )/$I72      )*100))</f>
        <v>348.0776039445239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16.512775228917512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16.552053058952261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qtol6ExglttyPOWSO+KXDgOjyFVWF66EmDq82B090cz4hL1pcJRrTXmnzEb041Ba7DtalRbSVoq6E45Hq6/Sw==" saltValue="n3eGznn6zQem8nazw6AV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379000</v>
      </c>
      <c r="I10" s="94">
        <v>379261</v>
      </c>
      <c r="J10" s="93">
        <v>319000</v>
      </c>
      <c r="K10" s="94">
        <v>319324</v>
      </c>
      <c r="L10" s="93"/>
      <c r="M10" s="94"/>
      <c r="N10" s="93"/>
      <c r="O10" s="94"/>
      <c r="P10" s="93">
        <f t="shared" ref="P10:P16" si="1">$H10      +$J10      +$L10      +$N10</f>
        <v>698000</v>
      </c>
      <c r="Q10" s="94">
        <f t="shared" ref="Q10:Q16" si="2">$I10      +$K10      +$M10      +$O10</f>
        <v>698585</v>
      </c>
      <c r="R10" s="48">
        <f t="shared" ref="R10:R16" si="3">IF(($H10      =0),0,((($J10      -$H10      )/$H10      )*100))</f>
        <v>-15.831134564643801</v>
      </c>
      <c r="S10" s="49">
        <f t="shared" ref="S10:S16" si="4">IF(($I10      =0),0,((($K10      -$I10      )/$I10      )*100))</f>
        <v>-15.803628635688879</v>
      </c>
      <c r="T10" s="48">
        <f t="shared" ref="T10:T15" si="5">IF(($E10      =0),0,(($P10      /$E10      )*100))</f>
        <v>45.032258064516128</v>
      </c>
      <c r="U10" s="50">
        <f t="shared" ref="U10:U15" si="6">IF(($E10      =0),0,(($Q10      /$E10      )*100))</f>
        <v>45.07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379000</v>
      </c>
      <c r="I16" s="97">
        <f t="shared" si="7"/>
        <v>379261</v>
      </c>
      <c r="J16" s="96">
        <f t="shared" si="7"/>
        <v>319000</v>
      </c>
      <c r="K16" s="97">
        <f t="shared" si="7"/>
        <v>319324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698000</v>
      </c>
      <c r="Q16" s="97">
        <f t="shared" si="2"/>
        <v>698585</v>
      </c>
      <c r="R16" s="52">
        <f t="shared" si="3"/>
        <v>-15.831134564643801</v>
      </c>
      <c r="S16" s="53">
        <f t="shared" si="4"/>
        <v>-15.803628635688879</v>
      </c>
      <c r="T16" s="52">
        <f>IF((SUM($E9:$E13)+$E15)=0,0,(P16/(SUM($E9:$E13)+$E15)*100))</f>
        <v>45.032258064516128</v>
      </c>
      <c r="U16" s="54">
        <f>IF((SUM($E9:$E13)+$E15)=0,0,(Q16/(SUM($E9:$E13)+$E15)*100))</f>
        <v>45.07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2530000</v>
      </c>
      <c r="C32" s="92">
        <v>0</v>
      </c>
      <c r="D32" s="92"/>
      <c r="E32" s="92">
        <f>$B32      +$C32      +$D32</f>
        <v>2530000</v>
      </c>
      <c r="F32" s="93">
        <v>2530000</v>
      </c>
      <c r="G32" s="94">
        <v>1771000</v>
      </c>
      <c r="H32" s="93">
        <v>172000</v>
      </c>
      <c r="I32" s="94">
        <v>171972</v>
      </c>
      <c r="J32" s="93">
        <v>708000</v>
      </c>
      <c r="K32" s="94">
        <v>708115</v>
      </c>
      <c r="L32" s="93"/>
      <c r="M32" s="94"/>
      <c r="N32" s="93"/>
      <c r="O32" s="94"/>
      <c r="P32" s="93">
        <f>$H32      +$J32      +$L32      +$N32</f>
        <v>880000</v>
      </c>
      <c r="Q32" s="94">
        <f>$I32      +$K32      +$M32      +$O32</f>
        <v>880087</v>
      </c>
      <c r="R32" s="48">
        <f>IF(($H32      =0),0,((($J32      -$H32      )/$H32      )*100))</f>
        <v>311.62790697674421</v>
      </c>
      <c r="S32" s="49">
        <f>IF(($I32      =0),0,((($K32      -$I32      )/$I32      )*100))</f>
        <v>311.76179843230295</v>
      </c>
      <c r="T32" s="48">
        <f>IF(($E32      =0),0,(($P32      /$E32      )*100))</f>
        <v>34.782608695652172</v>
      </c>
      <c r="U32" s="50">
        <f>IF(($E32      =0),0,(($Q32      /$E32      )*100))</f>
        <v>34.786047430830038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2530000</v>
      </c>
      <c r="C33" s="95">
        <f>C32</f>
        <v>0</v>
      </c>
      <c r="D33" s="95"/>
      <c r="E33" s="95">
        <f>$B33      +$C33      +$D33</f>
        <v>2530000</v>
      </c>
      <c r="F33" s="96">
        <f t="shared" ref="F33:O33" si="17">F32</f>
        <v>2530000</v>
      </c>
      <c r="G33" s="97">
        <f t="shared" si="17"/>
        <v>1771000</v>
      </c>
      <c r="H33" s="96">
        <f t="shared" si="17"/>
        <v>172000</v>
      </c>
      <c r="I33" s="97">
        <f t="shared" si="17"/>
        <v>171972</v>
      </c>
      <c r="J33" s="96">
        <f t="shared" si="17"/>
        <v>708000</v>
      </c>
      <c r="K33" s="97">
        <f t="shared" si="17"/>
        <v>708115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880000</v>
      </c>
      <c r="Q33" s="97">
        <f>$I33      +$K33      +$M33      +$O33</f>
        <v>880087</v>
      </c>
      <c r="R33" s="52">
        <f>IF(($H33      =0),0,((($J33      -$H33      )/$H33      )*100))</f>
        <v>311.62790697674421</v>
      </c>
      <c r="S33" s="53">
        <f>IF(($I33      =0),0,((($K33      -$I33      )/$I33      )*100))</f>
        <v>311.76179843230295</v>
      </c>
      <c r="T33" s="52">
        <f>IF($E33   =0,0,($P33   /$E33   )*100)</f>
        <v>34.782608695652172</v>
      </c>
      <c r="U33" s="54">
        <f>IF($E33   =0,0,($Q33   /$E33   )*100)</f>
        <v>34.786047430830038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18519000</v>
      </c>
      <c r="C35" s="92">
        <v>0</v>
      </c>
      <c r="D35" s="92"/>
      <c r="E35" s="92">
        <f t="shared" ref="E35:E40" si="18">$B35      +$C35      +$D35</f>
        <v>18519000</v>
      </c>
      <c r="F35" s="93">
        <v>18519000</v>
      </c>
      <c r="G35" s="94">
        <v>25884000</v>
      </c>
      <c r="H35" s="93">
        <v>2000000</v>
      </c>
      <c r="I35" s="94"/>
      <c r="J35" s="93">
        <v>8884000</v>
      </c>
      <c r="K35" s="94">
        <v>3381293</v>
      </c>
      <c r="L35" s="93"/>
      <c r="M35" s="94"/>
      <c r="N35" s="93"/>
      <c r="O35" s="94"/>
      <c r="P35" s="93">
        <f t="shared" ref="P35:P40" si="19">$H35      +$J35      +$L35      +$N35</f>
        <v>10884000</v>
      </c>
      <c r="Q35" s="94">
        <f t="shared" ref="Q35:Q40" si="20">$I35      +$K35      +$M35      +$O35</f>
        <v>3381293</v>
      </c>
      <c r="R35" s="48">
        <f t="shared" ref="R35:R40" si="21">IF(($H35      =0),0,((($J35      -$H35      )/$H35      )*100))</f>
        <v>344.20000000000005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58.772071926129918</v>
      </c>
      <c r="U35" s="50">
        <f t="shared" ref="U35:U39" si="24">IF(($E35      =0),0,(($Q35      /$E35      )*100))</f>
        <v>18.258507478805551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18519000</v>
      </c>
      <c r="C40" s="95">
        <f>SUM(C35:C39)</f>
        <v>0</v>
      </c>
      <c r="D40" s="95"/>
      <c r="E40" s="95">
        <f t="shared" si="18"/>
        <v>18519000</v>
      </c>
      <c r="F40" s="96">
        <f t="shared" ref="F40:O40" si="25">SUM(F35:F39)</f>
        <v>18519000</v>
      </c>
      <c r="G40" s="97">
        <f t="shared" si="25"/>
        <v>25884000</v>
      </c>
      <c r="H40" s="96">
        <f t="shared" si="25"/>
        <v>2000000</v>
      </c>
      <c r="I40" s="97">
        <f t="shared" si="25"/>
        <v>0</v>
      </c>
      <c r="J40" s="96">
        <f t="shared" si="25"/>
        <v>8884000</v>
      </c>
      <c r="K40" s="97">
        <f t="shared" si="25"/>
        <v>3381293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10884000</v>
      </c>
      <c r="Q40" s="97">
        <f t="shared" si="20"/>
        <v>3381293</v>
      </c>
      <c r="R40" s="52">
        <f t="shared" si="21"/>
        <v>344.20000000000005</v>
      </c>
      <c r="S40" s="53">
        <f t="shared" si="22"/>
        <v>0</v>
      </c>
      <c r="T40" s="52">
        <f>IF((+$E35+$E38) =0,0,(P40   /(+$E35+$E38) )*100)</f>
        <v>58.772071926129918</v>
      </c>
      <c r="U40" s="54">
        <f>IF((+$E35+$E38) =0,0,(Q40   /(+$E35+$E38) )*100)</f>
        <v>18.258507478805551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5182000</v>
      </c>
      <c r="C51" s="92">
        <v>0</v>
      </c>
      <c r="D51" s="92"/>
      <c r="E51" s="92">
        <f t="shared" si="26"/>
        <v>5182000</v>
      </c>
      <c r="F51" s="93">
        <v>5182000</v>
      </c>
      <c r="G51" s="94">
        <v>5182000</v>
      </c>
      <c r="H51" s="93">
        <v>767000</v>
      </c>
      <c r="I51" s="94"/>
      <c r="J51" s="93">
        <v>1052000</v>
      </c>
      <c r="K51" s="94">
        <v>1555420</v>
      </c>
      <c r="L51" s="93"/>
      <c r="M51" s="94"/>
      <c r="N51" s="93"/>
      <c r="O51" s="94"/>
      <c r="P51" s="93">
        <f t="shared" si="27"/>
        <v>1819000</v>
      </c>
      <c r="Q51" s="94">
        <f t="shared" si="28"/>
        <v>1555420</v>
      </c>
      <c r="R51" s="48">
        <f t="shared" si="29"/>
        <v>37.157757496740544</v>
      </c>
      <c r="S51" s="49">
        <f t="shared" si="30"/>
        <v>0</v>
      </c>
      <c r="T51" s="48">
        <f t="shared" si="31"/>
        <v>35.102277113083751</v>
      </c>
      <c r="U51" s="50">
        <f t="shared" si="32"/>
        <v>30.015824006175222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5182000</v>
      </c>
      <c r="C53" s="95">
        <f>SUM(C42:C52)</f>
        <v>0</v>
      </c>
      <c r="D53" s="95"/>
      <c r="E53" s="95">
        <f t="shared" si="26"/>
        <v>5182000</v>
      </c>
      <c r="F53" s="96">
        <f t="shared" ref="F53:O53" si="33">SUM(F42:F52)</f>
        <v>5182000</v>
      </c>
      <c r="G53" s="97">
        <f t="shared" si="33"/>
        <v>5182000</v>
      </c>
      <c r="H53" s="96">
        <f t="shared" si="33"/>
        <v>767000</v>
      </c>
      <c r="I53" s="97">
        <f t="shared" si="33"/>
        <v>0</v>
      </c>
      <c r="J53" s="96">
        <f t="shared" si="33"/>
        <v>1052000</v>
      </c>
      <c r="K53" s="97">
        <f t="shared" si="33"/>
        <v>1555420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1819000</v>
      </c>
      <c r="Q53" s="97">
        <f t="shared" si="28"/>
        <v>1555420</v>
      </c>
      <c r="R53" s="52">
        <f t="shared" si="29"/>
        <v>37.157757496740544</v>
      </c>
      <c r="S53" s="53">
        <f t="shared" si="30"/>
        <v>0</v>
      </c>
      <c r="T53" s="52">
        <f>IF((+$E43+$E45+$E47+$E48+$E51) =0,0,(P53   /(+$E43+$E45+$E47+$E48+$E51) )*100)</f>
        <v>35.102277113083751</v>
      </c>
      <c r="U53" s="54">
        <f>IF((+$E43+$E45+$E47+$E48+$E51) =0,0,(Q53   /(+$E43+$E45+$E47+$E48+$E51) )*100)</f>
        <v>30.015824006175222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27781000</v>
      </c>
      <c r="C67" s="104">
        <f>SUM(C9:C15,C18:C23,C26:C29,C32,C35:C39,C42:C52,C55:C58,C61:C65)</f>
        <v>0</v>
      </c>
      <c r="D67" s="104"/>
      <c r="E67" s="104">
        <f t="shared" si="35"/>
        <v>27781000</v>
      </c>
      <c r="F67" s="105">
        <f t="shared" ref="F67:O67" si="43">SUM(F9:F15,F18:F23,F26:F29,F32,F35:F39,F42:F52,F55:F58,F61:F65)</f>
        <v>27781000</v>
      </c>
      <c r="G67" s="106">
        <f t="shared" si="43"/>
        <v>34387000</v>
      </c>
      <c r="H67" s="105">
        <f t="shared" si="43"/>
        <v>3318000</v>
      </c>
      <c r="I67" s="106">
        <f t="shared" si="43"/>
        <v>551233</v>
      </c>
      <c r="J67" s="105">
        <f t="shared" si="43"/>
        <v>10963000</v>
      </c>
      <c r="K67" s="106">
        <f t="shared" si="43"/>
        <v>5964152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14281000</v>
      </c>
      <c r="Q67" s="106">
        <f t="shared" si="37"/>
        <v>6515385</v>
      </c>
      <c r="R67" s="61">
        <f t="shared" si="38"/>
        <v>230.40988547317659</v>
      </c>
      <c r="S67" s="62">
        <f t="shared" si="39"/>
        <v>981.96570234365504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51.405636946114249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23.452665490803067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23053000</v>
      </c>
      <c r="C69" s="92">
        <v>0</v>
      </c>
      <c r="D69" s="92"/>
      <c r="E69" s="92">
        <f>$B69      +$C69      +$D69</f>
        <v>23053000</v>
      </c>
      <c r="F69" s="93">
        <v>23053000</v>
      </c>
      <c r="G69" s="94">
        <v>3980000</v>
      </c>
      <c r="H69" s="93">
        <v>1109000</v>
      </c>
      <c r="I69" s="94">
        <v>1003593</v>
      </c>
      <c r="J69" s="93">
        <v>931000</v>
      </c>
      <c r="K69" s="94">
        <v>850637</v>
      </c>
      <c r="L69" s="93"/>
      <c r="M69" s="94"/>
      <c r="N69" s="93"/>
      <c r="O69" s="94"/>
      <c r="P69" s="93">
        <f>$H69      +$J69      +$L69      +$N69</f>
        <v>2040000</v>
      </c>
      <c r="Q69" s="94">
        <f>$I69      +$K69      +$M69      +$O69</f>
        <v>1854230</v>
      </c>
      <c r="R69" s="48">
        <f>IF(($H69      =0),0,((($J69      -$H69      )/$H69      )*100))</f>
        <v>-16.05049594229035</v>
      </c>
      <c r="S69" s="49">
        <f>IF(($I69      =0),0,((($K69      -$I69      )/$I69      )*100))</f>
        <v>-15.240839663090517</v>
      </c>
      <c r="T69" s="48">
        <f>IF(($E69      =0),0,(($P69      /$E69      )*100))</f>
        <v>8.8491736433435992</v>
      </c>
      <c r="U69" s="50">
        <f>IF(($E69      =0),0,(($Q69      /$E69      )*100))</f>
        <v>8.0433349238710807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23053000</v>
      </c>
      <c r="C70" s="101">
        <f>C69</f>
        <v>0</v>
      </c>
      <c r="D70" s="101"/>
      <c r="E70" s="101">
        <f>$B70      +$C70      +$D70</f>
        <v>23053000</v>
      </c>
      <c r="F70" s="102">
        <f t="shared" ref="F70:O70" si="44">F69</f>
        <v>23053000</v>
      </c>
      <c r="G70" s="103">
        <f t="shared" si="44"/>
        <v>3980000</v>
      </c>
      <c r="H70" s="102">
        <f t="shared" si="44"/>
        <v>1109000</v>
      </c>
      <c r="I70" s="103">
        <f t="shared" si="44"/>
        <v>1003593</v>
      </c>
      <c r="J70" s="102">
        <f t="shared" si="44"/>
        <v>931000</v>
      </c>
      <c r="K70" s="103">
        <f t="shared" si="44"/>
        <v>850637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2040000</v>
      </c>
      <c r="Q70" s="103">
        <f>$I70      +$K70      +$M70      +$O70</f>
        <v>1854230</v>
      </c>
      <c r="R70" s="57">
        <f>IF(($H70      =0),0,((($J70      -$H70      )/$H70      )*100))</f>
        <v>-16.05049594229035</v>
      </c>
      <c r="S70" s="58">
        <f>IF(($I70      =0),0,((($K70      -$I70      )/$I70      )*100))</f>
        <v>-15.240839663090517</v>
      </c>
      <c r="T70" s="57">
        <f>IF($E70   =0,0,($P70   /$E70   )*100)</f>
        <v>8.8491736433435992</v>
      </c>
      <c r="U70" s="59">
        <f>IF($E70   =0,0,($Q70   /$E70 )*100)</f>
        <v>8.0433349238710807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23053000</v>
      </c>
      <c r="C71" s="104">
        <f>C69</f>
        <v>0</v>
      </c>
      <c r="D71" s="104"/>
      <c r="E71" s="104">
        <f>$B71      +$C71      +$D71</f>
        <v>23053000</v>
      </c>
      <c r="F71" s="105">
        <f t="shared" ref="F71:O71" si="45">F69</f>
        <v>23053000</v>
      </c>
      <c r="G71" s="106">
        <f t="shared" si="45"/>
        <v>3980000</v>
      </c>
      <c r="H71" s="105">
        <f t="shared" si="45"/>
        <v>1109000</v>
      </c>
      <c r="I71" s="106">
        <f t="shared" si="45"/>
        <v>1003593</v>
      </c>
      <c r="J71" s="105">
        <f t="shared" si="45"/>
        <v>931000</v>
      </c>
      <c r="K71" s="106">
        <f t="shared" si="45"/>
        <v>850637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2040000</v>
      </c>
      <c r="Q71" s="106">
        <f>$I71      +$K71      +$M71      +$O71</f>
        <v>1854230</v>
      </c>
      <c r="R71" s="61">
        <f>IF(($H71      =0),0,((($J71      -$H71      )/$H71      )*100))</f>
        <v>-16.05049594229035</v>
      </c>
      <c r="S71" s="62">
        <f>IF(($I71      =0),0,((($K71      -$I71      )/$I71      )*100))</f>
        <v>-15.240839663090517</v>
      </c>
      <c r="T71" s="61">
        <f>IF($E71   =0,0,($P71   /$E71   )*100)</f>
        <v>8.8491736433435992</v>
      </c>
      <c r="U71" s="65">
        <f>IF($E71   =0,0,($Q71   /$E71   )*100)</f>
        <v>8.0433349238710807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50834000</v>
      </c>
      <c r="C72" s="104">
        <f>SUM(C9:C15,C18:C23,C26:C29,C32,C35:C39,C42:C52,C55:C58,C61:C65,C69)</f>
        <v>0</v>
      </c>
      <c r="D72" s="104"/>
      <c r="E72" s="104">
        <f>$B72      +$C72      +$D72</f>
        <v>50834000</v>
      </c>
      <c r="F72" s="105">
        <f t="shared" ref="F72:O72" si="46">SUM(F9:F15,F18:F23,F26:F29,F32,F35:F39,F42:F52,F55:F58,F61:F65,F69)</f>
        <v>50834000</v>
      </c>
      <c r="G72" s="106">
        <f t="shared" si="46"/>
        <v>38367000</v>
      </c>
      <c r="H72" s="105">
        <f t="shared" si="46"/>
        <v>4427000</v>
      </c>
      <c r="I72" s="106">
        <f t="shared" si="46"/>
        <v>1554826</v>
      </c>
      <c r="J72" s="105">
        <f t="shared" si="46"/>
        <v>11894000</v>
      </c>
      <c r="K72" s="106">
        <f t="shared" si="46"/>
        <v>6814789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16321000</v>
      </c>
      <c r="Q72" s="106">
        <f>$I72      +$K72      +$M72      +$O72</f>
        <v>8369615</v>
      </c>
      <c r="R72" s="61">
        <f>IF(($H72      =0),0,((($J72      -$H72      )/$H72      )*100))</f>
        <v>168.66952789699573</v>
      </c>
      <c r="S72" s="62">
        <f>IF(($I72      =0),0,((($K72      -$I72      )/$I72      )*100))</f>
        <v>338.2991408684959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32.106464177518987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16.464600464256208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+7LHdIZbaZIne461EmUiD8baVxplTFT5y+ApPkpkbe91kPSUgA/V6lYv/1+1MNG3abKDifRHUUrbTbdHyxX9uw==" saltValue="aJWtLgU9IHVEcngwL1Z7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23630000</v>
      </c>
      <c r="H9" s="93">
        <v>1478000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1478000</v>
      </c>
      <c r="Q9" s="94">
        <f>$I9       +$K9       +$M9       +$O9</f>
        <v>0</v>
      </c>
      <c r="R9" s="48">
        <f>IF(($H9       =0),0,((($J9       -$H9       )/$H9       )*100))</f>
        <v>-100</v>
      </c>
      <c r="S9" s="49">
        <f>IF(($I9       =0),0,((($K9       -$I9       )/$I9       )*100))</f>
        <v>0</v>
      </c>
      <c r="T9" s="48">
        <f>IF(($E9       =0),0,(($P9       /$E9       )*100))</f>
        <v>2.0849202990548736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339000</v>
      </c>
      <c r="I10" s="94">
        <v>339143</v>
      </c>
      <c r="J10" s="93">
        <v>457000</v>
      </c>
      <c r="K10" s="94">
        <v>457265</v>
      </c>
      <c r="L10" s="93"/>
      <c r="M10" s="94"/>
      <c r="N10" s="93"/>
      <c r="O10" s="94"/>
      <c r="P10" s="93">
        <f t="shared" ref="P10:P16" si="1">$H10      +$J10      +$L10      +$N10</f>
        <v>796000</v>
      </c>
      <c r="Q10" s="94">
        <f t="shared" ref="Q10:Q16" si="2">$I10      +$K10      +$M10      +$O10</f>
        <v>796408</v>
      </c>
      <c r="R10" s="48">
        <f t="shared" ref="R10:R16" si="3">IF(($H10      =0),0,((($J10      -$H10      )/$H10      )*100))</f>
        <v>34.80825958702065</v>
      </c>
      <c r="S10" s="49">
        <f t="shared" ref="S10:S16" si="4">IF(($I10      =0),0,((($K10      -$I10      )/$I10      )*100))</f>
        <v>34.829555674155152</v>
      </c>
      <c r="T10" s="48">
        <f t="shared" ref="T10:T15" si="5">IF(($E10      =0),0,(($P10      /$E10      )*100))</f>
        <v>79.600000000000009</v>
      </c>
      <c r="U10" s="50">
        <f t="shared" ref="U10:U15" si="6">IF(($E10      =0),0,(($Q10      /$E10      )*100))</f>
        <v>79.640799999999999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12000000</v>
      </c>
      <c r="C11" s="92">
        <v>0</v>
      </c>
      <c r="D11" s="92"/>
      <c r="E11" s="92">
        <f t="shared" si="0"/>
        <v>12000000</v>
      </c>
      <c r="F11" s="93">
        <v>12000000</v>
      </c>
      <c r="G11" s="94">
        <v>6500000</v>
      </c>
      <c r="H11" s="93">
        <v>2009000</v>
      </c>
      <c r="I11" s="94">
        <v>2009762</v>
      </c>
      <c r="J11" s="93"/>
      <c r="K11" s="94">
        <v>3645873</v>
      </c>
      <c r="L11" s="93"/>
      <c r="M11" s="94"/>
      <c r="N11" s="93"/>
      <c r="O11" s="94"/>
      <c r="P11" s="93">
        <f t="shared" si="1"/>
        <v>2009000</v>
      </c>
      <c r="Q11" s="94">
        <f t="shared" si="2"/>
        <v>5655635</v>
      </c>
      <c r="R11" s="48">
        <f t="shared" si="3"/>
        <v>-100</v>
      </c>
      <c r="S11" s="49">
        <f t="shared" si="4"/>
        <v>81.408196592432333</v>
      </c>
      <c r="T11" s="48">
        <f t="shared" si="5"/>
        <v>16.741666666666667</v>
      </c>
      <c r="U11" s="50">
        <f t="shared" si="6"/>
        <v>47.130291666666665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50000000</v>
      </c>
      <c r="C13" s="92">
        <v>0</v>
      </c>
      <c r="D13" s="92"/>
      <c r="E13" s="92">
        <f t="shared" si="0"/>
        <v>50000000</v>
      </c>
      <c r="F13" s="93">
        <v>50000000</v>
      </c>
      <c r="G13" s="94">
        <v>0</v>
      </c>
      <c r="H13" s="93"/>
      <c r="I13" s="94">
        <v>47801</v>
      </c>
      <c r="J13" s="93">
        <v>2888000</v>
      </c>
      <c r="K13" s="94">
        <v>12505636</v>
      </c>
      <c r="L13" s="93"/>
      <c r="M13" s="94"/>
      <c r="N13" s="93"/>
      <c r="O13" s="94"/>
      <c r="P13" s="93">
        <f t="shared" si="1"/>
        <v>2888000</v>
      </c>
      <c r="Q13" s="94">
        <f t="shared" si="2"/>
        <v>12553437</v>
      </c>
      <c r="R13" s="48">
        <f t="shared" si="3"/>
        <v>0</v>
      </c>
      <c r="S13" s="49">
        <f t="shared" si="4"/>
        <v>26061.87109056296</v>
      </c>
      <c r="T13" s="48">
        <f t="shared" si="5"/>
        <v>5.7759999999999998</v>
      </c>
      <c r="U13" s="50">
        <f t="shared" si="6"/>
        <v>25.106874000000001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5000000</v>
      </c>
      <c r="C14" s="92">
        <v>0</v>
      </c>
      <c r="D14" s="92"/>
      <c r="E14" s="92">
        <f t="shared" si="0"/>
        <v>5000000</v>
      </c>
      <c r="F14" s="93">
        <v>5000000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138890000</v>
      </c>
      <c r="C16" s="95">
        <f>SUM(C9:C15)</f>
        <v>0</v>
      </c>
      <c r="D16" s="95"/>
      <c r="E16" s="95">
        <f t="shared" si="0"/>
        <v>138890000</v>
      </c>
      <c r="F16" s="96">
        <f t="shared" ref="F16:O16" si="7">SUM(F9:F15)</f>
        <v>138890000</v>
      </c>
      <c r="G16" s="97">
        <f t="shared" si="7"/>
        <v>31130000</v>
      </c>
      <c r="H16" s="96">
        <f t="shared" si="7"/>
        <v>3826000</v>
      </c>
      <c r="I16" s="97">
        <f t="shared" si="7"/>
        <v>2396706</v>
      </c>
      <c r="J16" s="96">
        <f t="shared" si="7"/>
        <v>3345000</v>
      </c>
      <c r="K16" s="97">
        <f t="shared" si="7"/>
        <v>16608774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7171000</v>
      </c>
      <c r="Q16" s="97">
        <f t="shared" si="2"/>
        <v>19005480</v>
      </c>
      <c r="R16" s="52">
        <f t="shared" si="3"/>
        <v>-12.571876633559853</v>
      </c>
      <c r="S16" s="53">
        <f t="shared" si="4"/>
        <v>592.98336967487876</v>
      </c>
      <c r="T16" s="52">
        <f>IF((SUM($E9:$E13)+$E15)=0,0,(P16/(SUM($E9:$E13)+$E15)*100))</f>
        <v>5.3558891627455374</v>
      </c>
      <c r="U16" s="54">
        <f>IF((SUM($E9:$E13)+$E15)=0,0,(Q16/(SUM($E9:$E13)+$E15)*100))</f>
        <v>14.19484651579655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2288640000</v>
      </c>
      <c r="C28" s="92">
        <v>0</v>
      </c>
      <c r="D28" s="92"/>
      <c r="E28" s="92">
        <f>$B28      +$C28      +$D28</f>
        <v>2288640000</v>
      </c>
      <c r="F28" s="93">
        <v>2288640000</v>
      </c>
      <c r="G28" s="94">
        <v>773562000</v>
      </c>
      <c r="H28" s="93">
        <v>75049000</v>
      </c>
      <c r="I28" s="94">
        <v>65988132</v>
      </c>
      <c r="J28" s="93">
        <v>267648000</v>
      </c>
      <c r="K28" s="94">
        <v>260251621</v>
      </c>
      <c r="L28" s="93"/>
      <c r="M28" s="94"/>
      <c r="N28" s="93"/>
      <c r="O28" s="94"/>
      <c r="P28" s="93">
        <f>$H28      +$J28      +$L28      +$N28</f>
        <v>342697000</v>
      </c>
      <c r="Q28" s="94">
        <f>$I28      +$K28      +$M28      +$O28</f>
        <v>326239753</v>
      </c>
      <c r="R28" s="48">
        <f>IF(($H28      =0),0,((($J28      -$H28      )/$H28      )*100))</f>
        <v>256.63100107929483</v>
      </c>
      <c r="S28" s="49">
        <f>IF(($I28      =0),0,((($K28      -$I28      )/$I28      )*100))</f>
        <v>294.39155665142937</v>
      </c>
      <c r="T28" s="48">
        <f>IF(($E28      =0),0,(($P28      /$E28      )*100))</f>
        <v>14.973827251118568</v>
      </c>
      <c r="U28" s="50">
        <f>IF(($E28      =0),0,(($Q28      /$E28      )*100))</f>
        <v>14.254743122553132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2288640000</v>
      </c>
      <c r="C30" s="95">
        <f>SUM(C26:C29)</f>
        <v>0</v>
      </c>
      <c r="D30" s="95"/>
      <c r="E30" s="95">
        <f>$B30      +$C30      +$D30</f>
        <v>2288640000</v>
      </c>
      <c r="F30" s="96">
        <f t="shared" ref="F30:O30" si="16">SUM(F26:F29)</f>
        <v>2288640000</v>
      </c>
      <c r="G30" s="97">
        <f t="shared" si="16"/>
        <v>773562000</v>
      </c>
      <c r="H30" s="96">
        <f t="shared" si="16"/>
        <v>75049000</v>
      </c>
      <c r="I30" s="97">
        <f t="shared" si="16"/>
        <v>65988132</v>
      </c>
      <c r="J30" s="96">
        <f t="shared" si="16"/>
        <v>267648000</v>
      </c>
      <c r="K30" s="97">
        <f t="shared" si="16"/>
        <v>260251621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342697000</v>
      </c>
      <c r="Q30" s="97">
        <f>$I30      +$K30      +$M30      +$O30</f>
        <v>326239753</v>
      </c>
      <c r="R30" s="52">
        <f>IF(($H30      =0),0,((($J30      -$H30      )/$H30      )*100))</f>
        <v>256.63100107929483</v>
      </c>
      <c r="S30" s="53">
        <f>IF(($I30      =0),0,((($K30      -$I30      )/$I30      )*100))</f>
        <v>294.39155665142937</v>
      </c>
      <c r="T30" s="52">
        <f>IF($E30   =0,0,($P30   /$E30   )*100)</f>
        <v>14.973827251118568</v>
      </c>
      <c r="U30" s="54">
        <f>IF($E30   =0,0,($Q30   /$E30   )*100)</f>
        <v>14.254743122553132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49772000</v>
      </c>
      <c r="C32" s="92">
        <v>0</v>
      </c>
      <c r="D32" s="92"/>
      <c r="E32" s="92">
        <f>$B32      +$C32      +$D32</f>
        <v>49772000</v>
      </c>
      <c r="F32" s="93">
        <v>49772000</v>
      </c>
      <c r="G32" s="94">
        <v>34840000</v>
      </c>
      <c r="H32" s="93">
        <v>6595000</v>
      </c>
      <c r="I32" s="94">
        <v>6499202</v>
      </c>
      <c r="J32" s="93">
        <v>16078000</v>
      </c>
      <c r="K32" s="94">
        <v>15862361</v>
      </c>
      <c r="L32" s="93"/>
      <c r="M32" s="94"/>
      <c r="N32" s="93"/>
      <c r="O32" s="94"/>
      <c r="P32" s="93">
        <f>$H32      +$J32      +$L32      +$N32</f>
        <v>22673000</v>
      </c>
      <c r="Q32" s="94">
        <f>$I32      +$K32      +$M32      +$O32</f>
        <v>22361563</v>
      </c>
      <c r="R32" s="48">
        <f>IF(($H32      =0),0,((($J32      -$H32      )/$H32      )*100))</f>
        <v>143.79075056861259</v>
      </c>
      <c r="S32" s="49">
        <f>IF(($I32      =0),0,((($K32      -$I32      )/$I32      )*100))</f>
        <v>144.06628690722337</v>
      </c>
      <c r="T32" s="48">
        <f>IF(($E32      =0),0,(($P32      /$E32      )*100))</f>
        <v>45.553724985935865</v>
      </c>
      <c r="U32" s="50">
        <f>IF(($E32      =0),0,(($Q32      /$E32      )*100))</f>
        <v>44.927997669372338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49772000</v>
      </c>
      <c r="C33" s="95">
        <f>C32</f>
        <v>0</v>
      </c>
      <c r="D33" s="95"/>
      <c r="E33" s="95">
        <f>$B33      +$C33      +$D33</f>
        <v>49772000</v>
      </c>
      <c r="F33" s="96">
        <f t="shared" ref="F33:O33" si="17">F32</f>
        <v>49772000</v>
      </c>
      <c r="G33" s="97">
        <f t="shared" si="17"/>
        <v>34840000</v>
      </c>
      <c r="H33" s="96">
        <f t="shared" si="17"/>
        <v>6595000</v>
      </c>
      <c r="I33" s="97">
        <f t="shared" si="17"/>
        <v>6499202</v>
      </c>
      <c r="J33" s="96">
        <f t="shared" si="17"/>
        <v>16078000</v>
      </c>
      <c r="K33" s="97">
        <f t="shared" si="17"/>
        <v>15862361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22673000</v>
      </c>
      <c r="Q33" s="97">
        <f>$I33      +$K33      +$M33      +$O33</f>
        <v>22361563</v>
      </c>
      <c r="R33" s="52">
        <f>IF(($H33      =0),0,((($J33      -$H33      )/$H33      )*100))</f>
        <v>143.79075056861259</v>
      </c>
      <c r="S33" s="53">
        <f>IF(($I33      =0),0,((($K33      -$I33      )/$I33      )*100))</f>
        <v>144.06628690722337</v>
      </c>
      <c r="T33" s="52">
        <f>IF($E33   =0,0,($P33   /$E33   )*100)</f>
        <v>45.553724985935865</v>
      </c>
      <c r="U33" s="54">
        <f>IF($E33   =0,0,($Q33   /$E33   )*100)</f>
        <v>44.927997669372338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85038000</v>
      </c>
      <c r="C36" s="92">
        <v>0</v>
      </c>
      <c r="D36" s="92"/>
      <c r="E36" s="92">
        <f t="shared" si="18"/>
        <v>85038000</v>
      </c>
      <c r="F36" s="93">
        <v>85038000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10000000</v>
      </c>
      <c r="C38" s="92">
        <v>0</v>
      </c>
      <c r="D38" s="92"/>
      <c r="E38" s="92">
        <f t="shared" si="18"/>
        <v>10000000</v>
      </c>
      <c r="F38" s="93">
        <v>10000000</v>
      </c>
      <c r="G38" s="94">
        <v>8000000</v>
      </c>
      <c r="H38" s="93">
        <v>2274000</v>
      </c>
      <c r="I38" s="94">
        <v>2273575</v>
      </c>
      <c r="J38" s="93">
        <v>2918000</v>
      </c>
      <c r="K38" s="94">
        <v>2918839</v>
      </c>
      <c r="L38" s="93"/>
      <c r="M38" s="94"/>
      <c r="N38" s="93"/>
      <c r="O38" s="94"/>
      <c r="P38" s="93">
        <f t="shared" si="19"/>
        <v>5192000</v>
      </c>
      <c r="Q38" s="94">
        <f t="shared" si="20"/>
        <v>5192414</v>
      </c>
      <c r="R38" s="48">
        <f t="shared" si="21"/>
        <v>28.320140721196129</v>
      </c>
      <c r="S38" s="49">
        <f t="shared" si="22"/>
        <v>28.381029875856306</v>
      </c>
      <c r="T38" s="48">
        <f t="shared" si="23"/>
        <v>51.92</v>
      </c>
      <c r="U38" s="50">
        <f t="shared" si="24"/>
        <v>51.924139999999994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95038000</v>
      </c>
      <c r="C40" s="95">
        <f>SUM(C35:C39)</f>
        <v>0</v>
      </c>
      <c r="D40" s="95"/>
      <c r="E40" s="95">
        <f t="shared" si="18"/>
        <v>95038000</v>
      </c>
      <c r="F40" s="96">
        <f t="shared" ref="F40:O40" si="25">SUM(F35:F39)</f>
        <v>95038000</v>
      </c>
      <c r="G40" s="97">
        <f t="shared" si="25"/>
        <v>8000000</v>
      </c>
      <c r="H40" s="96">
        <f t="shared" si="25"/>
        <v>2274000</v>
      </c>
      <c r="I40" s="97">
        <f t="shared" si="25"/>
        <v>2273575</v>
      </c>
      <c r="J40" s="96">
        <f t="shared" si="25"/>
        <v>2918000</v>
      </c>
      <c r="K40" s="97">
        <f t="shared" si="25"/>
        <v>2918839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5192000</v>
      </c>
      <c r="Q40" s="97">
        <f t="shared" si="20"/>
        <v>5192414</v>
      </c>
      <c r="R40" s="52">
        <f t="shared" si="21"/>
        <v>28.320140721196129</v>
      </c>
      <c r="S40" s="53">
        <f t="shared" si="22"/>
        <v>28.381029875856306</v>
      </c>
      <c r="T40" s="52">
        <f>IF((+$E35+$E38) =0,0,(P40   /(+$E35+$E38) )*100)</f>
        <v>51.92</v>
      </c>
      <c r="U40" s="54">
        <f>IF((+$E35+$E38) =0,0,(Q40   /(+$E35+$E38) )*100)</f>
        <v>51.924139999999994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106860000</v>
      </c>
      <c r="H65" s="93">
        <v>65743000</v>
      </c>
      <c r="I65" s="94">
        <v>66038286</v>
      </c>
      <c r="J65" s="93"/>
      <c r="K65" s="94">
        <v>119505873</v>
      </c>
      <c r="L65" s="93"/>
      <c r="M65" s="94"/>
      <c r="N65" s="93"/>
      <c r="O65" s="94"/>
      <c r="P65" s="93">
        <f t="shared" si="36"/>
        <v>65743000</v>
      </c>
      <c r="Q65" s="94">
        <f t="shared" si="37"/>
        <v>185544159</v>
      </c>
      <c r="R65" s="48">
        <f t="shared" si="38"/>
        <v>-100</v>
      </c>
      <c r="S65" s="49">
        <f t="shared" si="39"/>
        <v>80.964528667506613</v>
      </c>
      <c r="T65" s="48">
        <f t="shared" si="40"/>
        <v>12.688269579650289</v>
      </c>
      <c r="U65" s="50">
        <f t="shared" si="41"/>
        <v>35.809657428494226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518140000</v>
      </c>
      <c r="C66" s="95">
        <f>SUM(C61:C65)</f>
        <v>0</v>
      </c>
      <c r="D66" s="95"/>
      <c r="E66" s="95">
        <f t="shared" si="35"/>
        <v>518140000</v>
      </c>
      <c r="F66" s="96">
        <f t="shared" ref="F66:O66" si="42">SUM(F61:F65)</f>
        <v>518140000</v>
      </c>
      <c r="G66" s="97">
        <f t="shared" si="42"/>
        <v>106860000</v>
      </c>
      <c r="H66" s="96">
        <f t="shared" si="42"/>
        <v>65743000</v>
      </c>
      <c r="I66" s="97">
        <f t="shared" si="42"/>
        <v>66038286</v>
      </c>
      <c r="J66" s="96">
        <f t="shared" si="42"/>
        <v>0</v>
      </c>
      <c r="K66" s="97">
        <f t="shared" si="42"/>
        <v>119505873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65743000</v>
      </c>
      <c r="Q66" s="97">
        <f t="shared" si="37"/>
        <v>185544159</v>
      </c>
      <c r="R66" s="52">
        <f t="shared" si="38"/>
        <v>-100</v>
      </c>
      <c r="S66" s="53">
        <f t="shared" si="39"/>
        <v>80.964528667506613</v>
      </c>
      <c r="T66" s="52">
        <f>IF((+$E61+$E63+$E64++$E65) =0,0,(P66   /(+$E61+$E63+$E64+$E65) )*100)</f>
        <v>12.688269579650289</v>
      </c>
      <c r="U66" s="54">
        <f>IF((+$E61+$E63+$E65) =0,0,(Q66  /(+$E61+$E63+$E65) )*100)</f>
        <v>35.809657428494226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3090480000</v>
      </c>
      <c r="C67" s="104">
        <f>SUM(C9:C15,C18:C23,C26:C29,C32,C35:C39,C42:C52,C55:C58,C61:C65)</f>
        <v>0</v>
      </c>
      <c r="D67" s="104"/>
      <c r="E67" s="104">
        <f t="shared" si="35"/>
        <v>3090480000</v>
      </c>
      <c r="F67" s="105">
        <f t="shared" ref="F67:O67" si="43">SUM(F9:F15,F18:F23,F26:F29,F32,F35:F39,F42:F52,F55:F58,F61:F65)</f>
        <v>3090480000</v>
      </c>
      <c r="G67" s="106">
        <f t="shared" si="43"/>
        <v>954392000</v>
      </c>
      <c r="H67" s="105">
        <f t="shared" si="43"/>
        <v>153487000</v>
      </c>
      <c r="I67" s="106">
        <f t="shared" si="43"/>
        <v>143195901</v>
      </c>
      <c r="J67" s="105">
        <f t="shared" si="43"/>
        <v>289989000</v>
      </c>
      <c r="K67" s="106">
        <f t="shared" si="43"/>
        <v>415147468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443476000</v>
      </c>
      <c r="Q67" s="106">
        <f t="shared" si="37"/>
        <v>558343369</v>
      </c>
      <c r="R67" s="61">
        <f t="shared" si="38"/>
        <v>88.933916227432945</v>
      </c>
      <c r="S67" s="62">
        <f t="shared" si="39"/>
        <v>189.91574835651198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14.780355694261047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18.608703950951227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3090480000</v>
      </c>
      <c r="C72" s="104">
        <f>SUM(C9:C15,C18:C23,C26:C29,C32,C35:C39,C42:C52,C55:C58,C61:C65,C69)</f>
        <v>0</v>
      </c>
      <c r="D72" s="104"/>
      <c r="E72" s="104">
        <f>$B72      +$C72      +$D72</f>
        <v>3090480000</v>
      </c>
      <c r="F72" s="105">
        <f t="shared" ref="F72:O72" si="46">SUM(F9:F15,F18:F23,F26:F29,F32,F35:F39,F42:F52,F55:F58,F61:F65,F69)</f>
        <v>3090480000</v>
      </c>
      <c r="G72" s="106">
        <f t="shared" si="46"/>
        <v>954392000</v>
      </c>
      <c r="H72" s="105">
        <f t="shared" si="46"/>
        <v>153487000</v>
      </c>
      <c r="I72" s="106">
        <f t="shared" si="46"/>
        <v>143195901</v>
      </c>
      <c r="J72" s="105">
        <f t="shared" si="46"/>
        <v>289989000</v>
      </c>
      <c r="K72" s="106">
        <f t="shared" si="46"/>
        <v>415147468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443476000</v>
      </c>
      <c r="Q72" s="106">
        <f>$I72      +$K72      +$M72      +$O72</f>
        <v>558343369</v>
      </c>
      <c r="R72" s="61">
        <f>IF(($H72      =0),0,((($J72      -$H72      )/$H72      )*100))</f>
        <v>88.933916227432945</v>
      </c>
      <c r="S72" s="62">
        <f>IF(($I72      =0),0,((($K72      -$I72      )/$I72      )*100))</f>
        <v>189.91574835651198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14.780355694261047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18.608703950951227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khsmgtf2vBTVPxa8pXN2B4ZwoZsOU7WayQNZXp1JYjNkn8L0KDH07hAq3VnDDqZOtELapXyNeGnoLHnj+qESg==" saltValue="qCXIIz3Wbsk5To7Hk84S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383000</v>
      </c>
      <c r="I10" s="94"/>
      <c r="J10" s="93">
        <v>485000</v>
      </c>
      <c r="K10" s="94">
        <v>553929</v>
      </c>
      <c r="L10" s="93"/>
      <c r="M10" s="94"/>
      <c r="N10" s="93"/>
      <c r="O10" s="94"/>
      <c r="P10" s="93">
        <f t="shared" ref="P10:P16" si="1">$H10      +$J10      +$L10      +$N10</f>
        <v>868000</v>
      </c>
      <c r="Q10" s="94">
        <f t="shared" ref="Q10:Q16" si="2">$I10      +$K10      +$M10      +$O10</f>
        <v>553929</v>
      </c>
      <c r="R10" s="48">
        <f t="shared" ref="R10:R16" si="3">IF(($H10      =0),0,((($J10      -$H10      )/$H10      )*100))</f>
        <v>26.631853785900784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56.000000000000007</v>
      </c>
      <c r="U10" s="50">
        <f t="shared" ref="U10:U15" si="6">IF(($E10      =0),0,(($Q10      /$E10      )*100))</f>
        <v>35.737354838709678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383000</v>
      </c>
      <c r="I16" s="97">
        <f t="shared" si="7"/>
        <v>0</v>
      </c>
      <c r="J16" s="96">
        <f t="shared" si="7"/>
        <v>485000</v>
      </c>
      <c r="K16" s="97">
        <f t="shared" si="7"/>
        <v>553929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868000</v>
      </c>
      <c r="Q16" s="97">
        <f t="shared" si="2"/>
        <v>553929</v>
      </c>
      <c r="R16" s="52">
        <f t="shared" si="3"/>
        <v>26.631853785900784</v>
      </c>
      <c r="S16" s="53">
        <f t="shared" si="4"/>
        <v>0</v>
      </c>
      <c r="T16" s="52">
        <f>IF((SUM($E9:$E13)+$E15)=0,0,(P16/(SUM($E9:$E13)+$E15)*100))</f>
        <v>56.000000000000007</v>
      </c>
      <c r="U16" s="54">
        <f>IF((SUM($E9:$E13)+$E15)=0,0,(Q16/(SUM($E9:$E13)+$E15)*100))</f>
        <v>35.737354838709678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2297000</v>
      </c>
      <c r="C32" s="92">
        <v>0</v>
      </c>
      <c r="D32" s="92"/>
      <c r="E32" s="92">
        <f>$B32      +$C32      +$D32</f>
        <v>2297000</v>
      </c>
      <c r="F32" s="93">
        <v>2297000</v>
      </c>
      <c r="G32" s="94">
        <v>1608000</v>
      </c>
      <c r="H32" s="93">
        <v>1021000</v>
      </c>
      <c r="I32" s="94">
        <v>618299</v>
      </c>
      <c r="J32" s="93">
        <v>688000</v>
      </c>
      <c r="K32" s="94">
        <v>721596</v>
      </c>
      <c r="L32" s="93"/>
      <c r="M32" s="94"/>
      <c r="N32" s="93"/>
      <c r="O32" s="94"/>
      <c r="P32" s="93">
        <f>$H32      +$J32      +$L32      +$N32</f>
        <v>1709000</v>
      </c>
      <c r="Q32" s="94">
        <f>$I32      +$K32      +$M32      +$O32</f>
        <v>1339895</v>
      </c>
      <c r="R32" s="48">
        <f>IF(($H32      =0),0,((($J32      -$H32      )/$H32      )*100))</f>
        <v>-32.615083251714005</v>
      </c>
      <c r="S32" s="49">
        <f>IF(($I32      =0),0,((($K32      -$I32      )/$I32      )*100))</f>
        <v>16.706641932139629</v>
      </c>
      <c r="T32" s="48">
        <f>IF(($E32      =0),0,(($P32      /$E32      )*100))</f>
        <v>74.401393121462775</v>
      </c>
      <c r="U32" s="50">
        <f>IF(($E32      =0),0,(($Q32      /$E32      )*100))</f>
        <v>58.332390074009574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2297000</v>
      </c>
      <c r="C33" s="95">
        <f>C32</f>
        <v>0</v>
      </c>
      <c r="D33" s="95"/>
      <c r="E33" s="95">
        <f>$B33      +$C33      +$D33</f>
        <v>2297000</v>
      </c>
      <c r="F33" s="96">
        <f t="shared" ref="F33:O33" si="17">F32</f>
        <v>2297000</v>
      </c>
      <c r="G33" s="97">
        <f t="shared" si="17"/>
        <v>1608000</v>
      </c>
      <c r="H33" s="96">
        <f t="shared" si="17"/>
        <v>1021000</v>
      </c>
      <c r="I33" s="97">
        <f t="shared" si="17"/>
        <v>618299</v>
      </c>
      <c r="J33" s="96">
        <f t="shared" si="17"/>
        <v>688000</v>
      </c>
      <c r="K33" s="97">
        <f t="shared" si="17"/>
        <v>721596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1709000</v>
      </c>
      <c r="Q33" s="97">
        <f>$I33      +$K33      +$M33      +$O33</f>
        <v>1339895</v>
      </c>
      <c r="R33" s="52">
        <f>IF(($H33      =0),0,((($J33      -$H33      )/$H33      )*100))</f>
        <v>-32.615083251714005</v>
      </c>
      <c r="S33" s="53">
        <f>IF(($I33      =0),0,((($K33      -$I33      )/$I33      )*100))</f>
        <v>16.706641932139629</v>
      </c>
      <c r="T33" s="52">
        <f>IF($E33   =0,0,($P33   /$E33   )*100)</f>
        <v>74.401393121462775</v>
      </c>
      <c r="U33" s="54">
        <f>IF($E33   =0,0,($Q33   /$E33   )*100)</f>
        <v>58.332390074009574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2625000</v>
      </c>
      <c r="C35" s="92">
        <v>0</v>
      </c>
      <c r="D35" s="92"/>
      <c r="E35" s="92">
        <f t="shared" ref="E35:E40" si="18">$B35      +$C35      +$D35</f>
        <v>2625000</v>
      </c>
      <c r="F35" s="93">
        <v>2625000</v>
      </c>
      <c r="G35" s="94">
        <v>2625000</v>
      </c>
      <c r="H35" s="93">
        <v>213000</v>
      </c>
      <c r="I35" s="94">
        <v>9792</v>
      </c>
      <c r="J35" s="93">
        <v>1063000</v>
      </c>
      <c r="K35" s="94">
        <v>16320</v>
      </c>
      <c r="L35" s="93"/>
      <c r="M35" s="94"/>
      <c r="N35" s="93"/>
      <c r="O35" s="94"/>
      <c r="P35" s="93">
        <f t="shared" ref="P35:P40" si="19">$H35      +$J35      +$L35      +$N35</f>
        <v>1276000</v>
      </c>
      <c r="Q35" s="94">
        <f t="shared" ref="Q35:Q40" si="20">$I35      +$K35      +$M35      +$O35</f>
        <v>26112</v>
      </c>
      <c r="R35" s="48">
        <f t="shared" ref="R35:R40" si="21">IF(($H35      =0),0,((($J35      -$H35      )/$H35      )*100))</f>
        <v>399.06103286384973</v>
      </c>
      <c r="S35" s="49">
        <f t="shared" ref="S35:S40" si="22">IF(($I35      =0),0,((($K35      -$I35      )/$I35      )*100))</f>
        <v>66.666666666666657</v>
      </c>
      <c r="T35" s="48">
        <f t="shared" ref="T35:T39" si="23">IF(($E35      =0),0,(($P35      /$E35      )*100))</f>
        <v>48.609523809523807</v>
      </c>
      <c r="U35" s="50">
        <f t="shared" ref="U35:U39" si="24">IF(($E35      =0),0,(($Q35      /$E35      )*100))</f>
        <v>0.99474285714285704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2625000</v>
      </c>
      <c r="C40" s="95">
        <f>SUM(C35:C39)</f>
        <v>0</v>
      </c>
      <c r="D40" s="95"/>
      <c r="E40" s="95">
        <f t="shared" si="18"/>
        <v>2625000</v>
      </c>
      <c r="F40" s="96">
        <f t="shared" ref="F40:O40" si="25">SUM(F35:F39)</f>
        <v>2625000</v>
      </c>
      <c r="G40" s="97">
        <f t="shared" si="25"/>
        <v>2625000</v>
      </c>
      <c r="H40" s="96">
        <f t="shared" si="25"/>
        <v>213000</v>
      </c>
      <c r="I40" s="97">
        <f t="shared" si="25"/>
        <v>9792</v>
      </c>
      <c r="J40" s="96">
        <f t="shared" si="25"/>
        <v>1063000</v>
      </c>
      <c r="K40" s="97">
        <f t="shared" si="25"/>
        <v>16320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1276000</v>
      </c>
      <c r="Q40" s="97">
        <f t="shared" si="20"/>
        <v>26112</v>
      </c>
      <c r="R40" s="52">
        <f t="shared" si="21"/>
        <v>399.06103286384973</v>
      </c>
      <c r="S40" s="53">
        <f t="shared" si="22"/>
        <v>66.666666666666657</v>
      </c>
      <c r="T40" s="52">
        <f>IF((+$E35+$E38) =0,0,(P40   /(+$E35+$E38) )*100)</f>
        <v>48.609523809523807</v>
      </c>
      <c r="U40" s="54">
        <f>IF((+$E35+$E38) =0,0,(Q40   /(+$E35+$E38) )*100)</f>
        <v>0.99474285714285704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7700000</v>
      </c>
      <c r="C51" s="92">
        <v>0</v>
      </c>
      <c r="D51" s="92"/>
      <c r="E51" s="92">
        <f t="shared" si="26"/>
        <v>7700000</v>
      </c>
      <c r="F51" s="93">
        <v>7700000</v>
      </c>
      <c r="G51" s="94">
        <v>7700000</v>
      </c>
      <c r="H51" s="93">
        <v>699000</v>
      </c>
      <c r="I51" s="94"/>
      <c r="J51" s="93">
        <v>991000</v>
      </c>
      <c r="K51" s="94"/>
      <c r="L51" s="93"/>
      <c r="M51" s="94"/>
      <c r="N51" s="93"/>
      <c r="O51" s="94"/>
      <c r="P51" s="93">
        <f t="shared" si="27"/>
        <v>1690000</v>
      </c>
      <c r="Q51" s="94">
        <f t="shared" si="28"/>
        <v>0</v>
      </c>
      <c r="R51" s="48">
        <f t="shared" si="29"/>
        <v>41.77396280400572</v>
      </c>
      <c r="S51" s="49">
        <f t="shared" si="30"/>
        <v>0</v>
      </c>
      <c r="T51" s="48">
        <f t="shared" si="31"/>
        <v>21.948051948051948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7700000</v>
      </c>
      <c r="C53" s="95">
        <f>SUM(C42:C52)</f>
        <v>0</v>
      </c>
      <c r="D53" s="95"/>
      <c r="E53" s="95">
        <f t="shared" si="26"/>
        <v>7700000</v>
      </c>
      <c r="F53" s="96">
        <f t="shared" ref="F53:O53" si="33">SUM(F42:F52)</f>
        <v>7700000</v>
      </c>
      <c r="G53" s="97">
        <f t="shared" si="33"/>
        <v>7700000</v>
      </c>
      <c r="H53" s="96">
        <f t="shared" si="33"/>
        <v>699000</v>
      </c>
      <c r="I53" s="97">
        <f t="shared" si="33"/>
        <v>0</v>
      </c>
      <c r="J53" s="96">
        <f t="shared" si="33"/>
        <v>991000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1690000</v>
      </c>
      <c r="Q53" s="97">
        <f t="shared" si="28"/>
        <v>0</v>
      </c>
      <c r="R53" s="52">
        <f t="shared" si="29"/>
        <v>41.77396280400572</v>
      </c>
      <c r="S53" s="53">
        <f t="shared" si="30"/>
        <v>0</v>
      </c>
      <c r="T53" s="52">
        <f>IF((+$E43+$E45+$E47+$E48+$E51) =0,0,(P53   /(+$E43+$E45+$E47+$E48+$E51) )*100)</f>
        <v>21.948051948051948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14172000</v>
      </c>
      <c r="C67" s="104">
        <f>SUM(C9:C15,C18:C23,C26:C29,C32,C35:C39,C42:C52,C55:C58,C61:C65)</f>
        <v>0</v>
      </c>
      <c r="D67" s="104"/>
      <c r="E67" s="104">
        <f t="shared" si="35"/>
        <v>14172000</v>
      </c>
      <c r="F67" s="105">
        <f t="shared" ref="F67:O67" si="43">SUM(F9:F15,F18:F23,F26:F29,F32,F35:F39,F42:F52,F55:F58,F61:F65)</f>
        <v>14172000</v>
      </c>
      <c r="G67" s="106">
        <f t="shared" si="43"/>
        <v>13483000</v>
      </c>
      <c r="H67" s="105">
        <f t="shared" si="43"/>
        <v>2316000</v>
      </c>
      <c r="I67" s="106">
        <f t="shared" si="43"/>
        <v>628091</v>
      </c>
      <c r="J67" s="105">
        <f t="shared" si="43"/>
        <v>3227000</v>
      </c>
      <c r="K67" s="106">
        <f t="shared" si="43"/>
        <v>1291845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5543000</v>
      </c>
      <c r="Q67" s="106">
        <f t="shared" si="37"/>
        <v>1919936</v>
      </c>
      <c r="R67" s="61">
        <f t="shared" si="38"/>
        <v>39.335060449050083</v>
      </c>
      <c r="S67" s="62">
        <f t="shared" si="39"/>
        <v>105.67799888869607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39.112334180073383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13.547389218176686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11373000</v>
      </c>
      <c r="C69" s="92">
        <v>0</v>
      </c>
      <c r="D69" s="92"/>
      <c r="E69" s="92">
        <f>$B69      +$C69      +$D69</f>
        <v>11373000</v>
      </c>
      <c r="F69" s="93">
        <v>11373000</v>
      </c>
      <c r="G69" s="94">
        <v>3144000</v>
      </c>
      <c r="H69" s="93">
        <v>132000</v>
      </c>
      <c r="I69" s="94"/>
      <c r="J69" s="93">
        <v>2004000</v>
      </c>
      <c r="K69" s="94"/>
      <c r="L69" s="93"/>
      <c r="M69" s="94"/>
      <c r="N69" s="93"/>
      <c r="O69" s="94"/>
      <c r="P69" s="93">
        <f>$H69      +$J69      +$L69      +$N69</f>
        <v>2136000</v>
      </c>
      <c r="Q69" s="94">
        <f>$I69      +$K69      +$M69      +$O69</f>
        <v>0</v>
      </c>
      <c r="R69" s="48">
        <f>IF(($H69      =0),0,((($J69      -$H69      )/$H69      )*100))</f>
        <v>1418.1818181818182</v>
      </c>
      <c r="S69" s="49">
        <f>IF(($I69      =0),0,((($K69      -$I69      )/$I69      )*100))</f>
        <v>0</v>
      </c>
      <c r="T69" s="48">
        <f>IF(($E69      =0),0,(($P69      /$E69      )*100))</f>
        <v>18.781324188868371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11373000</v>
      </c>
      <c r="G70" s="103">
        <f t="shared" si="44"/>
        <v>3144000</v>
      </c>
      <c r="H70" s="102">
        <f t="shared" si="44"/>
        <v>132000</v>
      </c>
      <c r="I70" s="103">
        <f t="shared" si="44"/>
        <v>0</v>
      </c>
      <c r="J70" s="102">
        <f t="shared" si="44"/>
        <v>2004000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2136000</v>
      </c>
      <c r="Q70" s="103">
        <f>$I70      +$K70      +$M70      +$O70</f>
        <v>0</v>
      </c>
      <c r="R70" s="57">
        <f>IF(($H70      =0),0,((($J70      -$H70      )/$H70      )*100))</f>
        <v>1418.1818181818182</v>
      </c>
      <c r="S70" s="58">
        <f>IF(($I70      =0),0,((($K70      -$I70      )/$I70      )*100))</f>
        <v>0</v>
      </c>
      <c r="T70" s="57">
        <f>IF($E70   =0,0,($P70   /$E70   )*100)</f>
        <v>18.781324188868371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11373000</v>
      </c>
      <c r="G71" s="106">
        <f t="shared" si="45"/>
        <v>3144000</v>
      </c>
      <c r="H71" s="105">
        <f t="shared" si="45"/>
        <v>132000</v>
      </c>
      <c r="I71" s="106">
        <f t="shared" si="45"/>
        <v>0</v>
      </c>
      <c r="J71" s="105">
        <f t="shared" si="45"/>
        <v>2004000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2136000</v>
      </c>
      <c r="Q71" s="106">
        <f>$I71      +$K71      +$M71      +$O71</f>
        <v>0</v>
      </c>
      <c r="R71" s="61">
        <f>IF(($H71      =0),0,((($J71      -$H71      )/$H71      )*100))</f>
        <v>1418.1818181818182</v>
      </c>
      <c r="S71" s="62">
        <f>IF(($I71      =0),0,((($K71      -$I71      )/$I71      )*100))</f>
        <v>0</v>
      </c>
      <c r="T71" s="61">
        <f>IF($E71   =0,0,($P71   /$E71   )*100)</f>
        <v>18.781324188868371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25545000</v>
      </c>
      <c r="C72" s="104">
        <f>SUM(C9:C15,C18:C23,C26:C29,C32,C35:C39,C42:C52,C55:C58,C61:C65,C69)</f>
        <v>0</v>
      </c>
      <c r="D72" s="104"/>
      <c r="E72" s="104">
        <f>$B72      +$C72      +$D72</f>
        <v>25545000</v>
      </c>
      <c r="F72" s="105">
        <f t="shared" ref="F72:O72" si="46">SUM(F9:F15,F18:F23,F26:F29,F32,F35:F39,F42:F52,F55:F58,F61:F65,F69)</f>
        <v>25545000</v>
      </c>
      <c r="G72" s="106">
        <f t="shared" si="46"/>
        <v>16627000</v>
      </c>
      <c r="H72" s="105">
        <f t="shared" si="46"/>
        <v>2448000</v>
      </c>
      <c r="I72" s="106">
        <f t="shared" si="46"/>
        <v>628091</v>
      </c>
      <c r="J72" s="105">
        <f t="shared" si="46"/>
        <v>5231000</v>
      </c>
      <c r="K72" s="106">
        <f t="shared" si="46"/>
        <v>1291845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7679000</v>
      </c>
      <c r="Q72" s="106">
        <f>$I72      +$K72      +$M72      +$O72</f>
        <v>1919936</v>
      </c>
      <c r="R72" s="61">
        <f>IF(($H72      =0),0,((($J72      -$H72      )/$H72      )*100))</f>
        <v>113.68464052287581</v>
      </c>
      <c r="S72" s="62">
        <f>IF(($I72      =0),0,((($K72      -$I72      )/$I72      )*100))</f>
        <v>105.67799888869607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30.060677236249756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7.5158974358974353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UAvi2S25kpoxRfzeCQQ+7/7hFaeSbalRj+opXAnEU0t8ftj7WauW/My5cI8pihB/ESEfJMoKUhKs3Hn9jsJ3w==" saltValue="W1vaxC0evzK5+4w0K6PT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492000</v>
      </c>
      <c r="I10" s="94">
        <v>491900</v>
      </c>
      <c r="J10" s="93">
        <v>107000</v>
      </c>
      <c r="K10" s="94">
        <v>106080</v>
      </c>
      <c r="L10" s="93"/>
      <c r="M10" s="94"/>
      <c r="N10" s="93"/>
      <c r="O10" s="94"/>
      <c r="P10" s="93">
        <f t="shared" ref="P10:P16" si="1">$H10      +$J10      +$L10      +$N10</f>
        <v>599000</v>
      </c>
      <c r="Q10" s="94">
        <f t="shared" ref="Q10:Q16" si="2">$I10      +$K10      +$M10      +$O10</f>
        <v>597980</v>
      </c>
      <c r="R10" s="48">
        <f t="shared" ref="R10:R16" si="3">IF(($H10      =0),0,((($J10      -$H10      )/$H10      )*100))</f>
        <v>-78.252032520325201</v>
      </c>
      <c r="S10" s="49">
        <f t="shared" ref="S10:S16" si="4">IF(($I10      =0),0,((($K10      -$I10      )/$I10      )*100))</f>
        <v>-78.434641187233183</v>
      </c>
      <c r="T10" s="48">
        <f t="shared" ref="T10:T15" si="5">IF(($E10      =0),0,(($P10      /$E10      )*100))</f>
        <v>34.825581395348834</v>
      </c>
      <c r="U10" s="50">
        <f t="shared" ref="U10:U15" si="6">IF(($E10      =0),0,(($Q10      /$E10      )*100))</f>
        <v>34.766279069767442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492000</v>
      </c>
      <c r="I16" s="97">
        <f t="shared" si="7"/>
        <v>491900</v>
      </c>
      <c r="J16" s="96">
        <f t="shared" si="7"/>
        <v>107000</v>
      </c>
      <c r="K16" s="97">
        <f t="shared" si="7"/>
        <v>106080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599000</v>
      </c>
      <c r="Q16" s="97">
        <f t="shared" si="2"/>
        <v>597980</v>
      </c>
      <c r="R16" s="52">
        <f t="shared" si="3"/>
        <v>-78.252032520325201</v>
      </c>
      <c r="S16" s="53">
        <f t="shared" si="4"/>
        <v>-78.434641187233183</v>
      </c>
      <c r="T16" s="52">
        <f>IF((SUM($E9:$E13)+$E15)=0,0,(P16/(SUM($E9:$E13)+$E15)*100))</f>
        <v>34.825581395348834</v>
      </c>
      <c r="U16" s="54">
        <f>IF((SUM($E9:$E13)+$E15)=0,0,(Q16/(SUM($E9:$E13)+$E15)*100))</f>
        <v>34.766279069767442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1682000</v>
      </c>
      <c r="C32" s="92">
        <v>0</v>
      </c>
      <c r="D32" s="92"/>
      <c r="E32" s="92">
        <f>$B32      +$C32      +$D32</f>
        <v>1682000</v>
      </c>
      <c r="F32" s="93">
        <v>1682000</v>
      </c>
      <c r="G32" s="94">
        <v>1177000</v>
      </c>
      <c r="H32" s="93">
        <v>300000</v>
      </c>
      <c r="I32" s="94"/>
      <c r="J32" s="93">
        <v>601000</v>
      </c>
      <c r="K32" s="94">
        <v>601237</v>
      </c>
      <c r="L32" s="93"/>
      <c r="M32" s="94"/>
      <c r="N32" s="93"/>
      <c r="O32" s="94"/>
      <c r="P32" s="93">
        <f>$H32      +$J32      +$L32      +$N32</f>
        <v>901000</v>
      </c>
      <c r="Q32" s="94">
        <f>$I32      +$K32      +$M32      +$O32</f>
        <v>601237</v>
      </c>
      <c r="R32" s="48">
        <f>IF(($H32      =0),0,((($J32      -$H32      )/$H32      )*100))</f>
        <v>100.33333333333334</v>
      </c>
      <c r="S32" s="49">
        <f>IF(($I32      =0),0,((($K32      -$I32      )/$I32      )*100))</f>
        <v>0</v>
      </c>
      <c r="T32" s="48">
        <f>IF(($E32      =0),0,(($P32      /$E32      )*100))</f>
        <v>53.567181926278238</v>
      </c>
      <c r="U32" s="50">
        <f>IF(($E32      =0),0,(($Q32      /$E32      )*100))</f>
        <v>35.74536266349584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1682000</v>
      </c>
      <c r="C33" s="95">
        <f>C32</f>
        <v>0</v>
      </c>
      <c r="D33" s="95"/>
      <c r="E33" s="95">
        <f>$B33      +$C33      +$D33</f>
        <v>1682000</v>
      </c>
      <c r="F33" s="96">
        <f t="shared" ref="F33:O33" si="17">F32</f>
        <v>1682000</v>
      </c>
      <c r="G33" s="97">
        <f t="shared" si="17"/>
        <v>1177000</v>
      </c>
      <c r="H33" s="96">
        <f t="shared" si="17"/>
        <v>300000</v>
      </c>
      <c r="I33" s="97">
        <f t="shared" si="17"/>
        <v>0</v>
      </c>
      <c r="J33" s="96">
        <f t="shared" si="17"/>
        <v>601000</v>
      </c>
      <c r="K33" s="97">
        <f t="shared" si="17"/>
        <v>601237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901000</v>
      </c>
      <c r="Q33" s="97">
        <f>$I33      +$K33      +$M33      +$O33</f>
        <v>601237</v>
      </c>
      <c r="R33" s="52">
        <f>IF(($H33      =0),0,((($J33      -$H33      )/$H33      )*100))</f>
        <v>100.33333333333334</v>
      </c>
      <c r="S33" s="53">
        <f>IF(($I33      =0),0,((($K33      -$I33      )/$I33      )*100))</f>
        <v>0</v>
      </c>
      <c r="T33" s="52">
        <f>IF($E33   =0,0,($P33   /$E33   )*100)</f>
        <v>53.567181926278238</v>
      </c>
      <c r="U33" s="54">
        <f>IF($E33   =0,0,($Q33   /$E33   )*100)</f>
        <v>35.74536266349584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5867000</v>
      </c>
      <c r="C35" s="92">
        <v>0</v>
      </c>
      <c r="D35" s="92"/>
      <c r="E35" s="92">
        <f t="shared" ref="E35:E40" si="18">$B35      +$C35      +$D35</f>
        <v>5867000</v>
      </c>
      <c r="F35" s="93">
        <v>5867000</v>
      </c>
      <c r="G35" s="94">
        <v>5867000</v>
      </c>
      <c r="H35" s="93"/>
      <c r="I35" s="94"/>
      <c r="J35" s="93">
        <v>1849000</v>
      </c>
      <c r="K35" s="94">
        <v>1848102</v>
      </c>
      <c r="L35" s="93"/>
      <c r="M35" s="94"/>
      <c r="N35" s="93"/>
      <c r="O35" s="94"/>
      <c r="P35" s="93">
        <f t="shared" ref="P35:P40" si="19">$H35      +$J35      +$L35      +$N35</f>
        <v>1849000</v>
      </c>
      <c r="Q35" s="94">
        <f t="shared" ref="Q35:Q40" si="20">$I35      +$K35      +$M35      +$O35</f>
        <v>1848102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31.51525481506733</v>
      </c>
      <c r="U35" s="50">
        <f t="shared" ref="U35:U39" si="24">IF(($E35      =0),0,(($Q35      /$E35      )*100))</f>
        <v>31.499948866541672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1500000</v>
      </c>
      <c r="H38" s="93"/>
      <c r="I38" s="94"/>
      <c r="J38" s="93"/>
      <c r="K38" s="94">
        <v>1349755</v>
      </c>
      <c r="L38" s="93"/>
      <c r="M38" s="94"/>
      <c r="N38" s="93"/>
      <c r="O38" s="94"/>
      <c r="P38" s="93">
        <f t="shared" si="19"/>
        <v>0</v>
      </c>
      <c r="Q38" s="94">
        <f t="shared" si="20"/>
        <v>1349755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44.991833333333332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8867000</v>
      </c>
      <c r="C40" s="95">
        <f>SUM(C35:C39)</f>
        <v>0</v>
      </c>
      <c r="D40" s="95"/>
      <c r="E40" s="95">
        <f t="shared" si="18"/>
        <v>8867000</v>
      </c>
      <c r="F40" s="96">
        <f t="shared" ref="F40:O40" si="25">SUM(F35:F39)</f>
        <v>8867000</v>
      </c>
      <c r="G40" s="97">
        <f t="shared" si="25"/>
        <v>7367000</v>
      </c>
      <c r="H40" s="96">
        <f t="shared" si="25"/>
        <v>0</v>
      </c>
      <c r="I40" s="97">
        <f t="shared" si="25"/>
        <v>0</v>
      </c>
      <c r="J40" s="96">
        <f t="shared" si="25"/>
        <v>1849000</v>
      </c>
      <c r="K40" s="97">
        <f t="shared" si="25"/>
        <v>3197857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1849000</v>
      </c>
      <c r="Q40" s="97">
        <f t="shared" si="20"/>
        <v>3197857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20.852599526333595</v>
      </c>
      <c r="U40" s="54">
        <f>IF((+$E35+$E38) =0,0,(Q40   /(+$E35+$E38) )*100)</f>
        <v>36.064700575166349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10707000</v>
      </c>
      <c r="C51" s="92">
        <v>0</v>
      </c>
      <c r="D51" s="92"/>
      <c r="E51" s="92">
        <f t="shared" si="26"/>
        <v>10707000</v>
      </c>
      <c r="F51" s="93">
        <v>10707000</v>
      </c>
      <c r="G51" s="94">
        <v>5707000</v>
      </c>
      <c r="H51" s="93"/>
      <c r="I51" s="94">
        <v>343997</v>
      </c>
      <c r="J51" s="93">
        <v>857000</v>
      </c>
      <c r="K51" s="94">
        <v>4411711</v>
      </c>
      <c r="L51" s="93"/>
      <c r="M51" s="94"/>
      <c r="N51" s="93"/>
      <c r="O51" s="94"/>
      <c r="P51" s="93">
        <f t="shared" si="27"/>
        <v>857000</v>
      </c>
      <c r="Q51" s="94">
        <f t="shared" si="28"/>
        <v>4755708</v>
      </c>
      <c r="R51" s="48">
        <f t="shared" si="29"/>
        <v>0</v>
      </c>
      <c r="S51" s="49">
        <f t="shared" si="30"/>
        <v>1182.4853123719101</v>
      </c>
      <c r="T51" s="48">
        <f t="shared" si="31"/>
        <v>8.0041094611002137</v>
      </c>
      <c r="U51" s="50">
        <f t="shared" si="32"/>
        <v>44.41681143177361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10707000</v>
      </c>
      <c r="C53" s="95">
        <f>SUM(C42:C52)</f>
        <v>0</v>
      </c>
      <c r="D53" s="95"/>
      <c r="E53" s="95">
        <f t="shared" si="26"/>
        <v>10707000</v>
      </c>
      <c r="F53" s="96">
        <f t="shared" ref="F53:O53" si="33">SUM(F42:F52)</f>
        <v>10707000</v>
      </c>
      <c r="G53" s="97">
        <f t="shared" si="33"/>
        <v>5707000</v>
      </c>
      <c r="H53" s="96">
        <f t="shared" si="33"/>
        <v>0</v>
      </c>
      <c r="I53" s="97">
        <f t="shared" si="33"/>
        <v>343997</v>
      </c>
      <c r="J53" s="96">
        <f t="shared" si="33"/>
        <v>857000</v>
      </c>
      <c r="K53" s="97">
        <f t="shared" si="33"/>
        <v>4411711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857000</v>
      </c>
      <c r="Q53" s="97">
        <f t="shared" si="28"/>
        <v>4755708</v>
      </c>
      <c r="R53" s="52">
        <f t="shared" si="29"/>
        <v>0</v>
      </c>
      <c r="S53" s="53">
        <f t="shared" si="30"/>
        <v>1182.4853123719101</v>
      </c>
      <c r="T53" s="52">
        <f>IF((+$E43+$E45+$E47+$E48+$E51) =0,0,(P53   /(+$E43+$E45+$E47+$E48+$E51) )*100)</f>
        <v>8.0041094611002137</v>
      </c>
      <c r="U53" s="54">
        <f>IF((+$E43+$E45+$E47+$E48+$E51) =0,0,(Q53   /(+$E43+$E45+$E47+$E48+$E51) )*100)</f>
        <v>44.41681143177361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22976000</v>
      </c>
      <c r="C67" s="104">
        <f>SUM(C9:C15,C18:C23,C26:C29,C32,C35:C39,C42:C52,C55:C58,C61:C65)</f>
        <v>0</v>
      </c>
      <c r="D67" s="104"/>
      <c r="E67" s="104">
        <f t="shared" si="35"/>
        <v>22976000</v>
      </c>
      <c r="F67" s="105">
        <f t="shared" ref="F67:O67" si="43">SUM(F9:F15,F18:F23,F26:F29,F32,F35:F39,F42:F52,F55:F58,F61:F65)</f>
        <v>22976000</v>
      </c>
      <c r="G67" s="106">
        <f t="shared" si="43"/>
        <v>15971000</v>
      </c>
      <c r="H67" s="105">
        <f t="shared" si="43"/>
        <v>792000</v>
      </c>
      <c r="I67" s="106">
        <f t="shared" si="43"/>
        <v>835897</v>
      </c>
      <c r="J67" s="105">
        <f t="shared" si="43"/>
        <v>3414000</v>
      </c>
      <c r="K67" s="106">
        <f t="shared" si="43"/>
        <v>8316885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4206000</v>
      </c>
      <c r="Q67" s="106">
        <f t="shared" si="37"/>
        <v>9152782</v>
      </c>
      <c r="R67" s="61">
        <f t="shared" si="38"/>
        <v>331.06060606060606</v>
      </c>
      <c r="S67" s="62">
        <f t="shared" si="39"/>
        <v>894.96528878558001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18.306058495821727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39.836272632311974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12362000</v>
      </c>
      <c r="C69" s="92">
        <v>0</v>
      </c>
      <c r="D69" s="92"/>
      <c r="E69" s="92">
        <f>$B69      +$C69      +$D69</f>
        <v>12362000</v>
      </c>
      <c r="F69" s="93">
        <v>12362000</v>
      </c>
      <c r="G69" s="94">
        <v>8928000</v>
      </c>
      <c r="H69" s="93">
        <v>1968000</v>
      </c>
      <c r="I69" s="94">
        <v>1968067</v>
      </c>
      <c r="J69" s="93">
        <v>3354000</v>
      </c>
      <c r="K69" s="94">
        <v>3467063</v>
      </c>
      <c r="L69" s="93"/>
      <c r="M69" s="94"/>
      <c r="N69" s="93"/>
      <c r="O69" s="94"/>
      <c r="P69" s="93">
        <f>$H69      +$J69      +$L69      +$N69</f>
        <v>5322000</v>
      </c>
      <c r="Q69" s="94">
        <f>$I69      +$K69      +$M69      +$O69</f>
        <v>5435130</v>
      </c>
      <c r="R69" s="48">
        <f>IF(($H69      =0),0,((($J69      -$H69      )/$H69      )*100))</f>
        <v>70.426829268292678</v>
      </c>
      <c r="S69" s="49">
        <f>IF(($I69      =0),0,((($K69      -$I69      )/$I69      )*100))</f>
        <v>76.165902888468736</v>
      </c>
      <c r="T69" s="48">
        <f>IF(($E69      =0),0,(($P69      /$E69      )*100))</f>
        <v>43.051286199644075</v>
      </c>
      <c r="U69" s="50">
        <f>IF(($E69      =0),0,(($Q69      /$E69      )*100))</f>
        <v>43.966429380359166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12362000</v>
      </c>
      <c r="C70" s="101">
        <f>C69</f>
        <v>0</v>
      </c>
      <c r="D70" s="101"/>
      <c r="E70" s="101">
        <f>$B70      +$C70      +$D70</f>
        <v>12362000</v>
      </c>
      <c r="F70" s="102">
        <f t="shared" ref="F70:O70" si="44">F69</f>
        <v>12362000</v>
      </c>
      <c r="G70" s="103">
        <f t="shared" si="44"/>
        <v>8928000</v>
      </c>
      <c r="H70" s="102">
        <f t="shared" si="44"/>
        <v>1968000</v>
      </c>
      <c r="I70" s="103">
        <f t="shared" si="44"/>
        <v>1968067</v>
      </c>
      <c r="J70" s="102">
        <f t="shared" si="44"/>
        <v>3354000</v>
      </c>
      <c r="K70" s="103">
        <f t="shared" si="44"/>
        <v>3467063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5322000</v>
      </c>
      <c r="Q70" s="103">
        <f>$I70      +$K70      +$M70      +$O70</f>
        <v>5435130</v>
      </c>
      <c r="R70" s="57">
        <f>IF(($H70      =0),0,((($J70      -$H70      )/$H70      )*100))</f>
        <v>70.426829268292678</v>
      </c>
      <c r="S70" s="58">
        <f>IF(($I70      =0),0,((($K70      -$I70      )/$I70      )*100))</f>
        <v>76.165902888468736</v>
      </c>
      <c r="T70" s="57">
        <f>IF($E70   =0,0,($P70   /$E70   )*100)</f>
        <v>43.051286199644075</v>
      </c>
      <c r="U70" s="59">
        <f>IF($E70   =0,0,($Q70   /$E70 )*100)</f>
        <v>43.966429380359166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12362000</v>
      </c>
      <c r="C71" s="104">
        <f>C69</f>
        <v>0</v>
      </c>
      <c r="D71" s="104"/>
      <c r="E71" s="104">
        <f>$B71      +$C71      +$D71</f>
        <v>12362000</v>
      </c>
      <c r="F71" s="105">
        <f t="shared" ref="F71:O71" si="45">F69</f>
        <v>12362000</v>
      </c>
      <c r="G71" s="106">
        <f t="shared" si="45"/>
        <v>8928000</v>
      </c>
      <c r="H71" s="105">
        <f t="shared" si="45"/>
        <v>1968000</v>
      </c>
      <c r="I71" s="106">
        <f t="shared" si="45"/>
        <v>1968067</v>
      </c>
      <c r="J71" s="105">
        <f t="shared" si="45"/>
        <v>3354000</v>
      </c>
      <c r="K71" s="106">
        <f t="shared" si="45"/>
        <v>3467063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5322000</v>
      </c>
      <c r="Q71" s="106">
        <f>$I71      +$K71      +$M71      +$O71</f>
        <v>5435130</v>
      </c>
      <c r="R71" s="61">
        <f>IF(($H71      =0),0,((($J71      -$H71      )/$H71      )*100))</f>
        <v>70.426829268292678</v>
      </c>
      <c r="S71" s="62">
        <f>IF(($I71      =0),0,((($K71      -$I71      )/$I71      )*100))</f>
        <v>76.165902888468736</v>
      </c>
      <c r="T71" s="61">
        <f>IF($E71   =0,0,($P71   /$E71   )*100)</f>
        <v>43.051286199644075</v>
      </c>
      <c r="U71" s="65">
        <f>IF($E71   =0,0,($Q71   /$E71   )*100)</f>
        <v>43.966429380359166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35338000</v>
      </c>
      <c r="C72" s="104">
        <f>SUM(C9:C15,C18:C23,C26:C29,C32,C35:C39,C42:C52,C55:C58,C61:C65,C69)</f>
        <v>0</v>
      </c>
      <c r="D72" s="104"/>
      <c r="E72" s="104">
        <f>$B72      +$C72      +$D72</f>
        <v>35338000</v>
      </c>
      <c r="F72" s="105">
        <f t="shared" ref="F72:O72" si="46">SUM(F9:F15,F18:F23,F26:F29,F32,F35:F39,F42:F52,F55:F58,F61:F65,F69)</f>
        <v>35338000</v>
      </c>
      <c r="G72" s="106">
        <f t="shared" si="46"/>
        <v>24899000</v>
      </c>
      <c r="H72" s="105">
        <f t="shared" si="46"/>
        <v>2760000</v>
      </c>
      <c r="I72" s="106">
        <f t="shared" si="46"/>
        <v>2803964</v>
      </c>
      <c r="J72" s="105">
        <f t="shared" si="46"/>
        <v>6768000</v>
      </c>
      <c r="K72" s="106">
        <f t="shared" si="46"/>
        <v>11783948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9528000</v>
      </c>
      <c r="Q72" s="106">
        <f>$I72      +$K72      +$M72      +$O72</f>
        <v>14587912</v>
      </c>
      <c r="R72" s="61">
        <f>IF(($H72      =0),0,((($J72      -$H72      )/$H72      )*100))</f>
        <v>145.21739130434784</v>
      </c>
      <c r="S72" s="62">
        <f>IF(($I72      =0),0,((($K72      -$I72      )/$I72      )*100))</f>
        <v>320.26031717953583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26.96247665402683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41.281091176637048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5qErxTJyEJu5Ew+kjPfV/3hUXvrqNFd95YfmIHcBAYfb6pNTlW8uo4DFksatf/s92yC/62iwCS6ZjmRh+ct0cA==" saltValue="AvIyKQdPFhLZWBAKU6Ae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2811000</v>
      </c>
      <c r="C10" s="92">
        <v>0</v>
      </c>
      <c r="D10" s="92"/>
      <c r="E10" s="92">
        <f t="shared" ref="E10:E16" si="0">$B10      +$C10      +$D10</f>
        <v>2811000</v>
      </c>
      <c r="F10" s="93">
        <v>2811000</v>
      </c>
      <c r="G10" s="94">
        <v>2811000</v>
      </c>
      <c r="H10" s="93">
        <v>1072000</v>
      </c>
      <c r="I10" s="94">
        <v>1071937</v>
      </c>
      <c r="J10" s="93">
        <v>1159000</v>
      </c>
      <c r="K10" s="94">
        <v>1109387</v>
      </c>
      <c r="L10" s="93"/>
      <c r="M10" s="94"/>
      <c r="N10" s="93"/>
      <c r="O10" s="94"/>
      <c r="P10" s="93">
        <f t="shared" ref="P10:P16" si="1">$H10      +$J10      +$L10      +$N10</f>
        <v>2231000</v>
      </c>
      <c r="Q10" s="94">
        <f t="shared" ref="Q10:Q16" si="2">$I10      +$K10      +$M10      +$O10</f>
        <v>2181324</v>
      </c>
      <c r="R10" s="48">
        <f t="shared" ref="R10:R16" si="3">IF(($H10      =0),0,((($J10      -$H10      )/$H10      )*100))</f>
        <v>8.1156716417910442</v>
      </c>
      <c r="S10" s="49">
        <f t="shared" ref="S10:S16" si="4">IF(($I10      =0),0,((($K10      -$I10      )/$I10      )*100))</f>
        <v>3.4936754678679809</v>
      </c>
      <c r="T10" s="48">
        <f t="shared" ref="T10:T15" si="5">IF(($E10      =0),0,(($P10      /$E10      )*100))</f>
        <v>79.366773390252575</v>
      </c>
      <c r="U10" s="50">
        <f t="shared" ref="U10:U15" si="6">IF(($E10      =0),0,(($Q10      /$E10      )*100))</f>
        <v>77.599573105656347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2811000</v>
      </c>
      <c r="C16" s="95">
        <f>SUM(C9:C15)</f>
        <v>0</v>
      </c>
      <c r="D16" s="95"/>
      <c r="E16" s="95">
        <f t="shared" si="0"/>
        <v>2811000</v>
      </c>
      <c r="F16" s="96">
        <f t="shared" ref="F16:O16" si="7">SUM(F9:F15)</f>
        <v>2811000</v>
      </c>
      <c r="G16" s="97">
        <f t="shared" si="7"/>
        <v>2811000</v>
      </c>
      <c r="H16" s="96">
        <f t="shared" si="7"/>
        <v>1072000</v>
      </c>
      <c r="I16" s="97">
        <f t="shared" si="7"/>
        <v>1071937</v>
      </c>
      <c r="J16" s="96">
        <f t="shared" si="7"/>
        <v>1159000</v>
      </c>
      <c r="K16" s="97">
        <f t="shared" si="7"/>
        <v>1109387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2231000</v>
      </c>
      <c r="Q16" s="97">
        <f t="shared" si="2"/>
        <v>2181324</v>
      </c>
      <c r="R16" s="52">
        <f t="shared" si="3"/>
        <v>8.1156716417910442</v>
      </c>
      <c r="S16" s="53">
        <f t="shared" si="4"/>
        <v>3.4936754678679809</v>
      </c>
      <c r="T16" s="52">
        <f>IF((SUM($E9:$E13)+$E15)=0,0,(P16/(SUM($E9:$E13)+$E15)*100))</f>
        <v>79.366773390252575</v>
      </c>
      <c r="U16" s="54">
        <f>IF((SUM($E9:$E13)+$E15)=0,0,(Q16/(SUM($E9:$E13)+$E15)*100))</f>
        <v>77.599573105656347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1359000</v>
      </c>
      <c r="C32" s="92">
        <v>0</v>
      </c>
      <c r="D32" s="92"/>
      <c r="E32" s="92">
        <f>$B32      +$C32      +$D32</f>
        <v>1359000</v>
      </c>
      <c r="F32" s="93">
        <v>1359000</v>
      </c>
      <c r="G32" s="94">
        <v>340000</v>
      </c>
      <c r="H32" s="93"/>
      <c r="I32" s="94"/>
      <c r="J32" s="93">
        <v>131000</v>
      </c>
      <c r="K32" s="94"/>
      <c r="L32" s="93"/>
      <c r="M32" s="94"/>
      <c r="N32" s="93"/>
      <c r="O32" s="94"/>
      <c r="P32" s="93">
        <f>$H32      +$J32      +$L32      +$N32</f>
        <v>131000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9.6394407652685796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1359000</v>
      </c>
      <c r="C33" s="95">
        <f>C32</f>
        <v>0</v>
      </c>
      <c r="D33" s="95"/>
      <c r="E33" s="95">
        <f>$B33      +$C33      +$D33</f>
        <v>1359000</v>
      </c>
      <c r="F33" s="96">
        <f t="shared" ref="F33:O33" si="17">F32</f>
        <v>1359000</v>
      </c>
      <c r="G33" s="97">
        <f t="shared" si="17"/>
        <v>340000</v>
      </c>
      <c r="H33" s="96">
        <f t="shared" si="17"/>
        <v>0</v>
      </c>
      <c r="I33" s="97">
        <f t="shared" si="17"/>
        <v>0</v>
      </c>
      <c r="J33" s="96">
        <f t="shared" si="17"/>
        <v>131000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131000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9.6394407652685796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2699000</v>
      </c>
      <c r="C35" s="92">
        <v>0</v>
      </c>
      <c r="D35" s="92"/>
      <c r="E35" s="92">
        <f t="shared" ref="E35:E40" si="18">$B35      +$C35      +$D35</f>
        <v>2699000</v>
      </c>
      <c r="F35" s="93">
        <v>2699000</v>
      </c>
      <c r="G35" s="94">
        <v>1000000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284000</v>
      </c>
      <c r="C36" s="92">
        <v>0</v>
      </c>
      <c r="D36" s="92"/>
      <c r="E36" s="92">
        <f t="shared" si="18"/>
        <v>284000</v>
      </c>
      <c r="F36" s="93">
        <v>284000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2983000</v>
      </c>
      <c r="C40" s="95">
        <f>SUM(C35:C39)</f>
        <v>0</v>
      </c>
      <c r="D40" s="95"/>
      <c r="E40" s="95">
        <f t="shared" si="18"/>
        <v>2983000</v>
      </c>
      <c r="F40" s="96">
        <f t="shared" ref="F40:O40" si="25">SUM(F35:F39)</f>
        <v>2983000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</v>
      </c>
      <c r="H51" s="93"/>
      <c r="I51" s="94">
        <v>43086</v>
      </c>
      <c r="J51" s="93"/>
      <c r="K51" s="94">
        <v>-43086</v>
      </c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-200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</v>
      </c>
      <c r="H53" s="96">
        <f t="shared" si="33"/>
        <v>0</v>
      </c>
      <c r="I53" s="97">
        <f t="shared" si="33"/>
        <v>43086</v>
      </c>
      <c r="J53" s="96">
        <f t="shared" si="33"/>
        <v>0</v>
      </c>
      <c r="K53" s="97">
        <f t="shared" si="33"/>
        <v>-43086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-200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17153000</v>
      </c>
      <c r="C67" s="104">
        <f>SUM(C9:C15,C18:C23,C26:C29,C32,C35:C39,C42:C52,C55:C58,C61:C65)</f>
        <v>0</v>
      </c>
      <c r="D67" s="104"/>
      <c r="E67" s="104">
        <f t="shared" si="35"/>
        <v>17153000</v>
      </c>
      <c r="F67" s="105">
        <f t="shared" ref="F67:O67" si="43">SUM(F9:F15,F18:F23,F26:F29,F32,F35:F39,F42:F52,F55:F58,F61:F65)</f>
        <v>17153000</v>
      </c>
      <c r="G67" s="106">
        <f t="shared" si="43"/>
        <v>5151000</v>
      </c>
      <c r="H67" s="105">
        <f t="shared" si="43"/>
        <v>1072000</v>
      </c>
      <c r="I67" s="106">
        <f t="shared" si="43"/>
        <v>1115023</v>
      </c>
      <c r="J67" s="105">
        <f t="shared" si="43"/>
        <v>1290000</v>
      </c>
      <c r="K67" s="106">
        <f t="shared" si="43"/>
        <v>1066301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2362000</v>
      </c>
      <c r="Q67" s="106">
        <f t="shared" si="37"/>
        <v>2181324</v>
      </c>
      <c r="R67" s="61">
        <f t="shared" si="38"/>
        <v>20.335820895522389</v>
      </c>
      <c r="S67" s="62">
        <f t="shared" si="39"/>
        <v>-4.3695959634913359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14.002015531448219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12.930962119864841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10594000</v>
      </c>
      <c r="C69" s="92">
        <v>0</v>
      </c>
      <c r="D69" s="92"/>
      <c r="E69" s="92">
        <f>$B69      +$C69      +$D69</f>
        <v>10594000</v>
      </c>
      <c r="F69" s="93">
        <v>10594000</v>
      </c>
      <c r="G69" s="94">
        <v>8100000</v>
      </c>
      <c r="H69" s="93">
        <v>1542000</v>
      </c>
      <c r="I69" s="94">
        <v>210915</v>
      </c>
      <c r="J69" s="93">
        <v>5288000</v>
      </c>
      <c r="K69" s="94">
        <v>1821940</v>
      </c>
      <c r="L69" s="93"/>
      <c r="M69" s="94"/>
      <c r="N69" s="93"/>
      <c r="O69" s="94"/>
      <c r="P69" s="93">
        <f>$H69      +$J69      +$L69      +$N69</f>
        <v>6830000</v>
      </c>
      <c r="Q69" s="94">
        <f>$I69      +$K69      +$M69      +$O69</f>
        <v>2032855</v>
      </c>
      <c r="R69" s="48">
        <f>IF(($H69      =0),0,((($J69      -$H69      )/$H69      )*100))</f>
        <v>242.93125810635536</v>
      </c>
      <c r="S69" s="49">
        <f>IF(($I69      =0),0,((($K69      -$I69      )/$I69      )*100))</f>
        <v>763.82666002892165</v>
      </c>
      <c r="T69" s="48">
        <f>IF(($E69      =0),0,(($P69      /$E69      )*100))</f>
        <v>64.470454974513885</v>
      </c>
      <c r="U69" s="50">
        <f>IF(($E69      =0),0,(($Q69      /$E69      )*100))</f>
        <v>19.188738908816312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10594000</v>
      </c>
      <c r="C70" s="101">
        <f>C69</f>
        <v>0</v>
      </c>
      <c r="D70" s="101"/>
      <c r="E70" s="101">
        <f>$B70      +$C70      +$D70</f>
        <v>10594000</v>
      </c>
      <c r="F70" s="102">
        <f t="shared" ref="F70:O70" si="44">F69</f>
        <v>10594000</v>
      </c>
      <c r="G70" s="103">
        <f t="shared" si="44"/>
        <v>8100000</v>
      </c>
      <c r="H70" s="102">
        <f t="shared" si="44"/>
        <v>1542000</v>
      </c>
      <c r="I70" s="103">
        <f t="shared" si="44"/>
        <v>210915</v>
      </c>
      <c r="J70" s="102">
        <f t="shared" si="44"/>
        <v>5288000</v>
      </c>
      <c r="K70" s="103">
        <f t="shared" si="44"/>
        <v>1821940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6830000</v>
      </c>
      <c r="Q70" s="103">
        <f>$I70      +$K70      +$M70      +$O70</f>
        <v>2032855</v>
      </c>
      <c r="R70" s="57">
        <f>IF(($H70      =0),0,((($J70      -$H70      )/$H70      )*100))</f>
        <v>242.93125810635536</v>
      </c>
      <c r="S70" s="58">
        <f>IF(($I70      =0),0,((($K70      -$I70      )/$I70      )*100))</f>
        <v>763.82666002892165</v>
      </c>
      <c r="T70" s="57">
        <f>IF($E70   =0,0,($P70   /$E70   )*100)</f>
        <v>64.470454974513885</v>
      </c>
      <c r="U70" s="59">
        <f>IF($E70   =0,0,($Q70   /$E70 )*100)</f>
        <v>19.188738908816312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10594000</v>
      </c>
      <c r="C71" s="104">
        <f>C69</f>
        <v>0</v>
      </c>
      <c r="D71" s="104"/>
      <c r="E71" s="104">
        <f>$B71      +$C71      +$D71</f>
        <v>10594000</v>
      </c>
      <c r="F71" s="105">
        <f t="shared" ref="F71:O71" si="45">F69</f>
        <v>10594000</v>
      </c>
      <c r="G71" s="106">
        <f t="shared" si="45"/>
        <v>8100000</v>
      </c>
      <c r="H71" s="105">
        <f t="shared" si="45"/>
        <v>1542000</v>
      </c>
      <c r="I71" s="106">
        <f t="shared" si="45"/>
        <v>210915</v>
      </c>
      <c r="J71" s="105">
        <f t="shared" si="45"/>
        <v>5288000</v>
      </c>
      <c r="K71" s="106">
        <f t="shared" si="45"/>
        <v>1821940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6830000</v>
      </c>
      <c r="Q71" s="106">
        <f>$I71      +$K71      +$M71      +$O71</f>
        <v>2032855</v>
      </c>
      <c r="R71" s="61">
        <f>IF(($H71      =0),0,((($J71      -$H71      )/$H71      )*100))</f>
        <v>242.93125810635536</v>
      </c>
      <c r="S71" s="62">
        <f>IF(($I71      =0),0,((($K71      -$I71      )/$I71      )*100))</f>
        <v>763.82666002892165</v>
      </c>
      <c r="T71" s="61">
        <f>IF($E71   =0,0,($P71   /$E71   )*100)</f>
        <v>64.470454974513885</v>
      </c>
      <c r="U71" s="65">
        <f>IF($E71   =0,0,($Q71   /$E71   )*100)</f>
        <v>19.188738908816312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27747000</v>
      </c>
      <c r="C72" s="104">
        <f>SUM(C9:C15,C18:C23,C26:C29,C32,C35:C39,C42:C52,C55:C58,C61:C65,C69)</f>
        <v>0</v>
      </c>
      <c r="D72" s="104"/>
      <c r="E72" s="104">
        <f>$B72      +$C72      +$D72</f>
        <v>27747000</v>
      </c>
      <c r="F72" s="105">
        <f t="shared" ref="F72:O72" si="46">SUM(F9:F15,F18:F23,F26:F29,F32,F35:F39,F42:F52,F55:F58,F61:F65,F69)</f>
        <v>27747000</v>
      </c>
      <c r="G72" s="106">
        <f t="shared" si="46"/>
        <v>13251000</v>
      </c>
      <c r="H72" s="105">
        <f t="shared" si="46"/>
        <v>2614000</v>
      </c>
      <c r="I72" s="106">
        <f t="shared" si="46"/>
        <v>1325938</v>
      </c>
      <c r="J72" s="105">
        <f t="shared" si="46"/>
        <v>6578000</v>
      </c>
      <c r="K72" s="106">
        <f t="shared" si="46"/>
        <v>2888241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9192000</v>
      </c>
      <c r="Q72" s="106">
        <f>$I72      +$K72      +$M72      +$O72</f>
        <v>4214179</v>
      </c>
      <c r="R72" s="61">
        <f>IF(($H72      =0),0,((($J72      -$H72      )/$H72      )*100))</f>
        <v>151.64498852333588</v>
      </c>
      <c r="S72" s="62">
        <f>IF(($I72      =0),0,((($K72      -$I72      )/$I72      )*100))</f>
        <v>117.82624828611897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33.470487565087566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15.344933182827805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QgV++CKHkmF7NNRPiC9pc7HCX8YD+uCvMdia0ItbQEbNVfp8rtN1Ue3sOWricY1JZdQ8/ObZMdXLOQPpP5mRA==" saltValue="3uf8K8dUD7RxPqWq4NUr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154000</v>
      </c>
      <c r="I10" s="94">
        <v>102099</v>
      </c>
      <c r="J10" s="93">
        <v>1396000</v>
      </c>
      <c r="K10" s="94">
        <v>403452</v>
      </c>
      <c r="L10" s="93"/>
      <c r="M10" s="94"/>
      <c r="N10" s="93"/>
      <c r="O10" s="94"/>
      <c r="P10" s="93">
        <f t="shared" ref="P10:P16" si="1">$H10      +$J10      +$L10      +$N10</f>
        <v>1550000</v>
      </c>
      <c r="Q10" s="94">
        <f t="shared" ref="Q10:Q16" si="2">$I10      +$K10      +$M10      +$O10</f>
        <v>505551</v>
      </c>
      <c r="R10" s="48">
        <f t="shared" ref="R10:R16" si="3">IF(($H10      =0),0,((($J10      -$H10      )/$H10      )*100))</f>
        <v>806.49350649350652</v>
      </c>
      <c r="S10" s="49">
        <f t="shared" ref="S10:S16" si="4">IF(($I10      =0),0,((($K10      -$I10      )/$I10      )*100))</f>
        <v>295.15764111303736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32.616193548387095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154000</v>
      </c>
      <c r="I16" s="97">
        <f t="shared" si="7"/>
        <v>102099</v>
      </c>
      <c r="J16" s="96">
        <f t="shared" si="7"/>
        <v>1396000</v>
      </c>
      <c r="K16" s="97">
        <f t="shared" si="7"/>
        <v>403452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1550000</v>
      </c>
      <c r="Q16" s="97">
        <f t="shared" si="2"/>
        <v>505551</v>
      </c>
      <c r="R16" s="52">
        <f t="shared" si="3"/>
        <v>806.49350649350652</v>
      </c>
      <c r="S16" s="53">
        <f t="shared" si="4"/>
        <v>295.15764111303736</v>
      </c>
      <c r="T16" s="52">
        <f>IF((SUM($E9:$E13)+$E15)=0,0,(P16/(SUM($E9:$E13)+$E15)*100))</f>
        <v>100</v>
      </c>
      <c r="U16" s="54">
        <f>IF((SUM($E9:$E13)+$E15)=0,0,(Q16/(SUM($E9:$E13)+$E15)*100))</f>
        <v>32.616193548387095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1154000</v>
      </c>
      <c r="C32" s="92">
        <v>0</v>
      </c>
      <c r="D32" s="92"/>
      <c r="E32" s="92">
        <f>$B32      +$C32      +$D32</f>
        <v>1154000</v>
      </c>
      <c r="F32" s="93">
        <v>1154000</v>
      </c>
      <c r="G32" s="94">
        <v>808000</v>
      </c>
      <c r="H32" s="93">
        <v>136000</v>
      </c>
      <c r="I32" s="94">
        <v>136226</v>
      </c>
      <c r="J32" s="93">
        <v>754000</v>
      </c>
      <c r="K32" s="94">
        <v>696145</v>
      </c>
      <c r="L32" s="93"/>
      <c r="M32" s="94"/>
      <c r="N32" s="93"/>
      <c r="O32" s="94"/>
      <c r="P32" s="93">
        <f>$H32      +$J32      +$L32      +$N32</f>
        <v>890000</v>
      </c>
      <c r="Q32" s="94">
        <f>$I32      +$K32      +$M32      +$O32</f>
        <v>832371</v>
      </c>
      <c r="R32" s="48">
        <f>IF(($H32      =0),0,((($J32      -$H32      )/$H32      )*100))</f>
        <v>454.41176470588232</v>
      </c>
      <c r="S32" s="49">
        <f>IF(($I32      =0),0,((($K32      -$I32      )/$I32      )*100))</f>
        <v>411.02212499816477</v>
      </c>
      <c r="T32" s="48">
        <f>IF(($E32      =0),0,(($P32      /$E32      )*100))</f>
        <v>77.123050259965339</v>
      </c>
      <c r="U32" s="50">
        <f>IF(($E32      =0),0,(($Q32      /$E32      )*100))</f>
        <v>72.129202772963609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1154000</v>
      </c>
      <c r="C33" s="95">
        <f>C32</f>
        <v>0</v>
      </c>
      <c r="D33" s="95"/>
      <c r="E33" s="95">
        <f>$B33      +$C33      +$D33</f>
        <v>1154000</v>
      </c>
      <c r="F33" s="96">
        <f t="shared" ref="F33:O33" si="17">F32</f>
        <v>1154000</v>
      </c>
      <c r="G33" s="97">
        <f t="shared" si="17"/>
        <v>808000</v>
      </c>
      <c r="H33" s="96">
        <f t="shared" si="17"/>
        <v>136000</v>
      </c>
      <c r="I33" s="97">
        <f t="shared" si="17"/>
        <v>136226</v>
      </c>
      <c r="J33" s="96">
        <f t="shared" si="17"/>
        <v>754000</v>
      </c>
      <c r="K33" s="97">
        <f t="shared" si="17"/>
        <v>696145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832371</v>
      </c>
      <c r="R33" s="52">
        <f>IF(($H33      =0),0,((($J33      -$H33      )/$H33      )*100))</f>
        <v>454.41176470588232</v>
      </c>
      <c r="S33" s="53">
        <f>IF(($I33      =0),0,((($K33      -$I33      )/$I33      )*100))</f>
        <v>411.02212499816477</v>
      </c>
      <c r="T33" s="52">
        <f>IF($E33   =0,0,($P33   /$E33   )*100)</f>
        <v>77.123050259965339</v>
      </c>
      <c r="U33" s="54">
        <f>IF($E33   =0,0,($Q33   /$E33   )*100)</f>
        <v>72.129202772963609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4000000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3000000</v>
      </c>
      <c r="H38" s="93"/>
      <c r="I38" s="94"/>
      <c r="J38" s="93">
        <v>30000</v>
      </c>
      <c r="K38" s="94"/>
      <c r="L38" s="93"/>
      <c r="M38" s="94"/>
      <c r="N38" s="93"/>
      <c r="O38" s="94"/>
      <c r="P38" s="93">
        <f t="shared" si="19"/>
        <v>30000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0.66666666666666674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4500000</v>
      </c>
      <c r="C40" s="95">
        <f>SUM(C35:C39)</f>
        <v>0</v>
      </c>
      <c r="D40" s="95"/>
      <c r="E40" s="95">
        <f t="shared" si="18"/>
        <v>4500000</v>
      </c>
      <c r="F40" s="96">
        <f t="shared" ref="F40:O40" si="25">SUM(F35:F39)</f>
        <v>4500000</v>
      </c>
      <c r="G40" s="97">
        <f t="shared" si="25"/>
        <v>7000000</v>
      </c>
      <c r="H40" s="96">
        <f t="shared" si="25"/>
        <v>0</v>
      </c>
      <c r="I40" s="97">
        <f t="shared" si="25"/>
        <v>0</v>
      </c>
      <c r="J40" s="96">
        <f t="shared" si="25"/>
        <v>30000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0.66666666666666674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7204000</v>
      </c>
      <c r="C67" s="104">
        <f>SUM(C9:C15,C18:C23,C26:C29,C32,C35:C39,C42:C52,C55:C58,C61:C65)</f>
        <v>0</v>
      </c>
      <c r="D67" s="104"/>
      <c r="E67" s="104">
        <f t="shared" si="35"/>
        <v>7204000</v>
      </c>
      <c r="F67" s="105">
        <f t="shared" ref="F67:O67" si="43">SUM(F9:F15,F18:F23,F26:F29,F32,F35:F39,F42:F52,F55:F58,F61:F65)</f>
        <v>7204000</v>
      </c>
      <c r="G67" s="106">
        <f t="shared" si="43"/>
        <v>9358000</v>
      </c>
      <c r="H67" s="105">
        <f t="shared" si="43"/>
        <v>290000</v>
      </c>
      <c r="I67" s="106">
        <f t="shared" si="43"/>
        <v>238325</v>
      </c>
      <c r="J67" s="105">
        <f t="shared" si="43"/>
        <v>2180000</v>
      </c>
      <c r="K67" s="106">
        <f t="shared" si="43"/>
        <v>1099597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2470000</v>
      </c>
      <c r="Q67" s="106">
        <f t="shared" si="37"/>
        <v>1337922</v>
      </c>
      <c r="R67" s="61">
        <f t="shared" si="38"/>
        <v>651.72413793103453</v>
      </c>
      <c r="S67" s="62">
        <f t="shared" si="39"/>
        <v>361.38550298961502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34.286507495835643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18.571932259855636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14181000</v>
      </c>
      <c r="C69" s="92">
        <v>0</v>
      </c>
      <c r="D69" s="92"/>
      <c r="E69" s="92">
        <f>$B69      +$C69      +$D69</f>
        <v>14181000</v>
      </c>
      <c r="F69" s="93">
        <v>14181000</v>
      </c>
      <c r="G69" s="94">
        <v>10989000</v>
      </c>
      <c r="H69" s="93">
        <v>5148000</v>
      </c>
      <c r="I69" s="94">
        <v>2783231</v>
      </c>
      <c r="J69" s="93">
        <v>1935000</v>
      </c>
      <c r="K69" s="94">
        <v>3364074</v>
      </c>
      <c r="L69" s="93"/>
      <c r="M69" s="94"/>
      <c r="N69" s="93"/>
      <c r="O69" s="94"/>
      <c r="P69" s="93">
        <f>$H69      +$J69      +$L69      +$N69</f>
        <v>7083000</v>
      </c>
      <c r="Q69" s="94">
        <f>$I69      +$K69      +$M69      +$O69</f>
        <v>6147305</v>
      </c>
      <c r="R69" s="48">
        <f>IF(($H69      =0),0,((($J69      -$H69      )/$H69      )*100))</f>
        <v>-62.412587412587413</v>
      </c>
      <c r="S69" s="49">
        <f>IF(($I69      =0),0,((($K69      -$I69      )/$I69      )*100))</f>
        <v>20.869378071744674</v>
      </c>
      <c r="T69" s="48">
        <f>IF(($E69      =0),0,(($P69      /$E69      )*100))</f>
        <v>49.947112333403851</v>
      </c>
      <c r="U69" s="50">
        <f>IF(($E69      =0),0,(($Q69      /$E69      )*100))</f>
        <v>43.3488823073126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14181000</v>
      </c>
      <c r="C70" s="101">
        <f>C69</f>
        <v>0</v>
      </c>
      <c r="D70" s="101"/>
      <c r="E70" s="101">
        <f>$B70      +$C70      +$D70</f>
        <v>14181000</v>
      </c>
      <c r="F70" s="102">
        <f t="shared" ref="F70:O70" si="44">F69</f>
        <v>14181000</v>
      </c>
      <c r="G70" s="103">
        <f t="shared" si="44"/>
        <v>10989000</v>
      </c>
      <c r="H70" s="102">
        <f t="shared" si="44"/>
        <v>5148000</v>
      </c>
      <c r="I70" s="103">
        <f t="shared" si="44"/>
        <v>2783231</v>
      </c>
      <c r="J70" s="102">
        <f t="shared" si="44"/>
        <v>1935000</v>
      </c>
      <c r="K70" s="103">
        <f t="shared" si="44"/>
        <v>3364074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7083000</v>
      </c>
      <c r="Q70" s="103">
        <f>$I70      +$K70      +$M70      +$O70</f>
        <v>6147305</v>
      </c>
      <c r="R70" s="57">
        <f>IF(($H70      =0),0,((($J70      -$H70      )/$H70      )*100))</f>
        <v>-62.412587412587413</v>
      </c>
      <c r="S70" s="58">
        <f>IF(($I70      =0),0,((($K70      -$I70      )/$I70      )*100))</f>
        <v>20.869378071744674</v>
      </c>
      <c r="T70" s="57">
        <f>IF($E70   =0,0,($P70   /$E70   )*100)</f>
        <v>49.947112333403851</v>
      </c>
      <c r="U70" s="59">
        <f>IF($E70   =0,0,($Q70   /$E70 )*100)</f>
        <v>43.3488823073126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14181000</v>
      </c>
      <c r="C71" s="104">
        <f>C69</f>
        <v>0</v>
      </c>
      <c r="D71" s="104"/>
      <c r="E71" s="104">
        <f>$B71      +$C71      +$D71</f>
        <v>14181000</v>
      </c>
      <c r="F71" s="105">
        <f t="shared" ref="F71:O71" si="45">F69</f>
        <v>14181000</v>
      </c>
      <c r="G71" s="106">
        <f t="shared" si="45"/>
        <v>10989000</v>
      </c>
      <c r="H71" s="105">
        <f t="shared" si="45"/>
        <v>5148000</v>
      </c>
      <c r="I71" s="106">
        <f t="shared" si="45"/>
        <v>2783231</v>
      </c>
      <c r="J71" s="105">
        <f t="shared" si="45"/>
        <v>1935000</v>
      </c>
      <c r="K71" s="106">
        <f t="shared" si="45"/>
        <v>3364074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7083000</v>
      </c>
      <c r="Q71" s="106">
        <f>$I71      +$K71      +$M71      +$O71</f>
        <v>6147305</v>
      </c>
      <c r="R71" s="61">
        <f>IF(($H71      =0),0,((($J71      -$H71      )/$H71      )*100))</f>
        <v>-62.412587412587413</v>
      </c>
      <c r="S71" s="62">
        <f>IF(($I71      =0),0,((($K71      -$I71      )/$I71      )*100))</f>
        <v>20.869378071744674</v>
      </c>
      <c r="T71" s="61">
        <f>IF($E71   =0,0,($P71   /$E71   )*100)</f>
        <v>49.947112333403851</v>
      </c>
      <c r="U71" s="65">
        <f>IF($E71   =0,0,($Q71   /$E71   )*100)</f>
        <v>43.3488823073126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21385000</v>
      </c>
      <c r="C72" s="104">
        <f>SUM(C9:C15,C18:C23,C26:C29,C32,C35:C39,C42:C52,C55:C58,C61:C65,C69)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SUM(F9:F15,F18:F23,F26:F29,F32,F35:F39,F42:F52,F55:F58,F61:F65,F69)</f>
        <v>21385000</v>
      </c>
      <c r="G72" s="106">
        <f t="shared" si="46"/>
        <v>20347000</v>
      </c>
      <c r="H72" s="105">
        <f t="shared" si="46"/>
        <v>5438000</v>
      </c>
      <c r="I72" s="106">
        <f t="shared" si="46"/>
        <v>3021556</v>
      </c>
      <c r="J72" s="105">
        <f t="shared" si="46"/>
        <v>4115000</v>
      </c>
      <c r="K72" s="106">
        <f t="shared" si="46"/>
        <v>4463671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9553000</v>
      </c>
      <c r="Q72" s="106">
        <f>$I72      +$K72      +$M72      +$O72</f>
        <v>7485227</v>
      </c>
      <c r="R72" s="61">
        <f>IF(($H72      =0),0,((($J72      -$H72      )/$H72      )*100))</f>
        <v>-24.328797351967633</v>
      </c>
      <c r="S72" s="62">
        <f>IF(($I72      =0),0,((($K72      -$I72      )/$I72      )*100))</f>
        <v>47.727561560997053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44.671498714051907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35.002230535422022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/N/BAyASl8NUQMdlu9VZl9kINnYl46YY83zqS7pSP8T0N7we7swqTydibohytPWhP3DjfqWoizHlKTvl35BMw==" saltValue="p3xHrP29wFi1pPinii6j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98000</v>
      </c>
      <c r="I10" s="94">
        <v>1434870</v>
      </c>
      <c r="J10" s="93">
        <v>523000</v>
      </c>
      <c r="K10" s="94">
        <v>522780</v>
      </c>
      <c r="L10" s="93"/>
      <c r="M10" s="94"/>
      <c r="N10" s="93"/>
      <c r="O10" s="94"/>
      <c r="P10" s="93">
        <f t="shared" ref="P10:P16" si="1">$H10      +$J10      +$L10      +$N10</f>
        <v>621000</v>
      </c>
      <c r="Q10" s="94">
        <f t="shared" ref="Q10:Q16" si="2">$I10      +$K10      +$M10      +$O10</f>
        <v>1957650</v>
      </c>
      <c r="R10" s="48">
        <f t="shared" ref="R10:R16" si="3">IF(($H10      =0),0,((($J10      -$H10      )/$H10      )*100))</f>
        <v>433.67346938775506</v>
      </c>
      <c r="S10" s="49">
        <f t="shared" ref="S10:S16" si="4">IF(($I10      =0),0,((($K10      -$I10      )/$I10      )*100))</f>
        <v>-63.566037341361934</v>
      </c>
      <c r="T10" s="48">
        <f t="shared" ref="T10:T15" si="5">IF(($E10      =0),0,(($P10      /$E10      )*100))</f>
        <v>40.064516129032256</v>
      </c>
      <c r="U10" s="50">
        <f t="shared" ref="U10:U15" si="6">IF(($E10      =0),0,(($Q10      /$E10      )*100))</f>
        <v>126.29999999999998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98000</v>
      </c>
      <c r="I16" s="97">
        <f t="shared" si="7"/>
        <v>1434870</v>
      </c>
      <c r="J16" s="96">
        <f t="shared" si="7"/>
        <v>523000</v>
      </c>
      <c r="K16" s="97">
        <f t="shared" si="7"/>
        <v>522780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621000</v>
      </c>
      <c r="Q16" s="97">
        <f t="shared" si="2"/>
        <v>1957650</v>
      </c>
      <c r="R16" s="52">
        <f t="shared" si="3"/>
        <v>433.67346938775506</v>
      </c>
      <c r="S16" s="53">
        <f t="shared" si="4"/>
        <v>-63.566037341361934</v>
      </c>
      <c r="T16" s="52">
        <f>IF((SUM($E9:$E13)+$E15)=0,0,(P16/(SUM($E9:$E13)+$E15)*100))</f>
        <v>40.064516129032256</v>
      </c>
      <c r="U16" s="54">
        <f>IF((SUM($E9:$E13)+$E15)=0,0,(Q16/(SUM($E9:$E13)+$E15)*100))</f>
        <v>126.29999999999998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>
        <v>0</v>
      </c>
      <c r="D32" s="92"/>
      <c r="E32" s="92">
        <f>$B32      +$C32      +$D32</f>
        <v>1672000</v>
      </c>
      <c r="F32" s="93">
        <v>1672000</v>
      </c>
      <c r="G32" s="94">
        <v>1170000</v>
      </c>
      <c r="H32" s="93">
        <v>831000</v>
      </c>
      <c r="I32" s="94">
        <v>3370407</v>
      </c>
      <c r="J32" s="93">
        <v>157000</v>
      </c>
      <c r="K32" s="94">
        <v>157002</v>
      </c>
      <c r="L32" s="93"/>
      <c r="M32" s="94"/>
      <c r="N32" s="93"/>
      <c r="O32" s="94"/>
      <c r="P32" s="93">
        <f>$H32      +$J32      +$L32      +$N32</f>
        <v>988000</v>
      </c>
      <c r="Q32" s="94">
        <f>$I32      +$K32      +$M32      +$O32</f>
        <v>3527409</v>
      </c>
      <c r="R32" s="48">
        <f>IF(($H32      =0),0,((($J32      -$H32      )/$H32      )*100))</f>
        <v>-81.107099879663053</v>
      </c>
      <c r="S32" s="49">
        <f>IF(($I32      =0),0,((($K32      -$I32      )/$I32      )*100))</f>
        <v>-95.34174952757931</v>
      </c>
      <c r="T32" s="48">
        <f>IF(($E32      =0),0,(($P32      /$E32      )*100))</f>
        <v>59.090909090909093</v>
      </c>
      <c r="U32" s="50">
        <f>IF(($E32      =0),0,(($Q32      /$E32      )*100))</f>
        <v>210.96943779904308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1170000</v>
      </c>
      <c r="H33" s="96">
        <f t="shared" si="17"/>
        <v>831000</v>
      </c>
      <c r="I33" s="97">
        <f t="shared" si="17"/>
        <v>3370407</v>
      </c>
      <c r="J33" s="96">
        <f t="shared" si="17"/>
        <v>157000</v>
      </c>
      <c r="K33" s="97">
        <f t="shared" si="17"/>
        <v>157002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988000</v>
      </c>
      <c r="Q33" s="97">
        <f>$I33      +$K33      +$M33      +$O33</f>
        <v>3527409</v>
      </c>
      <c r="R33" s="52">
        <f>IF(($H33      =0),0,((($J33      -$H33      )/$H33      )*100))</f>
        <v>-81.107099879663053</v>
      </c>
      <c r="S33" s="53">
        <f>IF(($I33      =0),0,((($K33      -$I33      )/$I33      )*100))</f>
        <v>-95.34174952757931</v>
      </c>
      <c r="T33" s="52">
        <f>IF($E33   =0,0,($P33   /$E33   )*100)</f>
        <v>59.090909090909093</v>
      </c>
      <c r="U33" s="54">
        <f>IF($E33   =0,0,($Q33   /$E33   )*100)</f>
        <v>210.96943779904308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10026000</v>
      </c>
      <c r="C35" s="92">
        <v>0</v>
      </c>
      <c r="D35" s="92"/>
      <c r="E35" s="92">
        <f t="shared" ref="E35:E40" si="18">$B35      +$C35      +$D35</f>
        <v>10026000</v>
      </c>
      <c r="F35" s="93">
        <v>10026000</v>
      </c>
      <c r="G35" s="94">
        <v>13100000</v>
      </c>
      <c r="H35" s="93">
        <v>2596000</v>
      </c>
      <c r="I35" s="94">
        <v>9938726</v>
      </c>
      <c r="J35" s="93">
        <v>1320000</v>
      </c>
      <c r="K35" s="94">
        <v>1080626</v>
      </c>
      <c r="L35" s="93"/>
      <c r="M35" s="94"/>
      <c r="N35" s="93"/>
      <c r="O35" s="94"/>
      <c r="P35" s="93">
        <f t="shared" ref="P35:P40" si="19">$H35      +$J35      +$L35      +$N35</f>
        <v>3916000</v>
      </c>
      <c r="Q35" s="94">
        <f t="shared" ref="Q35:Q40" si="20">$I35      +$K35      +$M35      +$O35</f>
        <v>11019352</v>
      </c>
      <c r="R35" s="48">
        <f t="shared" ref="R35:R40" si="21">IF(($H35      =0),0,((($J35      -$H35      )/$H35      )*100))</f>
        <v>-49.152542372881356</v>
      </c>
      <c r="S35" s="49">
        <f t="shared" ref="S35:S40" si="22">IF(($I35      =0),0,((($K35      -$I35      )/$I35      )*100))</f>
        <v>-89.127117499768076</v>
      </c>
      <c r="T35" s="48">
        <f t="shared" ref="T35:T39" si="23">IF(($E35      =0),0,(($P35      /$E35      )*100))</f>
        <v>39.058448035108718</v>
      </c>
      <c r="U35" s="50">
        <f t="shared" ref="U35:U39" si="24">IF(($E35      =0),0,(($Q35      /$E35      )*100))</f>
        <v>109.90775982445642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245000</v>
      </c>
      <c r="C36" s="92">
        <v>0</v>
      </c>
      <c r="D36" s="92"/>
      <c r="E36" s="92">
        <f t="shared" si="18"/>
        <v>245000</v>
      </c>
      <c r="F36" s="93">
        <v>245000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10271000</v>
      </c>
      <c r="C40" s="95">
        <f>SUM(C35:C39)</f>
        <v>0</v>
      </c>
      <c r="D40" s="95"/>
      <c r="E40" s="95">
        <f t="shared" si="18"/>
        <v>10271000</v>
      </c>
      <c r="F40" s="96">
        <f t="shared" ref="F40:O40" si="25">SUM(F35:F39)</f>
        <v>10271000</v>
      </c>
      <c r="G40" s="97">
        <f t="shared" si="25"/>
        <v>13100000</v>
      </c>
      <c r="H40" s="96">
        <f t="shared" si="25"/>
        <v>2596000</v>
      </c>
      <c r="I40" s="97">
        <f t="shared" si="25"/>
        <v>9938726</v>
      </c>
      <c r="J40" s="96">
        <f t="shared" si="25"/>
        <v>1320000</v>
      </c>
      <c r="K40" s="97">
        <f t="shared" si="25"/>
        <v>1080626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3916000</v>
      </c>
      <c r="Q40" s="97">
        <f t="shared" si="20"/>
        <v>11019352</v>
      </c>
      <c r="R40" s="52">
        <f t="shared" si="21"/>
        <v>-49.152542372881356</v>
      </c>
      <c r="S40" s="53">
        <f t="shared" si="22"/>
        <v>-89.127117499768076</v>
      </c>
      <c r="T40" s="52">
        <f>IF((+$E35+$E38) =0,0,(P40   /(+$E35+$E38) )*100)</f>
        <v>39.058448035108718</v>
      </c>
      <c r="U40" s="54">
        <f>IF((+$E35+$E38) =0,0,(Q40   /(+$E35+$E38) )*100)</f>
        <v>109.90775982445642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13493000</v>
      </c>
      <c r="C67" s="104">
        <f>SUM(C9:C15,C18:C23,C26:C29,C32,C35:C39,C42:C52,C55:C58,C61:C65)</f>
        <v>0</v>
      </c>
      <c r="D67" s="104"/>
      <c r="E67" s="104">
        <f t="shared" si="35"/>
        <v>13493000</v>
      </c>
      <c r="F67" s="105">
        <f t="shared" ref="F67:O67" si="43">SUM(F9:F15,F18:F23,F26:F29,F32,F35:F39,F42:F52,F55:F58,F61:F65)</f>
        <v>13493000</v>
      </c>
      <c r="G67" s="106">
        <f t="shared" si="43"/>
        <v>15820000</v>
      </c>
      <c r="H67" s="105">
        <f t="shared" si="43"/>
        <v>3525000</v>
      </c>
      <c r="I67" s="106">
        <f t="shared" si="43"/>
        <v>14744003</v>
      </c>
      <c r="J67" s="105">
        <f t="shared" si="43"/>
        <v>2000000</v>
      </c>
      <c r="K67" s="106">
        <f t="shared" si="43"/>
        <v>1760408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5525000</v>
      </c>
      <c r="Q67" s="106">
        <f t="shared" si="37"/>
        <v>16504411</v>
      </c>
      <c r="R67" s="61">
        <f t="shared" si="38"/>
        <v>-43.262411347517734</v>
      </c>
      <c r="S67" s="62">
        <f t="shared" si="39"/>
        <v>-88.060176059378165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41.704408212560381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124.58039704106281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25277000</v>
      </c>
      <c r="C69" s="92">
        <v>0</v>
      </c>
      <c r="D69" s="92"/>
      <c r="E69" s="92">
        <f>$B69      +$C69      +$D69</f>
        <v>25277000</v>
      </c>
      <c r="F69" s="93">
        <v>25277000</v>
      </c>
      <c r="G69" s="94">
        <v>19254000</v>
      </c>
      <c r="H69" s="93">
        <v>7620000</v>
      </c>
      <c r="I69" s="94">
        <v>38598887</v>
      </c>
      <c r="J69" s="93">
        <v>5389000</v>
      </c>
      <c r="K69" s="94">
        <v>5134517</v>
      </c>
      <c r="L69" s="93"/>
      <c r="M69" s="94"/>
      <c r="N69" s="93"/>
      <c r="O69" s="94"/>
      <c r="P69" s="93">
        <f>$H69      +$J69      +$L69      +$N69</f>
        <v>13009000</v>
      </c>
      <c r="Q69" s="94">
        <f>$I69      +$K69      +$M69      +$O69</f>
        <v>43733404</v>
      </c>
      <c r="R69" s="48">
        <f>IF(($H69      =0),0,((($J69      -$H69      )/$H69      )*100))</f>
        <v>-29.278215223097114</v>
      </c>
      <c r="S69" s="49">
        <f>IF(($I69      =0),0,((($K69      -$I69      )/$I69      )*100))</f>
        <v>-86.697758927608461</v>
      </c>
      <c r="T69" s="48">
        <f>IF(($E69      =0),0,(($P69      /$E69      )*100))</f>
        <v>51.465759386003086</v>
      </c>
      <c r="U69" s="50">
        <f>IF(($E69      =0),0,(($Q69      /$E69      )*100))</f>
        <v>173.0165921588796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25277000</v>
      </c>
      <c r="C70" s="101">
        <f>C69</f>
        <v>0</v>
      </c>
      <c r="D70" s="101"/>
      <c r="E70" s="101">
        <f>$B70      +$C70      +$D70</f>
        <v>25277000</v>
      </c>
      <c r="F70" s="102">
        <f t="shared" ref="F70:O70" si="44">F69</f>
        <v>25277000</v>
      </c>
      <c r="G70" s="103">
        <f t="shared" si="44"/>
        <v>19254000</v>
      </c>
      <c r="H70" s="102">
        <f t="shared" si="44"/>
        <v>7620000</v>
      </c>
      <c r="I70" s="103">
        <f t="shared" si="44"/>
        <v>38598887</v>
      </c>
      <c r="J70" s="102">
        <f t="shared" si="44"/>
        <v>5389000</v>
      </c>
      <c r="K70" s="103">
        <f t="shared" si="44"/>
        <v>5134517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13009000</v>
      </c>
      <c r="Q70" s="103">
        <f>$I70      +$K70      +$M70      +$O70</f>
        <v>43733404</v>
      </c>
      <c r="R70" s="57">
        <f>IF(($H70      =0),0,((($J70      -$H70      )/$H70      )*100))</f>
        <v>-29.278215223097114</v>
      </c>
      <c r="S70" s="58">
        <f>IF(($I70      =0),0,((($K70      -$I70      )/$I70      )*100))</f>
        <v>-86.697758927608461</v>
      </c>
      <c r="T70" s="57">
        <f>IF($E70   =0,0,($P70   /$E70   )*100)</f>
        <v>51.465759386003086</v>
      </c>
      <c r="U70" s="59">
        <f>IF($E70   =0,0,($Q70   /$E70 )*100)</f>
        <v>173.0165921588796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25277000</v>
      </c>
      <c r="C71" s="104">
        <f>C69</f>
        <v>0</v>
      </c>
      <c r="D71" s="104"/>
      <c r="E71" s="104">
        <f>$B71      +$C71      +$D71</f>
        <v>25277000</v>
      </c>
      <c r="F71" s="105">
        <f t="shared" ref="F71:O71" si="45">F69</f>
        <v>25277000</v>
      </c>
      <c r="G71" s="106">
        <f t="shared" si="45"/>
        <v>19254000</v>
      </c>
      <c r="H71" s="105">
        <f t="shared" si="45"/>
        <v>7620000</v>
      </c>
      <c r="I71" s="106">
        <f t="shared" si="45"/>
        <v>38598887</v>
      </c>
      <c r="J71" s="105">
        <f t="shared" si="45"/>
        <v>5389000</v>
      </c>
      <c r="K71" s="106">
        <f t="shared" si="45"/>
        <v>5134517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13009000</v>
      </c>
      <c r="Q71" s="106">
        <f>$I71      +$K71      +$M71      +$O71</f>
        <v>43733404</v>
      </c>
      <c r="R71" s="61">
        <f>IF(($H71      =0),0,((($J71      -$H71      )/$H71      )*100))</f>
        <v>-29.278215223097114</v>
      </c>
      <c r="S71" s="62">
        <f>IF(($I71      =0),0,((($K71      -$I71      )/$I71      )*100))</f>
        <v>-86.697758927608461</v>
      </c>
      <c r="T71" s="61">
        <f>IF($E71   =0,0,($P71   /$E71   )*100)</f>
        <v>51.465759386003086</v>
      </c>
      <c r="U71" s="65">
        <f>IF($E71   =0,0,($Q71   /$E71   )*100)</f>
        <v>173.0165921588796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38770000</v>
      </c>
      <c r="C72" s="104">
        <f>SUM(C9:C15,C18:C23,C26:C29,C32,C35:C39,C42:C52,C55:C58,C61:C65,C69)</f>
        <v>0</v>
      </c>
      <c r="D72" s="104"/>
      <c r="E72" s="104">
        <f>$B72      +$C72      +$D72</f>
        <v>38770000</v>
      </c>
      <c r="F72" s="105">
        <f t="shared" ref="F72:O72" si="46">SUM(F9:F15,F18:F23,F26:F29,F32,F35:F39,F42:F52,F55:F58,F61:F65,F69)</f>
        <v>38770000</v>
      </c>
      <c r="G72" s="106">
        <f t="shared" si="46"/>
        <v>35074000</v>
      </c>
      <c r="H72" s="105">
        <f t="shared" si="46"/>
        <v>11145000</v>
      </c>
      <c r="I72" s="106">
        <f t="shared" si="46"/>
        <v>53342890</v>
      </c>
      <c r="J72" s="105">
        <f t="shared" si="46"/>
        <v>7389000</v>
      </c>
      <c r="K72" s="106">
        <f t="shared" si="46"/>
        <v>6894925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18534000</v>
      </c>
      <c r="Q72" s="106">
        <f>$I72      +$K72      +$M72      +$O72</f>
        <v>60237815</v>
      </c>
      <c r="R72" s="61">
        <f>IF(($H72      =0),0,((($J72      -$H72      )/$H72      )*100))</f>
        <v>-33.701211305518171</v>
      </c>
      <c r="S72" s="62">
        <f>IF(($I72      =0),0,((($K72      -$I72      )/$I72      )*100))</f>
        <v>-87.074331743180764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48.109020116807265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156.36032446463335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aQGXEVbWOMCEymnjpzwkJyMhrSKBWgbcYvwMnN4T9hn4KGL3qblMDmmfGQC0k7XoYGuJU6xB53nH2dc6qXo4w==" saltValue="CRwgrjynE8ZwxZIOw7in+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/>
      <c r="M10" s="94"/>
      <c r="N10" s="93"/>
      <c r="O10" s="94"/>
      <c r="P10" s="93">
        <f t="shared" ref="P10:P16" si="1">$H10      +$J10      +$L10      +$N10</f>
        <v>804000</v>
      </c>
      <c r="Q10" s="94">
        <f t="shared" ref="Q10:Q16" si="2">$I10      +$K10      +$M10      +$O10</f>
        <v>740023</v>
      </c>
      <c r="R10" s="48">
        <f t="shared" ref="R10:R16" si="3">IF(($H10      =0),0,((($J10      -$H10      )/$H10      )*100))</f>
        <v>-56.171735241502688</v>
      </c>
      <c r="S10" s="49">
        <f t="shared" ref="S10:S16" si="4">IF(($I10      =0),0,((($K10      -$I10      )/$I10      )*100))</f>
        <v>-55.840143376157869</v>
      </c>
      <c r="T10" s="48">
        <f t="shared" ref="T10:T15" si="5">IF(($E10      =0),0,(($P10      /$E10      )*100))</f>
        <v>51.87096774193548</v>
      </c>
      <c r="U10" s="50">
        <f t="shared" ref="U10:U15" si="6">IF(($E10      =0),0,(($Q10      /$E10      )*100))</f>
        <v>47.743419354838714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3000000</v>
      </c>
      <c r="H11" s="93">
        <v>1213000</v>
      </c>
      <c r="I11" s="94">
        <v>1012416</v>
      </c>
      <c r="J11" s="93"/>
      <c r="K11" s="94">
        <v>1008797</v>
      </c>
      <c r="L11" s="93"/>
      <c r="M11" s="94"/>
      <c r="N11" s="93"/>
      <c r="O11" s="94"/>
      <c r="P11" s="93">
        <f t="shared" si="1"/>
        <v>1213000</v>
      </c>
      <c r="Q11" s="94">
        <f t="shared" si="2"/>
        <v>2021213</v>
      </c>
      <c r="R11" s="48">
        <f t="shared" si="3"/>
        <v>-100</v>
      </c>
      <c r="S11" s="49">
        <f t="shared" si="4"/>
        <v>-0.35746175485176057</v>
      </c>
      <c r="T11" s="48">
        <f t="shared" si="5"/>
        <v>20.216666666666665</v>
      </c>
      <c r="U11" s="50">
        <f t="shared" si="6"/>
        <v>33.686883333333334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4550000</v>
      </c>
      <c r="H16" s="96">
        <f t="shared" si="7"/>
        <v>1772000</v>
      </c>
      <c r="I16" s="97">
        <f t="shared" si="7"/>
        <v>1525751</v>
      </c>
      <c r="J16" s="96">
        <f t="shared" si="7"/>
        <v>245000</v>
      </c>
      <c r="K16" s="97">
        <f t="shared" si="7"/>
        <v>1235485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2017000</v>
      </c>
      <c r="Q16" s="97">
        <f t="shared" si="2"/>
        <v>2761236</v>
      </c>
      <c r="R16" s="52">
        <f t="shared" si="3"/>
        <v>-86.173814898419863</v>
      </c>
      <c r="S16" s="53">
        <f t="shared" si="4"/>
        <v>-19.024467295122204</v>
      </c>
      <c r="T16" s="52">
        <f>IF((SUM($E9:$E13)+$E15)=0,0,(P16/(SUM($E9:$E13)+$E15)*100))</f>
        <v>26.715231788079468</v>
      </c>
      <c r="U16" s="54">
        <f>IF((SUM($E9:$E13)+$E15)=0,0,(Q16/(SUM($E9:$E13)+$E15)*100))</f>
        <v>36.572662251655629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0</v>
      </c>
      <c r="D28" s="92"/>
      <c r="E28" s="92">
        <f>$B28      +$C28      +$D28</f>
        <v>183379000</v>
      </c>
      <c r="F28" s="93">
        <v>183379000</v>
      </c>
      <c r="G28" s="94">
        <v>99026000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/>
      <c r="M28" s="94"/>
      <c r="N28" s="93"/>
      <c r="O28" s="94"/>
      <c r="P28" s="93">
        <f>$H28      +$J28      +$L28      +$N28</f>
        <v>77298000</v>
      </c>
      <c r="Q28" s="94">
        <f>$I28      +$K28      +$M28      +$O28</f>
        <v>80045344</v>
      </c>
      <c r="R28" s="48">
        <f>IF(($H28      =0),0,((($J28      -$H28      )/$H28      )*100))</f>
        <v>-1.2598344217617112</v>
      </c>
      <c r="S28" s="49">
        <f>IF(($I28      =0),0,((($K28      -$I28      )/$I28      )*100))</f>
        <v>10.76226574109837</v>
      </c>
      <c r="T28" s="48">
        <f>IF(($E28      =0),0,(($P28      /$E28      )*100))</f>
        <v>42.152045763146276</v>
      </c>
      <c r="U28" s="50">
        <f>IF(($E28      =0),0,(($Q28      /$E28      )*100))</f>
        <v>43.650223853331077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183379000</v>
      </c>
      <c r="C30" s="95">
        <f>SUM(C26:C29)</f>
        <v>0</v>
      </c>
      <c r="D30" s="95"/>
      <c r="E30" s="95">
        <f>$B30      +$C30      +$D30</f>
        <v>183379000</v>
      </c>
      <c r="F30" s="96">
        <f t="shared" ref="F30:O30" si="16">SUM(F26:F29)</f>
        <v>183379000</v>
      </c>
      <c r="G30" s="97">
        <f t="shared" si="16"/>
        <v>99026000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77298000</v>
      </c>
      <c r="Q30" s="97">
        <f>$I30      +$K30      +$M30      +$O30</f>
        <v>80045344</v>
      </c>
      <c r="R30" s="52">
        <f>IF(($H30      =0),0,((($J30      -$H30      )/$H30      )*100))</f>
        <v>-1.2598344217617112</v>
      </c>
      <c r="S30" s="53">
        <f>IF(($I30      =0),0,((($K30      -$I30      )/$I30      )*100))</f>
        <v>10.76226574109837</v>
      </c>
      <c r="T30" s="52">
        <f>IF($E30   =0,0,($P30   /$E30   )*100)</f>
        <v>42.152045763146276</v>
      </c>
      <c r="U30" s="54">
        <f>IF($E30   =0,0,($Q30   /$E30   )*100)</f>
        <v>43.650223853331077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2147000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IF(($H32      =0),0,((($J32      -$H32      )/$H32      )*100))</f>
        <v>-15.846338535414164</v>
      </c>
      <c r="S32" s="49">
        <f>IF(($I32      =0),0,((($K32      -$I32      )/$I32      )*100))</f>
        <v>-9.3688152009221461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2147000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IF(($H33      =0),0,((($J33      -$H33      )/$H33      )*100))</f>
        <v>-15.846338535414164</v>
      </c>
      <c r="S33" s="53">
        <f>IF(($I33      =0),0,((($K33      -$I33      )/$I33      )*100))</f>
        <v>-9.3688152009221461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0</v>
      </c>
      <c r="D35" s="92"/>
      <c r="E35" s="92">
        <f t="shared" ref="E35:E40" si="18">$B35      +$C35      +$D35</f>
        <v>15100000</v>
      </c>
      <c r="F35" s="93">
        <v>15100000</v>
      </c>
      <c r="G35" s="94">
        <v>7000000</v>
      </c>
      <c r="H35" s="93"/>
      <c r="I35" s="94">
        <v>839303</v>
      </c>
      <c r="J35" s="93">
        <v>1279000</v>
      </c>
      <c r="K35" s="94">
        <v>2230910</v>
      </c>
      <c r="L35" s="93"/>
      <c r="M35" s="94"/>
      <c r="N35" s="93"/>
      <c r="O35" s="94"/>
      <c r="P35" s="93">
        <f t="shared" ref="P35:P40" si="19">$H35      +$J35      +$L35      +$N35</f>
        <v>1279000</v>
      </c>
      <c r="Q35" s="94">
        <f t="shared" ref="Q35:Q40" si="20">$I35      +$K35      +$M35      +$O35</f>
        <v>3070213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165.80507873795281</v>
      </c>
      <c r="T35" s="48">
        <f t="shared" ref="T35:T39" si="23">IF(($E35      =0),0,(($P35      /$E35      )*100))</f>
        <v>8.4701986754966896</v>
      </c>
      <c r="U35" s="50">
        <f t="shared" ref="U35:U39" si="24">IF(($E35      =0),0,(($Q35      /$E35      )*100))</f>
        <v>20.332536423841059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19304000</v>
      </c>
      <c r="C40" s="95">
        <f>SUM(C35:C39)</f>
        <v>0</v>
      </c>
      <c r="D40" s="95"/>
      <c r="E40" s="95">
        <f t="shared" si="18"/>
        <v>19304000</v>
      </c>
      <c r="F40" s="96">
        <f t="shared" ref="F40:O40" si="25">SUM(F35:F39)</f>
        <v>19304000</v>
      </c>
      <c r="G40" s="97">
        <f t="shared" si="25"/>
        <v>7000000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1279000</v>
      </c>
      <c r="Q40" s="97">
        <f t="shared" si="20"/>
        <v>3070213</v>
      </c>
      <c r="R40" s="52">
        <f t="shared" si="21"/>
        <v>0</v>
      </c>
      <c r="S40" s="53">
        <f t="shared" si="22"/>
        <v>165.80507873795281</v>
      </c>
      <c r="T40" s="52">
        <f>IF((+$E35+$E38) =0,0,(P40   /(+$E35+$E38) )*100)</f>
        <v>8.4701986754966896</v>
      </c>
      <c r="U40" s="54">
        <f>IF((+$E35+$E38) =0,0,(Q40   /(+$E35+$E38) )*100)</f>
        <v>20.332536423841059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/>
      <c r="M51" s="94"/>
      <c r="N51" s="93"/>
      <c r="O51" s="94"/>
      <c r="P51" s="93">
        <f t="shared" si="27"/>
        <v>22000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0.71382219338092145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3082000</v>
      </c>
      <c r="C53" s="95">
        <f>SUM(C42:C52)</f>
        <v>0</v>
      </c>
      <c r="D53" s="95"/>
      <c r="E53" s="95">
        <f t="shared" si="26"/>
        <v>3082000</v>
      </c>
      <c r="F53" s="96">
        <f t="shared" ref="F53:O53" si="33">SUM(F42:F52)</f>
        <v>3082000</v>
      </c>
      <c r="G53" s="97">
        <f t="shared" si="33"/>
        <v>3082000</v>
      </c>
      <c r="H53" s="96">
        <f t="shared" si="33"/>
        <v>0</v>
      </c>
      <c r="I53" s="97">
        <f t="shared" si="33"/>
        <v>0</v>
      </c>
      <c r="J53" s="96">
        <f t="shared" si="33"/>
        <v>22000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0.71382219338092145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0</v>
      </c>
      <c r="D67" s="104"/>
      <c r="E67" s="104">
        <f t="shared" si="35"/>
        <v>216383000</v>
      </c>
      <c r="F67" s="105">
        <f t="shared" ref="F67:O67" si="43">SUM(F9:F15,F18:F23,F26:F29,F32,F35:F39,F42:F52,F55:F58,F61:F65)</f>
        <v>216383000</v>
      </c>
      <c r="G67" s="106">
        <f t="shared" si="43"/>
        <v>115805000</v>
      </c>
      <c r="H67" s="105">
        <f t="shared" si="43"/>
        <v>42332000</v>
      </c>
      <c r="I67" s="106">
        <f t="shared" si="43"/>
        <v>41999295</v>
      </c>
      <c r="J67" s="105">
        <f t="shared" si="43"/>
        <v>41352000</v>
      </c>
      <c r="K67" s="106">
        <f t="shared" si="43"/>
        <v>47032955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83684000</v>
      </c>
      <c r="Q67" s="106">
        <f t="shared" si="37"/>
        <v>89032250</v>
      </c>
      <c r="R67" s="61">
        <f t="shared" si="38"/>
        <v>-2.3150335443636023</v>
      </c>
      <c r="S67" s="62">
        <f t="shared" si="39"/>
        <v>11.985105940468763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39.440283911225897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41.960915076421323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17905000</v>
      </c>
      <c r="H69" s="93">
        <v>188000</v>
      </c>
      <c r="I69" s="94">
        <v>1123393</v>
      </c>
      <c r="J69" s="93">
        <v>8714000</v>
      </c>
      <c r="K69" s="94">
        <v>7607991</v>
      </c>
      <c r="L69" s="93"/>
      <c r="M69" s="94"/>
      <c r="N69" s="93"/>
      <c r="O69" s="94"/>
      <c r="P69" s="93">
        <f>$H69      +$J69      +$L69      +$N69</f>
        <v>8902000</v>
      </c>
      <c r="Q69" s="94">
        <f>$I69      +$K69      +$M69      +$O69</f>
        <v>8731384</v>
      </c>
      <c r="R69" s="48">
        <f>IF(($H69      =0),0,((($J69      -$H69      )/$H69      )*100))</f>
        <v>4535.1063829787236</v>
      </c>
      <c r="S69" s="49">
        <f>IF(($I69      =0),0,((($K69      -$I69      )/$I69      )*100))</f>
        <v>577.23325674986404</v>
      </c>
      <c r="T69" s="48">
        <f>IF(($E69      =0),0,(($P69      /$E69      )*100))</f>
        <v>21.063839856135537</v>
      </c>
      <c r="U69" s="50">
        <f>IF(($E69      =0),0,(($Q69      /$E69      )*100))</f>
        <v>20.660129667313427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17905000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8902000</v>
      </c>
      <c r="Q70" s="103">
        <f>$I70      +$K70      +$M70      +$O70</f>
        <v>8731384</v>
      </c>
      <c r="R70" s="57">
        <f>IF(($H70      =0),0,((($J70      -$H70      )/$H70      )*100))</f>
        <v>4535.1063829787236</v>
      </c>
      <c r="S70" s="58">
        <f>IF(($I70      =0),0,((($K70      -$I70      )/$I70      )*100))</f>
        <v>577.23325674986404</v>
      </c>
      <c r="T70" s="57">
        <f>IF($E70   =0,0,($P70   /$E70   )*100)</f>
        <v>21.063839856135537</v>
      </c>
      <c r="U70" s="59">
        <f>IF($E70   =0,0,($Q70   /$E70 )*100)</f>
        <v>20.660129667313427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17905000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8902000</v>
      </c>
      <c r="Q71" s="106">
        <f>$I71      +$K71      +$M71      +$O71</f>
        <v>8731384</v>
      </c>
      <c r="R71" s="61">
        <f>IF(($H71      =0),0,((($J71      -$H71      )/$H71      )*100))</f>
        <v>4535.1063829787236</v>
      </c>
      <c r="S71" s="62">
        <f>IF(($I71      =0),0,((($K71      -$I71      )/$I71      )*100))</f>
        <v>577.23325674986404</v>
      </c>
      <c r="T71" s="61">
        <f>IF($E71   =0,0,($P71   /$E71   )*100)</f>
        <v>21.063839856135537</v>
      </c>
      <c r="U71" s="65">
        <f>IF($E71   =0,0,($Q71   /$E71   )*100)</f>
        <v>20.660129667313427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0</v>
      </c>
      <c r="D72" s="104"/>
      <c r="E72" s="104">
        <f>$B72      +$C72      +$D72</f>
        <v>258645000</v>
      </c>
      <c r="F72" s="105">
        <f t="shared" ref="F72:O72" si="46">SUM(F9:F15,F18:F23,F26:F29,F32,F35:F39,F42:F52,F55:F58,F61:F65,F69)</f>
        <v>258645000</v>
      </c>
      <c r="G72" s="106">
        <f t="shared" si="46"/>
        <v>133710000</v>
      </c>
      <c r="H72" s="105">
        <f t="shared" si="46"/>
        <v>42520000</v>
      </c>
      <c r="I72" s="106">
        <f t="shared" si="46"/>
        <v>43122688</v>
      </c>
      <c r="J72" s="105">
        <f t="shared" si="46"/>
        <v>50066000</v>
      </c>
      <c r="K72" s="106">
        <f t="shared" si="46"/>
        <v>54640946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92586000</v>
      </c>
      <c r="Q72" s="106">
        <f>$I72      +$K72      +$M72      +$O72</f>
        <v>97763634</v>
      </c>
      <c r="R72" s="61">
        <f>IF(($H72      =0),0,((($J72      -$H72      )/$H72      )*100))</f>
        <v>17.746942615239888</v>
      </c>
      <c r="S72" s="62">
        <f>IF(($I72      =0),0,((($K72      -$I72      )/$I72      )*100))</f>
        <v>26.710436047029351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36.388003505724313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38.422909043746877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gmrSnfEtHv9wJ6NVD8Mxme+NpbLWgxXP632uJQRKU7GvI6e4n5GqWcYBffbgxI9NLgzl6grXARDwR4WvOIrtA==" saltValue="dEoey650DSxSSADC3rhu/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2663000</v>
      </c>
      <c r="C10" s="92">
        <v>0</v>
      </c>
      <c r="D10" s="92"/>
      <c r="E10" s="92">
        <f t="shared" ref="E10:E16" si="0">$B10      +$C10      +$D10</f>
        <v>2663000</v>
      </c>
      <c r="F10" s="93">
        <v>2663000</v>
      </c>
      <c r="G10" s="94">
        <v>2663000</v>
      </c>
      <c r="H10" s="93">
        <v>448000</v>
      </c>
      <c r="I10" s="94"/>
      <c r="J10" s="93">
        <v>1422000</v>
      </c>
      <c r="K10" s="94">
        <v>1870482</v>
      </c>
      <c r="L10" s="93"/>
      <c r="M10" s="94"/>
      <c r="N10" s="93"/>
      <c r="O10" s="94"/>
      <c r="P10" s="93">
        <f t="shared" ref="P10:P16" si="1">$H10      +$J10      +$L10      +$N10</f>
        <v>1870000</v>
      </c>
      <c r="Q10" s="94">
        <f t="shared" ref="Q10:Q16" si="2">$I10      +$K10      +$M10      +$O10</f>
        <v>1870482</v>
      </c>
      <c r="R10" s="48">
        <f t="shared" ref="R10:R16" si="3">IF(($H10      =0),0,((($J10      -$H10      )/$H10      )*100))</f>
        <v>217.41071428571428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70.221554637626738</v>
      </c>
      <c r="U10" s="50">
        <f t="shared" ref="U10:U15" si="6">IF(($E10      =0),0,(($Q10      /$E10      )*100))</f>
        <v>70.23965452497184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2663000</v>
      </c>
      <c r="C16" s="95">
        <f>SUM(C9:C15)</f>
        <v>0</v>
      </c>
      <c r="D16" s="95"/>
      <c r="E16" s="95">
        <f t="shared" si="0"/>
        <v>2663000</v>
      </c>
      <c r="F16" s="96">
        <f t="shared" ref="F16:O16" si="7">SUM(F9:F15)</f>
        <v>2663000</v>
      </c>
      <c r="G16" s="97">
        <f t="shared" si="7"/>
        <v>2663000</v>
      </c>
      <c r="H16" s="96">
        <f t="shared" si="7"/>
        <v>448000</v>
      </c>
      <c r="I16" s="97">
        <f t="shared" si="7"/>
        <v>0</v>
      </c>
      <c r="J16" s="96">
        <f t="shared" si="7"/>
        <v>1422000</v>
      </c>
      <c r="K16" s="97">
        <f t="shared" si="7"/>
        <v>1870482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1870000</v>
      </c>
      <c r="Q16" s="97">
        <f t="shared" si="2"/>
        <v>1870482</v>
      </c>
      <c r="R16" s="52">
        <f t="shared" si="3"/>
        <v>217.41071428571428</v>
      </c>
      <c r="S16" s="53">
        <f t="shared" si="4"/>
        <v>0</v>
      </c>
      <c r="T16" s="52">
        <f>IF((SUM($E9:$E13)+$E15)=0,0,(P16/(SUM($E9:$E13)+$E15)*100))</f>
        <v>70.221554637626738</v>
      </c>
      <c r="U16" s="54">
        <f>IF((SUM($E9:$E13)+$E15)=0,0,(Q16/(SUM($E9:$E13)+$E15)*100))</f>
        <v>70.23965452497184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1784000</v>
      </c>
      <c r="C32" s="92">
        <v>0</v>
      </c>
      <c r="D32" s="92"/>
      <c r="E32" s="92">
        <f>$B32      +$C32      +$D32</f>
        <v>1784000</v>
      </c>
      <c r="F32" s="93">
        <v>1784000</v>
      </c>
      <c r="G32" s="94">
        <v>1248000</v>
      </c>
      <c r="H32" s="93">
        <v>275000</v>
      </c>
      <c r="I32" s="94"/>
      <c r="J32" s="93">
        <v>470000</v>
      </c>
      <c r="K32" s="94">
        <v>954610</v>
      </c>
      <c r="L32" s="93"/>
      <c r="M32" s="94"/>
      <c r="N32" s="93"/>
      <c r="O32" s="94"/>
      <c r="P32" s="93">
        <f>$H32      +$J32      +$L32      +$N32</f>
        <v>745000</v>
      </c>
      <c r="Q32" s="94">
        <f>$I32      +$K32      +$M32      +$O32</f>
        <v>954610</v>
      </c>
      <c r="R32" s="48">
        <f>IF(($H32      =0),0,((($J32      -$H32      )/$H32      )*100))</f>
        <v>70.909090909090907</v>
      </c>
      <c r="S32" s="49">
        <f>IF(($I32      =0),0,((($K32      -$I32      )/$I32      )*100))</f>
        <v>0</v>
      </c>
      <c r="T32" s="48">
        <f>IF(($E32      =0),0,(($P32      /$E32      )*100))</f>
        <v>41.760089686098652</v>
      </c>
      <c r="U32" s="50">
        <f>IF(($E32      =0),0,(($Q32      /$E32      )*100))</f>
        <v>53.509529147982057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1784000</v>
      </c>
      <c r="C33" s="95">
        <f>C32</f>
        <v>0</v>
      </c>
      <c r="D33" s="95"/>
      <c r="E33" s="95">
        <f>$B33      +$C33      +$D33</f>
        <v>1784000</v>
      </c>
      <c r="F33" s="96">
        <f t="shared" ref="F33:O33" si="17">F32</f>
        <v>1784000</v>
      </c>
      <c r="G33" s="97">
        <f t="shared" si="17"/>
        <v>1248000</v>
      </c>
      <c r="H33" s="96">
        <f t="shared" si="17"/>
        <v>275000</v>
      </c>
      <c r="I33" s="97">
        <f t="shared" si="17"/>
        <v>0</v>
      </c>
      <c r="J33" s="96">
        <f t="shared" si="17"/>
        <v>470000</v>
      </c>
      <c r="K33" s="97">
        <f t="shared" si="17"/>
        <v>954610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745000</v>
      </c>
      <c r="Q33" s="97">
        <f>$I33      +$K33      +$M33      +$O33</f>
        <v>954610</v>
      </c>
      <c r="R33" s="52">
        <f>IF(($H33      =0),0,((($J33      -$H33      )/$H33      )*100))</f>
        <v>70.909090909090907</v>
      </c>
      <c r="S33" s="53">
        <f>IF(($I33      =0),0,((($K33      -$I33      )/$I33      )*100))</f>
        <v>0</v>
      </c>
      <c r="T33" s="52">
        <f>IF($E33   =0,0,($P33   /$E33   )*100)</f>
        <v>41.760089686098652</v>
      </c>
      <c r="U33" s="54">
        <f>IF($E33   =0,0,($Q33   /$E33   )*100)</f>
        <v>53.509529147982057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3206000</v>
      </c>
      <c r="C35" s="92">
        <v>0</v>
      </c>
      <c r="D35" s="92"/>
      <c r="E35" s="92">
        <f t="shared" ref="E35:E40" si="18">$B35      +$C35      +$D35</f>
        <v>3206000</v>
      </c>
      <c r="F35" s="93">
        <v>3206000</v>
      </c>
      <c r="G35" s="94">
        <v>1000000</v>
      </c>
      <c r="H35" s="93"/>
      <c r="I35" s="94"/>
      <c r="J35" s="93"/>
      <c r="K35" s="94">
        <v>891147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891147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27.796225826575171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3206000</v>
      </c>
      <c r="C40" s="95">
        <f>SUM(C35:C39)</f>
        <v>0</v>
      </c>
      <c r="D40" s="95"/>
      <c r="E40" s="95">
        <f t="shared" si="18"/>
        <v>3206000</v>
      </c>
      <c r="F40" s="96">
        <f t="shared" ref="F40:O40" si="25">SUM(F35:F39)</f>
        <v>3206000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891147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891147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27.796225826575171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7653000</v>
      </c>
      <c r="C67" s="104">
        <f>SUM(C9:C15,C18:C23,C26:C29,C32,C35:C39,C42:C52,C55:C58,C61:C65)</f>
        <v>0</v>
      </c>
      <c r="D67" s="104"/>
      <c r="E67" s="104">
        <f t="shared" si="35"/>
        <v>7653000</v>
      </c>
      <c r="F67" s="105">
        <f t="shared" ref="F67:O67" si="43">SUM(F9:F15,F18:F23,F26:F29,F32,F35:F39,F42:F52,F55:F58,F61:F65)</f>
        <v>7653000</v>
      </c>
      <c r="G67" s="106">
        <f t="shared" si="43"/>
        <v>4911000</v>
      </c>
      <c r="H67" s="105">
        <f t="shared" si="43"/>
        <v>723000</v>
      </c>
      <c r="I67" s="106">
        <f t="shared" si="43"/>
        <v>0</v>
      </c>
      <c r="J67" s="105">
        <f t="shared" si="43"/>
        <v>1892000</v>
      </c>
      <c r="K67" s="106">
        <f t="shared" si="43"/>
        <v>3716239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2615000</v>
      </c>
      <c r="Q67" s="106">
        <f t="shared" si="37"/>
        <v>3716239</v>
      </c>
      <c r="R67" s="61">
        <f t="shared" si="38"/>
        <v>161.68741355463348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34.169606690186853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48.559244740624592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22775000</v>
      </c>
      <c r="C69" s="92">
        <v>0</v>
      </c>
      <c r="D69" s="92"/>
      <c r="E69" s="92">
        <f>$B69      +$C69      +$D69</f>
        <v>22775000</v>
      </c>
      <c r="F69" s="93">
        <v>22775000</v>
      </c>
      <c r="G69" s="94">
        <v>9110000</v>
      </c>
      <c r="H69" s="93">
        <v>190000</v>
      </c>
      <c r="I69" s="94"/>
      <c r="J69" s="93">
        <v>8920000</v>
      </c>
      <c r="K69" s="94">
        <v>10078897</v>
      </c>
      <c r="L69" s="93"/>
      <c r="M69" s="94"/>
      <c r="N69" s="93"/>
      <c r="O69" s="94"/>
      <c r="P69" s="93">
        <f>$H69      +$J69      +$L69      +$N69</f>
        <v>9110000</v>
      </c>
      <c r="Q69" s="94">
        <f>$I69      +$K69      +$M69      +$O69</f>
        <v>10078897</v>
      </c>
      <c r="R69" s="48">
        <f>IF(($H69      =0),0,((($J69      -$H69      )/$H69      )*100))</f>
        <v>4594.7368421052633</v>
      </c>
      <c r="S69" s="49">
        <f>IF(($I69      =0),0,((($K69      -$I69      )/$I69      )*100))</f>
        <v>0</v>
      </c>
      <c r="T69" s="48">
        <f>IF(($E69      =0),0,(($P69      /$E69      )*100))</f>
        <v>40</v>
      </c>
      <c r="U69" s="50">
        <f>IF(($E69      =0),0,(($Q69      /$E69      )*100))</f>
        <v>44.254212952799122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22775000</v>
      </c>
      <c r="C70" s="101">
        <f>C69</f>
        <v>0</v>
      </c>
      <c r="D70" s="101"/>
      <c r="E70" s="101">
        <f>$B70      +$C70      +$D70</f>
        <v>22775000</v>
      </c>
      <c r="F70" s="102">
        <f t="shared" ref="F70:O70" si="44">F69</f>
        <v>22775000</v>
      </c>
      <c r="G70" s="103">
        <f t="shared" si="44"/>
        <v>9110000</v>
      </c>
      <c r="H70" s="102">
        <f t="shared" si="44"/>
        <v>190000</v>
      </c>
      <c r="I70" s="103">
        <f t="shared" si="44"/>
        <v>0</v>
      </c>
      <c r="J70" s="102">
        <f t="shared" si="44"/>
        <v>8920000</v>
      </c>
      <c r="K70" s="103">
        <f t="shared" si="44"/>
        <v>10078897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9110000</v>
      </c>
      <c r="Q70" s="103">
        <f>$I70      +$K70      +$M70      +$O70</f>
        <v>10078897</v>
      </c>
      <c r="R70" s="57">
        <f>IF(($H70      =0),0,((($J70      -$H70      )/$H70      )*100))</f>
        <v>4594.7368421052633</v>
      </c>
      <c r="S70" s="58">
        <f>IF(($I70      =0),0,((($K70      -$I70      )/$I70      )*100))</f>
        <v>0</v>
      </c>
      <c r="T70" s="57">
        <f>IF($E70   =0,0,($P70   /$E70   )*100)</f>
        <v>40</v>
      </c>
      <c r="U70" s="59">
        <f>IF($E70   =0,0,($Q70   /$E70 )*100)</f>
        <v>44.254212952799122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22775000</v>
      </c>
      <c r="C71" s="104">
        <f>C69</f>
        <v>0</v>
      </c>
      <c r="D71" s="104"/>
      <c r="E71" s="104">
        <f>$B71      +$C71      +$D71</f>
        <v>22775000</v>
      </c>
      <c r="F71" s="105">
        <f t="shared" ref="F71:O71" si="45">F69</f>
        <v>22775000</v>
      </c>
      <c r="G71" s="106">
        <f t="shared" si="45"/>
        <v>9110000</v>
      </c>
      <c r="H71" s="105">
        <f t="shared" si="45"/>
        <v>190000</v>
      </c>
      <c r="I71" s="106">
        <f t="shared" si="45"/>
        <v>0</v>
      </c>
      <c r="J71" s="105">
        <f t="shared" si="45"/>
        <v>8920000</v>
      </c>
      <c r="K71" s="106">
        <f t="shared" si="45"/>
        <v>10078897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9110000</v>
      </c>
      <c r="Q71" s="106">
        <f>$I71      +$K71      +$M71      +$O71</f>
        <v>10078897</v>
      </c>
      <c r="R71" s="61">
        <f>IF(($H71      =0),0,((($J71      -$H71      )/$H71      )*100))</f>
        <v>4594.7368421052633</v>
      </c>
      <c r="S71" s="62">
        <f>IF(($I71      =0),0,((($K71      -$I71      )/$I71      )*100))</f>
        <v>0</v>
      </c>
      <c r="T71" s="61">
        <f>IF($E71   =0,0,($P71   /$E71   )*100)</f>
        <v>40</v>
      </c>
      <c r="U71" s="65">
        <f>IF($E71   =0,0,($Q71   /$E71   )*100)</f>
        <v>44.254212952799122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30428000</v>
      </c>
      <c r="C72" s="104">
        <f>SUM(C9:C15,C18:C23,C26:C29,C32,C35:C39,C42:C52,C55:C58,C61:C65,C69)</f>
        <v>0</v>
      </c>
      <c r="D72" s="104"/>
      <c r="E72" s="104">
        <f>$B72      +$C72      +$D72</f>
        <v>30428000</v>
      </c>
      <c r="F72" s="105">
        <f t="shared" ref="F72:O72" si="46">SUM(F9:F15,F18:F23,F26:F29,F32,F35:F39,F42:F52,F55:F58,F61:F65,F69)</f>
        <v>30428000</v>
      </c>
      <c r="G72" s="106">
        <f t="shared" si="46"/>
        <v>14021000</v>
      </c>
      <c r="H72" s="105">
        <f t="shared" si="46"/>
        <v>913000</v>
      </c>
      <c r="I72" s="106">
        <f t="shared" si="46"/>
        <v>0</v>
      </c>
      <c r="J72" s="105">
        <f t="shared" si="46"/>
        <v>10812000</v>
      </c>
      <c r="K72" s="106">
        <f t="shared" si="46"/>
        <v>13795136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11725000</v>
      </c>
      <c r="Q72" s="106">
        <f>$I72      +$K72      +$M72      +$O72</f>
        <v>13795136</v>
      </c>
      <c r="R72" s="61">
        <f>IF(($H72      =0),0,((($J72      -$H72      )/$H72      )*100))</f>
        <v>1084.2278203723988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38.533587485210994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45.336979098199023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QDlnzb2JwHk/02h+m0smvmzvdiTVWwzwo+/ypVJP7jea4MkEGt3Up8r4OQM1DmBYqtIEMrvzZNqTiyWwOysMw==" saltValue="Vn10T0KStNsTDjy+FDNY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51000</v>
      </c>
      <c r="I10" s="94"/>
      <c r="J10" s="93">
        <v>261000</v>
      </c>
      <c r="K10" s="94"/>
      <c r="L10" s="93"/>
      <c r="M10" s="94"/>
      <c r="N10" s="93"/>
      <c r="O10" s="94"/>
      <c r="P10" s="93">
        <f t="shared" ref="P10:P16" si="1">$H10      +$J10      +$L10      +$N10</f>
        <v>312000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411.76470588235293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20.129032258064516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51000</v>
      </c>
      <c r="I16" s="97">
        <f t="shared" si="7"/>
        <v>0</v>
      </c>
      <c r="J16" s="96">
        <f t="shared" si="7"/>
        <v>261000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312000</v>
      </c>
      <c r="Q16" s="97">
        <f t="shared" si="2"/>
        <v>0</v>
      </c>
      <c r="R16" s="52">
        <f t="shared" si="3"/>
        <v>411.76470588235293</v>
      </c>
      <c r="S16" s="53">
        <f t="shared" si="4"/>
        <v>0</v>
      </c>
      <c r="T16" s="52">
        <f>IF((SUM($E9:$E13)+$E15)=0,0,(P16/(SUM($E9:$E13)+$E15)*100))</f>
        <v>20.129032258064516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996000</v>
      </c>
      <c r="C32" s="92">
        <v>0</v>
      </c>
      <c r="D32" s="92"/>
      <c r="E32" s="92">
        <f>$B32      +$C32      +$D32</f>
        <v>996000</v>
      </c>
      <c r="F32" s="93">
        <v>996000</v>
      </c>
      <c r="G32" s="94">
        <v>697000</v>
      </c>
      <c r="H32" s="93">
        <v>996000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996000</v>
      </c>
      <c r="Q32" s="94">
        <f>$I32      +$K32      +$M32      +$O32</f>
        <v>0</v>
      </c>
      <c r="R32" s="48">
        <f>IF(($H32      =0),0,((($J32      -$H32      )/$H32      )*100))</f>
        <v>-100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996000</v>
      </c>
      <c r="C33" s="95">
        <f>C32</f>
        <v>0</v>
      </c>
      <c r="D33" s="95"/>
      <c r="E33" s="95">
        <f>$B33      +$C33      +$D33</f>
        <v>996000</v>
      </c>
      <c r="F33" s="96">
        <f t="shared" ref="F33:O33" si="17">F32</f>
        <v>996000</v>
      </c>
      <c r="G33" s="97">
        <f t="shared" si="17"/>
        <v>697000</v>
      </c>
      <c r="H33" s="96">
        <f t="shared" si="17"/>
        <v>996000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996000</v>
      </c>
      <c r="Q33" s="97">
        <f>$I33      +$K33      +$M33      +$O33</f>
        <v>0</v>
      </c>
      <c r="R33" s="52">
        <f>IF(($H33      =0),0,((($J33      -$H33      )/$H33      )*100))</f>
        <v>-100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4250000</v>
      </c>
      <c r="C35" s="92">
        <v>0</v>
      </c>
      <c r="D35" s="92"/>
      <c r="E35" s="92">
        <f t="shared" ref="E35:E40" si="18">$B35      +$C35      +$D35</f>
        <v>4250000</v>
      </c>
      <c r="F35" s="93">
        <v>4250000</v>
      </c>
      <c r="G35" s="94">
        <v>4250000</v>
      </c>
      <c r="H35" s="93">
        <v>834000</v>
      </c>
      <c r="I35" s="94"/>
      <c r="J35" s="93">
        <v>150000</v>
      </c>
      <c r="K35" s="94"/>
      <c r="L35" s="93"/>
      <c r="M35" s="94"/>
      <c r="N35" s="93"/>
      <c r="O35" s="94"/>
      <c r="P35" s="93">
        <f t="shared" ref="P35:P40" si="19">$H35      +$J35      +$L35      +$N35</f>
        <v>984000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-82.014388489208628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23.152941176470588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4159000</v>
      </c>
      <c r="C38" s="92">
        <v>0</v>
      </c>
      <c r="D38" s="92"/>
      <c r="E38" s="92">
        <f t="shared" si="18"/>
        <v>4159000</v>
      </c>
      <c r="F38" s="93">
        <v>4159000</v>
      </c>
      <c r="G38" s="94">
        <v>2159000</v>
      </c>
      <c r="H38" s="93">
        <v>100000</v>
      </c>
      <c r="I38" s="94"/>
      <c r="J38" s="93">
        <v>100000</v>
      </c>
      <c r="K38" s="94"/>
      <c r="L38" s="93"/>
      <c r="M38" s="94"/>
      <c r="N38" s="93"/>
      <c r="O38" s="94"/>
      <c r="P38" s="93">
        <f t="shared" si="19"/>
        <v>200000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4.8088482808367399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8409000</v>
      </c>
      <c r="C40" s="95">
        <f>SUM(C35:C39)</f>
        <v>0</v>
      </c>
      <c r="D40" s="95"/>
      <c r="E40" s="95">
        <f t="shared" si="18"/>
        <v>8409000</v>
      </c>
      <c r="F40" s="96">
        <f t="shared" ref="F40:O40" si="25">SUM(F35:F39)</f>
        <v>8409000</v>
      </c>
      <c r="G40" s="97">
        <f t="shared" si="25"/>
        <v>6409000</v>
      </c>
      <c r="H40" s="96">
        <f t="shared" si="25"/>
        <v>934000</v>
      </c>
      <c r="I40" s="97">
        <f t="shared" si="25"/>
        <v>0</v>
      </c>
      <c r="J40" s="96">
        <f t="shared" si="25"/>
        <v>250000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1184000</v>
      </c>
      <c r="Q40" s="97">
        <f t="shared" si="20"/>
        <v>0</v>
      </c>
      <c r="R40" s="52">
        <f t="shared" si="21"/>
        <v>-73.233404710920766</v>
      </c>
      <c r="S40" s="53">
        <f t="shared" si="22"/>
        <v>0</v>
      </c>
      <c r="T40" s="52">
        <f>IF((+$E35+$E38) =0,0,(P40   /(+$E35+$E38) )*100)</f>
        <v>14.080152217861816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10955000</v>
      </c>
      <c r="C67" s="104">
        <f>SUM(C9:C15,C18:C23,C26:C29,C32,C35:C39,C42:C52,C55:C58,C61:C65)</f>
        <v>0</v>
      </c>
      <c r="D67" s="104"/>
      <c r="E67" s="104">
        <f t="shared" si="35"/>
        <v>10955000</v>
      </c>
      <c r="F67" s="105">
        <f t="shared" ref="F67:O67" si="43">SUM(F9:F15,F18:F23,F26:F29,F32,F35:F39,F42:F52,F55:F58,F61:F65)</f>
        <v>10955000</v>
      </c>
      <c r="G67" s="106">
        <f t="shared" si="43"/>
        <v>8656000</v>
      </c>
      <c r="H67" s="105">
        <f t="shared" si="43"/>
        <v>1981000</v>
      </c>
      <c r="I67" s="106">
        <f t="shared" si="43"/>
        <v>0</v>
      </c>
      <c r="J67" s="105">
        <f t="shared" si="43"/>
        <v>511000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2492000</v>
      </c>
      <c r="Q67" s="106">
        <f t="shared" si="37"/>
        <v>0</v>
      </c>
      <c r="R67" s="61">
        <f t="shared" si="38"/>
        <v>-74.204946996466433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22.747603833865814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21104000</v>
      </c>
      <c r="C69" s="92">
        <v>0</v>
      </c>
      <c r="D69" s="92"/>
      <c r="E69" s="92">
        <f>$B69      +$C69      +$D69</f>
        <v>21104000</v>
      </c>
      <c r="F69" s="93">
        <v>21104000</v>
      </c>
      <c r="G69" s="94">
        <v>12094000</v>
      </c>
      <c r="H69" s="93">
        <v>8414000</v>
      </c>
      <c r="I69" s="94"/>
      <c r="J69" s="93">
        <v>3680000</v>
      </c>
      <c r="K69" s="94"/>
      <c r="L69" s="93"/>
      <c r="M69" s="94"/>
      <c r="N69" s="93"/>
      <c r="O69" s="94"/>
      <c r="P69" s="93">
        <f>$H69      +$J69      +$L69      +$N69</f>
        <v>12094000</v>
      </c>
      <c r="Q69" s="94">
        <f>$I69      +$K69      +$M69      +$O69</f>
        <v>0</v>
      </c>
      <c r="R69" s="48">
        <f>IF(($H69      =0),0,((($J69      -$H69      )/$H69      )*100))</f>
        <v>-56.263370572854768</v>
      </c>
      <c r="S69" s="49">
        <f>IF(($I69      =0),0,((($K69      -$I69      )/$I69      )*100))</f>
        <v>0</v>
      </c>
      <c r="T69" s="48">
        <f>IF(($E69      =0),0,(($P69      /$E69      )*100))</f>
        <v>57.306671721000754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21104000</v>
      </c>
      <c r="C70" s="101">
        <f>C69</f>
        <v>0</v>
      </c>
      <c r="D70" s="101"/>
      <c r="E70" s="101">
        <f>$B70      +$C70      +$D70</f>
        <v>21104000</v>
      </c>
      <c r="F70" s="102">
        <f t="shared" ref="F70:O70" si="44">F69</f>
        <v>21104000</v>
      </c>
      <c r="G70" s="103">
        <f t="shared" si="44"/>
        <v>12094000</v>
      </c>
      <c r="H70" s="102">
        <f t="shared" si="44"/>
        <v>8414000</v>
      </c>
      <c r="I70" s="103">
        <f t="shared" si="44"/>
        <v>0</v>
      </c>
      <c r="J70" s="102">
        <f t="shared" si="44"/>
        <v>3680000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12094000</v>
      </c>
      <c r="Q70" s="103">
        <f>$I70      +$K70      +$M70      +$O70</f>
        <v>0</v>
      </c>
      <c r="R70" s="57">
        <f>IF(($H70      =0),0,((($J70      -$H70      )/$H70      )*100))</f>
        <v>-56.263370572854768</v>
      </c>
      <c r="S70" s="58">
        <f>IF(($I70      =0),0,((($K70      -$I70      )/$I70      )*100))</f>
        <v>0</v>
      </c>
      <c r="T70" s="57">
        <f>IF($E70   =0,0,($P70   /$E70   )*100)</f>
        <v>57.306671721000754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21104000</v>
      </c>
      <c r="C71" s="104">
        <f>C69</f>
        <v>0</v>
      </c>
      <c r="D71" s="104"/>
      <c r="E71" s="104">
        <f>$B71      +$C71      +$D71</f>
        <v>21104000</v>
      </c>
      <c r="F71" s="105">
        <f t="shared" ref="F71:O71" si="45">F69</f>
        <v>21104000</v>
      </c>
      <c r="G71" s="106">
        <f t="shared" si="45"/>
        <v>12094000</v>
      </c>
      <c r="H71" s="105">
        <f t="shared" si="45"/>
        <v>8414000</v>
      </c>
      <c r="I71" s="106">
        <f t="shared" si="45"/>
        <v>0</v>
      </c>
      <c r="J71" s="105">
        <f t="shared" si="45"/>
        <v>3680000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12094000</v>
      </c>
      <c r="Q71" s="106">
        <f>$I71      +$K71      +$M71      +$O71</f>
        <v>0</v>
      </c>
      <c r="R71" s="61">
        <f>IF(($H71      =0),0,((($J71      -$H71      )/$H71      )*100))</f>
        <v>-56.263370572854768</v>
      </c>
      <c r="S71" s="62">
        <f>IF(($I71      =0),0,((($K71      -$I71      )/$I71      )*100))</f>
        <v>0</v>
      </c>
      <c r="T71" s="61">
        <f>IF($E71   =0,0,($P71   /$E71   )*100)</f>
        <v>57.306671721000754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32059000</v>
      </c>
      <c r="C72" s="104">
        <f>SUM(C9:C15,C18:C23,C26:C29,C32,C35:C39,C42:C52,C55:C58,C61:C65,C69)</f>
        <v>0</v>
      </c>
      <c r="D72" s="104"/>
      <c r="E72" s="104">
        <f>$B72      +$C72      +$D72</f>
        <v>32059000</v>
      </c>
      <c r="F72" s="105">
        <f t="shared" ref="F72:O72" si="46">SUM(F9:F15,F18:F23,F26:F29,F32,F35:F39,F42:F52,F55:F58,F61:F65,F69)</f>
        <v>32059000</v>
      </c>
      <c r="G72" s="106">
        <f t="shared" si="46"/>
        <v>20750000</v>
      </c>
      <c r="H72" s="105">
        <f t="shared" si="46"/>
        <v>10395000</v>
      </c>
      <c r="I72" s="106">
        <f t="shared" si="46"/>
        <v>0</v>
      </c>
      <c r="J72" s="105">
        <f t="shared" si="46"/>
        <v>4191000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14586000</v>
      </c>
      <c r="Q72" s="106">
        <f>$I72      +$K72      +$M72      +$O72</f>
        <v>0</v>
      </c>
      <c r="R72" s="61">
        <f>IF(($H72      =0),0,((($J72      -$H72      )/$H72      )*100))</f>
        <v>-59.682539682539684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45.497364234692284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YbMgxV+UWMoCwKM5KwzoNiHHeeDBc5UQBmCszvY7AxSJsXWB/xN+YhWDSQoHx6+Z7zJ5InYmsgGsDqOTxvjLg==" saltValue="diMdnEEBy84Qqdhn48Nn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205000</v>
      </c>
      <c r="I10" s="94">
        <v>184524</v>
      </c>
      <c r="J10" s="93">
        <v>215000</v>
      </c>
      <c r="K10" s="94">
        <v>214791</v>
      </c>
      <c r="L10" s="93"/>
      <c r="M10" s="94"/>
      <c r="N10" s="93"/>
      <c r="O10" s="94"/>
      <c r="P10" s="93">
        <f t="shared" ref="P10:P16" si="1">$H10      +$J10      +$L10      +$N10</f>
        <v>420000</v>
      </c>
      <c r="Q10" s="94">
        <f t="shared" ref="Q10:Q16" si="2">$I10      +$K10      +$M10      +$O10</f>
        <v>399315</v>
      </c>
      <c r="R10" s="48">
        <f t="shared" ref="R10:R16" si="3">IF(($H10      =0),0,((($J10      -$H10      )/$H10      )*100))</f>
        <v>4.8780487804878048</v>
      </c>
      <c r="S10" s="49">
        <f t="shared" ref="S10:S16" si="4">IF(($I10      =0),0,((($K10      -$I10      )/$I10      )*100))</f>
        <v>16.402744358457436</v>
      </c>
      <c r="T10" s="48">
        <f t="shared" ref="T10:T15" si="5">IF(($E10      =0),0,(($P10      /$E10      )*100))</f>
        <v>27.096774193548391</v>
      </c>
      <c r="U10" s="50">
        <f t="shared" ref="U10:U15" si="6">IF(($E10      =0),0,(($Q10      /$E10      )*100))</f>
        <v>25.762258064516132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293569</v>
      </c>
      <c r="L13" s="93"/>
      <c r="M13" s="94"/>
      <c r="N13" s="93"/>
      <c r="O13" s="94"/>
      <c r="P13" s="93">
        <f t="shared" si="1"/>
        <v>0</v>
      </c>
      <c r="Q13" s="94">
        <f t="shared" si="2"/>
        <v>293569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2.9356899999999997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12550000</v>
      </c>
      <c r="C16" s="95">
        <f>SUM(C9:C15)</f>
        <v>0</v>
      </c>
      <c r="D16" s="95"/>
      <c r="E16" s="95">
        <f t="shared" si="0"/>
        <v>12550000</v>
      </c>
      <c r="F16" s="96">
        <f t="shared" ref="F16:O16" si="7">SUM(F9:F15)</f>
        <v>12550000</v>
      </c>
      <c r="G16" s="97">
        <f t="shared" si="7"/>
        <v>1550000</v>
      </c>
      <c r="H16" s="96">
        <f t="shared" si="7"/>
        <v>205000</v>
      </c>
      <c r="I16" s="97">
        <f t="shared" si="7"/>
        <v>184524</v>
      </c>
      <c r="J16" s="96">
        <f t="shared" si="7"/>
        <v>215000</v>
      </c>
      <c r="K16" s="97">
        <f t="shared" si="7"/>
        <v>508360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420000</v>
      </c>
      <c r="Q16" s="97">
        <f t="shared" si="2"/>
        <v>692884</v>
      </c>
      <c r="R16" s="52">
        <f t="shared" si="3"/>
        <v>4.8780487804878048</v>
      </c>
      <c r="S16" s="53">
        <f t="shared" si="4"/>
        <v>175.49803819557349</v>
      </c>
      <c r="T16" s="52">
        <f>IF((SUM($E9:$E13)+$E15)=0,0,(P16/(SUM($E9:$E13)+$E15)*100))</f>
        <v>3.6363636363636362</v>
      </c>
      <c r="U16" s="54">
        <f>IF((SUM($E9:$E13)+$E15)=0,0,(Q16/(SUM($E9:$E13)+$E15)*100))</f>
        <v>5.9989956709956704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1118000</v>
      </c>
      <c r="C32" s="92">
        <v>0</v>
      </c>
      <c r="D32" s="92"/>
      <c r="E32" s="92">
        <f>$B32      +$C32      +$D32</f>
        <v>1118000</v>
      </c>
      <c r="F32" s="93">
        <v>1118000</v>
      </c>
      <c r="G32" s="94">
        <v>783000</v>
      </c>
      <c r="H32" s="93"/>
      <c r="I32" s="94">
        <v>163472</v>
      </c>
      <c r="J32" s="93">
        <v>227000</v>
      </c>
      <c r="K32" s="94">
        <v>80244</v>
      </c>
      <c r="L32" s="93"/>
      <c r="M32" s="94"/>
      <c r="N32" s="93"/>
      <c r="O32" s="94"/>
      <c r="P32" s="93">
        <f>$H32      +$J32      +$L32      +$N32</f>
        <v>227000</v>
      </c>
      <c r="Q32" s="94">
        <f>$I32      +$K32      +$M32      +$O32</f>
        <v>243716</v>
      </c>
      <c r="R32" s="48">
        <f>IF(($H32      =0),0,((($J32      -$H32      )/$H32      )*100))</f>
        <v>0</v>
      </c>
      <c r="S32" s="49">
        <f>IF(($I32      =0),0,((($K32      -$I32      )/$I32      )*100))</f>
        <v>-50.912694528726632</v>
      </c>
      <c r="T32" s="48">
        <f>IF(($E32      =0),0,(($P32      /$E32      )*100))</f>
        <v>20.304114490161002</v>
      </c>
      <c r="U32" s="50">
        <f>IF(($E32      =0),0,(($Q32      /$E32      )*100))</f>
        <v>21.799284436493739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1118000</v>
      </c>
      <c r="C33" s="95">
        <f>C32</f>
        <v>0</v>
      </c>
      <c r="D33" s="95"/>
      <c r="E33" s="95">
        <f>$B33      +$C33      +$D33</f>
        <v>1118000</v>
      </c>
      <c r="F33" s="96">
        <f t="shared" ref="F33:O33" si="17">F32</f>
        <v>1118000</v>
      </c>
      <c r="G33" s="97">
        <f t="shared" si="17"/>
        <v>783000</v>
      </c>
      <c r="H33" s="96">
        <f t="shared" si="17"/>
        <v>0</v>
      </c>
      <c r="I33" s="97">
        <f t="shared" si="17"/>
        <v>163472</v>
      </c>
      <c r="J33" s="96">
        <f t="shared" si="17"/>
        <v>227000</v>
      </c>
      <c r="K33" s="97">
        <f t="shared" si="17"/>
        <v>80244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227000</v>
      </c>
      <c r="Q33" s="97">
        <f>$I33      +$K33      +$M33      +$O33</f>
        <v>243716</v>
      </c>
      <c r="R33" s="52">
        <f>IF(($H33      =0),0,((($J33      -$H33      )/$H33      )*100))</f>
        <v>0</v>
      </c>
      <c r="S33" s="53">
        <f>IF(($I33      =0),0,((($K33      -$I33      )/$I33      )*100))</f>
        <v>-50.912694528726632</v>
      </c>
      <c r="T33" s="52">
        <f>IF($E33   =0,0,($P33   /$E33   )*100)</f>
        <v>20.304114490161002</v>
      </c>
      <c r="U33" s="54">
        <f>IF($E33   =0,0,($Q33   /$E33   )*100)</f>
        <v>21.799284436493739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5107000</v>
      </c>
      <c r="C51" s="92">
        <v>0</v>
      </c>
      <c r="D51" s="92"/>
      <c r="E51" s="92">
        <f t="shared" si="26"/>
        <v>5107000</v>
      </c>
      <c r="F51" s="93">
        <v>5107000</v>
      </c>
      <c r="G51" s="94">
        <v>3107000</v>
      </c>
      <c r="H51" s="93"/>
      <c r="I51" s="94">
        <v>3046217</v>
      </c>
      <c r="J51" s="93">
        <v>333000</v>
      </c>
      <c r="K51" s="94">
        <v>2275799</v>
      </c>
      <c r="L51" s="93"/>
      <c r="M51" s="94"/>
      <c r="N51" s="93"/>
      <c r="O51" s="94"/>
      <c r="P51" s="93">
        <f t="shared" si="27"/>
        <v>333000</v>
      </c>
      <c r="Q51" s="94">
        <f t="shared" si="28"/>
        <v>5322016</v>
      </c>
      <c r="R51" s="48">
        <f t="shared" si="29"/>
        <v>0</v>
      </c>
      <c r="S51" s="49">
        <f t="shared" si="30"/>
        <v>-25.290975659317773</v>
      </c>
      <c r="T51" s="48">
        <f t="shared" si="31"/>
        <v>6.5204621108282748</v>
      </c>
      <c r="U51" s="50">
        <f t="shared" si="32"/>
        <v>104.2102212649305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5107000</v>
      </c>
      <c r="C53" s="95">
        <f>SUM(C42:C52)</f>
        <v>0</v>
      </c>
      <c r="D53" s="95"/>
      <c r="E53" s="95">
        <f t="shared" si="26"/>
        <v>5107000</v>
      </c>
      <c r="F53" s="96">
        <f t="shared" ref="F53:O53" si="33">SUM(F42:F52)</f>
        <v>5107000</v>
      </c>
      <c r="G53" s="97">
        <f t="shared" si="33"/>
        <v>3107000</v>
      </c>
      <c r="H53" s="96">
        <f t="shared" si="33"/>
        <v>0</v>
      </c>
      <c r="I53" s="97">
        <f t="shared" si="33"/>
        <v>3046217</v>
      </c>
      <c r="J53" s="96">
        <f t="shared" si="33"/>
        <v>333000</v>
      </c>
      <c r="K53" s="97">
        <f t="shared" si="33"/>
        <v>2275799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333000</v>
      </c>
      <c r="Q53" s="97">
        <f t="shared" si="28"/>
        <v>5322016</v>
      </c>
      <c r="R53" s="52">
        <f t="shared" si="29"/>
        <v>0</v>
      </c>
      <c r="S53" s="53">
        <f t="shared" si="30"/>
        <v>-25.290975659317773</v>
      </c>
      <c r="T53" s="52">
        <f>IF((+$E43+$E45+$E47+$E48+$E51) =0,0,(P53   /(+$E43+$E45+$E47+$E48+$E51) )*100)</f>
        <v>6.5204621108282748</v>
      </c>
      <c r="U53" s="54">
        <f>IF((+$E43+$E45+$E47+$E48+$E51) =0,0,(Q53   /(+$E43+$E45+$E47+$E48+$E51) )*100)</f>
        <v>104.2102212649305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18775000</v>
      </c>
      <c r="C67" s="104">
        <f>SUM(C9:C15,C18:C23,C26:C29,C32,C35:C39,C42:C52,C55:C58,C61:C65)</f>
        <v>0</v>
      </c>
      <c r="D67" s="104"/>
      <c r="E67" s="104">
        <f t="shared" si="35"/>
        <v>18775000</v>
      </c>
      <c r="F67" s="105">
        <f t="shared" ref="F67:O67" si="43">SUM(F9:F15,F18:F23,F26:F29,F32,F35:F39,F42:F52,F55:F58,F61:F65)</f>
        <v>18775000</v>
      </c>
      <c r="G67" s="106">
        <f t="shared" si="43"/>
        <v>5440000</v>
      </c>
      <c r="H67" s="105">
        <f t="shared" si="43"/>
        <v>205000</v>
      </c>
      <c r="I67" s="106">
        <f t="shared" si="43"/>
        <v>3394213</v>
      </c>
      <c r="J67" s="105">
        <f t="shared" si="43"/>
        <v>775000</v>
      </c>
      <c r="K67" s="106">
        <f t="shared" si="43"/>
        <v>2864403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980000</v>
      </c>
      <c r="Q67" s="106">
        <f t="shared" si="37"/>
        <v>6258616</v>
      </c>
      <c r="R67" s="61">
        <f t="shared" si="38"/>
        <v>278.04878048780483</v>
      </c>
      <c r="S67" s="62">
        <f t="shared" si="39"/>
        <v>-15.609214860705558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5.5133614627285512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35.21021659634318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26260000</v>
      </c>
      <c r="C69" s="92">
        <v>0</v>
      </c>
      <c r="D69" s="92"/>
      <c r="E69" s="92">
        <f>$B69      +$C69      +$D69</f>
        <v>26260000</v>
      </c>
      <c r="F69" s="93">
        <v>26260000</v>
      </c>
      <c r="G69" s="94">
        <v>14308000</v>
      </c>
      <c r="H69" s="93">
        <v>338000</v>
      </c>
      <c r="I69" s="94">
        <v>337808</v>
      </c>
      <c r="J69" s="93">
        <v>5761000</v>
      </c>
      <c r="K69" s="94">
        <v>4986339</v>
      </c>
      <c r="L69" s="93"/>
      <c r="M69" s="94"/>
      <c r="N69" s="93"/>
      <c r="O69" s="94"/>
      <c r="P69" s="93">
        <f>$H69      +$J69      +$L69      +$N69</f>
        <v>6099000</v>
      </c>
      <c r="Q69" s="94">
        <f>$I69      +$K69      +$M69      +$O69</f>
        <v>5324147</v>
      </c>
      <c r="R69" s="48">
        <f>IF(($H69      =0),0,((($J69      -$H69      )/$H69      )*100))</f>
        <v>1604.437869822485</v>
      </c>
      <c r="S69" s="49">
        <f>IF(($I69      =0),0,((($K69      -$I69      )/$I69      )*100))</f>
        <v>1376.0867119784018</v>
      </c>
      <c r="T69" s="48">
        <f>IF(($E69      =0),0,(($P69      /$E69      )*100))</f>
        <v>23.225437928408223</v>
      </c>
      <c r="U69" s="50">
        <f>IF(($E69      =0),0,(($Q69      /$E69      )*100))</f>
        <v>20.27474105102818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26260000</v>
      </c>
      <c r="C70" s="101">
        <f>C69</f>
        <v>0</v>
      </c>
      <c r="D70" s="101"/>
      <c r="E70" s="101">
        <f>$B70      +$C70      +$D70</f>
        <v>26260000</v>
      </c>
      <c r="F70" s="102">
        <f t="shared" ref="F70:O70" si="44">F69</f>
        <v>26260000</v>
      </c>
      <c r="G70" s="103">
        <f t="shared" si="44"/>
        <v>14308000</v>
      </c>
      <c r="H70" s="102">
        <f t="shared" si="44"/>
        <v>338000</v>
      </c>
      <c r="I70" s="103">
        <f t="shared" si="44"/>
        <v>337808</v>
      </c>
      <c r="J70" s="102">
        <f t="shared" si="44"/>
        <v>5761000</v>
      </c>
      <c r="K70" s="103">
        <f t="shared" si="44"/>
        <v>4986339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6099000</v>
      </c>
      <c r="Q70" s="103">
        <f>$I70      +$K70      +$M70      +$O70</f>
        <v>5324147</v>
      </c>
      <c r="R70" s="57">
        <f>IF(($H70      =0),0,((($J70      -$H70      )/$H70      )*100))</f>
        <v>1604.437869822485</v>
      </c>
      <c r="S70" s="58">
        <f>IF(($I70      =0),0,((($K70      -$I70      )/$I70      )*100))</f>
        <v>1376.0867119784018</v>
      </c>
      <c r="T70" s="57">
        <f>IF($E70   =0,0,($P70   /$E70   )*100)</f>
        <v>23.225437928408223</v>
      </c>
      <c r="U70" s="59">
        <f>IF($E70   =0,0,($Q70   /$E70 )*100)</f>
        <v>20.27474105102818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26260000</v>
      </c>
      <c r="C71" s="104">
        <f>C69</f>
        <v>0</v>
      </c>
      <c r="D71" s="104"/>
      <c r="E71" s="104">
        <f>$B71      +$C71      +$D71</f>
        <v>26260000</v>
      </c>
      <c r="F71" s="105">
        <f t="shared" ref="F71:O71" si="45">F69</f>
        <v>26260000</v>
      </c>
      <c r="G71" s="106">
        <f t="shared" si="45"/>
        <v>14308000</v>
      </c>
      <c r="H71" s="105">
        <f t="shared" si="45"/>
        <v>338000</v>
      </c>
      <c r="I71" s="106">
        <f t="shared" si="45"/>
        <v>337808</v>
      </c>
      <c r="J71" s="105">
        <f t="shared" si="45"/>
        <v>5761000</v>
      </c>
      <c r="K71" s="106">
        <f t="shared" si="45"/>
        <v>4986339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6099000</v>
      </c>
      <c r="Q71" s="106">
        <f>$I71      +$K71      +$M71      +$O71</f>
        <v>5324147</v>
      </c>
      <c r="R71" s="61">
        <f>IF(($H71      =0),0,((($J71      -$H71      )/$H71      )*100))</f>
        <v>1604.437869822485</v>
      </c>
      <c r="S71" s="62">
        <f>IF(($I71      =0),0,((($K71      -$I71      )/$I71      )*100))</f>
        <v>1376.0867119784018</v>
      </c>
      <c r="T71" s="61">
        <f>IF($E71   =0,0,($P71   /$E71   )*100)</f>
        <v>23.225437928408223</v>
      </c>
      <c r="U71" s="65">
        <f>IF($E71   =0,0,($Q71   /$E71   )*100)</f>
        <v>20.27474105102818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45035000</v>
      </c>
      <c r="C72" s="104">
        <f>SUM(C9:C15,C18:C23,C26:C29,C32,C35:C39,C42:C52,C55:C58,C61:C65,C69)</f>
        <v>0</v>
      </c>
      <c r="D72" s="104"/>
      <c r="E72" s="104">
        <f>$B72      +$C72      +$D72</f>
        <v>45035000</v>
      </c>
      <c r="F72" s="105">
        <f t="shared" ref="F72:O72" si="46">SUM(F9:F15,F18:F23,F26:F29,F32,F35:F39,F42:F52,F55:F58,F61:F65,F69)</f>
        <v>45035000</v>
      </c>
      <c r="G72" s="106">
        <f t="shared" si="46"/>
        <v>19748000</v>
      </c>
      <c r="H72" s="105">
        <f t="shared" si="46"/>
        <v>543000</v>
      </c>
      <c r="I72" s="106">
        <f t="shared" si="46"/>
        <v>3732021</v>
      </c>
      <c r="J72" s="105">
        <f t="shared" si="46"/>
        <v>6536000</v>
      </c>
      <c r="K72" s="106">
        <f t="shared" si="46"/>
        <v>7850742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7079000</v>
      </c>
      <c r="Q72" s="106">
        <f>$I72      +$K72      +$M72      +$O72</f>
        <v>11582763</v>
      </c>
      <c r="R72" s="61">
        <f>IF(($H72      =0),0,((($J72      -$H72      )/$H72      )*100))</f>
        <v>1103.683241252302</v>
      </c>
      <c r="S72" s="62">
        <f>IF(($I72      =0),0,((($K72      -$I72      )/$I72      )*100))</f>
        <v>110.36167802914292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16.07584875667083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26.303538094697398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mmOgrYSecLifgWX4hmb9srlyRYVHnQQm5b0+M85zeRR7JcVZKlFEUTHOTCEI5xBk6uUMLkyKmI1nWyjoOpTjQ==" saltValue="Otd2ZKJ40wvWKPmt1oSl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1750000</v>
      </c>
      <c r="C10" s="92">
        <v>0</v>
      </c>
      <c r="D10" s="92"/>
      <c r="E10" s="92">
        <f t="shared" ref="E10:E16" si="0">$B10      +$C10      +$D10</f>
        <v>1750000</v>
      </c>
      <c r="F10" s="93">
        <v>1750000</v>
      </c>
      <c r="G10" s="94">
        <v>1750000</v>
      </c>
      <c r="H10" s="93">
        <v>738000</v>
      </c>
      <c r="I10" s="94"/>
      <c r="J10" s="93">
        <v>546000</v>
      </c>
      <c r="K10" s="94">
        <v>874800</v>
      </c>
      <c r="L10" s="93"/>
      <c r="M10" s="94"/>
      <c r="N10" s="93"/>
      <c r="O10" s="94"/>
      <c r="P10" s="93">
        <f t="shared" ref="P10:P16" si="1">$H10      +$J10      +$L10      +$N10</f>
        <v>1284000</v>
      </c>
      <c r="Q10" s="94">
        <f t="shared" ref="Q10:Q16" si="2">$I10      +$K10      +$M10      +$O10</f>
        <v>874800</v>
      </c>
      <c r="R10" s="48">
        <f t="shared" ref="R10:R16" si="3">IF(($H10      =0),0,((($J10      -$H10      )/$H10      )*100))</f>
        <v>-26.016260162601629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73.371428571428581</v>
      </c>
      <c r="U10" s="50">
        <f t="shared" ref="U10:U15" si="6">IF(($E10      =0),0,(($Q10      /$E10      )*100))</f>
        <v>49.988571428571426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1750000</v>
      </c>
      <c r="C16" s="95">
        <f>SUM(C9:C15)</f>
        <v>0</v>
      </c>
      <c r="D16" s="95"/>
      <c r="E16" s="95">
        <f t="shared" si="0"/>
        <v>1750000</v>
      </c>
      <c r="F16" s="96">
        <f t="shared" ref="F16:O16" si="7">SUM(F9:F15)</f>
        <v>1750000</v>
      </c>
      <c r="G16" s="97">
        <f t="shared" si="7"/>
        <v>1750000</v>
      </c>
      <c r="H16" s="96">
        <f t="shared" si="7"/>
        <v>738000</v>
      </c>
      <c r="I16" s="97">
        <f t="shared" si="7"/>
        <v>0</v>
      </c>
      <c r="J16" s="96">
        <f t="shared" si="7"/>
        <v>546000</v>
      </c>
      <c r="K16" s="97">
        <f t="shared" si="7"/>
        <v>874800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1284000</v>
      </c>
      <c r="Q16" s="97">
        <f t="shared" si="2"/>
        <v>874800</v>
      </c>
      <c r="R16" s="52">
        <f t="shared" si="3"/>
        <v>-26.016260162601629</v>
      </c>
      <c r="S16" s="53">
        <f t="shared" si="4"/>
        <v>0</v>
      </c>
      <c r="T16" s="52">
        <f>IF((SUM($E9:$E13)+$E15)=0,0,(P16/(SUM($E9:$E13)+$E15)*100))</f>
        <v>73.371428571428581</v>
      </c>
      <c r="U16" s="54">
        <f>IF((SUM($E9:$E13)+$E15)=0,0,(Q16/(SUM($E9:$E13)+$E15)*100))</f>
        <v>49.988571428571426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1098000</v>
      </c>
      <c r="C32" s="92">
        <v>0</v>
      </c>
      <c r="D32" s="92"/>
      <c r="E32" s="92">
        <f>$B32      +$C32      +$D32</f>
        <v>1098000</v>
      </c>
      <c r="F32" s="93">
        <v>1098000</v>
      </c>
      <c r="G32" s="94">
        <v>769000</v>
      </c>
      <c r="H32" s="93">
        <v>353000</v>
      </c>
      <c r="I32" s="94">
        <v>274500</v>
      </c>
      <c r="J32" s="93">
        <v>314000</v>
      </c>
      <c r="K32" s="94"/>
      <c r="L32" s="93"/>
      <c r="M32" s="94"/>
      <c r="N32" s="93"/>
      <c r="O32" s="94"/>
      <c r="P32" s="93">
        <f>$H32      +$J32      +$L32      +$N32</f>
        <v>667000</v>
      </c>
      <c r="Q32" s="94">
        <f>$I32      +$K32      +$M32      +$O32</f>
        <v>274500</v>
      </c>
      <c r="R32" s="48">
        <f>IF(($H32      =0),0,((($J32      -$H32      )/$H32      )*100))</f>
        <v>-11.048158640226628</v>
      </c>
      <c r="S32" s="49">
        <f>IF(($I32      =0),0,((($K32      -$I32      )/$I32      )*100))</f>
        <v>-100</v>
      </c>
      <c r="T32" s="48">
        <f>IF(($E32      =0),0,(($P32      /$E32      )*100))</f>
        <v>60.746812386156648</v>
      </c>
      <c r="U32" s="50">
        <f>IF(($E32      =0),0,(($Q32      /$E32      )*100))</f>
        <v>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769000</v>
      </c>
      <c r="H33" s="96">
        <f t="shared" si="17"/>
        <v>353000</v>
      </c>
      <c r="I33" s="97">
        <f t="shared" si="17"/>
        <v>274500</v>
      </c>
      <c r="J33" s="96">
        <f t="shared" si="17"/>
        <v>314000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667000</v>
      </c>
      <c r="Q33" s="97">
        <f>$I33      +$K33      +$M33      +$O33</f>
        <v>274500</v>
      </c>
      <c r="R33" s="52">
        <f>IF(($H33      =0),0,((($J33      -$H33      )/$H33      )*100))</f>
        <v>-11.048158640226628</v>
      </c>
      <c r="S33" s="53">
        <f>IF(($I33      =0),0,((($K33      -$I33      )/$I33      )*100))</f>
        <v>-100</v>
      </c>
      <c r="T33" s="52">
        <f>IF($E33   =0,0,($P33   /$E33   )*100)</f>
        <v>60.746812386156648</v>
      </c>
      <c r="U33" s="54">
        <f>IF($E33   =0,0,($Q33   /$E33   )*100)</f>
        <v>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7496000</v>
      </c>
      <c r="C51" s="92">
        <v>0</v>
      </c>
      <c r="D51" s="92"/>
      <c r="E51" s="92">
        <f t="shared" si="26"/>
        <v>7496000</v>
      </c>
      <c r="F51" s="93">
        <v>7496000</v>
      </c>
      <c r="G51" s="94">
        <v>2000000</v>
      </c>
      <c r="H51" s="93"/>
      <c r="I51" s="94">
        <v>15720</v>
      </c>
      <c r="J51" s="93">
        <v>270000</v>
      </c>
      <c r="K51" s="94">
        <v>292465</v>
      </c>
      <c r="L51" s="93"/>
      <c r="M51" s="94"/>
      <c r="N51" s="93"/>
      <c r="O51" s="94"/>
      <c r="P51" s="93">
        <f t="shared" si="27"/>
        <v>270000</v>
      </c>
      <c r="Q51" s="94">
        <f t="shared" si="28"/>
        <v>308185</v>
      </c>
      <c r="R51" s="48">
        <f t="shared" si="29"/>
        <v>0</v>
      </c>
      <c r="S51" s="49">
        <f t="shared" si="30"/>
        <v>1760.4643765903309</v>
      </c>
      <c r="T51" s="48">
        <f t="shared" si="31"/>
        <v>3.6019210245464248</v>
      </c>
      <c r="U51" s="50">
        <f t="shared" si="32"/>
        <v>4.111326040554963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7496000</v>
      </c>
      <c r="C53" s="95">
        <f>SUM(C42:C52)</f>
        <v>0</v>
      </c>
      <c r="D53" s="95"/>
      <c r="E53" s="95">
        <f t="shared" si="26"/>
        <v>7496000</v>
      </c>
      <c r="F53" s="96">
        <f t="shared" ref="F53:O53" si="33">SUM(F42:F52)</f>
        <v>7496000</v>
      </c>
      <c r="G53" s="97">
        <f t="shared" si="33"/>
        <v>2000000</v>
      </c>
      <c r="H53" s="96">
        <f t="shared" si="33"/>
        <v>0</v>
      </c>
      <c r="I53" s="97">
        <f t="shared" si="33"/>
        <v>15720</v>
      </c>
      <c r="J53" s="96">
        <f t="shared" si="33"/>
        <v>270000</v>
      </c>
      <c r="K53" s="97">
        <f t="shared" si="33"/>
        <v>292465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270000</v>
      </c>
      <c r="Q53" s="97">
        <f t="shared" si="28"/>
        <v>308185</v>
      </c>
      <c r="R53" s="52">
        <f t="shared" si="29"/>
        <v>0</v>
      </c>
      <c r="S53" s="53">
        <f t="shared" si="30"/>
        <v>1760.4643765903309</v>
      </c>
      <c r="T53" s="52">
        <f>IF((+$E43+$E45+$E47+$E48+$E51) =0,0,(P53   /(+$E43+$E45+$E47+$E48+$E51) )*100)</f>
        <v>3.6019210245464248</v>
      </c>
      <c r="U53" s="54">
        <f>IF((+$E43+$E45+$E47+$E48+$E51) =0,0,(Q53   /(+$E43+$E45+$E47+$E48+$E51) )*100)</f>
        <v>4.111326040554963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10344000</v>
      </c>
      <c r="C67" s="104">
        <f>SUM(C9:C15,C18:C23,C26:C29,C32,C35:C39,C42:C52,C55:C58,C61:C65)</f>
        <v>0</v>
      </c>
      <c r="D67" s="104"/>
      <c r="E67" s="104">
        <f t="shared" si="35"/>
        <v>10344000</v>
      </c>
      <c r="F67" s="105">
        <f t="shared" ref="F67:O67" si="43">SUM(F9:F15,F18:F23,F26:F29,F32,F35:F39,F42:F52,F55:F58,F61:F65)</f>
        <v>10344000</v>
      </c>
      <c r="G67" s="106">
        <f t="shared" si="43"/>
        <v>4519000</v>
      </c>
      <c r="H67" s="105">
        <f t="shared" si="43"/>
        <v>1091000</v>
      </c>
      <c r="I67" s="106">
        <f t="shared" si="43"/>
        <v>290220</v>
      </c>
      <c r="J67" s="105">
        <f t="shared" si="43"/>
        <v>1130000</v>
      </c>
      <c r="K67" s="106">
        <f t="shared" si="43"/>
        <v>1167265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2221000</v>
      </c>
      <c r="Q67" s="106">
        <f t="shared" si="37"/>
        <v>1457485</v>
      </c>
      <c r="R67" s="61">
        <f t="shared" si="38"/>
        <v>3.5747021081576533</v>
      </c>
      <c r="S67" s="62">
        <f t="shared" si="39"/>
        <v>302.20005513059061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21.471384377416861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14.090148878576953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6719000</v>
      </c>
      <c r="C69" s="92">
        <v>0</v>
      </c>
      <c r="D69" s="92"/>
      <c r="E69" s="92">
        <f>$B69      +$C69      +$D69</f>
        <v>6719000</v>
      </c>
      <c r="F69" s="93">
        <v>6719000</v>
      </c>
      <c r="G69" s="94">
        <v>1718000</v>
      </c>
      <c r="H69" s="93">
        <v>84000</v>
      </c>
      <c r="I69" s="94"/>
      <c r="J69" s="93">
        <v>398000</v>
      </c>
      <c r="K69" s="94">
        <v>328461</v>
      </c>
      <c r="L69" s="93"/>
      <c r="M69" s="94"/>
      <c r="N69" s="93"/>
      <c r="O69" s="94"/>
      <c r="P69" s="93">
        <f>$H69      +$J69      +$L69      +$N69</f>
        <v>482000</v>
      </c>
      <c r="Q69" s="94">
        <f>$I69      +$K69      +$M69      +$O69</f>
        <v>328461</v>
      </c>
      <c r="R69" s="48">
        <f>IF(($H69      =0),0,((($J69      -$H69      )/$H69      )*100))</f>
        <v>373.8095238095238</v>
      </c>
      <c r="S69" s="49">
        <f>IF(($I69      =0),0,((($K69      -$I69      )/$I69      )*100))</f>
        <v>0</v>
      </c>
      <c r="T69" s="48">
        <f>IF(($E69      =0),0,(($P69      /$E69      )*100))</f>
        <v>7.1736865605000739</v>
      </c>
      <c r="U69" s="50">
        <f>IF(($E69      =0),0,(($Q69      /$E69      )*100))</f>
        <v>4.8885399613037652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6719000</v>
      </c>
      <c r="C70" s="101">
        <f>C69</f>
        <v>0</v>
      </c>
      <c r="D70" s="101"/>
      <c r="E70" s="101">
        <f>$B70      +$C70      +$D70</f>
        <v>6719000</v>
      </c>
      <c r="F70" s="102">
        <f t="shared" ref="F70:O70" si="44">F69</f>
        <v>6719000</v>
      </c>
      <c r="G70" s="103">
        <f t="shared" si="44"/>
        <v>1718000</v>
      </c>
      <c r="H70" s="102">
        <f t="shared" si="44"/>
        <v>84000</v>
      </c>
      <c r="I70" s="103">
        <f t="shared" si="44"/>
        <v>0</v>
      </c>
      <c r="J70" s="102">
        <f t="shared" si="44"/>
        <v>398000</v>
      </c>
      <c r="K70" s="103">
        <f t="shared" si="44"/>
        <v>328461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482000</v>
      </c>
      <c r="Q70" s="103">
        <f>$I70      +$K70      +$M70      +$O70</f>
        <v>328461</v>
      </c>
      <c r="R70" s="57">
        <f>IF(($H70      =0),0,((($J70      -$H70      )/$H70      )*100))</f>
        <v>373.8095238095238</v>
      </c>
      <c r="S70" s="58">
        <f>IF(($I70      =0),0,((($K70      -$I70      )/$I70      )*100))</f>
        <v>0</v>
      </c>
      <c r="T70" s="57">
        <f>IF($E70   =0,0,($P70   /$E70   )*100)</f>
        <v>7.1736865605000739</v>
      </c>
      <c r="U70" s="59">
        <f>IF($E70   =0,0,($Q70   /$E70 )*100)</f>
        <v>4.8885399613037652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6719000</v>
      </c>
      <c r="C71" s="104">
        <f>C69</f>
        <v>0</v>
      </c>
      <c r="D71" s="104"/>
      <c r="E71" s="104">
        <f>$B71      +$C71      +$D71</f>
        <v>6719000</v>
      </c>
      <c r="F71" s="105">
        <f t="shared" ref="F71:O71" si="45">F69</f>
        <v>6719000</v>
      </c>
      <c r="G71" s="106">
        <f t="shared" si="45"/>
        <v>1718000</v>
      </c>
      <c r="H71" s="105">
        <f t="shared" si="45"/>
        <v>84000</v>
      </c>
      <c r="I71" s="106">
        <f t="shared" si="45"/>
        <v>0</v>
      </c>
      <c r="J71" s="105">
        <f t="shared" si="45"/>
        <v>398000</v>
      </c>
      <c r="K71" s="106">
        <f t="shared" si="45"/>
        <v>328461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482000</v>
      </c>
      <c r="Q71" s="106">
        <f>$I71      +$K71      +$M71      +$O71</f>
        <v>328461</v>
      </c>
      <c r="R71" s="61">
        <f>IF(($H71      =0),0,((($J71      -$H71      )/$H71      )*100))</f>
        <v>373.8095238095238</v>
      </c>
      <c r="S71" s="62">
        <f>IF(($I71      =0),0,((($K71      -$I71      )/$I71      )*100))</f>
        <v>0</v>
      </c>
      <c r="T71" s="61">
        <f>IF($E71   =0,0,($P71   /$E71   )*100)</f>
        <v>7.1736865605000739</v>
      </c>
      <c r="U71" s="65">
        <f>IF($E71   =0,0,($Q71   /$E71   )*100)</f>
        <v>4.8885399613037652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17063000</v>
      </c>
      <c r="C72" s="104">
        <f>SUM(C9:C15,C18:C23,C26:C29,C32,C35:C39,C42:C52,C55:C58,C61:C65,C69)</f>
        <v>0</v>
      </c>
      <c r="D72" s="104"/>
      <c r="E72" s="104">
        <f>$B72      +$C72      +$D72</f>
        <v>17063000</v>
      </c>
      <c r="F72" s="105">
        <f t="shared" ref="F72:O72" si="46">SUM(F9:F15,F18:F23,F26:F29,F32,F35:F39,F42:F52,F55:F58,F61:F65,F69)</f>
        <v>17063000</v>
      </c>
      <c r="G72" s="106">
        <f t="shared" si="46"/>
        <v>6237000</v>
      </c>
      <c r="H72" s="105">
        <f t="shared" si="46"/>
        <v>1175000</v>
      </c>
      <c r="I72" s="106">
        <f t="shared" si="46"/>
        <v>290220</v>
      </c>
      <c r="J72" s="105">
        <f t="shared" si="46"/>
        <v>1528000</v>
      </c>
      <c r="K72" s="106">
        <f t="shared" si="46"/>
        <v>1495726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2703000</v>
      </c>
      <c r="Q72" s="106">
        <f>$I72      +$K72      +$M72      +$O72</f>
        <v>1785946</v>
      </c>
      <c r="R72" s="61">
        <f>IF(($H72      =0),0,((($J72      -$H72      )/$H72      )*100))</f>
        <v>30.042553191489361</v>
      </c>
      <c r="S72" s="62">
        <f>IF(($I72      =0),0,((($K72      -$I72      )/$I72      )*100))</f>
        <v>415.37661084694372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15.841294028013831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10.466776065170251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NWy/kc7YZSVYI2fZsJHgptcBx1drJRYzcIc6TTce0DtOXbIlMQi4MNjTOek74UOjlPUPFgXJ89xhRfmX/iIjQ==" saltValue="1k+4AinnNayY5FFNT+zM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193000</v>
      </c>
      <c r="I10" s="94">
        <v>193095</v>
      </c>
      <c r="J10" s="93">
        <v>126000</v>
      </c>
      <c r="K10" s="94">
        <v>125531</v>
      </c>
      <c r="L10" s="93"/>
      <c r="M10" s="94"/>
      <c r="N10" s="93"/>
      <c r="O10" s="94"/>
      <c r="P10" s="93">
        <f t="shared" ref="P10:P16" si="1">$H10      +$J10      +$L10      +$N10</f>
        <v>319000</v>
      </c>
      <c r="Q10" s="94">
        <f t="shared" ref="Q10:Q16" si="2">$I10      +$K10      +$M10      +$O10</f>
        <v>318626</v>
      </c>
      <c r="R10" s="48">
        <f t="shared" ref="R10:R16" si="3">IF(($H10      =0),0,((($J10      -$H10      )/$H10      )*100))</f>
        <v>-34.715025906735754</v>
      </c>
      <c r="S10" s="49">
        <f t="shared" ref="S10:S16" si="4">IF(($I10      =0),0,((($K10      -$I10      )/$I10      )*100))</f>
        <v>-34.990030813848108</v>
      </c>
      <c r="T10" s="48">
        <f t="shared" ref="T10:T15" si="5">IF(($E10      =0),0,(($P10      /$E10      )*100))</f>
        <v>31.900000000000002</v>
      </c>
      <c r="U10" s="50">
        <f t="shared" ref="U10:U15" si="6">IF(($E10      =0),0,(($Q10      /$E10      )*100))</f>
        <v>31.8626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193000</v>
      </c>
      <c r="I16" s="97">
        <f t="shared" si="7"/>
        <v>193095</v>
      </c>
      <c r="J16" s="96">
        <f t="shared" si="7"/>
        <v>126000</v>
      </c>
      <c r="K16" s="97">
        <f t="shared" si="7"/>
        <v>125531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319000</v>
      </c>
      <c r="Q16" s="97">
        <f t="shared" si="2"/>
        <v>318626</v>
      </c>
      <c r="R16" s="52">
        <f t="shared" si="3"/>
        <v>-34.715025906735754</v>
      </c>
      <c r="S16" s="53">
        <f t="shared" si="4"/>
        <v>-34.990030813848108</v>
      </c>
      <c r="T16" s="52">
        <f>IF((SUM($E9:$E13)+$E15)=0,0,(P16/(SUM($E9:$E13)+$E15)*100))</f>
        <v>31.900000000000002</v>
      </c>
      <c r="U16" s="54">
        <f>IF((SUM($E9:$E13)+$E15)=0,0,(Q16/(SUM($E9:$E13)+$E15)*100))</f>
        <v>31.8626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2586000</v>
      </c>
      <c r="C29" s="92">
        <v>0</v>
      </c>
      <c r="D29" s="92"/>
      <c r="E29" s="92">
        <f>$B29      +$C29      +$D29</f>
        <v>2586000</v>
      </c>
      <c r="F29" s="93">
        <v>2586000</v>
      </c>
      <c r="G29" s="94">
        <v>1810000</v>
      </c>
      <c r="H29" s="93">
        <v>783000</v>
      </c>
      <c r="I29" s="94">
        <v>681449</v>
      </c>
      <c r="J29" s="93">
        <v>484000</v>
      </c>
      <c r="K29" s="94">
        <v>736678</v>
      </c>
      <c r="L29" s="93"/>
      <c r="M29" s="94"/>
      <c r="N29" s="93"/>
      <c r="O29" s="94"/>
      <c r="P29" s="93">
        <f>$H29      +$J29      +$L29      +$N29</f>
        <v>1267000</v>
      </c>
      <c r="Q29" s="94">
        <f>$I29      +$K29      +$M29      +$O29</f>
        <v>1418127</v>
      </c>
      <c r="R29" s="48">
        <f>IF(($H29      =0),0,((($J29      -$H29      )/$H29      )*100))</f>
        <v>-38.186462324393361</v>
      </c>
      <c r="S29" s="49">
        <f>IF(($I29      =0),0,((($K29      -$I29      )/$I29      )*100))</f>
        <v>8.1046417266736039</v>
      </c>
      <c r="T29" s="48">
        <f>IF(($E29      =0),0,(($P29      /$E29      )*100))</f>
        <v>48.99458623356535</v>
      </c>
      <c r="U29" s="50">
        <f>IF(($E29      =0),0,(($Q29      /$E29      )*100))</f>
        <v>54.838631090487247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2586000</v>
      </c>
      <c r="C30" s="95">
        <f>SUM(C26:C29)</f>
        <v>0</v>
      </c>
      <c r="D30" s="95"/>
      <c r="E30" s="95">
        <f>$B30      +$C30      +$D30</f>
        <v>2586000</v>
      </c>
      <c r="F30" s="96">
        <f t="shared" ref="F30:O30" si="16">SUM(F26:F29)</f>
        <v>2586000</v>
      </c>
      <c r="G30" s="97">
        <f t="shared" si="16"/>
        <v>1810000</v>
      </c>
      <c r="H30" s="96">
        <f t="shared" si="16"/>
        <v>783000</v>
      </c>
      <c r="I30" s="97">
        <f t="shared" si="16"/>
        <v>681449</v>
      </c>
      <c r="J30" s="96">
        <f t="shared" si="16"/>
        <v>484000</v>
      </c>
      <c r="K30" s="97">
        <f t="shared" si="16"/>
        <v>736678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1267000</v>
      </c>
      <c r="Q30" s="97">
        <f>$I30      +$K30      +$M30      +$O30</f>
        <v>1418127</v>
      </c>
      <c r="R30" s="52">
        <f>IF(($H30      =0),0,((($J30      -$H30      )/$H30      )*100))</f>
        <v>-38.186462324393361</v>
      </c>
      <c r="S30" s="53">
        <f>IF(($I30      =0),0,((($K30      -$I30      )/$I30      )*100))</f>
        <v>8.1046417266736039</v>
      </c>
      <c r="T30" s="52">
        <f>IF($E30   =0,0,($P30   /$E30   )*100)</f>
        <v>48.99458623356535</v>
      </c>
      <c r="U30" s="54">
        <f>IF($E30   =0,0,($Q30   /$E30   )*100)</f>
        <v>54.838631090487247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1401000</v>
      </c>
      <c r="C32" s="92">
        <v>0</v>
      </c>
      <c r="D32" s="92"/>
      <c r="E32" s="92">
        <f>$B32      +$C32      +$D32</f>
        <v>1401000</v>
      </c>
      <c r="F32" s="93">
        <v>1401000</v>
      </c>
      <c r="G32" s="94">
        <v>981000</v>
      </c>
      <c r="H32" s="93">
        <v>91000</v>
      </c>
      <c r="I32" s="94">
        <v>181396</v>
      </c>
      <c r="J32" s="93"/>
      <c r="K32" s="94">
        <v>387167</v>
      </c>
      <c r="L32" s="93"/>
      <c r="M32" s="94"/>
      <c r="N32" s="93"/>
      <c r="O32" s="94"/>
      <c r="P32" s="93">
        <f>$H32      +$J32      +$L32      +$N32</f>
        <v>91000</v>
      </c>
      <c r="Q32" s="94">
        <f>$I32      +$K32      +$M32      +$O32</f>
        <v>568563</v>
      </c>
      <c r="R32" s="48">
        <f>IF(($H32      =0),0,((($J32      -$H32      )/$H32      )*100))</f>
        <v>-100</v>
      </c>
      <c r="S32" s="49">
        <f>IF(($I32      =0),0,((($K32      -$I32      )/$I32      )*100))</f>
        <v>113.43745176299367</v>
      </c>
      <c r="T32" s="48">
        <f>IF(($E32      =0),0,(($P32      /$E32      )*100))</f>
        <v>6.4953604568165595</v>
      </c>
      <c r="U32" s="50">
        <f>IF(($E32      =0),0,(($Q32      /$E32      )*100))</f>
        <v>40.582655246252678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1401000</v>
      </c>
      <c r="C33" s="95">
        <f>C32</f>
        <v>0</v>
      </c>
      <c r="D33" s="95"/>
      <c r="E33" s="95">
        <f>$B33      +$C33      +$D33</f>
        <v>1401000</v>
      </c>
      <c r="F33" s="96">
        <f t="shared" ref="F33:O33" si="17">F32</f>
        <v>1401000</v>
      </c>
      <c r="G33" s="97">
        <f t="shared" si="17"/>
        <v>981000</v>
      </c>
      <c r="H33" s="96">
        <f t="shared" si="17"/>
        <v>91000</v>
      </c>
      <c r="I33" s="97">
        <f t="shared" si="17"/>
        <v>181396</v>
      </c>
      <c r="J33" s="96">
        <f t="shared" si="17"/>
        <v>0</v>
      </c>
      <c r="K33" s="97">
        <f t="shared" si="17"/>
        <v>387167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91000</v>
      </c>
      <c r="Q33" s="97">
        <f>$I33      +$K33      +$M33      +$O33</f>
        <v>568563</v>
      </c>
      <c r="R33" s="52">
        <f>IF(($H33      =0),0,((($J33      -$H33      )/$H33      )*100))</f>
        <v>-100</v>
      </c>
      <c r="S33" s="53">
        <f>IF(($I33      =0),0,((($K33      -$I33      )/$I33      )*100))</f>
        <v>113.43745176299367</v>
      </c>
      <c r="T33" s="52">
        <f>IF($E33   =0,0,($P33   /$E33   )*100)</f>
        <v>6.4953604568165595</v>
      </c>
      <c r="U33" s="54">
        <f>IF($E33   =0,0,($Q33   /$E33   )*100)</f>
        <v>40.582655246252678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4987000</v>
      </c>
      <c r="C67" s="104">
        <f>SUM(C9:C15,C18:C23,C26:C29,C32,C35:C39,C42:C52,C55:C58,C61:C65)</f>
        <v>0</v>
      </c>
      <c r="D67" s="104"/>
      <c r="E67" s="104">
        <f t="shared" si="35"/>
        <v>4987000</v>
      </c>
      <c r="F67" s="105">
        <f t="shared" ref="F67:O67" si="43">SUM(F9:F15,F18:F23,F26:F29,F32,F35:F39,F42:F52,F55:F58,F61:F65)</f>
        <v>4987000</v>
      </c>
      <c r="G67" s="106">
        <f t="shared" si="43"/>
        <v>3791000</v>
      </c>
      <c r="H67" s="105">
        <f t="shared" si="43"/>
        <v>1067000</v>
      </c>
      <c r="I67" s="106">
        <f t="shared" si="43"/>
        <v>1055940</v>
      </c>
      <c r="J67" s="105">
        <f t="shared" si="43"/>
        <v>610000</v>
      </c>
      <c r="K67" s="106">
        <f t="shared" si="43"/>
        <v>1249376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1677000</v>
      </c>
      <c r="Q67" s="106">
        <f t="shared" si="37"/>
        <v>2305316</v>
      </c>
      <c r="R67" s="61">
        <f t="shared" si="38"/>
        <v>-42.830365510777888</v>
      </c>
      <c r="S67" s="62">
        <f t="shared" si="39"/>
        <v>18.318843873704946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33.627431321435736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46.226508923200321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4987000</v>
      </c>
      <c r="C72" s="104">
        <f>SUM(C9:C15,C18:C23,C26:C29,C32,C35:C39,C42:C52,C55:C58,C61:C65,C69)</f>
        <v>0</v>
      </c>
      <c r="D72" s="104"/>
      <c r="E72" s="104">
        <f>$B72      +$C72      +$D72</f>
        <v>4987000</v>
      </c>
      <c r="F72" s="105">
        <f t="shared" ref="F72:O72" si="46">SUM(F9:F15,F18:F23,F26:F29,F32,F35:F39,F42:F52,F55:F58,F61:F65,F69)</f>
        <v>4987000</v>
      </c>
      <c r="G72" s="106">
        <f t="shared" si="46"/>
        <v>3791000</v>
      </c>
      <c r="H72" s="105">
        <f t="shared" si="46"/>
        <v>1067000</v>
      </c>
      <c r="I72" s="106">
        <f t="shared" si="46"/>
        <v>1055940</v>
      </c>
      <c r="J72" s="105">
        <f t="shared" si="46"/>
        <v>610000</v>
      </c>
      <c r="K72" s="106">
        <f t="shared" si="46"/>
        <v>1249376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1677000</v>
      </c>
      <c r="Q72" s="106">
        <f>$I72      +$K72      +$M72      +$O72</f>
        <v>2305316</v>
      </c>
      <c r="R72" s="61">
        <f>IF(($H72      =0),0,((($J72      -$H72      )/$H72      )*100))</f>
        <v>-42.830365510777888</v>
      </c>
      <c r="S72" s="62">
        <f>IF(($I72      =0),0,((($K72      -$I72      )/$I72      )*100))</f>
        <v>18.318843873704946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33.627431321435736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46.226508923200321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4M36AYPZ38cWrG60zMdb4tKAx4BjBkXr/EhRW4QwPiCYbGlLzHHk5yVvtU1LTQIr44n00dEyfGBcUfGM0ftWg==" saltValue="yeOwJI1DDdKpsLyQJWre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581000</v>
      </c>
      <c r="I10" s="94">
        <v>637942</v>
      </c>
      <c r="J10" s="93">
        <v>532000</v>
      </c>
      <c r="K10" s="94">
        <v>362739</v>
      </c>
      <c r="L10" s="93"/>
      <c r="M10" s="94"/>
      <c r="N10" s="93"/>
      <c r="O10" s="94"/>
      <c r="P10" s="93">
        <f t="shared" ref="P10:P16" si="1">$H10      +$J10      +$L10      +$N10</f>
        <v>1113000</v>
      </c>
      <c r="Q10" s="94">
        <f t="shared" ref="Q10:Q16" si="2">$I10      +$K10      +$M10      +$O10</f>
        <v>1000681</v>
      </c>
      <c r="R10" s="48">
        <f t="shared" ref="R10:R16" si="3">IF(($H10      =0),0,((($J10      -$H10      )/$H10      )*100))</f>
        <v>-8.4337349397590362</v>
      </c>
      <c r="S10" s="49">
        <f t="shared" ref="S10:S16" si="4">IF(($I10      =0),0,((($K10      -$I10      )/$I10      )*100))</f>
        <v>-43.139188202062257</v>
      </c>
      <c r="T10" s="48">
        <f t="shared" ref="T10:T15" si="5">IF(($E10      =0),0,(($P10      /$E10      )*100))</f>
        <v>67.454545454545453</v>
      </c>
      <c r="U10" s="50">
        <f t="shared" ref="U10:U15" si="6">IF(($E10      =0),0,(($Q10      /$E10      )*100))</f>
        <v>60.647333333333329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581000</v>
      </c>
      <c r="I16" s="97">
        <f t="shared" si="7"/>
        <v>637942</v>
      </c>
      <c r="J16" s="96">
        <f t="shared" si="7"/>
        <v>532000</v>
      </c>
      <c r="K16" s="97">
        <f t="shared" si="7"/>
        <v>362739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1113000</v>
      </c>
      <c r="Q16" s="97">
        <f t="shared" si="2"/>
        <v>1000681</v>
      </c>
      <c r="R16" s="52">
        <f t="shared" si="3"/>
        <v>-8.4337349397590362</v>
      </c>
      <c r="S16" s="53">
        <f t="shared" si="4"/>
        <v>-43.139188202062257</v>
      </c>
      <c r="T16" s="52">
        <f>IF((SUM($E9:$E13)+$E15)=0,0,(P16/(SUM($E9:$E13)+$E15)*100))</f>
        <v>67.454545454545453</v>
      </c>
      <c r="U16" s="54">
        <f>IF((SUM($E9:$E13)+$E15)=0,0,(Q16/(SUM($E9:$E13)+$E15)*100))</f>
        <v>60.647333333333329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1243000</v>
      </c>
      <c r="C32" s="92">
        <v>0</v>
      </c>
      <c r="D32" s="92"/>
      <c r="E32" s="92">
        <f>$B32      +$C32      +$D32</f>
        <v>1243000</v>
      </c>
      <c r="F32" s="93">
        <v>1243000</v>
      </c>
      <c r="G32" s="94">
        <v>311000</v>
      </c>
      <c r="H32" s="93">
        <v>600000</v>
      </c>
      <c r="I32" s="94">
        <v>600020</v>
      </c>
      <c r="J32" s="93">
        <v>346000</v>
      </c>
      <c r="K32" s="94">
        <v>548550</v>
      </c>
      <c r="L32" s="93"/>
      <c r="M32" s="94"/>
      <c r="N32" s="93"/>
      <c r="O32" s="94"/>
      <c r="P32" s="93">
        <f>$H32      +$J32      +$L32      +$N32</f>
        <v>946000</v>
      </c>
      <c r="Q32" s="94">
        <f>$I32      +$K32      +$M32      +$O32</f>
        <v>1148570</v>
      </c>
      <c r="R32" s="48">
        <f>IF(($H32      =0),0,((($J32      -$H32      )/$H32      )*100))</f>
        <v>-42.333333333333336</v>
      </c>
      <c r="S32" s="49">
        <f>IF(($I32      =0),0,((($K32      -$I32      )/$I32      )*100))</f>
        <v>-8.5780473984200523</v>
      </c>
      <c r="T32" s="48">
        <f>IF(($E32      =0),0,(($P32      /$E32      )*100))</f>
        <v>76.106194690265482</v>
      </c>
      <c r="U32" s="50">
        <f>IF(($E32      =0),0,(($Q32      /$E32      )*100))</f>
        <v>92.403057119871278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1243000</v>
      </c>
      <c r="C33" s="95">
        <f>C32</f>
        <v>0</v>
      </c>
      <c r="D33" s="95"/>
      <c r="E33" s="95">
        <f>$B33      +$C33      +$D33</f>
        <v>1243000</v>
      </c>
      <c r="F33" s="96">
        <f t="shared" ref="F33:O33" si="17">F32</f>
        <v>1243000</v>
      </c>
      <c r="G33" s="97">
        <f t="shared" si="17"/>
        <v>311000</v>
      </c>
      <c r="H33" s="96">
        <f t="shared" si="17"/>
        <v>600000</v>
      </c>
      <c r="I33" s="97">
        <f t="shared" si="17"/>
        <v>600020</v>
      </c>
      <c r="J33" s="96">
        <f t="shared" si="17"/>
        <v>346000</v>
      </c>
      <c r="K33" s="97">
        <f t="shared" si="17"/>
        <v>548550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946000</v>
      </c>
      <c r="Q33" s="97">
        <f>$I33      +$K33      +$M33      +$O33</f>
        <v>1148570</v>
      </c>
      <c r="R33" s="52">
        <f>IF(($H33      =0),0,((($J33      -$H33      )/$H33      )*100))</f>
        <v>-42.333333333333336</v>
      </c>
      <c r="S33" s="53">
        <f>IF(($I33      =0),0,((($K33      -$I33      )/$I33      )*100))</f>
        <v>-8.5780473984200523</v>
      </c>
      <c r="T33" s="52">
        <f>IF($E33   =0,0,($P33   /$E33   )*100)</f>
        <v>76.106194690265482</v>
      </c>
      <c r="U33" s="54">
        <f>IF($E33   =0,0,($Q33   /$E33   )*100)</f>
        <v>92.403057119871278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2893000</v>
      </c>
      <c r="C67" s="104">
        <f>SUM(C9:C15,C18:C23,C26:C29,C32,C35:C39,C42:C52,C55:C58,C61:C65)</f>
        <v>0</v>
      </c>
      <c r="D67" s="104"/>
      <c r="E67" s="104">
        <f t="shared" si="35"/>
        <v>2893000</v>
      </c>
      <c r="F67" s="105">
        <f t="shared" ref="F67:O67" si="43">SUM(F9:F15,F18:F23,F26:F29,F32,F35:F39,F42:F52,F55:F58,F61:F65)</f>
        <v>2893000</v>
      </c>
      <c r="G67" s="106">
        <f t="shared" si="43"/>
        <v>1961000</v>
      </c>
      <c r="H67" s="105">
        <f t="shared" si="43"/>
        <v>1181000</v>
      </c>
      <c r="I67" s="106">
        <f t="shared" si="43"/>
        <v>1237962</v>
      </c>
      <c r="J67" s="105">
        <f t="shared" si="43"/>
        <v>878000</v>
      </c>
      <c r="K67" s="106">
        <f t="shared" si="43"/>
        <v>911289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2059000</v>
      </c>
      <c r="Q67" s="106">
        <f t="shared" si="37"/>
        <v>2149251</v>
      </c>
      <c r="R67" s="61">
        <f t="shared" si="38"/>
        <v>-25.656223539373414</v>
      </c>
      <c r="S67" s="62">
        <f t="shared" si="39"/>
        <v>-26.387966674259793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71.171793985482196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74.291427583823022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7718000</v>
      </c>
      <c r="C69" s="92">
        <v>0</v>
      </c>
      <c r="D69" s="92"/>
      <c r="E69" s="92">
        <f>$B69      +$C69      +$D69</f>
        <v>7718000</v>
      </c>
      <c r="F69" s="93">
        <v>7718000</v>
      </c>
      <c r="G69" s="94">
        <v>6422000</v>
      </c>
      <c r="H69" s="93">
        <v>1644000</v>
      </c>
      <c r="I69" s="94">
        <v>1804959</v>
      </c>
      <c r="J69" s="93">
        <v>4766000</v>
      </c>
      <c r="K69" s="94">
        <v>4907970</v>
      </c>
      <c r="L69" s="93"/>
      <c r="M69" s="94"/>
      <c r="N69" s="93"/>
      <c r="O69" s="94"/>
      <c r="P69" s="93">
        <f>$H69      +$J69      +$L69      +$N69</f>
        <v>6410000</v>
      </c>
      <c r="Q69" s="94">
        <f>$I69      +$K69      +$M69      +$O69</f>
        <v>6712929</v>
      </c>
      <c r="R69" s="48">
        <f>IF(($H69      =0),0,((($J69      -$H69      )/$H69      )*100))</f>
        <v>189.90267639902675</v>
      </c>
      <c r="S69" s="49">
        <f>IF(($I69      =0),0,((($K69      -$I69      )/$I69      )*100))</f>
        <v>171.91587177326466</v>
      </c>
      <c r="T69" s="48">
        <f>IF(($E69      =0),0,(($P69      /$E69      )*100))</f>
        <v>83.052604301632556</v>
      </c>
      <c r="U69" s="50">
        <f>IF(($E69      =0),0,(($Q69      /$E69      )*100))</f>
        <v>86.977571909821194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7718000</v>
      </c>
      <c r="C70" s="101">
        <f>C69</f>
        <v>0</v>
      </c>
      <c r="D70" s="101"/>
      <c r="E70" s="101">
        <f>$B70      +$C70      +$D70</f>
        <v>7718000</v>
      </c>
      <c r="F70" s="102">
        <f t="shared" ref="F70:O70" si="44">F69</f>
        <v>7718000</v>
      </c>
      <c r="G70" s="103">
        <f t="shared" si="44"/>
        <v>6422000</v>
      </c>
      <c r="H70" s="102">
        <f t="shared" si="44"/>
        <v>1644000</v>
      </c>
      <c r="I70" s="103">
        <f t="shared" si="44"/>
        <v>1804959</v>
      </c>
      <c r="J70" s="102">
        <f t="shared" si="44"/>
        <v>4766000</v>
      </c>
      <c r="K70" s="103">
        <f t="shared" si="44"/>
        <v>4907970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6410000</v>
      </c>
      <c r="Q70" s="103">
        <f>$I70      +$K70      +$M70      +$O70</f>
        <v>6712929</v>
      </c>
      <c r="R70" s="57">
        <f>IF(($H70      =0),0,((($J70      -$H70      )/$H70      )*100))</f>
        <v>189.90267639902675</v>
      </c>
      <c r="S70" s="58">
        <f>IF(($I70      =0),0,((($K70      -$I70      )/$I70      )*100))</f>
        <v>171.91587177326466</v>
      </c>
      <c r="T70" s="57">
        <f>IF($E70   =0,0,($P70   /$E70   )*100)</f>
        <v>83.052604301632556</v>
      </c>
      <c r="U70" s="59">
        <f>IF($E70   =0,0,($Q70   /$E70 )*100)</f>
        <v>86.977571909821194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7718000</v>
      </c>
      <c r="C71" s="104">
        <f>C69</f>
        <v>0</v>
      </c>
      <c r="D71" s="104"/>
      <c r="E71" s="104">
        <f>$B71      +$C71      +$D71</f>
        <v>7718000</v>
      </c>
      <c r="F71" s="105">
        <f t="shared" ref="F71:O71" si="45">F69</f>
        <v>7718000</v>
      </c>
      <c r="G71" s="106">
        <f t="shared" si="45"/>
        <v>6422000</v>
      </c>
      <c r="H71" s="105">
        <f t="shared" si="45"/>
        <v>1644000</v>
      </c>
      <c r="I71" s="106">
        <f t="shared" si="45"/>
        <v>1804959</v>
      </c>
      <c r="J71" s="105">
        <f t="shared" si="45"/>
        <v>4766000</v>
      </c>
      <c r="K71" s="106">
        <f t="shared" si="45"/>
        <v>4907970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6410000</v>
      </c>
      <c r="Q71" s="106">
        <f>$I71      +$K71      +$M71      +$O71</f>
        <v>6712929</v>
      </c>
      <c r="R71" s="61">
        <f>IF(($H71      =0),0,((($J71      -$H71      )/$H71      )*100))</f>
        <v>189.90267639902675</v>
      </c>
      <c r="S71" s="62">
        <f>IF(($I71      =0),0,((($K71      -$I71      )/$I71      )*100))</f>
        <v>171.91587177326466</v>
      </c>
      <c r="T71" s="61">
        <f>IF($E71   =0,0,($P71   /$E71   )*100)</f>
        <v>83.052604301632556</v>
      </c>
      <c r="U71" s="65">
        <f>IF($E71   =0,0,($Q71   /$E71   )*100)</f>
        <v>86.977571909821194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10611000</v>
      </c>
      <c r="C72" s="104">
        <f>SUM(C9:C15,C18:C23,C26:C29,C32,C35:C39,C42:C52,C55:C58,C61:C65,C69)</f>
        <v>0</v>
      </c>
      <c r="D72" s="104"/>
      <c r="E72" s="104">
        <f>$B72      +$C72      +$D72</f>
        <v>10611000</v>
      </c>
      <c r="F72" s="105">
        <f t="shared" ref="F72:O72" si="46">SUM(F9:F15,F18:F23,F26:F29,F32,F35:F39,F42:F52,F55:F58,F61:F65,F69)</f>
        <v>10611000</v>
      </c>
      <c r="G72" s="106">
        <f t="shared" si="46"/>
        <v>8383000</v>
      </c>
      <c r="H72" s="105">
        <f t="shared" si="46"/>
        <v>2825000</v>
      </c>
      <c r="I72" s="106">
        <f t="shared" si="46"/>
        <v>3042921</v>
      </c>
      <c r="J72" s="105">
        <f t="shared" si="46"/>
        <v>5644000</v>
      </c>
      <c r="K72" s="106">
        <f t="shared" si="46"/>
        <v>5819259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8469000</v>
      </c>
      <c r="Q72" s="106">
        <f>$I72      +$K72      +$M72      +$O72</f>
        <v>8862180</v>
      </c>
      <c r="R72" s="61">
        <f>IF(($H72      =0),0,((($J72      -$H72      )/$H72      )*100))</f>
        <v>99.787610619469021</v>
      </c>
      <c r="S72" s="62">
        <f>IF(($I72      =0),0,((($K72      -$I72      )/$I72      )*100))</f>
        <v>91.239240190593179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79.813401187446985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83.518801243992087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SxL0ZAw/cIGksHJPX1+WuwF5ap1u9tpRnxeTSnu9SeHnI7+WJy6XAdqENS7u60zVkfkm6i/MD5O8sZMkN6Hog==" saltValue="EBH6pTIzuu2uM78+N9lR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1914000</v>
      </c>
      <c r="C10" s="92">
        <v>0</v>
      </c>
      <c r="D10" s="92"/>
      <c r="E10" s="92">
        <f t="shared" ref="E10:E16" si="0">$B10      +$C10      +$D10</f>
        <v>1914000</v>
      </c>
      <c r="F10" s="93">
        <v>1914000</v>
      </c>
      <c r="G10" s="94">
        <v>1914000</v>
      </c>
      <c r="H10" s="93">
        <v>42000</v>
      </c>
      <c r="I10" s="94">
        <v>61778</v>
      </c>
      <c r="J10" s="93">
        <v>663000</v>
      </c>
      <c r="K10" s="94">
        <v>580522</v>
      </c>
      <c r="L10" s="93"/>
      <c r="M10" s="94"/>
      <c r="N10" s="93"/>
      <c r="O10" s="94"/>
      <c r="P10" s="93">
        <f t="shared" ref="P10:P16" si="1">$H10      +$J10      +$L10      +$N10</f>
        <v>705000</v>
      </c>
      <c r="Q10" s="94">
        <f t="shared" ref="Q10:Q16" si="2">$I10      +$K10      +$M10      +$O10</f>
        <v>642300</v>
      </c>
      <c r="R10" s="48">
        <f t="shared" ref="R10:R16" si="3">IF(($H10      =0),0,((($J10      -$H10      )/$H10      )*100))</f>
        <v>1478.5714285714287</v>
      </c>
      <c r="S10" s="49">
        <f t="shared" ref="S10:S16" si="4">IF(($I10      =0),0,((($K10      -$I10      )/$I10      )*100))</f>
        <v>839.69050471041464</v>
      </c>
      <c r="T10" s="48">
        <f t="shared" ref="T10:T15" si="5">IF(($E10      =0),0,(($P10      /$E10      )*100))</f>
        <v>36.83385579937304</v>
      </c>
      <c r="U10" s="50">
        <f t="shared" ref="U10:U15" si="6">IF(($E10      =0),0,(($Q10      /$E10      )*100))</f>
        <v>33.557993730407524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1914000</v>
      </c>
      <c r="C16" s="95">
        <f>SUM(C9:C15)</f>
        <v>0</v>
      </c>
      <c r="D16" s="95"/>
      <c r="E16" s="95">
        <f t="shared" si="0"/>
        <v>1914000</v>
      </c>
      <c r="F16" s="96">
        <f t="shared" ref="F16:O16" si="7">SUM(F9:F15)</f>
        <v>1914000</v>
      </c>
      <c r="G16" s="97">
        <f t="shared" si="7"/>
        <v>1914000</v>
      </c>
      <c r="H16" s="96">
        <f t="shared" si="7"/>
        <v>42000</v>
      </c>
      <c r="I16" s="97">
        <f t="shared" si="7"/>
        <v>61778</v>
      </c>
      <c r="J16" s="96">
        <f t="shared" si="7"/>
        <v>663000</v>
      </c>
      <c r="K16" s="97">
        <f t="shared" si="7"/>
        <v>580522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705000</v>
      </c>
      <c r="Q16" s="97">
        <f t="shared" si="2"/>
        <v>642300</v>
      </c>
      <c r="R16" s="52">
        <f t="shared" si="3"/>
        <v>1478.5714285714287</v>
      </c>
      <c r="S16" s="53">
        <f t="shared" si="4"/>
        <v>839.69050471041464</v>
      </c>
      <c r="T16" s="52">
        <f>IF((SUM($E9:$E13)+$E15)=0,0,(P16/(SUM($E9:$E13)+$E15)*100))</f>
        <v>36.83385579937304</v>
      </c>
      <c r="U16" s="54">
        <f>IF((SUM($E9:$E13)+$E15)=0,0,(Q16/(SUM($E9:$E13)+$E15)*100))</f>
        <v>33.557993730407524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1285000</v>
      </c>
      <c r="C32" s="92">
        <v>0</v>
      </c>
      <c r="D32" s="92"/>
      <c r="E32" s="92">
        <f>$B32      +$C32      +$D32</f>
        <v>1285000</v>
      </c>
      <c r="F32" s="93">
        <v>1285000</v>
      </c>
      <c r="G32" s="94">
        <v>900000</v>
      </c>
      <c r="H32" s="93">
        <v>380000</v>
      </c>
      <c r="I32" s="94">
        <v>381387</v>
      </c>
      <c r="J32" s="93">
        <v>366000</v>
      </c>
      <c r="K32" s="94">
        <v>377154</v>
      </c>
      <c r="L32" s="93"/>
      <c r="M32" s="94"/>
      <c r="N32" s="93"/>
      <c r="O32" s="94"/>
      <c r="P32" s="93">
        <f>$H32      +$J32      +$L32      +$N32</f>
        <v>746000</v>
      </c>
      <c r="Q32" s="94">
        <f>$I32      +$K32      +$M32      +$O32</f>
        <v>758541</v>
      </c>
      <c r="R32" s="48">
        <f>IF(($H32      =0),0,((($J32      -$H32      )/$H32      )*100))</f>
        <v>-3.6842105263157889</v>
      </c>
      <c r="S32" s="49">
        <f>IF(($I32      =0),0,((($K32      -$I32      )/$I32      )*100))</f>
        <v>-1.1098962471190681</v>
      </c>
      <c r="T32" s="48">
        <f>IF(($E32      =0),0,(($P32      /$E32      )*100))</f>
        <v>58.054474708171213</v>
      </c>
      <c r="U32" s="50">
        <f>IF(($E32      =0),0,(($Q32      /$E32      )*100))</f>
        <v>59.030428015564205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1285000</v>
      </c>
      <c r="C33" s="95">
        <f>C32</f>
        <v>0</v>
      </c>
      <c r="D33" s="95"/>
      <c r="E33" s="95">
        <f>$B33      +$C33      +$D33</f>
        <v>1285000</v>
      </c>
      <c r="F33" s="96">
        <f t="shared" ref="F33:O33" si="17">F32</f>
        <v>1285000</v>
      </c>
      <c r="G33" s="97">
        <f t="shared" si="17"/>
        <v>900000</v>
      </c>
      <c r="H33" s="96">
        <f t="shared" si="17"/>
        <v>380000</v>
      </c>
      <c r="I33" s="97">
        <f t="shared" si="17"/>
        <v>381387</v>
      </c>
      <c r="J33" s="96">
        <f t="shared" si="17"/>
        <v>366000</v>
      </c>
      <c r="K33" s="97">
        <f t="shared" si="17"/>
        <v>377154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746000</v>
      </c>
      <c r="Q33" s="97">
        <f>$I33      +$K33      +$M33      +$O33</f>
        <v>758541</v>
      </c>
      <c r="R33" s="52">
        <f>IF(($H33      =0),0,((($J33      -$H33      )/$H33      )*100))</f>
        <v>-3.6842105263157889</v>
      </c>
      <c r="S33" s="53">
        <f>IF(($I33      =0),0,((($K33      -$I33      )/$I33      )*100))</f>
        <v>-1.1098962471190681</v>
      </c>
      <c r="T33" s="52">
        <f>IF($E33   =0,0,($P33   /$E33   )*100)</f>
        <v>58.054474708171213</v>
      </c>
      <c r="U33" s="54">
        <f>IF($E33   =0,0,($Q33   /$E33   )*100)</f>
        <v>59.030428015564205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6100000</v>
      </c>
      <c r="C35" s="92">
        <v>0</v>
      </c>
      <c r="D35" s="92"/>
      <c r="E35" s="92">
        <f t="shared" ref="E35:E40" si="18">$B35      +$C35      +$D35</f>
        <v>6100000</v>
      </c>
      <c r="F35" s="93">
        <v>6100000</v>
      </c>
      <c r="G35" s="94">
        <v>5000000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6100000</v>
      </c>
      <c r="C40" s="95">
        <f>SUM(C35:C39)</f>
        <v>0</v>
      </c>
      <c r="D40" s="95"/>
      <c r="E40" s="95">
        <f t="shared" si="18"/>
        <v>6100000</v>
      </c>
      <c r="F40" s="96">
        <f t="shared" ref="F40:O40" si="25">SUM(F35:F39)</f>
        <v>6100000</v>
      </c>
      <c r="G40" s="97">
        <f t="shared" si="25"/>
        <v>5000000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9299000</v>
      </c>
      <c r="C67" s="104">
        <f>SUM(C9:C15,C18:C23,C26:C29,C32,C35:C39,C42:C52,C55:C58,C61:C65)</f>
        <v>0</v>
      </c>
      <c r="D67" s="104"/>
      <c r="E67" s="104">
        <f t="shared" si="35"/>
        <v>9299000</v>
      </c>
      <c r="F67" s="105">
        <f t="shared" ref="F67:O67" si="43">SUM(F9:F15,F18:F23,F26:F29,F32,F35:F39,F42:F52,F55:F58,F61:F65)</f>
        <v>9299000</v>
      </c>
      <c r="G67" s="106">
        <f t="shared" si="43"/>
        <v>7814000</v>
      </c>
      <c r="H67" s="105">
        <f t="shared" si="43"/>
        <v>422000</v>
      </c>
      <c r="I67" s="106">
        <f t="shared" si="43"/>
        <v>443165</v>
      </c>
      <c r="J67" s="105">
        <f t="shared" si="43"/>
        <v>1029000</v>
      </c>
      <c r="K67" s="106">
        <f t="shared" si="43"/>
        <v>957676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1451000</v>
      </c>
      <c r="Q67" s="106">
        <f t="shared" si="37"/>
        <v>1400841</v>
      </c>
      <c r="R67" s="61">
        <f t="shared" si="38"/>
        <v>143.8388625592417</v>
      </c>
      <c r="S67" s="62">
        <f t="shared" si="39"/>
        <v>116.09919555921608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15.603828368641789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15.064426282395956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14521000</v>
      </c>
      <c r="C69" s="92">
        <v>0</v>
      </c>
      <c r="D69" s="92"/>
      <c r="E69" s="92">
        <f>$B69      +$C69      +$D69</f>
        <v>14521000</v>
      </c>
      <c r="F69" s="93">
        <v>14521000</v>
      </c>
      <c r="G69" s="94">
        <v>10609000</v>
      </c>
      <c r="H69" s="93">
        <v>5802000</v>
      </c>
      <c r="I69" s="94">
        <v>5802563</v>
      </c>
      <c r="J69" s="93">
        <v>1582000</v>
      </c>
      <c r="K69" s="94">
        <v>1757184</v>
      </c>
      <c r="L69" s="93"/>
      <c r="M69" s="94"/>
      <c r="N69" s="93"/>
      <c r="O69" s="94"/>
      <c r="P69" s="93">
        <f>$H69      +$J69      +$L69      +$N69</f>
        <v>7384000</v>
      </c>
      <c r="Q69" s="94">
        <f>$I69      +$K69      +$M69      +$O69</f>
        <v>7559747</v>
      </c>
      <c r="R69" s="48">
        <f>IF(($H69      =0),0,((($J69      -$H69      )/$H69      )*100))</f>
        <v>-72.733540158566015</v>
      </c>
      <c r="S69" s="49">
        <f>IF(($I69      =0),0,((($K69      -$I69      )/$I69      )*100))</f>
        <v>-69.717106044346266</v>
      </c>
      <c r="T69" s="48">
        <f>IF(($E69      =0),0,(($P69      /$E69      )*100))</f>
        <v>50.850492390331247</v>
      </c>
      <c r="U69" s="50">
        <f>IF(($E69      =0),0,(($Q69      /$E69      )*100))</f>
        <v>52.060787824529989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14521000</v>
      </c>
      <c r="C70" s="101">
        <f>C69</f>
        <v>0</v>
      </c>
      <c r="D70" s="101"/>
      <c r="E70" s="101">
        <f>$B70      +$C70      +$D70</f>
        <v>14521000</v>
      </c>
      <c r="F70" s="102">
        <f t="shared" ref="F70:O70" si="44">F69</f>
        <v>14521000</v>
      </c>
      <c r="G70" s="103">
        <f t="shared" si="44"/>
        <v>10609000</v>
      </c>
      <c r="H70" s="102">
        <f t="shared" si="44"/>
        <v>5802000</v>
      </c>
      <c r="I70" s="103">
        <f t="shared" si="44"/>
        <v>5802563</v>
      </c>
      <c r="J70" s="102">
        <f t="shared" si="44"/>
        <v>1582000</v>
      </c>
      <c r="K70" s="103">
        <f t="shared" si="44"/>
        <v>1757184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7384000</v>
      </c>
      <c r="Q70" s="103">
        <f>$I70      +$K70      +$M70      +$O70</f>
        <v>7559747</v>
      </c>
      <c r="R70" s="57">
        <f>IF(($H70      =0),0,((($J70      -$H70      )/$H70      )*100))</f>
        <v>-72.733540158566015</v>
      </c>
      <c r="S70" s="58">
        <f>IF(($I70      =0),0,((($K70      -$I70      )/$I70      )*100))</f>
        <v>-69.717106044346266</v>
      </c>
      <c r="T70" s="57">
        <f>IF($E70   =0,0,($P70   /$E70   )*100)</f>
        <v>50.850492390331247</v>
      </c>
      <c r="U70" s="59">
        <f>IF($E70   =0,0,($Q70   /$E70 )*100)</f>
        <v>52.060787824529989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14521000</v>
      </c>
      <c r="C71" s="104">
        <f>C69</f>
        <v>0</v>
      </c>
      <c r="D71" s="104"/>
      <c r="E71" s="104">
        <f>$B71      +$C71      +$D71</f>
        <v>14521000</v>
      </c>
      <c r="F71" s="105">
        <f t="shared" ref="F71:O71" si="45">F69</f>
        <v>14521000</v>
      </c>
      <c r="G71" s="106">
        <f t="shared" si="45"/>
        <v>10609000</v>
      </c>
      <c r="H71" s="105">
        <f t="shared" si="45"/>
        <v>5802000</v>
      </c>
      <c r="I71" s="106">
        <f t="shared" si="45"/>
        <v>5802563</v>
      </c>
      <c r="J71" s="105">
        <f t="shared" si="45"/>
        <v>1582000</v>
      </c>
      <c r="K71" s="106">
        <f t="shared" si="45"/>
        <v>1757184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7384000</v>
      </c>
      <c r="Q71" s="106">
        <f>$I71      +$K71      +$M71      +$O71</f>
        <v>7559747</v>
      </c>
      <c r="R71" s="61">
        <f>IF(($H71      =0),0,((($J71      -$H71      )/$H71      )*100))</f>
        <v>-72.733540158566015</v>
      </c>
      <c r="S71" s="62">
        <f>IF(($I71      =0),0,((($K71      -$I71      )/$I71      )*100))</f>
        <v>-69.717106044346266</v>
      </c>
      <c r="T71" s="61">
        <f>IF($E71   =0,0,($P71   /$E71   )*100)</f>
        <v>50.850492390331247</v>
      </c>
      <c r="U71" s="65">
        <f>IF($E71   =0,0,($Q71   /$E71   )*100)</f>
        <v>52.060787824529989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23820000</v>
      </c>
      <c r="C72" s="104">
        <f>SUM(C9:C15,C18:C23,C26:C29,C32,C35:C39,C42:C52,C55:C58,C61:C65,C69)</f>
        <v>0</v>
      </c>
      <c r="D72" s="104"/>
      <c r="E72" s="104">
        <f>$B72      +$C72      +$D72</f>
        <v>23820000</v>
      </c>
      <c r="F72" s="105">
        <f t="shared" ref="F72:O72" si="46">SUM(F9:F15,F18:F23,F26:F29,F32,F35:F39,F42:F52,F55:F58,F61:F65,F69)</f>
        <v>23820000</v>
      </c>
      <c r="G72" s="106">
        <f t="shared" si="46"/>
        <v>18423000</v>
      </c>
      <c r="H72" s="105">
        <f t="shared" si="46"/>
        <v>6224000</v>
      </c>
      <c r="I72" s="106">
        <f t="shared" si="46"/>
        <v>6245728</v>
      </c>
      <c r="J72" s="105">
        <f t="shared" si="46"/>
        <v>2611000</v>
      </c>
      <c r="K72" s="106">
        <f t="shared" si="46"/>
        <v>2714860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8835000</v>
      </c>
      <c r="Q72" s="106">
        <f>$I72      +$K72      +$M72      +$O72</f>
        <v>8960588</v>
      </c>
      <c r="R72" s="61">
        <f>IF(($H72      =0),0,((($J72      -$H72      )/$H72      )*100))</f>
        <v>-58.049485861182518</v>
      </c>
      <c r="S72" s="62">
        <f>IF(($I72      =0),0,((($K72      -$I72      )/$I72      )*100))</f>
        <v>-56.53252911430021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37.090680100755669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37.617917716204872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6dpwmhg5SxlrSDQW7ElVQZHVerUWXpe9T4AMingTgBr/0fug9DbFX4B/XMJaRwA+O0PnKBPxR518iq3njrr6Q==" saltValue="fj52FhMR+RYwkVlv1aCb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307000</v>
      </c>
      <c r="I10" s="94"/>
      <c r="J10" s="93">
        <v>155000</v>
      </c>
      <c r="K10" s="94">
        <v>487049</v>
      </c>
      <c r="L10" s="93"/>
      <c r="M10" s="94"/>
      <c r="N10" s="93"/>
      <c r="O10" s="94"/>
      <c r="P10" s="93">
        <f t="shared" ref="P10:P16" si="1">$H10      +$J10      +$L10      +$N10</f>
        <v>462000</v>
      </c>
      <c r="Q10" s="94">
        <f t="shared" ref="Q10:Q16" si="2">$I10      +$K10      +$M10      +$O10</f>
        <v>487049</v>
      </c>
      <c r="R10" s="48">
        <f t="shared" ref="R10:R16" si="3">IF(($H10      =0),0,((($J10      -$H10      )/$H10      )*100))</f>
        <v>-49.511400651465799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46.2</v>
      </c>
      <c r="U10" s="50">
        <f t="shared" ref="U10:U15" si="6">IF(($E10      =0),0,(($Q10      /$E10      )*100))</f>
        <v>48.704900000000002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307000</v>
      </c>
      <c r="I16" s="97">
        <f t="shared" si="7"/>
        <v>0</v>
      </c>
      <c r="J16" s="96">
        <f t="shared" si="7"/>
        <v>155000</v>
      </c>
      <c r="K16" s="97">
        <f t="shared" si="7"/>
        <v>487049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462000</v>
      </c>
      <c r="Q16" s="97">
        <f t="shared" si="2"/>
        <v>487049</v>
      </c>
      <c r="R16" s="52">
        <f t="shared" si="3"/>
        <v>-49.511400651465799</v>
      </c>
      <c r="S16" s="53">
        <f t="shared" si="4"/>
        <v>0</v>
      </c>
      <c r="T16" s="52">
        <f>IF((SUM($E9:$E13)+$E15)=0,0,(P16/(SUM($E9:$E13)+$E15)*100))</f>
        <v>46.2</v>
      </c>
      <c r="U16" s="54">
        <f>IF((SUM($E9:$E13)+$E15)=0,0,(Q16/(SUM($E9:$E13)+$E15)*100))</f>
        <v>48.704900000000002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500000</v>
      </c>
      <c r="C19" s="92">
        <v>0</v>
      </c>
      <c r="D19" s="92"/>
      <c r="E19" s="92">
        <f t="shared" si="8"/>
        <v>500000</v>
      </c>
      <c r="F19" s="93">
        <v>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500000</v>
      </c>
      <c r="C24" s="95">
        <f>SUM(C18:C23)</f>
        <v>0</v>
      </c>
      <c r="D24" s="95"/>
      <c r="E24" s="95">
        <f t="shared" si="8"/>
        <v>500000</v>
      </c>
      <c r="F24" s="96">
        <f t="shared" ref="F24:O24" si="15">SUM(F18:F23)</f>
        <v>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2748000</v>
      </c>
      <c r="C29" s="92">
        <v>0</v>
      </c>
      <c r="D29" s="92"/>
      <c r="E29" s="92">
        <f>$B29      +$C29      +$D29</f>
        <v>2748000</v>
      </c>
      <c r="F29" s="93">
        <v>2748000</v>
      </c>
      <c r="G29" s="94">
        <v>1924000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2748000</v>
      </c>
      <c r="C30" s="95">
        <f>SUM(C26:C29)</f>
        <v>0</v>
      </c>
      <c r="D30" s="95"/>
      <c r="E30" s="95">
        <f>$B30      +$C30      +$D30</f>
        <v>2748000</v>
      </c>
      <c r="F30" s="96">
        <f t="shared" ref="F30:O30" si="16">SUM(F26:F29)</f>
        <v>2748000</v>
      </c>
      <c r="G30" s="97">
        <f t="shared" si="16"/>
        <v>1924000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1413000</v>
      </c>
      <c r="C32" s="92">
        <v>0</v>
      </c>
      <c r="D32" s="92"/>
      <c r="E32" s="92">
        <f>$B32      +$C32      +$D32</f>
        <v>1413000</v>
      </c>
      <c r="F32" s="93">
        <v>1413000</v>
      </c>
      <c r="G32" s="94">
        <v>989000</v>
      </c>
      <c r="H32" s="93">
        <v>306000</v>
      </c>
      <c r="I32" s="94"/>
      <c r="J32" s="93">
        <v>305000</v>
      </c>
      <c r="K32" s="94">
        <v>610663</v>
      </c>
      <c r="L32" s="93"/>
      <c r="M32" s="94"/>
      <c r="N32" s="93"/>
      <c r="O32" s="94"/>
      <c r="P32" s="93">
        <f>$H32      +$J32      +$L32      +$N32</f>
        <v>611000</v>
      </c>
      <c r="Q32" s="94">
        <f>$I32      +$K32      +$M32      +$O32</f>
        <v>610663</v>
      </c>
      <c r="R32" s="48">
        <f>IF(($H32      =0),0,((($J32      -$H32      )/$H32      )*100))</f>
        <v>-0.32679738562091504</v>
      </c>
      <c r="S32" s="49">
        <f>IF(($I32      =0),0,((($K32      -$I32      )/$I32      )*100))</f>
        <v>0</v>
      </c>
      <c r="T32" s="48">
        <f>IF(($E32      =0),0,(($P32      /$E32      )*100))</f>
        <v>43.241330502476998</v>
      </c>
      <c r="U32" s="50">
        <f>IF(($E32      =0),0,(($Q32      /$E32      )*100))</f>
        <v>43.217480537862698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1413000</v>
      </c>
      <c r="C33" s="95">
        <f>C32</f>
        <v>0</v>
      </c>
      <c r="D33" s="95"/>
      <c r="E33" s="95">
        <f>$B33      +$C33      +$D33</f>
        <v>1413000</v>
      </c>
      <c r="F33" s="96">
        <f t="shared" ref="F33:O33" si="17">F32</f>
        <v>1413000</v>
      </c>
      <c r="G33" s="97">
        <f t="shared" si="17"/>
        <v>989000</v>
      </c>
      <c r="H33" s="96">
        <f t="shared" si="17"/>
        <v>306000</v>
      </c>
      <c r="I33" s="97">
        <f t="shared" si="17"/>
        <v>0</v>
      </c>
      <c r="J33" s="96">
        <f t="shared" si="17"/>
        <v>305000</v>
      </c>
      <c r="K33" s="97">
        <f t="shared" si="17"/>
        <v>610663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611000</v>
      </c>
      <c r="Q33" s="97">
        <f>$I33      +$K33      +$M33      +$O33</f>
        <v>610663</v>
      </c>
      <c r="R33" s="52">
        <f>IF(($H33      =0),0,((($J33      -$H33      )/$H33      )*100))</f>
        <v>-0.32679738562091504</v>
      </c>
      <c r="S33" s="53">
        <f>IF(($I33      =0),0,((($K33      -$I33      )/$I33      )*100))</f>
        <v>0</v>
      </c>
      <c r="T33" s="52">
        <f>IF($E33   =0,0,($P33   /$E33   )*100)</f>
        <v>43.241330502476998</v>
      </c>
      <c r="U33" s="54">
        <f>IF($E33   =0,0,($Q33   /$E33   )*100)</f>
        <v>43.217480537862698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5661000</v>
      </c>
      <c r="C67" s="104">
        <f>SUM(C9:C15,C18:C23,C26:C29,C32,C35:C39,C42:C52,C55:C58,C61:C65)</f>
        <v>0</v>
      </c>
      <c r="D67" s="104"/>
      <c r="E67" s="104">
        <f t="shared" si="35"/>
        <v>5661000</v>
      </c>
      <c r="F67" s="105">
        <f t="shared" ref="F67:O67" si="43">SUM(F9:F15,F18:F23,F26:F29,F32,F35:F39,F42:F52,F55:F58,F61:F65)</f>
        <v>5661000</v>
      </c>
      <c r="G67" s="106">
        <f t="shared" si="43"/>
        <v>3913000</v>
      </c>
      <c r="H67" s="105">
        <f t="shared" si="43"/>
        <v>613000</v>
      </c>
      <c r="I67" s="106">
        <f t="shared" si="43"/>
        <v>0</v>
      </c>
      <c r="J67" s="105">
        <f t="shared" si="43"/>
        <v>460000</v>
      </c>
      <c r="K67" s="106">
        <f t="shared" si="43"/>
        <v>1097712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1073000</v>
      </c>
      <c r="Q67" s="106">
        <f t="shared" si="37"/>
        <v>1097712</v>
      </c>
      <c r="R67" s="61">
        <f t="shared" si="38"/>
        <v>-24.95921696574225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20.790544468126331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21.269366401860104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5661000</v>
      </c>
      <c r="C72" s="104">
        <f>SUM(C9:C15,C18:C23,C26:C29,C32,C35:C39,C42:C52,C55:C58,C61:C65,C69)</f>
        <v>0</v>
      </c>
      <c r="D72" s="104"/>
      <c r="E72" s="104">
        <f>$B72      +$C72      +$D72</f>
        <v>5661000</v>
      </c>
      <c r="F72" s="105">
        <f t="shared" ref="F72:O72" si="46">SUM(F9:F15,F18:F23,F26:F29,F32,F35:F39,F42:F52,F55:F58,F61:F65,F69)</f>
        <v>5661000</v>
      </c>
      <c r="G72" s="106">
        <f t="shared" si="46"/>
        <v>3913000</v>
      </c>
      <c r="H72" s="105">
        <f t="shared" si="46"/>
        <v>613000</v>
      </c>
      <c r="I72" s="106">
        <f t="shared" si="46"/>
        <v>0</v>
      </c>
      <c r="J72" s="105">
        <f t="shared" si="46"/>
        <v>460000</v>
      </c>
      <c r="K72" s="106">
        <f t="shared" si="46"/>
        <v>1097712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1073000</v>
      </c>
      <c r="Q72" s="106">
        <f>$I72      +$K72      +$M72      +$O72</f>
        <v>1097712</v>
      </c>
      <c r="R72" s="61">
        <f>IF(($H72      =0),0,((($J72      -$H72      )/$H72      )*100))</f>
        <v>-24.95921696574225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20.790544468126331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21.269366401860104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VKMqsbgxlpjtXPHY6zMS7eIvexlt6C9qPBpJqr6jFIQKJFtkyxH/wsJhu2amdgp9SJO2MQRJWPD33+lIBkU8w==" saltValue="GIJ+XUPJc+SmydUepfsE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268000</v>
      </c>
      <c r="I10" s="94"/>
      <c r="J10" s="93">
        <v>171000</v>
      </c>
      <c r="K10" s="94">
        <v>334667</v>
      </c>
      <c r="L10" s="93"/>
      <c r="M10" s="94"/>
      <c r="N10" s="93"/>
      <c r="O10" s="94"/>
      <c r="P10" s="93">
        <f t="shared" ref="P10:P16" si="1">$H10      +$J10      +$L10      +$N10</f>
        <v>439000</v>
      </c>
      <c r="Q10" s="94">
        <f t="shared" ref="Q10:Q16" si="2">$I10      +$K10      +$M10      +$O10</f>
        <v>334667</v>
      </c>
      <c r="R10" s="48">
        <f t="shared" ref="R10:R16" si="3">IF(($H10      =0),0,((($J10      -$H10      )/$H10      )*100))</f>
        <v>-36.194029850746269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43.9</v>
      </c>
      <c r="U10" s="50">
        <f t="shared" ref="U10:U15" si="6">IF(($E10      =0),0,(($Q10      /$E10      )*100))</f>
        <v>33.466699999999996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268000</v>
      </c>
      <c r="I16" s="97">
        <f t="shared" si="7"/>
        <v>0</v>
      </c>
      <c r="J16" s="96">
        <f t="shared" si="7"/>
        <v>171000</v>
      </c>
      <c r="K16" s="97">
        <f t="shared" si="7"/>
        <v>334667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439000</v>
      </c>
      <c r="Q16" s="97">
        <f t="shared" si="2"/>
        <v>334667</v>
      </c>
      <c r="R16" s="52">
        <f t="shared" si="3"/>
        <v>-36.194029850746269</v>
      </c>
      <c r="S16" s="53">
        <f t="shared" si="4"/>
        <v>0</v>
      </c>
      <c r="T16" s="52">
        <f>IF((SUM($E9:$E13)+$E15)=0,0,(P16/(SUM($E9:$E13)+$E15)*100))</f>
        <v>43.9</v>
      </c>
      <c r="U16" s="54">
        <f>IF((SUM($E9:$E13)+$E15)=0,0,(Q16/(SUM($E9:$E13)+$E15)*100))</f>
        <v>33.466699999999996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2708000</v>
      </c>
      <c r="C29" s="92">
        <v>0</v>
      </c>
      <c r="D29" s="92"/>
      <c r="E29" s="92">
        <f>$B29      +$C29      +$D29</f>
        <v>2708000</v>
      </c>
      <c r="F29" s="93">
        <v>2708000</v>
      </c>
      <c r="G29" s="94">
        <v>1896000</v>
      </c>
      <c r="H29" s="93">
        <v>418000</v>
      </c>
      <c r="I29" s="94"/>
      <c r="J29" s="93">
        <v>22000</v>
      </c>
      <c r="K29" s="94">
        <v>480010</v>
      </c>
      <c r="L29" s="93"/>
      <c r="M29" s="94"/>
      <c r="N29" s="93"/>
      <c r="O29" s="94"/>
      <c r="P29" s="93">
        <f>$H29      +$J29      +$L29      +$N29</f>
        <v>440000</v>
      </c>
      <c r="Q29" s="94">
        <f>$I29      +$K29      +$M29      +$O29</f>
        <v>480010</v>
      </c>
      <c r="R29" s="48">
        <f>IF(($H29      =0),0,((($J29      -$H29      )/$H29      )*100))</f>
        <v>-94.73684210526315</v>
      </c>
      <c r="S29" s="49">
        <f>IF(($I29      =0),0,((($K29      -$I29      )/$I29      )*100))</f>
        <v>0</v>
      </c>
      <c r="T29" s="48">
        <f>IF(($E29      =0),0,(($P29      /$E29      )*100))</f>
        <v>16.248153618906944</v>
      </c>
      <c r="U29" s="50">
        <f>IF(($E29      =0),0,(($Q29      /$E29      )*100))</f>
        <v>17.725627769571638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2708000</v>
      </c>
      <c r="C30" s="95">
        <f>SUM(C26:C29)</f>
        <v>0</v>
      </c>
      <c r="D30" s="95"/>
      <c r="E30" s="95">
        <f>$B30      +$C30      +$D30</f>
        <v>2708000</v>
      </c>
      <c r="F30" s="96">
        <f t="shared" ref="F30:O30" si="16">SUM(F26:F29)</f>
        <v>2708000</v>
      </c>
      <c r="G30" s="97">
        <f t="shared" si="16"/>
        <v>1896000</v>
      </c>
      <c r="H30" s="96">
        <f t="shared" si="16"/>
        <v>418000</v>
      </c>
      <c r="I30" s="97">
        <f t="shared" si="16"/>
        <v>0</v>
      </c>
      <c r="J30" s="96">
        <f t="shared" si="16"/>
        <v>22000</v>
      </c>
      <c r="K30" s="97">
        <f t="shared" si="16"/>
        <v>480010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440000</v>
      </c>
      <c r="Q30" s="97">
        <f>$I30      +$K30      +$M30      +$O30</f>
        <v>480010</v>
      </c>
      <c r="R30" s="52">
        <f>IF(($H30      =0),0,((($J30      -$H30      )/$H30      )*100))</f>
        <v>-94.73684210526315</v>
      </c>
      <c r="S30" s="53">
        <f>IF(($I30      =0),0,((($K30      -$I30      )/$I30      )*100))</f>
        <v>0</v>
      </c>
      <c r="T30" s="52">
        <f>IF($E30   =0,0,($P30   /$E30   )*100)</f>
        <v>16.248153618906944</v>
      </c>
      <c r="U30" s="54">
        <f>IF($E30   =0,0,($Q30   /$E30   )*100)</f>
        <v>17.725627769571638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1053000</v>
      </c>
      <c r="C32" s="92">
        <v>0</v>
      </c>
      <c r="D32" s="92"/>
      <c r="E32" s="92">
        <f>$B32      +$C32      +$D32</f>
        <v>1053000</v>
      </c>
      <c r="F32" s="93">
        <v>1053000</v>
      </c>
      <c r="G32" s="94">
        <v>737000</v>
      </c>
      <c r="H32" s="93">
        <v>349000</v>
      </c>
      <c r="I32" s="94"/>
      <c r="J32" s="93">
        <v>417000</v>
      </c>
      <c r="K32" s="94">
        <v>649040</v>
      </c>
      <c r="L32" s="93"/>
      <c r="M32" s="94"/>
      <c r="N32" s="93"/>
      <c r="O32" s="94"/>
      <c r="P32" s="93">
        <f>$H32      +$J32      +$L32      +$N32</f>
        <v>766000</v>
      </c>
      <c r="Q32" s="94">
        <f>$I32      +$K32      +$M32      +$O32</f>
        <v>649040</v>
      </c>
      <c r="R32" s="48">
        <f>IF(($H32      =0),0,((($J32      -$H32      )/$H32      )*100))</f>
        <v>19.484240687679083</v>
      </c>
      <c r="S32" s="49">
        <f>IF(($I32      =0),0,((($K32      -$I32      )/$I32      )*100))</f>
        <v>0</v>
      </c>
      <c r="T32" s="48">
        <f>IF(($E32      =0),0,(($P32      /$E32      )*100))</f>
        <v>72.744539411206077</v>
      </c>
      <c r="U32" s="50">
        <f>IF(($E32      =0),0,(($Q32      /$E32      )*100))</f>
        <v>61.637226970560299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1053000</v>
      </c>
      <c r="C33" s="95">
        <f>C32</f>
        <v>0</v>
      </c>
      <c r="D33" s="95"/>
      <c r="E33" s="95">
        <f>$B33      +$C33      +$D33</f>
        <v>1053000</v>
      </c>
      <c r="F33" s="96">
        <f t="shared" ref="F33:O33" si="17">F32</f>
        <v>1053000</v>
      </c>
      <c r="G33" s="97">
        <f t="shared" si="17"/>
        <v>737000</v>
      </c>
      <c r="H33" s="96">
        <f t="shared" si="17"/>
        <v>349000</v>
      </c>
      <c r="I33" s="97">
        <f t="shared" si="17"/>
        <v>0</v>
      </c>
      <c r="J33" s="96">
        <f t="shared" si="17"/>
        <v>417000</v>
      </c>
      <c r="K33" s="97">
        <f t="shared" si="17"/>
        <v>649040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766000</v>
      </c>
      <c r="Q33" s="97">
        <f>$I33      +$K33      +$M33      +$O33</f>
        <v>649040</v>
      </c>
      <c r="R33" s="52">
        <f>IF(($H33      =0),0,((($J33      -$H33      )/$H33      )*100))</f>
        <v>19.484240687679083</v>
      </c>
      <c r="S33" s="53">
        <f>IF(($I33      =0),0,((($K33      -$I33      )/$I33      )*100))</f>
        <v>0</v>
      </c>
      <c r="T33" s="52">
        <f>IF($E33   =0,0,($P33   /$E33   )*100)</f>
        <v>72.744539411206077</v>
      </c>
      <c r="U33" s="54">
        <f>IF($E33   =0,0,($Q33   /$E33   )*100)</f>
        <v>61.637226970560299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4761000</v>
      </c>
      <c r="C67" s="104">
        <f>SUM(C9:C15,C18:C23,C26:C29,C32,C35:C39,C42:C52,C55:C58,C61:C65)</f>
        <v>0</v>
      </c>
      <c r="D67" s="104"/>
      <c r="E67" s="104">
        <f t="shared" si="35"/>
        <v>4761000</v>
      </c>
      <c r="F67" s="105">
        <f t="shared" ref="F67:O67" si="43">SUM(F9:F15,F18:F23,F26:F29,F32,F35:F39,F42:F52,F55:F58,F61:F65)</f>
        <v>4761000</v>
      </c>
      <c r="G67" s="106">
        <f t="shared" si="43"/>
        <v>3633000</v>
      </c>
      <c r="H67" s="105">
        <f t="shared" si="43"/>
        <v>1035000</v>
      </c>
      <c r="I67" s="106">
        <f t="shared" si="43"/>
        <v>0</v>
      </c>
      <c r="J67" s="105">
        <f t="shared" si="43"/>
        <v>610000</v>
      </c>
      <c r="K67" s="106">
        <f t="shared" si="43"/>
        <v>1463717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1645000</v>
      </c>
      <c r="Q67" s="106">
        <f t="shared" si="37"/>
        <v>1463717</v>
      </c>
      <c r="R67" s="61">
        <f t="shared" si="38"/>
        <v>-41.062801932367151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34.551564797311492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30.743898340684726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4761000</v>
      </c>
      <c r="C72" s="104">
        <f>SUM(C9:C15,C18:C23,C26:C29,C32,C35:C39,C42:C52,C55:C58,C61:C65,C69)</f>
        <v>0</v>
      </c>
      <c r="D72" s="104"/>
      <c r="E72" s="104">
        <f>$B72      +$C72      +$D72</f>
        <v>4761000</v>
      </c>
      <c r="F72" s="105">
        <f t="shared" ref="F72:O72" si="46">SUM(F9:F15,F18:F23,F26:F29,F32,F35:F39,F42:F52,F55:F58,F61:F65,F69)</f>
        <v>4761000</v>
      </c>
      <c r="G72" s="106">
        <f t="shared" si="46"/>
        <v>3633000</v>
      </c>
      <c r="H72" s="105">
        <f t="shared" si="46"/>
        <v>1035000</v>
      </c>
      <c r="I72" s="106">
        <f t="shared" si="46"/>
        <v>0</v>
      </c>
      <c r="J72" s="105">
        <f t="shared" si="46"/>
        <v>610000</v>
      </c>
      <c r="K72" s="106">
        <f t="shared" si="46"/>
        <v>1463717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1645000</v>
      </c>
      <c r="Q72" s="106">
        <f>$I72      +$K72      +$M72      +$O72</f>
        <v>1463717</v>
      </c>
      <c r="R72" s="61">
        <f>IF(($H72      =0),0,((($J72      -$H72      )/$H72      )*100))</f>
        <v>-41.062801932367151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34.551564797311492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30.743898340684726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C31+2B26Tye/mNkThfuk9/Y2eVTZfydHsCfh0P8RB218PxQ5bBwjV5BhTGoMiIsXIaTznYZ/jjlomLoYLtf1w==" saltValue="7sePlhmuYkuCSgXebt+C0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96000</v>
      </c>
      <c r="I10" s="94"/>
      <c r="J10" s="93">
        <v>170000</v>
      </c>
      <c r="K10" s="94"/>
      <c r="L10" s="93"/>
      <c r="M10" s="94"/>
      <c r="N10" s="93"/>
      <c r="O10" s="94"/>
      <c r="P10" s="93">
        <f t="shared" ref="P10:P16" si="1">$H10      +$J10      +$L10      +$N10</f>
        <v>266000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77.083333333333343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26.6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96000</v>
      </c>
      <c r="I16" s="97">
        <f t="shared" si="7"/>
        <v>0</v>
      </c>
      <c r="J16" s="96">
        <f t="shared" si="7"/>
        <v>170000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266000</v>
      </c>
      <c r="Q16" s="97">
        <f t="shared" si="2"/>
        <v>0</v>
      </c>
      <c r="R16" s="52">
        <f t="shared" si="3"/>
        <v>77.083333333333343</v>
      </c>
      <c r="S16" s="53">
        <f t="shared" si="4"/>
        <v>0</v>
      </c>
      <c r="T16" s="52">
        <f>IF((SUM($E9:$E13)+$E15)=0,0,(P16/(SUM($E9:$E13)+$E15)*100))</f>
        <v>26.6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2478000</v>
      </c>
      <c r="C29" s="92">
        <v>0</v>
      </c>
      <c r="D29" s="92"/>
      <c r="E29" s="92">
        <f>$B29      +$C29      +$D29</f>
        <v>2478000</v>
      </c>
      <c r="F29" s="93">
        <v>2478000</v>
      </c>
      <c r="G29" s="94">
        <v>1735000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2478000</v>
      </c>
      <c r="C30" s="95">
        <f>SUM(C26:C29)</f>
        <v>0</v>
      </c>
      <c r="D30" s="95"/>
      <c r="E30" s="95">
        <f>$B30      +$C30      +$D30</f>
        <v>2478000</v>
      </c>
      <c r="F30" s="96">
        <f t="shared" ref="F30:O30" si="16">SUM(F26:F29)</f>
        <v>2478000</v>
      </c>
      <c r="G30" s="97">
        <f t="shared" si="16"/>
        <v>1735000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2071000</v>
      </c>
      <c r="C32" s="92">
        <v>0</v>
      </c>
      <c r="D32" s="92"/>
      <c r="E32" s="92">
        <f>$B32      +$C32      +$D32</f>
        <v>2071000</v>
      </c>
      <c r="F32" s="93">
        <v>2071000</v>
      </c>
      <c r="G32" s="94">
        <v>1449000</v>
      </c>
      <c r="H32" s="93">
        <v>1554000</v>
      </c>
      <c r="I32" s="94"/>
      <c r="J32" s="93">
        <v>1239000</v>
      </c>
      <c r="K32" s="94"/>
      <c r="L32" s="93"/>
      <c r="M32" s="94"/>
      <c r="N32" s="93"/>
      <c r="O32" s="94"/>
      <c r="P32" s="93">
        <f>$H32      +$J32      +$L32      +$N32</f>
        <v>2793000</v>
      </c>
      <c r="Q32" s="94">
        <f>$I32      +$K32      +$M32      +$O32</f>
        <v>0</v>
      </c>
      <c r="R32" s="48">
        <f>IF(($H32      =0),0,((($J32      -$H32      )/$H32      )*100))</f>
        <v>-20.27027027027027</v>
      </c>
      <c r="S32" s="49">
        <f>IF(($I32      =0),0,((($K32      -$I32      )/$I32      )*100))</f>
        <v>0</v>
      </c>
      <c r="T32" s="48">
        <f>IF(($E32      =0),0,(($P32      /$E32      )*100))</f>
        <v>134.8623853211009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2071000</v>
      </c>
      <c r="C33" s="95">
        <f>C32</f>
        <v>0</v>
      </c>
      <c r="D33" s="95"/>
      <c r="E33" s="95">
        <f>$B33      +$C33      +$D33</f>
        <v>2071000</v>
      </c>
      <c r="F33" s="96">
        <f t="shared" ref="F33:O33" si="17">F32</f>
        <v>2071000</v>
      </c>
      <c r="G33" s="97">
        <f t="shared" si="17"/>
        <v>1449000</v>
      </c>
      <c r="H33" s="96">
        <f t="shared" si="17"/>
        <v>1554000</v>
      </c>
      <c r="I33" s="97">
        <f t="shared" si="17"/>
        <v>0</v>
      </c>
      <c r="J33" s="96">
        <f t="shared" si="17"/>
        <v>1239000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2793000</v>
      </c>
      <c r="Q33" s="97">
        <f>$I33      +$K33      +$M33      +$O33</f>
        <v>0</v>
      </c>
      <c r="R33" s="52">
        <f>IF(($H33      =0),0,((($J33      -$H33      )/$H33      )*100))</f>
        <v>-20.27027027027027</v>
      </c>
      <c r="S33" s="53">
        <f>IF(($I33      =0),0,((($K33      -$I33      )/$I33      )*100))</f>
        <v>0</v>
      </c>
      <c r="T33" s="52">
        <f>IF($E33   =0,0,($P33   /$E33   )*100)</f>
        <v>134.8623853211009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10049000</v>
      </c>
      <c r="C67" s="104">
        <f>SUM(C9:C15,C18:C23,C26:C29,C32,C35:C39,C42:C52,C55:C58,C61:C65)</f>
        <v>0</v>
      </c>
      <c r="D67" s="104"/>
      <c r="E67" s="104">
        <f t="shared" si="35"/>
        <v>10049000</v>
      </c>
      <c r="F67" s="105">
        <f t="shared" ref="F67:O67" si="43">SUM(F9:F15,F18:F23,F26:F29,F32,F35:F39,F42:F52,F55:F58,F61:F65)</f>
        <v>10049000</v>
      </c>
      <c r="G67" s="106">
        <f t="shared" si="43"/>
        <v>4184000</v>
      </c>
      <c r="H67" s="105">
        <f t="shared" si="43"/>
        <v>1650000</v>
      </c>
      <c r="I67" s="106">
        <f t="shared" si="43"/>
        <v>0</v>
      </c>
      <c r="J67" s="105">
        <f t="shared" si="43"/>
        <v>1409000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3059000</v>
      </c>
      <c r="Q67" s="106">
        <f t="shared" si="37"/>
        <v>0</v>
      </c>
      <c r="R67" s="61">
        <f t="shared" si="38"/>
        <v>-14.606060606060606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55.127049918904305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10049000</v>
      </c>
      <c r="C72" s="104">
        <f>SUM(C9:C15,C18:C23,C26:C29,C32,C35:C39,C42:C52,C55:C58,C61:C65,C69)</f>
        <v>0</v>
      </c>
      <c r="D72" s="104"/>
      <c r="E72" s="104">
        <f>$B72      +$C72      +$D72</f>
        <v>10049000</v>
      </c>
      <c r="F72" s="105">
        <f t="shared" ref="F72:O72" si="46">SUM(F9:F15,F18:F23,F26:F29,F32,F35:F39,F42:F52,F55:F58,F61:F65,F69)</f>
        <v>10049000</v>
      </c>
      <c r="G72" s="106">
        <f t="shared" si="46"/>
        <v>4184000</v>
      </c>
      <c r="H72" s="105">
        <f t="shared" si="46"/>
        <v>1650000</v>
      </c>
      <c r="I72" s="106">
        <f t="shared" si="46"/>
        <v>0</v>
      </c>
      <c r="J72" s="105">
        <f t="shared" si="46"/>
        <v>1409000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3059000</v>
      </c>
      <c r="Q72" s="106">
        <f>$I72      +$K72      +$M72      +$O72</f>
        <v>0</v>
      </c>
      <c r="R72" s="61">
        <f>IF(($H72      =0),0,((($J72      -$H72      )/$H72      )*100))</f>
        <v>-14.606060606060606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55.127049918904305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+khx9zqEKeGfOX3s2MDgkDkYQ++rAe8GWxMbcNeARhJquFjCmZYgT0HCZ0K+USHTtBE6z9e+Dy29h0AWFkxdA==" saltValue="rMAIHtHaFfRl6iPJ/fNr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/>
      <c r="I10" s="94"/>
      <c r="J10" s="93">
        <v>136000</v>
      </c>
      <c r="K10" s="94"/>
      <c r="L10" s="93"/>
      <c r="M10" s="94"/>
      <c r="N10" s="93"/>
      <c r="O10" s="94"/>
      <c r="P10" s="93">
        <f t="shared" ref="P10:P16" si="1">$H10      +$J10      +$L10      +$N10</f>
        <v>136000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13.600000000000001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0</v>
      </c>
      <c r="I16" s="97">
        <f t="shared" si="7"/>
        <v>0</v>
      </c>
      <c r="J16" s="96">
        <f t="shared" si="7"/>
        <v>136000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13.600000000000001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2000000</v>
      </c>
      <c r="C19" s="92">
        <v>0</v>
      </c>
      <c r="D19" s="92"/>
      <c r="E19" s="92">
        <f t="shared" si="8"/>
        <v>2000000</v>
      </c>
      <c r="F19" s="93">
        <v>2000000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2000000</v>
      </c>
      <c r="C24" s="95">
        <f>SUM(C18:C23)</f>
        <v>0</v>
      </c>
      <c r="D24" s="95"/>
      <c r="E24" s="95">
        <f t="shared" si="8"/>
        <v>2000000</v>
      </c>
      <c r="F24" s="96">
        <f t="shared" ref="F24:O24" si="15">SUM(F18:F23)</f>
        <v>2000000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1963000</v>
      </c>
      <c r="C29" s="92">
        <v>0</v>
      </c>
      <c r="D29" s="92"/>
      <c r="E29" s="92">
        <f>$B29      +$C29      +$D29</f>
        <v>1963000</v>
      </c>
      <c r="F29" s="93">
        <v>1963000</v>
      </c>
      <c r="G29" s="94">
        <v>1374000</v>
      </c>
      <c r="H29" s="93"/>
      <c r="I29" s="94"/>
      <c r="J29" s="93">
        <v>30000</v>
      </c>
      <c r="K29" s="94"/>
      <c r="L29" s="93"/>
      <c r="M29" s="94"/>
      <c r="N29" s="93"/>
      <c r="O29" s="94"/>
      <c r="P29" s="93">
        <f>$H29      +$J29      +$L29      +$N29</f>
        <v>30000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1.5282730514518594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1963000</v>
      </c>
      <c r="C30" s="95">
        <f>SUM(C26:C29)</f>
        <v>0</v>
      </c>
      <c r="D30" s="95"/>
      <c r="E30" s="95">
        <f>$B30      +$C30      +$D30</f>
        <v>1963000</v>
      </c>
      <c r="F30" s="96">
        <f t="shared" ref="F30:O30" si="16">SUM(F26:F29)</f>
        <v>1963000</v>
      </c>
      <c r="G30" s="97">
        <f t="shared" si="16"/>
        <v>1374000</v>
      </c>
      <c r="H30" s="96">
        <f t="shared" si="16"/>
        <v>0</v>
      </c>
      <c r="I30" s="97">
        <f t="shared" si="16"/>
        <v>0</v>
      </c>
      <c r="J30" s="96">
        <f t="shared" si="16"/>
        <v>30000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30000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1.5282730514518594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1269000</v>
      </c>
      <c r="C32" s="92">
        <v>0</v>
      </c>
      <c r="D32" s="92"/>
      <c r="E32" s="92">
        <f>$B32      +$C32      +$D32</f>
        <v>1269000</v>
      </c>
      <c r="F32" s="93">
        <v>1269000</v>
      </c>
      <c r="G32" s="94">
        <v>318000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1269000</v>
      </c>
      <c r="C33" s="95">
        <f>C32</f>
        <v>0</v>
      </c>
      <c r="D33" s="95"/>
      <c r="E33" s="95">
        <f>$B33      +$C33      +$D33</f>
        <v>1269000</v>
      </c>
      <c r="F33" s="96">
        <f t="shared" ref="F33:O33" si="17">F32</f>
        <v>1269000</v>
      </c>
      <c r="G33" s="97">
        <f t="shared" si="17"/>
        <v>318000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6232000</v>
      </c>
      <c r="C67" s="104">
        <f>SUM(C9:C15,C18:C23,C26:C29,C32,C35:C39,C42:C52,C55:C58,C61:C65)</f>
        <v>0</v>
      </c>
      <c r="D67" s="104"/>
      <c r="E67" s="104">
        <f t="shared" si="35"/>
        <v>6232000</v>
      </c>
      <c r="F67" s="105">
        <f t="shared" ref="F67:O67" si="43">SUM(F9:F15,F18:F23,F26:F29,F32,F35:F39,F42:F52,F55:F58,F61:F65)</f>
        <v>6232000</v>
      </c>
      <c r="G67" s="106">
        <f t="shared" si="43"/>
        <v>2692000</v>
      </c>
      <c r="H67" s="105">
        <f t="shared" si="43"/>
        <v>0</v>
      </c>
      <c r="I67" s="106">
        <f t="shared" si="43"/>
        <v>0</v>
      </c>
      <c r="J67" s="105">
        <f t="shared" si="43"/>
        <v>166000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3.9224952741020793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6232000</v>
      </c>
      <c r="C72" s="104">
        <f>SUM(C9:C15,C18:C23,C26:C29,C32,C35:C39,C42:C52,C55:C58,C61:C65,C69)</f>
        <v>0</v>
      </c>
      <c r="D72" s="104"/>
      <c r="E72" s="104">
        <f>$B72      +$C72      +$D72</f>
        <v>6232000</v>
      </c>
      <c r="F72" s="105">
        <f t="shared" ref="F72:O72" si="46">SUM(F9:F15,F18:F23,F26:F29,F32,F35:F39,F42:F52,F55:F58,F61:F65,F69)</f>
        <v>6232000</v>
      </c>
      <c r="G72" s="106">
        <f t="shared" si="46"/>
        <v>2692000</v>
      </c>
      <c r="H72" s="105">
        <f t="shared" si="46"/>
        <v>0</v>
      </c>
      <c r="I72" s="106">
        <f t="shared" si="46"/>
        <v>0</v>
      </c>
      <c r="J72" s="105">
        <f t="shared" si="46"/>
        <v>166000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166000</v>
      </c>
      <c r="Q72" s="106">
        <f>$I72      +$K72      +$M72      +$O72</f>
        <v>0</v>
      </c>
      <c r="R72" s="61">
        <f>IF(($H72      =0),0,((($J72      -$H72      )/$H72      )*100))</f>
        <v>0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3.9224952741020793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pKrAih/9X67+GAsbHm2ztrtqO+Uu/x1kWoncq1kFYFyyN1kXjvFnTjfa0T+6EphuzM23xQYCETmKoJI0KeQZg==" saltValue="SlO/dJsgHDRCEW0/w8+Mv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1006000</v>
      </c>
      <c r="I10" s="94"/>
      <c r="J10" s="93">
        <v>174000</v>
      </c>
      <c r="K10" s="94">
        <v>1423913</v>
      </c>
      <c r="L10" s="93"/>
      <c r="M10" s="94"/>
      <c r="N10" s="93"/>
      <c r="O10" s="94"/>
      <c r="P10" s="93">
        <f t="shared" ref="P10:P16" si="1">$H10      +$J10      +$L10      +$N10</f>
        <v>1180000</v>
      </c>
      <c r="Q10" s="94">
        <f t="shared" ref="Q10:Q16" si="2">$I10      +$K10      +$M10      +$O10</f>
        <v>1423913</v>
      </c>
      <c r="R10" s="48">
        <f t="shared" ref="R10:R16" si="3">IF(($H10      =0),0,((($J10      -$H10      )/$H10      )*100))</f>
        <v>-82.7037773359841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76.129032258064512</v>
      </c>
      <c r="U10" s="50">
        <f t="shared" ref="U10:U15" si="6">IF(($E10      =0),0,(($Q10      /$E10      )*100))</f>
        <v>91.865354838709678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1550000</v>
      </c>
      <c r="C16" s="95">
        <f>SUM(C9:C15)</f>
        <v>0</v>
      </c>
      <c r="D16" s="95"/>
      <c r="E16" s="95">
        <f t="shared" si="0"/>
        <v>1550000</v>
      </c>
      <c r="F16" s="96">
        <f t="shared" ref="F16:O16" si="7">SUM(F9:F15)</f>
        <v>1550000</v>
      </c>
      <c r="G16" s="97">
        <f t="shared" si="7"/>
        <v>1550000</v>
      </c>
      <c r="H16" s="96">
        <f t="shared" si="7"/>
        <v>1006000</v>
      </c>
      <c r="I16" s="97">
        <f t="shared" si="7"/>
        <v>0</v>
      </c>
      <c r="J16" s="96">
        <f t="shared" si="7"/>
        <v>174000</v>
      </c>
      <c r="K16" s="97">
        <f t="shared" si="7"/>
        <v>1423913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1180000</v>
      </c>
      <c r="Q16" s="97">
        <f t="shared" si="2"/>
        <v>1423913</v>
      </c>
      <c r="R16" s="52">
        <f t="shared" si="3"/>
        <v>-82.7037773359841</v>
      </c>
      <c r="S16" s="53">
        <f t="shared" si="4"/>
        <v>0</v>
      </c>
      <c r="T16" s="52">
        <f>IF((SUM($E9:$E13)+$E15)=0,0,(P16/(SUM($E9:$E13)+$E15)*100))</f>
        <v>76.129032258064512</v>
      </c>
      <c r="U16" s="54">
        <f>IF((SUM($E9:$E13)+$E15)=0,0,(Q16/(SUM($E9:$E13)+$E15)*100))</f>
        <v>91.865354838709678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1836000</v>
      </c>
      <c r="C32" s="92">
        <v>0</v>
      </c>
      <c r="D32" s="92"/>
      <c r="E32" s="92">
        <f>$B32      +$C32      +$D32</f>
        <v>1836000</v>
      </c>
      <c r="F32" s="93">
        <v>1836000</v>
      </c>
      <c r="G32" s="94">
        <v>1285000</v>
      </c>
      <c r="H32" s="93">
        <v>163000</v>
      </c>
      <c r="I32" s="94"/>
      <c r="J32" s="93">
        <v>1122000</v>
      </c>
      <c r="K32" s="94">
        <v>1285349</v>
      </c>
      <c r="L32" s="93"/>
      <c r="M32" s="94"/>
      <c r="N32" s="93"/>
      <c r="O32" s="94"/>
      <c r="P32" s="93">
        <f>$H32      +$J32      +$L32      +$N32</f>
        <v>1285000</v>
      </c>
      <c r="Q32" s="94">
        <f>$I32      +$K32      +$M32      +$O32</f>
        <v>1285349</v>
      </c>
      <c r="R32" s="48">
        <f>IF(($H32      =0),0,((($J32      -$H32      )/$H32      )*100))</f>
        <v>588.34355828220862</v>
      </c>
      <c r="S32" s="49">
        <f>IF(($I32      =0),0,((($K32      -$I32      )/$I32      )*100))</f>
        <v>0</v>
      </c>
      <c r="T32" s="48">
        <f>IF(($E32      =0),0,(($P32      /$E32      )*100))</f>
        <v>69.989106753812635</v>
      </c>
      <c r="U32" s="50">
        <f>IF(($E32      =0),0,(($Q32      /$E32      )*100))</f>
        <v>70.008115468409585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1836000</v>
      </c>
      <c r="C33" s="95">
        <f>C32</f>
        <v>0</v>
      </c>
      <c r="D33" s="95"/>
      <c r="E33" s="95">
        <f>$B33      +$C33      +$D33</f>
        <v>1836000</v>
      </c>
      <c r="F33" s="96">
        <f t="shared" ref="F33:O33" si="17">F32</f>
        <v>1836000</v>
      </c>
      <c r="G33" s="97">
        <f t="shared" si="17"/>
        <v>1285000</v>
      </c>
      <c r="H33" s="96">
        <f t="shared" si="17"/>
        <v>163000</v>
      </c>
      <c r="I33" s="97">
        <f t="shared" si="17"/>
        <v>0</v>
      </c>
      <c r="J33" s="96">
        <f t="shared" si="17"/>
        <v>1122000</v>
      </c>
      <c r="K33" s="97">
        <f t="shared" si="17"/>
        <v>1285349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1285000</v>
      </c>
      <c r="Q33" s="97">
        <f>$I33      +$K33      +$M33      +$O33</f>
        <v>1285349</v>
      </c>
      <c r="R33" s="52">
        <f>IF(($H33      =0),0,((($J33      -$H33      )/$H33      )*100))</f>
        <v>588.34355828220862</v>
      </c>
      <c r="S33" s="53">
        <f>IF(($I33      =0),0,((($K33      -$I33      )/$I33      )*100))</f>
        <v>0</v>
      </c>
      <c r="T33" s="52">
        <f>IF($E33   =0,0,($P33   /$E33   )*100)</f>
        <v>69.989106753812635</v>
      </c>
      <c r="U33" s="54">
        <f>IF($E33   =0,0,($Q33   /$E33   )*100)</f>
        <v>70.008115468409585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7661000</v>
      </c>
      <c r="C43" s="92">
        <v>0</v>
      </c>
      <c r="D43" s="92"/>
      <c r="E43" s="92">
        <f t="shared" si="26"/>
        <v>7661000</v>
      </c>
      <c r="F43" s="93">
        <v>7661000</v>
      </c>
      <c r="G43" s="94">
        <v>3000000</v>
      </c>
      <c r="H43" s="93"/>
      <c r="I43" s="94"/>
      <c r="J43" s="93">
        <v>243000</v>
      </c>
      <c r="K43" s="94"/>
      <c r="L43" s="93"/>
      <c r="M43" s="94"/>
      <c r="N43" s="93"/>
      <c r="O43" s="94"/>
      <c r="P43" s="93">
        <f t="shared" si="27"/>
        <v>243000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3.1719096723665317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41935000</v>
      </c>
      <c r="C51" s="92">
        <v>0</v>
      </c>
      <c r="D51" s="92"/>
      <c r="E51" s="92">
        <f t="shared" si="26"/>
        <v>41935000</v>
      </c>
      <c r="F51" s="93">
        <v>41935000</v>
      </c>
      <c r="G51" s="94">
        <v>20000000</v>
      </c>
      <c r="H51" s="93"/>
      <c r="I51" s="94"/>
      <c r="J51" s="93">
        <v>16920000</v>
      </c>
      <c r="K51" s="94">
        <v>16920452</v>
      </c>
      <c r="L51" s="93"/>
      <c r="M51" s="94"/>
      <c r="N51" s="93"/>
      <c r="O51" s="94"/>
      <c r="P51" s="93">
        <f t="shared" si="27"/>
        <v>16920000</v>
      </c>
      <c r="Q51" s="94">
        <f t="shared" si="28"/>
        <v>16920452</v>
      </c>
      <c r="R51" s="48">
        <f t="shared" si="29"/>
        <v>0</v>
      </c>
      <c r="S51" s="49">
        <f t="shared" si="30"/>
        <v>0</v>
      </c>
      <c r="T51" s="48">
        <f t="shared" si="31"/>
        <v>40.348157863359965</v>
      </c>
      <c r="U51" s="50">
        <f t="shared" si="32"/>
        <v>40.349235721950635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49596000</v>
      </c>
      <c r="C53" s="95">
        <f>SUM(C42:C52)</f>
        <v>0</v>
      </c>
      <c r="D53" s="95"/>
      <c r="E53" s="95">
        <f t="shared" si="26"/>
        <v>49596000</v>
      </c>
      <c r="F53" s="96">
        <f t="shared" ref="F53:O53" si="33">SUM(F42:F52)</f>
        <v>49596000</v>
      </c>
      <c r="G53" s="97">
        <f t="shared" si="33"/>
        <v>23000000</v>
      </c>
      <c r="H53" s="96">
        <f t="shared" si="33"/>
        <v>0</v>
      </c>
      <c r="I53" s="97">
        <f t="shared" si="33"/>
        <v>0</v>
      </c>
      <c r="J53" s="96">
        <f t="shared" si="33"/>
        <v>17163000</v>
      </c>
      <c r="K53" s="97">
        <f t="shared" si="33"/>
        <v>16920452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17163000</v>
      </c>
      <c r="Q53" s="97">
        <f t="shared" si="28"/>
        <v>16920452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34.6056133559158</v>
      </c>
      <c r="U53" s="54">
        <f>IF((+$E43+$E45+$E47+$E48+$E51) =0,0,(Q53   /(+$E43+$E45+$E47+$E48+$E51) )*100)</f>
        <v>34.116565852084847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52982000</v>
      </c>
      <c r="C67" s="104">
        <f>SUM(C9:C15,C18:C23,C26:C29,C32,C35:C39,C42:C52,C55:C58,C61:C65)</f>
        <v>0</v>
      </c>
      <c r="D67" s="104"/>
      <c r="E67" s="104">
        <f t="shared" si="35"/>
        <v>52982000</v>
      </c>
      <c r="F67" s="105">
        <f t="shared" ref="F67:O67" si="43">SUM(F9:F15,F18:F23,F26:F29,F32,F35:F39,F42:F52,F55:F58,F61:F65)</f>
        <v>52982000</v>
      </c>
      <c r="G67" s="106">
        <f t="shared" si="43"/>
        <v>25835000</v>
      </c>
      <c r="H67" s="105">
        <f t="shared" si="43"/>
        <v>1169000</v>
      </c>
      <c r="I67" s="106">
        <f t="shared" si="43"/>
        <v>0</v>
      </c>
      <c r="J67" s="105">
        <f t="shared" si="43"/>
        <v>18459000</v>
      </c>
      <c r="K67" s="106">
        <f t="shared" si="43"/>
        <v>19629714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19628000</v>
      </c>
      <c r="Q67" s="106">
        <f t="shared" si="37"/>
        <v>19629714</v>
      </c>
      <c r="R67" s="61">
        <f t="shared" si="38"/>
        <v>1479.0419161676648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37.046544109320145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37.049779170284246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22308000</v>
      </c>
      <c r="C69" s="92">
        <v>0</v>
      </c>
      <c r="D69" s="92"/>
      <c r="E69" s="92">
        <f>$B69      +$C69      +$D69</f>
        <v>22308000</v>
      </c>
      <c r="F69" s="93">
        <v>22308000</v>
      </c>
      <c r="G69" s="94">
        <v>13550000</v>
      </c>
      <c r="H69" s="93">
        <v>2925000</v>
      </c>
      <c r="I69" s="94"/>
      <c r="J69" s="93">
        <v>10625000</v>
      </c>
      <c r="K69" s="94">
        <v>13352192</v>
      </c>
      <c r="L69" s="93"/>
      <c r="M69" s="94"/>
      <c r="N69" s="93"/>
      <c r="O69" s="94"/>
      <c r="P69" s="93">
        <f>$H69      +$J69      +$L69      +$N69</f>
        <v>13550000</v>
      </c>
      <c r="Q69" s="94">
        <f>$I69      +$K69      +$M69      +$O69</f>
        <v>13352192</v>
      </c>
      <c r="R69" s="48">
        <f>IF(($H69      =0),0,((($J69      -$H69      )/$H69      )*100))</f>
        <v>263.24786324786322</v>
      </c>
      <c r="S69" s="49">
        <f>IF(($I69      =0),0,((($K69      -$I69      )/$I69      )*100))</f>
        <v>0</v>
      </c>
      <c r="T69" s="48">
        <f>IF(($E69      =0),0,(($P69      /$E69      )*100))</f>
        <v>60.740541509772285</v>
      </c>
      <c r="U69" s="50">
        <f>IF(($E69      =0),0,(($Q69      /$E69      )*100))</f>
        <v>59.85382822305899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22308000</v>
      </c>
      <c r="C70" s="101">
        <f>C69</f>
        <v>0</v>
      </c>
      <c r="D70" s="101"/>
      <c r="E70" s="101">
        <f>$B70      +$C70      +$D70</f>
        <v>22308000</v>
      </c>
      <c r="F70" s="102">
        <f t="shared" ref="F70:O70" si="44">F69</f>
        <v>22308000</v>
      </c>
      <c r="G70" s="103">
        <f t="shared" si="44"/>
        <v>13550000</v>
      </c>
      <c r="H70" s="102">
        <f t="shared" si="44"/>
        <v>2925000</v>
      </c>
      <c r="I70" s="103">
        <f t="shared" si="44"/>
        <v>0</v>
      </c>
      <c r="J70" s="102">
        <f t="shared" si="44"/>
        <v>10625000</v>
      </c>
      <c r="K70" s="103">
        <f t="shared" si="44"/>
        <v>13352192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13550000</v>
      </c>
      <c r="Q70" s="103">
        <f>$I70      +$K70      +$M70      +$O70</f>
        <v>13352192</v>
      </c>
      <c r="R70" s="57">
        <f>IF(($H70      =0),0,((($J70      -$H70      )/$H70      )*100))</f>
        <v>263.24786324786322</v>
      </c>
      <c r="S70" s="58">
        <f>IF(($I70      =0),0,((($K70      -$I70      )/$I70      )*100))</f>
        <v>0</v>
      </c>
      <c r="T70" s="57">
        <f>IF($E70   =0,0,($P70   /$E70   )*100)</f>
        <v>60.740541509772285</v>
      </c>
      <c r="U70" s="59">
        <f>IF($E70   =0,0,($Q70   /$E70 )*100)</f>
        <v>59.85382822305899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22308000</v>
      </c>
      <c r="C71" s="104">
        <f>C69</f>
        <v>0</v>
      </c>
      <c r="D71" s="104"/>
      <c r="E71" s="104">
        <f>$B71      +$C71      +$D71</f>
        <v>22308000</v>
      </c>
      <c r="F71" s="105">
        <f t="shared" ref="F71:O71" si="45">F69</f>
        <v>22308000</v>
      </c>
      <c r="G71" s="106">
        <f t="shared" si="45"/>
        <v>13550000</v>
      </c>
      <c r="H71" s="105">
        <f t="shared" si="45"/>
        <v>2925000</v>
      </c>
      <c r="I71" s="106">
        <f t="shared" si="45"/>
        <v>0</v>
      </c>
      <c r="J71" s="105">
        <f t="shared" si="45"/>
        <v>10625000</v>
      </c>
      <c r="K71" s="106">
        <f t="shared" si="45"/>
        <v>13352192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13550000</v>
      </c>
      <c r="Q71" s="106">
        <f>$I71      +$K71      +$M71      +$O71</f>
        <v>13352192</v>
      </c>
      <c r="R71" s="61">
        <f>IF(($H71      =0),0,((($J71      -$H71      )/$H71      )*100))</f>
        <v>263.24786324786322</v>
      </c>
      <c r="S71" s="62">
        <f>IF(($I71      =0),0,((($K71      -$I71      )/$I71      )*100))</f>
        <v>0</v>
      </c>
      <c r="T71" s="61">
        <f>IF($E71   =0,0,($P71   /$E71   )*100)</f>
        <v>60.740541509772285</v>
      </c>
      <c r="U71" s="65">
        <f>IF($E71   =0,0,($Q71   /$E71   )*100)</f>
        <v>59.85382822305899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75290000</v>
      </c>
      <c r="C72" s="104">
        <f>SUM(C9:C15,C18:C23,C26:C29,C32,C35:C39,C42:C52,C55:C58,C61:C65,C69)</f>
        <v>0</v>
      </c>
      <c r="D72" s="104"/>
      <c r="E72" s="104">
        <f>$B72      +$C72      +$D72</f>
        <v>75290000</v>
      </c>
      <c r="F72" s="105">
        <f t="shared" ref="F72:O72" si="46">SUM(F9:F15,F18:F23,F26:F29,F32,F35:F39,F42:F52,F55:F58,F61:F65,F69)</f>
        <v>75290000</v>
      </c>
      <c r="G72" s="106">
        <f t="shared" si="46"/>
        <v>39385000</v>
      </c>
      <c r="H72" s="105">
        <f t="shared" si="46"/>
        <v>4094000</v>
      </c>
      <c r="I72" s="106">
        <f t="shared" si="46"/>
        <v>0</v>
      </c>
      <c r="J72" s="105">
        <f t="shared" si="46"/>
        <v>29084000</v>
      </c>
      <c r="K72" s="106">
        <f t="shared" si="46"/>
        <v>32981906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33178000</v>
      </c>
      <c r="Q72" s="106">
        <f>$I72      +$K72      +$M72      +$O72</f>
        <v>32981906</v>
      </c>
      <c r="R72" s="61">
        <f>IF(($H72      =0),0,((($J72      -$H72      )/$H72      )*100))</f>
        <v>610.40547142159255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44.066941160844735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43.806489573648562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EA7T8xT4XwDILixBcnaWMCcWcYQeU69R+rm0gzmPHyto8r6lFFB5XGglQnKTczYGokIzb40r9UwF8pWuYtorw==" saltValue="4YIcwUkQVdlydD1/5O4aQ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2023000</v>
      </c>
      <c r="C10" s="92">
        <v>0</v>
      </c>
      <c r="D10" s="92"/>
      <c r="E10" s="92">
        <f t="shared" ref="E10:E16" si="0">$B10      +$C10      +$D10</f>
        <v>2023000</v>
      </c>
      <c r="F10" s="93">
        <v>2023000</v>
      </c>
      <c r="G10" s="94">
        <v>2023000</v>
      </c>
      <c r="H10" s="93">
        <v>319000</v>
      </c>
      <c r="I10" s="94">
        <v>318046</v>
      </c>
      <c r="J10" s="93">
        <v>116000</v>
      </c>
      <c r="K10" s="94">
        <v>162226</v>
      </c>
      <c r="L10" s="93"/>
      <c r="M10" s="94"/>
      <c r="N10" s="93"/>
      <c r="O10" s="94"/>
      <c r="P10" s="93">
        <f t="shared" ref="P10:P16" si="1">$H10      +$J10      +$L10      +$N10</f>
        <v>435000</v>
      </c>
      <c r="Q10" s="94">
        <f t="shared" ref="Q10:Q16" si="2">$I10      +$K10      +$M10      +$O10</f>
        <v>480272</v>
      </c>
      <c r="R10" s="48">
        <f t="shared" ref="R10:R16" si="3">IF(($H10      =0),0,((($J10      -$H10      )/$H10      )*100))</f>
        <v>-63.636363636363633</v>
      </c>
      <c r="S10" s="49">
        <f t="shared" ref="S10:S16" si="4">IF(($I10      =0),0,((($K10      -$I10      )/$I10      )*100))</f>
        <v>-48.992912974852693</v>
      </c>
      <c r="T10" s="48">
        <f t="shared" ref="T10:T15" si="5">IF(($E10      =0),0,(($P10      /$E10      )*100))</f>
        <v>21.502718734552644</v>
      </c>
      <c r="U10" s="50">
        <f t="shared" ref="U10:U15" si="6">IF(($E10      =0),0,(($Q10      /$E10      )*100))</f>
        <v>23.740583292140386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2023000</v>
      </c>
      <c r="C16" s="95">
        <f>SUM(C9:C15)</f>
        <v>0</v>
      </c>
      <c r="D16" s="95"/>
      <c r="E16" s="95">
        <f t="shared" si="0"/>
        <v>2023000</v>
      </c>
      <c r="F16" s="96">
        <f t="shared" ref="F16:O16" si="7">SUM(F9:F15)</f>
        <v>2023000</v>
      </c>
      <c r="G16" s="97">
        <f t="shared" si="7"/>
        <v>2023000</v>
      </c>
      <c r="H16" s="96">
        <f t="shared" si="7"/>
        <v>319000</v>
      </c>
      <c r="I16" s="97">
        <f t="shared" si="7"/>
        <v>318046</v>
      </c>
      <c r="J16" s="96">
        <f t="shared" si="7"/>
        <v>116000</v>
      </c>
      <c r="K16" s="97">
        <f t="shared" si="7"/>
        <v>162226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435000</v>
      </c>
      <c r="Q16" s="97">
        <f t="shared" si="2"/>
        <v>480272</v>
      </c>
      <c r="R16" s="52">
        <f t="shared" si="3"/>
        <v>-63.636363636363633</v>
      </c>
      <c r="S16" s="53">
        <f t="shared" si="4"/>
        <v>-48.992912974852693</v>
      </c>
      <c r="T16" s="52">
        <f>IF((SUM($E9:$E13)+$E15)=0,0,(P16/(SUM($E9:$E13)+$E15)*100))</f>
        <v>21.502718734552644</v>
      </c>
      <c r="U16" s="54">
        <f>IF((SUM($E9:$E13)+$E15)=0,0,(Q16/(SUM($E9:$E13)+$E15)*100))</f>
        <v>23.740583292140386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1755000</v>
      </c>
      <c r="C32" s="92">
        <v>0</v>
      </c>
      <c r="D32" s="92"/>
      <c r="E32" s="92">
        <f>$B32      +$C32      +$D32</f>
        <v>1755000</v>
      </c>
      <c r="F32" s="93">
        <v>1755000</v>
      </c>
      <c r="G32" s="94">
        <v>1228000</v>
      </c>
      <c r="H32" s="93"/>
      <c r="I32" s="94">
        <v>523299</v>
      </c>
      <c r="J32" s="93">
        <v>1405000</v>
      </c>
      <c r="K32" s="94">
        <v>1308470</v>
      </c>
      <c r="L32" s="93"/>
      <c r="M32" s="94"/>
      <c r="N32" s="93"/>
      <c r="O32" s="94"/>
      <c r="P32" s="93">
        <f>$H32      +$J32      +$L32      +$N32</f>
        <v>1405000</v>
      </c>
      <c r="Q32" s="94">
        <f>$I32      +$K32      +$M32      +$O32</f>
        <v>1831769</v>
      </c>
      <c r="R32" s="48">
        <f>IF(($H32      =0),0,((($J32      -$H32      )/$H32      )*100))</f>
        <v>0</v>
      </c>
      <c r="S32" s="49">
        <f>IF(($I32      =0),0,((($K32      -$I32      )/$I32      )*100))</f>
        <v>150.04251871301111</v>
      </c>
      <c r="T32" s="48">
        <f>IF(($E32      =0),0,(($P32      /$E32      )*100))</f>
        <v>80.056980056980052</v>
      </c>
      <c r="U32" s="50">
        <f>IF(($E32      =0),0,(($Q32      /$E32      )*100))</f>
        <v>104.374301994302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1755000</v>
      </c>
      <c r="C33" s="95">
        <f>C32</f>
        <v>0</v>
      </c>
      <c r="D33" s="95"/>
      <c r="E33" s="95">
        <f>$B33      +$C33      +$D33</f>
        <v>1755000</v>
      </c>
      <c r="F33" s="96">
        <f t="shared" ref="F33:O33" si="17">F32</f>
        <v>1755000</v>
      </c>
      <c r="G33" s="97">
        <f t="shared" si="17"/>
        <v>1228000</v>
      </c>
      <c r="H33" s="96">
        <f t="shared" si="17"/>
        <v>0</v>
      </c>
      <c r="I33" s="97">
        <f t="shared" si="17"/>
        <v>523299</v>
      </c>
      <c r="J33" s="96">
        <f t="shared" si="17"/>
        <v>1405000</v>
      </c>
      <c r="K33" s="97">
        <f t="shared" si="17"/>
        <v>1308470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1405000</v>
      </c>
      <c r="Q33" s="97">
        <f>$I33      +$K33      +$M33      +$O33</f>
        <v>1831769</v>
      </c>
      <c r="R33" s="52">
        <f>IF(($H33      =0),0,((($J33      -$H33      )/$H33      )*100))</f>
        <v>0</v>
      </c>
      <c r="S33" s="53">
        <f>IF(($I33      =0),0,((($K33      -$I33      )/$I33      )*100))</f>
        <v>150.04251871301111</v>
      </c>
      <c r="T33" s="52">
        <f>IF($E33   =0,0,($P33   /$E33   )*100)</f>
        <v>80.056980056980052</v>
      </c>
      <c r="U33" s="54">
        <f>IF($E33   =0,0,($Q33   /$E33   )*100)</f>
        <v>104.374301994302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17000000</v>
      </c>
      <c r="C35" s="92">
        <v>0</v>
      </c>
      <c r="D35" s="92"/>
      <c r="E35" s="92">
        <f t="shared" ref="E35:E40" si="18">$B35      +$C35      +$D35</f>
        <v>17000000</v>
      </c>
      <c r="F35" s="93">
        <v>17000000</v>
      </c>
      <c r="G35" s="94">
        <v>17000000</v>
      </c>
      <c r="H35" s="93">
        <v>450000</v>
      </c>
      <c r="I35" s="94"/>
      <c r="J35" s="93">
        <v>2069000</v>
      </c>
      <c r="K35" s="94">
        <v>2547303</v>
      </c>
      <c r="L35" s="93"/>
      <c r="M35" s="94"/>
      <c r="N35" s="93"/>
      <c r="O35" s="94"/>
      <c r="P35" s="93">
        <f t="shared" ref="P35:P40" si="19">$H35      +$J35      +$L35      +$N35</f>
        <v>2519000</v>
      </c>
      <c r="Q35" s="94">
        <f t="shared" ref="Q35:Q40" si="20">$I35      +$K35      +$M35      +$O35</f>
        <v>2547303</v>
      </c>
      <c r="R35" s="48">
        <f t="shared" ref="R35:R40" si="21">IF(($H35      =0),0,((($J35      -$H35      )/$H35      )*100))</f>
        <v>359.77777777777777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14.81764705882353</v>
      </c>
      <c r="U35" s="50">
        <f t="shared" ref="U35:U39" si="24">IF(($E35      =0),0,(($Q35      /$E35      )*100))</f>
        <v>14.984135294117648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9072000</v>
      </c>
      <c r="C36" s="92">
        <v>0</v>
      </c>
      <c r="D36" s="92"/>
      <c r="E36" s="92">
        <f t="shared" si="18"/>
        <v>9072000</v>
      </c>
      <c r="F36" s="93">
        <v>9072000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26072000</v>
      </c>
      <c r="C40" s="95">
        <f>SUM(C35:C39)</f>
        <v>0</v>
      </c>
      <c r="D40" s="95"/>
      <c r="E40" s="95">
        <f t="shared" si="18"/>
        <v>26072000</v>
      </c>
      <c r="F40" s="96">
        <f t="shared" ref="F40:O40" si="25">SUM(F35:F39)</f>
        <v>26072000</v>
      </c>
      <c r="G40" s="97">
        <f t="shared" si="25"/>
        <v>17000000</v>
      </c>
      <c r="H40" s="96">
        <f t="shared" si="25"/>
        <v>450000</v>
      </c>
      <c r="I40" s="97">
        <f t="shared" si="25"/>
        <v>0</v>
      </c>
      <c r="J40" s="96">
        <f t="shared" si="25"/>
        <v>2069000</v>
      </c>
      <c r="K40" s="97">
        <f t="shared" si="25"/>
        <v>2547303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2519000</v>
      </c>
      <c r="Q40" s="97">
        <f t="shared" si="20"/>
        <v>2547303</v>
      </c>
      <c r="R40" s="52">
        <f t="shared" si="21"/>
        <v>359.77777777777777</v>
      </c>
      <c r="S40" s="53">
        <f t="shared" si="22"/>
        <v>0</v>
      </c>
      <c r="T40" s="52">
        <f>IF((+$E35+$E38) =0,0,(P40   /(+$E35+$E38) )*100)</f>
        <v>14.81764705882353</v>
      </c>
      <c r="U40" s="54">
        <f>IF((+$E35+$E38) =0,0,(Q40   /(+$E35+$E38) )*100)</f>
        <v>14.984135294117648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4600000</v>
      </c>
      <c r="C51" s="92">
        <v>0</v>
      </c>
      <c r="D51" s="92"/>
      <c r="E51" s="92">
        <f t="shared" si="26"/>
        <v>4600000</v>
      </c>
      <c r="F51" s="93">
        <v>4600000</v>
      </c>
      <c r="G51" s="94">
        <v>4600000</v>
      </c>
      <c r="H51" s="93">
        <v>247000</v>
      </c>
      <c r="I51" s="94"/>
      <c r="J51" s="93">
        <v>98000</v>
      </c>
      <c r="K51" s="94">
        <v>247468</v>
      </c>
      <c r="L51" s="93"/>
      <c r="M51" s="94"/>
      <c r="N51" s="93"/>
      <c r="O51" s="94"/>
      <c r="P51" s="93">
        <f t="shared" si="27"/>
        <v>345000</v>
      </c>
      <c r="Q51" s="94">
        <f t="shared" si="28"/>
        <v>247468</v>
      </c>
      <c r="R51" s="48">
        <f t="shared" si="29"/>
        <v>-60.323886639676118</v>
      </c>
      <c r="S51" s="49">
        <f t="shared" si="30"/>
        <v>0</v>
      </c>
      <c r="T51" s="48">
        <f t="shared" si="31"/>
        <v>7.5</v>
      </c>
      <c r="U51" s="50">
        <f t="shared" si="32"/>
        <v>5.3797391304347828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26573000</v>
      </c>
      <c r="C53" s="95">
        <f>SUM(C42:C52)</f>
        <v>0</v>
      </c>
      <c r="D53" s="95"/>
      <c r="E53" s="95">
        <f t="shared" si="26"/>
        <v>26573000</v>
      </c>
      <c r="F53" s="96">
        <f t="shared" ref="F53:O53" si="33">SUM(F42:F52)</f>
        <v>26573000</v>
      </c>
      <c r="G53" s="97">
        <f t="shared" si="33"/>
        <v>4600000</v>
      </c>
      <c r="H53" s="96">
        <f t="shared" si="33"/>
        <v>247000</v>
      </c>
      <c r="I53" s="97">
        <f t="shared" si="33"/>
        <v>0</v>
      </c>
      <c r="J53" s="96">
        <f t="shared" si="33"/>
        <v>98000</v>
      </c>
      <c r="K53" s="97">
        <f t="shared" si="33"/>
        <v>247468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345000</v>
      </c>
      <c r="Q53" s="97">
        <f t="shared" si="28"/>
        <v>247468</v>
      </c>
      <c r="R53" s="52">
        <f t="shared" si="29"/>
        <v>-60.323886639676118</v>
      </c>
      <c r="S53" s="53">
        <f t="shared" si="30"/>
        <v>0</v>
      </c>
      <c r="T53" s="52">
        <f>IF((+$E43+$E45+$E47+$E48+$E51) =0,0,(P53   /(+$E43+$E45+$E47+$E48+$E51) )*100)</f>
        <v>7.5</v>
      </c>
      <c r="U53" s="54">
        <f>IF((+$E43+$E45+$E47+$E48+$E51) =0,0,(Q53   /(+$E43+$E45+$E47+$E48+$E51) )*100)</f>
        <v>5.3797391304347828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56423000</v>
      </c>
      <c r="C67" s="104">
        <f>SUM(C9:C15,C18:C23,C26:C29,C32,C35:C39,C42:C52,C55:C58,C61:C65)</f>
        <v>0</v>
      </c>
      <c r="D67" s="104"/>
      <c r="E67" s="104">
        <f t="shared" si="35"/>
        <v>56423000</v>
      </c>
      <c r="F67" s="105">
        <f t="shared" ref="F67:O67" si="43">SUM(F9:F15,F18:F23,F26:F29,F32,F35:F39,F42:F52,F55:F58,F61:F65)</f>
        <v>56423000</v>
      </c>
      <c r="G67" s="106">
        <f t="shared" si="43"/>
        <v>24851000</v>
      </c>
      <c r="H67" s="105">
        <f t="shared" si="43"/>
        <v>1016000</v>
      </c>
      <c r="I67" s="106">
        <f t="shared" si="43"/>
        <v>841345</v>
      </c>
      <c r="J67" s="105">
        <f t="shared" si="43"/>
        <v>3688000</v>
      </c>
      <c r="K67" s="106">
        <f t="shared" si="43"/>
        <v>4265467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4704000</v>
      </c>
      <c r="Q67" s="106">
        <f t="shared" si="37"/>
        <v>5106812</v>
      </c>
      <c r="R67" s="61">
        <f t="shared" si="38"/>
        <v>262.99212598425197</v>
      </c>
      <c r="S67" s="62">
        <f t="shared" si="39"/>
        <v>406.9819158609132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18.535739616991094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20.122988415162741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16320000</v>
      </c>
      <c r="C69" s="92">
        <v>0</v>
      </c>
      <c r="D69" s="92"/>
      <c r="E69" s="92">
        <f>$B69      +$C69      +$D69</f>
        <v>16320000</v>
      </c>
      <c r="F69" s="93">
        <v>16320000</v>
      </c>
      <c r="G69" s="94">
        <v>15077000</v>
      </c>
      <c r="H69" s="93">
        <v>5040000</v>
      </c>
      <c r="I69" s="94">
        <v>4085616</v>
      </c>
      <c r="J69" s="93">
        <v>1503000</v>
      </c>
      <c r="K69" s="94">
        <v>1596409</v>
      </c>
      <c r="L69" s="93"/>
      <c r="M69" s="94"/>
      <c r="N69" s="93"/>
      <c r="O69" s="94"/>
      <c r="P69" s="93">
        <f>$H69      +$J69      +$L69      +$N69</f>
        <v>6543000</v>
      </c>
      <c r="Q69" s="94">
        <f>$I69      +$K69      +$M69      +$O69</f>
        <v>5682025</v>
      </c>
      <c r="R69" s="48">
        <f>IF(($H69      =0),0,((($J69      -$H69      )/$H69      )*100))</f>
        <v>-70.178571428571416</v>
      </c>
      <c r="S69" s="49">
        <f>IF(($I69      =0),0,((($K69      -$I69      )/$I69      )*100))</f>
        <v>-60.926112488300419</v>
      </c>
      <c r="T69" s="48">
        <f>IF(($E69      =0),0,(($P69      /$E69      )*100))</f>
        <v>40.091911764705884</v>
      </c>
      <c r="U69" s="50">
        <f>IF(($E69      =0),0,(($Q69      /$E69      )*100))</f>
        <v>34.816329656862742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16320000</v>
      </c>
      <c r="C70" s="101">
        <f>C69</f>
        <v>0</v>
      </c>
      <c r="D70" s="101"/>
      <c r="E70" s="101">
        <f>$B70      +$C70      +$D70</f>
        <v>16320000</v>
      </c>
      <c r="F70" s="102">
        <f t="shared" ref="F70:O70" si="44">F69</f>
        <v>16320000</v>
      </c>
      <c r="G70" s="103">
        <f t="shared" si="44"/>
        <v>15077000</v>
      </c>
      <c r="H70" s="102">
        <f t="shared" si="44"/>
        <v>5040000</v>
      </c>
      <c r="I70" s="103">
        <f t="shared" si="44"/>
        <v>4085616</v>
      </c>
      <c r="J70" s="102">
        <f t="shared" si="44"/>
        <v>1503000</v>
      </c>
      <c r="K70" s="103">
        <f t="shared" si="44"/>
        <v>1596409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6543000</v>
      </c>
      <c r="Q70" s="103">
        <f>$I70      +$K70      +$M70      +$O70</f>
        <v>5682025</v>
      </c>
      <c r="R70" s="57">
        <f>IF(($H70      =0),0,((($J70      -$H70      )/$H70      )*100))</f>
        <v>-70.178571428571416</v>
      </c>
      <c r="S70" s="58">
        <f>IF(($I70      =0),0,((($K70      -$I70      )/$I70      )*100))</f>
        <v>-60.926112488300419</v>
      </c>
      <c r="T70" s="57">
        <f>IF($E70   =0,0,($P70   /$E70   )*100)</f>
        <v>40.091911764705884</v>
      </c>
      <c r="U70" s="59">
        <f>IF($E70   =0,0,($Q70   /$E70 )*100)</f>
        <v>34.816329656862742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16320000</v>
      </c>
      <c r="C71" s="104">
        <f>C69</f>
        <v>0</v>
      </c>
      <c r="D71" s="104"/>
      <c r="E71" s="104">
        <f>$B71      +$C71      +$D71</f>
        <v>16320000</v>
      </c>
      <c r="F71" s="105">
        <f t="shared" ref="F71:O71" si="45">F69</f>
        <v>16320000</v>
      </c>
      <c r="G71" s="106">
        <f t="shared" si="45"/>
        <v>15077000</v>
      </c>
      <c r="H71" s="105">
        <f t="shared" si="45"/>
        <v>5040000</v>
      </c>
      <c r="I71" s="106">
        <f t="shared" si="45"/>
        <v>4085616</v>
      </c>
      <c r="J71" s="105">
        <f t="shared" si="45"/>
        <v>1503000</v>
      </c>
      <c r="K71" s="106">
        <f t="shared" si="45"/>
        <v>1596409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6543000</v>
      </c>
      <c r="Q71" s="106">
        <f>$I71      +$K71      +$M71      +$O71</f>
        <v>5682025</v>
      </c>
      <c r="R71" s="61">
        <f>IF(($H71      =0),0,((($J71      -$H71      )/$H71      )*100))</f>
        <v>-70.178571428571416</v>
      </c>
      <c r="S71" s="62">
        <f>IF(($I71      =0),0,((($K71      -$I71      )/$I71      )*100))</f>
        <v>-60.926112488300419</v>
      </c>
      <c r="T71" s="61">
        <f>IF($E71   =0,0,($P71   /$E71   )*100)</f>
        <v>40.091911764705884</v>
      </c>
      <c r="U71" s="65">
        <f>IF($E71   =0,0,($Q71   /$E71   )*100)</f>
        <v>34.816329656862742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72743000</v>
      </c>
      <c r="C72" s="104">
        <f>SUM(C9:C15,C18:C23,C26:C29,C32,C35:C39,C42:C52,C55:C58,C61:C65,C69)</f>
        <v>0</v>
      </c>
      <c r="D72" s="104"/>
      <c r="E72" s="104">
        <f>$B72      +$C72      +$D72</f>
        <v>72743000</v>
      </c>
      <c r="F72" s="105">
        <f t="shared" ref="F72:O72" si="46">SUM(F9:F15,F18:F23,F26:F29,F32,F35:F39,F42:F52,F55:F58,F61:F65,F69)</f>
        <v>72743000</v>
      </c>
      <c r="G72" s="106">
        <f t="shared" si="46"/>
        <v>39928000</v>
      </c>
      <c r="H72" s="105">
        <f t="shared" si="46"/>
        <v>6056000</v>
      </c>
      <c r="I72" s="106">
        <f t="shared" si="46"/>
        <v>4926961</v>
      </c>
      <c r="J72" s="105">
        <f t="shared" si="46"/>
        <v>5191000</v>
      </c>
      <c r="K72" s="106">
        <f t="shared" si="46"/>
        <v>5861876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11247000</v>
      </c>
      <c r="Q72" s="106">
        <f>$I72      +$K72      +$M72      +$O72</f>
        <v>10788837</v>
      </c>
      <c r="R72" s="61">
        <f>IF(($H72      =0),0,((($J72      -$H72      )/$H72      )*100))</f>
        <v>-14.283355350066051</v>
      </c>
      <c r="S72" s="62">
        <f>IF(($I72      =0),0,((($K72      -$I72      )/$I72      )*100))</f>
        <v>18.97549016523573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26.972516667466067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25.873751738692501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o6QI2/0Tn3l/308BulkBITxOTKwrZ9QzsJxPY5HqZfbCdlyYmPBNarwcU6Dx8YQLYR556a0kxtFNkhOEyQRqQ==" saltValue="9Vp8KxJZfhHx9dqd3zB8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BD840F-202B-4A29-A4DB-D228FDEBB7A0}"/>
</file>

<file path=customXml/itemProps2.xml><?xml version="1.0" encoding="utf-8"?>
<ds:datastoreItem xmlns:ds="http://schemas.openxmlformats.org/officeDocument/2006/customXml" ds:itemID="{39C62FE6-C3B4-45C0-94C3-9B657D1832A9}"/>
</file>

<file path=customXml/itemProps3.xml><?xml version="1.0" encoding="utf-8"?>
<ds:datastoreItem xmlns:ds="http://schemas.openxmlformats.org/officeDocument/2006/customXml" ds:itemID="{F61EA725-635A-4526-AE90-B845F5E17C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2022-01-31T15:23:42Z</dcterms:created>
  <dcterms:modified xsi:type="dcterms:W3CDTF">2022-01-31T15:24:35Z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