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2. Q2\04. Final\"/>
    </mc:Choice>
  </mc:AlternateContent>
  <bookViews>
    <workbookView xWindow="0" yWindow="0" windowWidth="28800" windowHeight="12030" activeTab="9"/>
  </bookViews>
  <sheets>
    <sheet name="Summary" sheetId="1" r:id="rId1"/>
    <sheet name="EC" sheetId="2" r:id="rId2"/>
    <sheet name="FS" sheetId="3" r:id="rId3"/>
    <sheet name="GP" sheetId="4" r:id="rId4"/>
    <sheet name="KZN" sheetId="5" r:id="rId5"/>
    <sheet name="LIM" sheetId="6" r:id="rId6"/>
    <sheet name="MP" sheetId="7" r:id="rId7"/>
    <sheet name="NC" sheetId="8" r:id="rId8"/>
    <sheet name="NW" sheetId="9" r:id="rId9"/>
    <sheet name="WC" sheetId="10" r:id="rId10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3" i="10" l="1"/>
  <c r="V113" i="10"/>
  <c r="T113" i="10"/>
  <c r="S113" i="10"/>
  <c r="Q113" i="10"/>
  <c r="P113" i="10"/>
  <c r="O113" i="10"/>
  <c r="N113" i="10"/>
  <c r="M113" i="10"/>
  <c r="L113" i="10"/>
  <c r="R113" i="10" s="1"/>
  <c r="K113" i="10"/>
  <c r="J113" i="10"/>
  <c r="I113" i="10"/>
  <c r="H113" i="10"/>
  <c r="G113" i="10"/>
  <c r="F113" i="10"/>
  <c r="E113" i="10"/>
  <c r="U113" i="10" s="1"/>
  <c r="D113" i="10"/>
  <c r="C113" i="10"/>
  <c r="B113" i="10"/>
  <c r="V112" i="10"/>
  <c r="R112" i="10"/>
  <c r="Q112" i="10"/>
  <c r="P112" i="10"/>
  <c r="O112" i="10"/>
  <c r="N112" i="10"/>
  <c r="L112" i="10"/>
  <c r="J112" i="10"/>
  <c r="H112" i="10"/>
  <c r="F112" i="10"/>
  <c r="D112" i="10"/>
  <c r="B112" i="10"/>
  <c r="U111" i="10"/>
  <c r="T111" i="10"/>
  <c r="S111" i="10"/>
  <c r="R111" i="10"/>
  <c r="T110" i="10"/>
  <c r="S110" i="10"/>
  <c r="R110" i="10"/>
  <c r="E110" i="10"/>
  <c r="U110" i="10" s="1"/>
  <c r="S109" i="10"/>
  <c r="R109" i="10"/>
  <c r="E109" i="10"/>
  <c r="U109" i="10" s="1"/>
  <c r="T108" i="10"/>
  <c r="S108" i="10"/>
  <c r="R108" i="10"/>
  <c r="E108" i="10"/>
  <c r="U108" i="10" s="1"/>
  <c r="S107" i="10"/>
  <c r="R107" i="10"/>
  <c r="E107" i="10"/>
  <c r="T107" i="10" s="1"/>
  <c r="T106" i="10"/>
  <c r="S106" i="10"/>
  <c r="R106" i="10"/>
  <c r="E106" i="10"/>
  <c r="U106" i="10" s="1"/>
  <c r="S105" i="10"/>
  <c r="R105" i="10"/>
  <c r="E105" i="10"/>
  <c r="U105" i="10" s="1"/>
  <c r="T104" i="10"/>
  <c r="S104" i="10"/>
  <c r="R104" i="10"/>
  <c r="E104" i="10"/>
  <c r="U104" i="10" s="1"/>
  <c r="S103" i="10"/>
  <c r="R103" i="10"/>
  <c r="E103" i="10"/>
  <c r="T103" i="10" s="1"/>
  <c r="T102" i="10"/>
  <c r="S102" i="10"/>
  <c r="R102" i="10"/>
  <c r="E102" i="10"/>
  <c r="U102" i="10" s="1"/>
  <c r="S101" i="10"/>
  <c r="R101" i="10"/>
  <c r="E101" i="10"/>
  <c r="U101" i="10" s="1"/>
  <c r="T100" i="10"/>
  <c r="S100" i="10"/>
  <c r="R100" i="10"/>
  <c r="E100" i="10"/>
  <c r="U100" i="10" s="1"/>
  <c r="S99" i="10"/>
  <c r="R99" i="10"/>
  <c r="E99" i="10"/>
  <c r="T99" i="10" s="1"/>
  <c r="T98" i="10"/>
  <c r="S98" i="10"/>
  <c r="R98" i="10"/>
  <c r="E98" i="10"/>
  <c r="U98" i="10" s="1"/>
  <c r="S97" i="10"/>
  <c r="R97" i="10"/>
  <c r="E97" i="10"/>
  <c r="U97" i="10" s="1"/>
  <c r="T96" i="10"/>
  <c r="S96" i="10"/>
  <c r="R96" i="10"/>
  <c r="E96" i="10"/>
  <c r="U96" i="10" s="1"/>
  <c r="W95" i="10"/>
  <c r="W112" i="10" s="1"/>
  <c r="V95" i="10"/>
  <c r="S95" i="10"/>
  <c r="R95" i="10"/>
  <c r="M95" i="10"/>
  <c r="M112" i="10" s="1"/>
  <c r="S112" i="10" s="1"/>
  <c r="L95" i="10"/>
  <c r="K95" i="10"/>
  <c r="K112" i="10" s="1"/>
  <c r="J95" i="10"/>
  <c r="I95" i="10"/>
  <c r="I112" i="10" s="1"/>
  <c r="H95" i="10"/>
  <c r="G95" i="10"/>
  <c r="G112" i="10" s="1"/>
  <c r="F95" i="10"/>
  <c r="D95" i="10"/>
  <c r="C95" i="10"/>
  <c r="C112" i="10" s="1"/>
  <c r="B95" i="10"/>
  <c r="S93" i="10"/>
  <c r="R93" i="10"/>
  <c r="Q93" i="10"/>
  <c r="P93" i="10"/>
  <c r="E93" i="10"/>
  <c r="U93" i="10" s="1"/>
  <c r="T92" i="10"/>
  <c r="S92" i="10"/>
  <c r="R92" i="10"/>
  <c r="Q92" i="10"/>
  <c r="P92" i="10"/>
  <c r="E92" i="10"/>
  <c r="U92" i="10" s="1"/>
  <c r="U91" i="10"/>
  <c r="S91" i="10"/>
  <c r="R91" i="10"/>
  <c r="Q91" i="10"/>
  <c r="P91" i="10"/>
  <c r="E91" i="10"/>
  <c r="T91" i="10" s="1"/>
  <c r="T90" i="10"/>
  <c r="S90" i="10"/>
  <c r="R90" i="10"/>
  <c r="Q90" i="10"/>
  <c r="P90" i="10"/>
  <c r="E90" i="10"/>
  <c r="U90" i="10" s="1"/>
  <c r="S89" i="10"/>
  <c r="R89" i="10"/>
  <c r="Q89" i="10"/>
  <c r="P89" i="10"/>
  <c r="E89" i="10"/>
  <c r="U89" i="10" s="1"/>
  <c r="T88" i="10"/>
  <c r="S88" i="10"/>
  <c r="R88" i="10"/>
  <c r="Q88" i="10"/>
  <c r="P88" i="10"/>
  <c r="E88" i="10"/>
  <c r="U88" i="10" s="1"/>
  <c r="U87" i="10"/>
  <c r="S87" i="10"/>
  <c r="R87" i="10"/>
  <c r="Q87" i="10"/>
  <c r="P87" i="10"/>
  <c r="E87" i="10"/>
  <c r="T87" i="10" s="1"/>
  <c r="T86" i="10"/>
  <c r="S86" i="10"/>
  <c r="R86" i="10"/>
  <c r="Q86" i="10"/>
  <c r="P86" i="10"/>
  <c r="E86" i="10"/>
  <c r="U86" i="10" s="1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E79" i="10"/>
  <c r="D79" i="10"/>
  <c r="C79" i="10"/>
  <c r="B79" i="10"/>
  <c r="A76" i="10"/>
  <c r="W72" i="10"/>
  <c r="V72" i="10"/>
  <c r="O72" i="10"/>
  <c r="N72" i="10"/>
  <c r="M72" i="10"/>
  <c r="L72" i="10"/>
  <c r="K72" i="10"/>
  <c r="J72" i="10"/>
  <c r="I72" i="10"/>
  <c r="S72" i="10" s="1"/>
  <c r="H72" i="10"/>
  <c r="R72" i="10" s="1"/>
  <c r="G72" i="10"/>
  <c r="F72" i="10"/>
  <c r="C72" i="10"/>
  <c r="B72" i="10"/>
  <c r="E72" i="10" s="1"/>
  <c r="W71" i="10"/>
  <c r="V71" i="10"/>
  <c r="O71" i="10"/>
  <c r="N71" i="10"/>
  <c r="M71" i="10"/>
  <c r="L71" i="10"/>
  <c r="K71" i="10"/>
  <c r="J71" i="10"/>
  <c r="I71" i="10"/>
  <c r="Q71" i="10" s="1"/>
  <c r="H71" i="10"/>
  <c r="P71" i="10" s="1"/>
  <c r="G71" i="10"/>
  <c r="F71" i="10"/>
  <c r="E71" i="10"/>
  <c r="T71" i="10" s="1"/>
  <c r="C71" i="10"/>
  <c r="B71" i="10"/>
  <c r="W70" i="10"/>
  <c r="V70" i="10"/>
  <c r="O70" i="10"/>
  <c r="N70" i="10"/>
  <c r="M70" i="10"/>
  <c r="L70" i="10"/>
  <c r="K70" i="10"/>
  <c r="J70" i="10"/>
  <c r="R70" i="10" s="1"/>
  <c r="I70" i="10"/>
  <c r="Q70" i="10" s="1"/>
  <c r="H70" i="10"/>
  <c r="P70" i="10" s="1"/>
  <c r="G70" i="10"/>
  <c r="F70" i="10"/>
  <c r="C70" i="10"/>
  <c r="E70" i="10" s="1"/>
  <c r="B70" i="10"/>
  <c r="S69" i="10"/>
  <c r="R69" i="10"/>
  <c r="Q69" i="10"/>
  <c r="U69" i="10" s="1"/>
  <c r="P69" i="10"/>
  <c r="E69" i="10"/>
  <c r="T69" i="10" s="1"/>
  <c r="W67" i="10"/>
  <c r="V67" i="10"/>
  <c r="O67" i="10"/>
  <c r="N67" i="10"/>
  <c r="M67" i="10"/>
  <c r="L67" i="10"/>
  <c r="K67" i="10"/>
  <c r="J67" i="10"/>
  <c r="R67" i="10" s="1"/>
  <c r="I67" i="10"/>
  <c r="Q67" i="10" s="1"/>
  <c r="H67" i="10"/>
  <c r="P67" i="10" s="1"/>
  <c r="G67" i="10"/>
  <c r="F67" i="10"/>
  <c r="C67" i="10"/>
  <c r="E67" i="10" s="1"/>
  <c r="B67" i="10"/>
  <c r="W66" i="10"/>
  <c r="V66" i="10"/>
  <c r="O66" i="10"/>
  <c r="N66" i="10"/>
  <c r="M66" i="10"/>
  <c r="L66" i="10"/>
  <c r="K66" i="10"/>
  <c r="S66" i="10" s="1"/>
  <c r="J66" i="10"/>
  <c r="R66" i="10" s="1"/>
  <c r="I66" i="10"/>
  <c r="Q66" i="10" s="1"/>
  <c r="U66" i="10" s="1"/>
  <c r="H66" i="10"/>
  <c r="P66" i="10" s="1"/>
  <c r="G66" i="10"/>
  <c r="F66" i="10"/>
  <c r="C66" i="10"/>
  <c r="B66" i="10"/>
  <c r="E66" i="10" s="1"/>
  <c r="S65" i="10"/>
  <c r="R65" i="10"/>
  <c r="Q65" i="10"/>
  <c r="U65" i="10" s="1"/>
  <c r="P65" i="10"/>
  <c r="T65" i="10" s="1"/>
  <c r="E65" i="10"/>
  <c r="U64" i="10"/>
  <c r="S64" i="10"/>
  <c r="R64" i="10"/>
  <c r="Q64" i="10"/>
  <c r="P64" i="10"/>
  <c r="E64" i="10"/>
  <c r="T64" i="10" s="1"/>
  <c r="T63" i="10"/>
  <c r="S63" i="10"/>
  <c r="R63" i="10"/>
  <c r="Q63" i="10"/>
  <c r="P63" i="10"/>
  <c r="E63" i="10"/>
  <c r="U63" i="10" s="1"/>
  <c r="S62" i="10"/>
  <c r="R62" i="10"/>
  <c r="Q62" i="10"/>
  <c r="P62" i="10"/>
  <c r="E62" i="10"/>
  <c r="U62" i="10" s="1"/>
  <c r="U61" i="10"/>
  <c r="T61" i="10"/>
  <c r="S61" i="10"/>
  <c r="R61" i="10"/>
  <c r="Q61" i="10"/>
  <c r="P61" i="10"/>
  <c r="E61" i="10"/>
  <c r="V59" i="10"/>
  <c r="R59" i="10"/>
  <c r="O59" i="10"/>
  <c r="N59" i="10"/>
  <c r="M59" i="10"/>
  <c r="L59" i="10"/>
  <c r="K59" i="10"/>
  <c r="J59" i="10"/>
  <c r="I59" i="10"/>
  <c r="Q59" i="10" s="1"/>
  <c r="H59" i="10"/>
  <c r="P59" i="10" s="1"/>
  <c r="G59" i="10"/>
  <c r="F59" i="10"/>
  <c r="C59" i="10"/>
  <c r="E59" i="10" s="1"/>
  <c r="B59" i="10"/>
  <c r="U58" i="10"/>
  <c r="S58" i="10"/>
  <c r="R58" i="10"/>
  <c r="Q58" i="10"/>
  <c r="P58" i="10"/>
  <c r="E58" i="10"/>
  <c r="T58" i="10" s="1"/>
  <c r="T57" i="10"/>
  <c r="S57" i="10"/>
  <c r="R57" i="10"/>
  <c r="Q57" i="10"/>
  <c r="P57" i="10"/>
  <c r="E57" i="10"/>
  <c r="U57" i="10" s="1"/>
  <c r="S56" i="10"/>
  <c r="R56" i="10"/>
  <c r="Q56" i="10"/>
  <c r="P56" i="10"/>
  <c r="E56" i="10"/>
  <c r="U56" i="10" s="1"/>
  <c r="T55" i="10"/>
  <c r="S55" i="10"/>
  <c r="R55" i="10"/>
  <c r="Q55" i="10"/>
  <c r="P55" i="10"/>
  <c r="E55" i="10"/>
  <c r="U55" i="10" s="1"/>
  <c r="W53" i="10"/>
  <c r="V53" i="10"/>
  <c r="O53" i="10"/>
  <c r="N53" i="10"/>
  <c r="M53" i="10"/>
  <c r="L53" i="10"/>
  <c r="K53" i="10"/>
  <c r="S53" i="10" s="1"/>
  <c r="J53" i="10"/>
  <c r="I53" i="10"/>
  <c r="Q53" i="10" s="1"/>
  <c r="H53" i="10"/>
  <c r="R53" i="10" s="1"/>
  <c r="G53" i="10"/>
  <c r="F53" i="10"/>
  <c r="C53" i="10"/>
  <c r="B53" i="10"/>
  <c r="E53" i="10" s="1"/>
  <c r="T52" i="10"/>
  <c r="S52" i="10"/>
  <c r="R52" i="10"/>
  <c r="Q52" i="10"/>
  <c r="P52" i="10"/>
  <c r="E52" i="10"/>
  <c r="U52" i="10" s="1"/>
  <c r="S51" i="10"/>
  <c r="R51" i="10"/>
  <c r="Q51" i="10"/>
  <c r="U51" i="10" s="1"/>
  <c r="P51" i="10"/>
  <c r="E51" i="10"/>
  <c r="T51" i="10" s="1"/>
  <c r="T50" i="10"/>
  <c r="S50" i="10"/>
  <c r="R50" i="10"/>
  <c r="Q50" i="10"/>
  <c r="P50" i="10"/>
  <c r="E50" i="10"/>
  <c r="U50" i="10" s="1"/>
  <c r="S49" i="10"/>
  <c r="R49" i="10"/>
  <c r="Q49" i="10"/>
  <c r="P49" i="10"/>
  <c r="E49" i="10"/>
  <c r="U49" i="10" s="1"/>
  <c r="T48" i="10"/>
  <c r="S48" i="10"/>
  <c r="R48" i="10"/>
  <c r="Q48" i="10"/>
  <c r="P48" i="10"/>
  <c r="E48" i="10"/>
  <c r="U48" i="10" s="1"/>
  <c r="U47" i="10"/>
  <c r="S47" i="10"/>
  <c r="R47" i="10"/>
  <c r="Q47" i="10"/>
  <c r="P47" i="10"/>
  <c r="E47" i="10"/>
  <c r="T47" i="10" s="1"/>
  <c r="T46" i="10"/>
  <c r="S46" i="10"/>
  <c r="R46" i="10"/>
  <c r="Q46" i="10"/>
  <c r="P46" i="10"/>
  <c r="E46" i="10"/>
  <c r="U46" i="10" s="1"/>
  <c r="S45" i="10"/>
  <c r="R45" i="10"/>
  <c r="Q45" i="10"/>
  <c r="P45" i="10"/>
  <c r="E45" i="10"/>
  <c r="U45" i="10" s="1"/>
  <c r="S44" i="10"/>
  <c r="R44" i="10"/>
  <c r="Q44" i="10"/>
  <c r="P44" i="10"/>
  <c r="T44" i="10" s="1"/>
  <c r="E44" i="10"/>
  <c r="U44" i="10" s="1"/>
  <c r="S43" i="10"/>
  <c r="R43" i="10"/>
  <c r="Q43" i="10"/>
  <c r="U43" i="10" s="1"/>
  <c r="P43" i="10"/>
  <c r="E43" i="10"/>
  <c r="T43" i="10" s="1"/>
  <c r="T42" i="10"/>
  <c r="S42" i="10"/>
  <c r="R42" i="10"/>
  <c r="Q42" i="10"/>
  <c r="P42" i="10"/>
  <c r="E42" i="10"/>
  <c r="U42" i="10" s="1"/>
  <c r="W40" i="10"/>
  <c r="V40" i="10"/>
  <c r="O40" i="10"/>
  <c r="N40" i="10"/>
  <c r="M40" i="10"/>
  <c r="L40" i="10"/>
  <c r="K40" i="10"/>
  <c r="J40" i="10"/>
  <c r="I40" i="10"/>
  <c r="S40" i="10" s="1"/>
  <c r="H40" i="10"/>
  <c r="P40" i="10" s="1"/>
  <c r="G40" i="10"/>
  <c r="F40" i="10"/>
  <c r="E40" i="10"/>
  <c r="C40" i="10"/>
  <c r="B40" i="10"/>
  <c r="T39" i="10"/>
  <c r="S39" i="10"/>
  <c r="R39" i="10"/>
  <c r="Q39" i="10"/>
  <c r="P39" i="10"/>
  <c r="E39" i="10"/>
  <c r="U39" i="10" s="1"/>
  <c r="S38" i="10"/>
  <c r="R38" i="10"/>
  <c r="Q38" i="10"/>
  <c r="P38" i="10"/>
  <c r="E38" i="10"/>
  <c r="U38" i="10" s="1"/>
  <c r="U37" i="10"/>
  <c r="T37" i="10"/>
  <c r="S37" i="10"/>
  <c r="R37" i="10"/>
  <c r="Q37" i="10"/>
  <c r="P37" i="10"/>
  <c r="E37" i="10"/>
  <c r="S36" i="10"/>
  <c r="R36" i="10"/>
  <c r="Q36" i="10"/>
  <c r="U36" i="10" s="1"/>
  <c r="P36" i="10"/>
  <c r="E36" i="10"/>
  <c r="T36" i="10" s="1"/>
  <c r="S35" i="10"/>
  <c r="R35" i="10"/>
  <c r="Q35" i="10"/>
  <c r="P35" i="10"/>
  <c r="T35" i="10" s="1"/>
  <c r="E35" i="10"/>
  <c r="W33" i="10"/>
  <c r="V33" i="10"/>
  <c r="O33" i="10"/>
  <c r="N33" i="10"/>
  <c r="M33" i="10"/>
  <c r="L33" i="10"/>
  <c r="K33" i="10"/>
  <c r="J33" i="10"/>
  <c r="I33" i="10"/>
  <c r="Q33" i="10" s="1"/>
  <c r="H33" i="10"/>
  <c r="P33" i="10" s="1"/>
  <c r="G33" i="10"/>
  <c r="F33" i="10"/>
  <c r="E33" i="10"/>
  <c r="C33" i="10"/>
  <c r="B33" i="10"/>
  <c r="S32" i="10"/>
  <c r="R32" i="10"/>
  <c r="Q32" i="10"/>
  <c r="P32" i="10"/>
  <c r="T32" i="10" s="1"/>
  <c r="E32" i="10"/>
  <c r="U32" i="10" s="1"/>
  <c r="W30" i="10"/>
  <c r="V30" i="10"/>
  <c r="O30" i="10"/>
  <c r="N30" i="10"/>
  <c r="M30" i="10"/>
  <c r="L30" i="10"/>
  <c r="K30" i="10"/>
  <c r="J30" i="10"/>
  <c r="I30" i="10"/>
  <c r="Q30" i="10" s="1"/>
  <c r="H30" i="10"/>
  <c r="P30" i="10" s="1"/>
  <c r="G30" i="10"/>
  <c r="F30" i="10"/>
  <c r="E30" i="10"/>
  <c r="C30" i="10"/>
  <c r="B30" i="10"/>
  <c r="S29" i="10"/>
  <c r="R29" i="10"/>
  <c r="Q29" i="10"/>
  <c r="P29" i="10"/>
  <c r="T29" i="10" s="1"/>
  <c r="E29" i="10"/>
  <c r="U29" i="10" s="1"/>
  <c r="S28" i="10"/>
  <c r="R28" i="10"/>
  <c r="Q28" i="10"/>
  <c r="P28" i="10"/>
  <c r="E28" i="10"/>
  <c r="U28" i="10" s="1"/>
  <c r="U27" i="10"/>
  <c r="T27" i="10"/>
  <c r="S27" i="10"/>
  <c r="R27" i="10"/>
  <c r="Q27" i="10"/>
  <c r="P27" i="10"/>
  <c r="E27" i="10"/>
  <c r="U26" i="10"/>
  <c r="S26" i="10"/>
  <c r="R26" i="10"/>
  <c r="Q26" i="10"/>
  <c r="P26" i="10"/>
  <c r="E26" i="10"/>
  <c r="T26" i="10" s="1"/>
  <c r="W24" i="10"/>
  <c r="V24" i="10"/>
  <c r="R24" i="10"/>
  <c r="O24" i="10"/>
  <c r="N24" i="10"/>
  <c r="M24" i="10"/>
  <c r="L24" i="10"/>
  <c r="K24" i="10"/>
  <c r="J24" i="10"/>
  <c r="I24" i="10"/>
  <c r="Q24" i="10" s="1"/>
  <c r="H24" i="10"/>
  <c r="P24" i="10" s="1"/>
  <c r="G24" i="10"/>
  <c r="F24" i="10"/>
  <c r="C24" i="10"/>
  <c r="E24" i="10" s="1"/>
  <c r="B24" i="10"/>
  <c r="U23" i="10"/>
  <c r="S23" i="10"/>
  <c r="R23" i="10"/>
  <c r="Q23" i="10"/>
  <c r="P23" i="10"/>
  <c r="E23" i="10"/>
  <c r="T23" i="10" s="1"/>
  <c r="T22" i="10"/>
  <c r="S22" i="10"/>
  <c r="R22" i="10"/>
  <c r="Q22" i="10"/>
  <c r="P22" i="10"/>
  <c r="E22" i="10"/>
  <c r="U22" i="10" s="1"/>
  <c r="S21" i="10"/>
  <c r="R21" i="10"/>
  <c r="Q21" i="10"/>
  <c r="P21" i="10"/>
  <c r="E21" i="10"/>
  <c r="U21" i="10" s="1"/>
  <c r="U20" i="10"/>
  <c r="T20" i="10"/>
  <c r="S20" i="10"/>
  <c r="R20" i="10"/>
  <c r="Q20" i="10"/>
  <c r="P20" i="10"/>
  <c r="E20" i="10"/>
  <c r="S19" i="10"/>
  <c r="R19" i="10"/>
  <c r="Q19" i="10"/>
  <c r="U19" i="10" s="1"/>
  <c r="P19" i="10"/>
  <c r="E19" i="10"/>
  <c r="T19" i="10" s="1"/>
  <c r="T18" i="10"/>
  <c r="S18" i="10"/>
  <c r="R18" i="10"/>
  <c r="Q18" i="10"/>
  <c r="P18" i="10"/>
  <c r="E18" i="10"/>
  <c r="U18" i="10" s="1"/>
  <c r="W16" i="10"/>
  <c r="V16" i="10"/>
  <c r="O16" i="10"/>
  <c r="N16" i="10"/>
  <c r="M16" i="10"/>
  <c r="L16" i="10"/>
  <c r="K16" i="10"/>
  <c r="J16" i="10"/>
  <c r="I16" i="10"/>
  <c r="S16" i="10" s="1"/>
  <c r="H16" i="10"/>
  <c r="P16" i="10" s="1"/>
  <c r="G16" i="10"/>
  <c r="F16" i="10"/>
  <c r="E16" i="10"/>
  <c r="C16" i="10"/>
  <c r="B16" i="10"/>
  <c r="S15" i="10"/>
  <c r="R15" i="10"/>
  <c r="Q15" i="10"/>
  <c r="P15" i="10"/>
  <c r="T15" i="10" s="1"/>
  <c r="E15" i="10"/>
  <c r="S14" i="10"/>
  <c r="R14" i="10"/>
  <c r="Q14" i="10"/>
  <c r="P14" i="10"/>
  <c r="E14" i="10"/>
  <c r="U14" i="10" s="1"/>
  <c r="S13" i="10"/>
  <c r="R13" i="10"/>
  <c r="Q13" i="10"/>
  <c r="U13" i="10" s="1"/>
  <c r="P13" i="10"/>
  <c r="T13" i="10" s="1"/>
  <c r="E13" i="10"/>
  <c r="U12" i="10"/>
  <c r="S12" i="10"/>
  <c r="R12" i="10"/>
  <c r="Q12" i="10"/>
  <c r="P12" i="10"/>
  <c r="E12" i="10"/>
  <c r="T12" i="10" s="1"/>
  <c r="S11" i="10"/>
  <c r="R11" i="10"/>
  <c r="Q11" i="10"/>
  <c r="P11" i="10"/>
  <c r="T11" i="10" s="1"/>
  <c r="E11" i="10"/>
  <c r="U11" i="10" s="1"/>
  <c r="S10" i="10"/>
  <c r="R10" i="10"/>
  <c r="Q10" i="10"/>
  <c r="P10" i="10"/>
  <c r="E10" i="10"/>
  <c r="S9" i="10"/>
  <c r="R9" i="10"/>
  <c r="Q9" i="10"/>
  <c r="U9" i="10" s="1"/>
  <c r="P9" i="10"/>
  <c r="T9" i="10" s="1"/>
  <c r="E9" i="10"/>
  <c r="U67" i="10" s="1"/>
  <c r="T30" i="10" l="1"/>
  <c r="T33" i="10"/>
  <c r="T66" i="10"/>
  <c r="U16" i="10"/>
  <c r="U59" i="10"/>
  <c r="T59" i="10"/>
  <c r="U70" i="10"/>
  <c r="T70" i="10"/>
  <c r="T16" i="10"/>
  <c r="U24" i="10"/>
  <c r="T24" i="10"/>
  <c r="T40" i="10"/>
  <c r="Q16" i="10"/>
  <c r="U33" i="10"/>
  <c r="Q40" i="10"/>
  <c r="T10" i="10"/>
  <c r="T14" i="10"/>
  <c r="U15" i="10"/>
  <c r="R16" i="10"/>
  <c r="T21" i="10"/>
  <c r="S24" i="10"/>
  <c r="T28" i="10"/>
  <c r="R30" i="10"/>
  <c r="R33" i="10"/>
  <c r="U35" i="10"/>
  <c r="T38" i="10"/>
  <c r="R40" i="10"/>
  <c r="T45" i="10"/>
  <c r="T49" i="10"/>
  <c r="P53" i="10"/>
  <c r="T53" i="10"/>
  <c r="T56" i="10"/>
  <c r="S59" i="10"/>
  <c r="T62" i="10"/>
  <c r="S67" i="10"/>
  <c r="S70" i="10"/>
  <c r="R71" i="10"/>
  <c r="Q72" i="10"/>
  <c r="U72" i="10"/>
  <c r="T89" i="10"/>
  <c r="T93" i="10"/>
  <c r="T97" i="10"/>
  <c r="T101" i="10"/>
  <c r="T105" i="10"/>
  <c r="T109" i="10"/>
  <c r="U30" i="10"/>
  <c r="U40" i="10"/>
  <c r="U71" i="10"/>
  <c r="P72" i="10"/>
  <c r="T72" i="10"/>
  <c r="U99" i="10"/>
  <c r="U107" i="10"/>
  <c r="U10" i="10"/>
  <c r="S30" i="10"/>
  <c r="S33" i="10"/>
  <c r="U53" i="10"/>
  <c r="T67" i="10"/>
  <c r="S71" i="10"/>
  <c r="E95" i="10"/>
  <c r="U103" i="10"/>
  <c r="E112" i="10" l="1"/>
  <c r="U95" i="10"/>
  <c r="T95" i="10"/>
  <c r="U112" i="10" l="1"/>
  <c r="T112" i="10"/>
  <c r="W113" i="9"/>
  <c r="V113" i="9"/>
  <c r="T113" i="9"/>
  <c r="S113" i="9"/>
  <c r="Q113" i="9"/>
  <c r="P113" i="9"/>
  <c r="O113" i="9"/>
  <c r="N113" i="9"/>
  <c r="M113" i="9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V112" i="9"/>
  <c r="Q112" i="9"/>
  <c r="P112" i="9"/>
  <c r="O112" i="9"/>
  <c r="N112" i="9"/>
  <c r="M112" i="9"/>
  <c r="S112" i="9" s="1"/>
  <c r="J112" i="9"/>
  <c r="I112" i="9"/>
  <c r="F112" i="9"/>
  <c r="B112" i="9"/>
  <c r="U111" i="9"/>
  <c r="T111" i="9"/>
  <c r="S111" i="9"/>
  <c r="R111" i="9"/>
  <c r="S110" i="9"/>
  <c r="R110" i="9"/>
  <c r="E110" i="9"/>
  <c r="U110" i="9" s="1"/>
  <c r="S109" i="9"/>
  <c r="R109" i="9"/>
  <c r="E109" i="9"/>
  <c r="U109" i="9" s="1"/>
  <c r="T108" i="9"/>
  <c r="S108" i="9"/>
  <c r="R108" i="9"/>
  <c r="E108" i="9"/>
  <c r="U108" i="9" s="1"/>
  <c r="S107" i="9"/>
  <c r="R107" i="9"/>
  <c r="E107" i="9"/>
  <c r="T107" i="9" s="1"/>
  <c r="S106" i="9"/>
  <c r="R106" i="9"/>
  <c r="E106" i="9"/>
  <c r="U106" i="9" s="1"/>
  <c r="S105" i="9"/>
  <c r="R105" i="9"/>
  <c r="E105" i="9"/>
  <c r="U105" i="9" s="1"/>
  <c r="T104" i="9"/>
  <c r="S104" i="9"/>
  <c r="R104" i="9"/>
  <c r="E104" i="9"/>
  <c r="U104" i="9" s="1"/>
  <c r="S103" i="9"/>
  <c r="R103" i="9"/>
  <c r="E103" i="9"/>
  <c r="T103" i="9" s="1"/>
  <c r="S102" i="9"/>
  <c r="R102" i="9"/>
  <c r="E102" i="9"/>
  <c r="U102" i="9" s="1"/>
  <c r="S101" i="9"/>
  <c r="R101" i="9"/>
  <c r="E101" i="9"/>
  <c r="U101" i="9" s="1"/>
  <c r="T100" i="9"/>
  <c r="S100" i="9"/>
  <c r="R100" i="9"/>
  <c r="E100" i="9"/>
  <c r="U100" i="9" s="1"/>
  <c r="S99" i="9"/>
  <c r="R99" i="9"/>
  <c r="E99" i="9"/>
  <c r="T99" i="9" s="1"/>
  <c r="S98" i="9"/>
  <c r="R98" i="9"/>
  <c r="E98" i="9"/>
  <c r="U98" i="9" s="1"/>
  <c r="S97" i="9"/>
  <c r="R97" i="9"/>
  <c r="E97" i="9"/>
  <c r="U97" i="9" s="1"/>
  <c r="T96" i="9"/>
  <c r="S96" i="9"/>
  <c r="R96" i="9"/>
  <c r="E96" i="9"/>
  <c r="U96" i="9" s="1"/>
  <c r="W95" i="9"/>
  <c r="W112" i="9" s="1"/>
  <c r="V95" i="9"/>
  <c r="S95" i="9"/>
  <c r="R95" i="9"/>
  <c r="M95" i="9"/>
  <c r="L95" i="9"/>
  <c r="L112" i="9" s="1"/>
  <c r="R112" i="9" s="1"/>
  <c r="K95" i="9"/>
  <c r="K112" i="9" s="1"/>
  <c r="J95" i="9"/>
  <c r="I95" i="9"/>
  <c r="H95" i="9"/>
  <c r="H112" i="9" s="1"/>
  <c r="G95" i="9"/>
  <c r="G112" i="9" s="1"/>
  <c r="F95" i="9"/>
  <c r="D95" i="9"/>
  <c r="D112" i="9" s="1"/>
  <c r="C95" i="9"/>
  <c r="C112" i="9" s="1"/>
  <c r="B95" i="9"/>
  <c r="S93" i="9"/>
  <c r="R93" i="9"/>
  <c r="Q93" i="9"/>
  <c r="P93" i="9"/>
  <c r="E93" i="9"/>
  <c r="U93" i="9" s="1"/>
  <c r="U92" i="9"/>
  <c r="S92" i="9"/>
  <c r="R92" i="9"/>
  <c r="Q92" i="9"/>
  <c r="P92" i="9"/>
  <c r="E92" i="9"/>
  <c r="T92" i="9" s="1"/>
  <c r="U91" i="9"/>
  <c r="T91" i="9"/>
  <c r="S91" i="9"/>
  <c r="R91" i="9"/>
  <c r="Q91" i="9"/>
  <c r="P91" i="9"/>
  <c r="E91" i="9"/>
  <c r="T90" i="9"/>
  <c r="S90" i="9"/>
  <c r="R90" i="9"/>
  <c r="Q90" i="9"/>
  <c r="P90" i="9"/>
  <c r="E90" i="9"/>
  <c r="U90" i="9" s="1"/>
  <c r="S89" i="9"/>
  <c r="R89" i="9"/>
  <c r="Q89" i="9"/>
  <c r="P89" i="9"/>
  <c r="E89" i="9"/>
  <c r="U89" i="9" s="1"/>
  <c r="U88" i="9"/>
  <c r="S88" i="9"/>
  <c r="R88" i="9"/>
  <c r="Q88" i="9"/>
  <c r="P88" i="9"/>
  <c r="E88" i="9"/>
  <c r="T88" i="9" s="1"/>
  <c r="U87" i="9"/>
  <c r="T87" i="9"/>
  <c r="S87" i="9"/>
  <c r="R87" i="9"/>
  <c r="Q87" i="9"/>
  <c r="P87" i="9"/>
  <c r="E87" i="9"/>
  <c r="T86" i="9"/>
  <c r="S86" i="9"/>
  <c r="R86" i="9"/>
  <c r="Q86" i="9"/>
  <c r="P86" i="9"/>
  <c r="E86" i="9"/>
  <c r="U86" i="9" s="1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E79" i="9"/>
  <c r="D79" i="9"/>
  <c r="C79" i="9"/>
  <c r="B79" i="9"/>
  <c r="A76" i="9"/>
  <c r="W72" i="9"/>
  <c r="V72" i="9"/>
  <c r="O72" i="9"/>
  <c r="N72" i="9"/>
  <c r="M72" i="9"/>
  <c r="L72" i="9"/>
  <c r="K72" i="9"/>
  <c r="S72" i="9" s="1"/>
  <c r="J72" i="9"/>
  <c r="I72" i="9"/>
  <c r="Q72" i="9" s="1"/>
  <c r="H72" i="9"/>
  <c r="P72" i="9" s="1"/>
  <c r="G72" i="9"/>
  <c r="F72" i="9"/>
  <c r="C72" i="9"/>
  <c r="B72" i="9"/>
  <c r="E72" i="9" s="1"/>
  <c r="W71" i="9"/>
  <c r="V71" i="9"/>
  <c r="O71" i="9"/>
  <c r="N71" i="9"/>
  <c r="M71" i="9"/>
  <c r="L71" i="9"/>
  <c r="K71" i="9"/>
  <c r="J71" i="9"/>
  <c r="I71" i="9"/>
  <c r="S71" i="9" s="1"/>
  <c r="H71" i="9"/>
  <c r="P71" i="9" s="1"/>
  <c r="G71" i="9"/>
  <c r="F71" i="9"/>
  <c r="E71" i="9"/>
  <c r="T71" i="9" s="1"/>
  <c r="C71" i="9"/>
  <c r="B71" i="9"/>
  <c r="W70" i="9"/>
  <c r="V70" i="9"/>
  <c r="R70" i="9"/>
  <c r="O70" i="9"/>
  <c r="N70" i="9"/>
  <c r="M70" i="9"/>
  <c r="L70" i="9"/>
  <c r="K70" i="9"/>
  <c r="J70" i="9"/>
  <c r="I70" i="9"/>
  <c r="Q70" i="9" s="1"/>
  <c r="H70" i="9"/>
  <c r="P70" i="9" s="1"/>
  <c r="G70" i="9"/>
  <c r="F70" i="9"/>
  <c r="E70" i="9"/>
  <c r="U70" i="9" s="1"/>
  <c r="C70" i="9"/>
  <c r="B70" i="9"/>
  <c r="S69" i="9"/>
  <c r="R69" i="9"/>
  <c r="Q69" i="9"/>
  <c r="U69" i="9" s="1"/>
  <c r="P69" i="9"/>
  <c r="T69" i="9" s="1"/>
  <c r="E69" i="9"/>
  <c r="W67" i="9"/>
  <c r="V67" i="9"/>
  <c r="O67" i="9"/>
  <c r="N67" i="9"/>
  <c r="M67" i="9"/>
  <c r="L67" i="9"/>
  <c r="K67" i="9"/>
  <c r="J67" i="9"/>
  <c r="R67" i="9" s="1"/>
  <c r="I67" i="9"/>
  <c r="Q67" i="9" s="1"/>
  <c r="H67" i="9"/>
  <c r="P67" i="9" s="1"/>
  <c r="G67" i="9"/>
  <c r="F67" i="9"/>
  <c r="E67" i="9"/>
  <c r="C67" i="9"/>
  <c r="B67" i="9"/>
  <c r="W66" i="9"/>
  <c r="V66" i="9"/>
  <c r="S66" i="9"/>
  <c r="R66" i="9"/>
  <c r="O66" i="9"/>
  <c r="N66" i="9"/>
  <c r="M66" i="9"/>
  <c r="L66" i="9"/>
  <c r="K66" i="9"/>
  <c r="J66" i="9"/>
  <c r="I66" i="9"/>
  <c r="Q66" i="9" s="1"/>
  <c r="H66" i="9"/>
  <c r="P66" i="9" s="1"/>
  <c r="G66" i="9"/>
  <c r="F66" i="9"/>
  <c r="C66" i="9"/>
  <c r="B66" i="9"/>
  <c r="E66" i="9" s="1"/>
  <c r="U65" i="9"/>
  <c r="T65" i="9"/>
  <c r="S65" i="9"/>
  <c r="R65" i="9"/>
  <c r="Q65" i="9"/>
  <c r="P65" i="9"/>
  <c r="E65" i="9"/>
  <c r="U64" i="9"/>
  <c r="T64" i="9"/>
  <c r="S64" i="9"/>
  <c r="R64" i="9"/>
  <c r="Q64" i="9"/>
  <c r="P64" i="9"/>
  <c r="E64" i="9"/>
  <c r="T63" i="9"/>
  <c r="S63" i="9"/>
  <c r="R63" i="9"/>
  <c r="Q63" i="9"/>
  <c r="P63" i="9"/>
  <c r="E63" i="9"/>
  <c r="U63" i="9" s="1"/>
  <c r="S62" i="9"/>
  <c r="R62" i="9"/>
  <c r="Q62" i="9"/>
  <c r="P62" i="9"/>
  <c r="E62" i="9"/>
  <c r="U62" i="9" s="1"/>
  <c r="U61" i="9"/>
  <c r="S61" i="9"/>
  <c r="R61" i="9"/>
  <c r="Q61" i="9"/>
  <c r="P61" i="9"/>
  <c r="E61" i="9"/>
  <c r="U66" i="9" s="1"/>
  <c r="V59" i="9"/>
  <c r="R59" i="9"/>
  <c r="O59" i="9"/>
  <c r="N59" i="9"/>
  <c r="M59" i="9"/>
  <c r="L59" i="9"/>
  <c r="K59" i="9"/>
  <c r="J59" i="9"/>
  <c r="I59" i="9"/>
  <c r="Q59" i="9" s="1"/>
  <c r="H59" i="9"/>
  <c r="P59" i="9" s="1"/>
  <c r="G59" i="9"/>
  <c r="F59" i="9"/>
  <c r="E59" i="9"/>
  <c r="U59" i="9" s="1"/>
  <c r="C59" i="9"/>
  <c r="B59" i="9"/>
  <c r="U58" i="9"/>
  <c r="T58" i="9"/>
  <c r="S58" i="9"/>
  <c r="R58" i="9"/>
  <c r="Q58" i="9"/>
  <c r="P58" i="9"/>
  <c r="E58" i="9"/>
  <c r="T57" i="9"/>
  <c r="S57" i="9"/>
  <c r="R57" i="9"/>
  <c r="Q57" i="9"/>
  <c r="P57" i="9"/>
  <c r="E57" i="9"/>
  <c r="U57" i="9" s="1"/>
  <c r="S56" i="9"/>
  <c r="R56" i="9"/>
  <c r="Q56" i="9"/>
  <c r="P56" i="9"/>
  <c r="E56" i="9"/>
  <c r="U56" i="9" s="1"/>
  <c r="U55" i="9"/>
  <c r="S55" i="9"/>
  <c r="R55" i="9"/>
  <c r="Q55" i="9"/>
  <c r="P55" i="9"/>
  <c r="E55" i="9"/>
  <c r="T55" i="9" s="1"/>
  <c r="W53" i="9"/>
  <c r="V53" i="9"/>
  <c r="O53" i="9"/>
  <c r="N53" i="9"/>
  <c r="M53" i="9"/>
  <c r="L53" i="9"/>
  <c r="K53" i="9"/>
  <c r="S53" i="9" s="1"/>
  <c r="J53" i="9"/>
  <c r="R53" i="9" s="1"/>
  <c r="I53" i="9"/>
  <c r="Q53" i="9" s="1"/>
  <c r="H53" i="9"/>
  <c r="P53" i="9" s="1"/>
  <c r="G53" i="9"/>
  <c r="F53" i="9"/>
  <c r="C53" i="9"/>
  <c r="B53" i="9"/>
  <c r="E53" i="9" s="1"/>
  <c r="S52" i="9"/>
  <c r="R52" i="9"/>
  <c r="Q52" i="9"/>
  <c r="U52" i="9" s="1"/>
  <c r="P52" i="9"/>
  <c r="E52" i="9"/>
  <c r="T52" i="9" s="1"/>
  <c r="S51" i="9"/>
  <c r="R51" i="9"/>
  <c r="Q51" i="9"/>
  <c r="U51" i="9" s="1"/>
  <c r="P51" i="9"/>
  <c r="T51" i="9" s="1"/>
  <c r="E51" i="9"/>
  <c r="T50" i="9"/>
  <c r="S50" i="9"/>
  <c r="R50" i="9"/>
  <c r="Q50" i="9"/>
  <c r="P50" i="9"/>
  <c r="E50" i="9"/>
  <c r="U50" i="9" s="1"/>
  <c r="S49" i="9"/>
  <c r="R49" i="9"/>
  <c r="Q49" i="9"/>
  <c r="P49" i="9"/>
  <c r="E49" i="9"/>
  <c r="U49" i="9" s="1"/>
  <c r="U48" i="9"/>
  <c r="S48" i="9"/>
  <c r="R48" i="9"/>
  <c r="Q48" i="9"/>
  <c r="P48" i="9"/>
  <c r="E48" i="9"/>
  <c r="T48" i="9" s="1"/>
  <c r="U47" i="9"/>
  <c r="T47" i="9"/>
  <c r="S47" i="9"/>
  <c r="R47" i="9"/>
  <c r="Q47" i="9"/>
  <c r="P47" i="9"/>
  <c r="E47" i="9"/>
  <c r="T46" i="9"/>
  <c r="S46" i="9"/>
  <c r="R46" i="9"/>
  <c r="Q46" i="9"/>
  <c r="P46" i="9"/>
  <c r="E46" i="9"/>
  <c r="U46" i="9" s="1"/>
  <c r="S45" i="9"/>
  <c r="R45" i="9"/>
  <c r="Q45" i="9"/>
  <c r="P45" i="9"/>
  <c r="E45" i="9"/>
  <c r="U45" i="9" s="1"/>
  <c r="S44" i="9"/>
  <c r="R44" i="9"/>
  <c r="Q44" i="9"/>
  <c r="U44" i="9" s="1"/>
  <c r="P44" i="9"/>
  <c r="E44" i="9"/>
  <c r="T44" i="9" s="1"/>
  <c r="S43" i="9"/>
  <c r="R43" i="9"/>
  <c r="Q43" i="9"/>
  <c r="U43" i="9" s="1"/>
  <c r="P43" i="9"/>
  <c r="T43" i="9" s="1"/>
  <c r="E43" i="9"/>
  <c r="U53" i="9" s="1"/>
  <c r="T42" i="9"/>
  <c r="S42" i="9"/>
  <c r="R42" i="9"/>
  <c r="Q42" i="9"/>
  <c r="P42" i="9"/>
  <c r="E42" i="9"/>
  <c r="U42" i="9" s="1"/>
  <c r="W40" i="9"/>
  <c r="V40" i="9"/>
  <c r="O40" i="9"/>
  <c r="N40" i="9"/>
  <c r="M40" i="9"/>
  <c r="L40" i="9"/>
  <c r="K40" i="9"/>
  <c r="J40" i="9"/>
  <c r="I40" i="9"/>
  <c r="Q40" i="9" s="1"/>
  <c r="H40" i="9"/>
  <c r="P40" i="9" s="1"/>
  <c r="G40" i="9"/>
  <c r="F40" i="9"/>
  <c r="E40" i="9"/>
  <c r="C40" i="9"/>
  <c r="B40" i="9"/>
  <c r="T39" i="9"/>
  <c r="S39" i="9"/>
  <c r="R39" i="9"/>
  <c r="Q39" i="9"/>
  <c r="P39" i="9"/>
  <c r="E39" i="9"/>
  <c r="U39" i="9" s="1"/>
  <c r="S38" i="9"/>
  <c r="R38" i="9"/>
  <c r="Q38" i="9"/>
  <c r="P38" i="9"/>
  <c r="E38" i="9"/>
  <c r="U38" i="9" s="1"/>
  <c r="U37" i="9"/>
  <c r="S37" i="9"/>
  <c r="R37" i="9"/>
  <c r="Q37" i="9"/>
  <c r="P37" i="9"/>
  <c r="E37" i="9"/>
  <c r="T37" i="9" s="1"/>
  <c r="S36" i="9"/>
  <c r="R36" i="9"/>
  <c r="Q36" i="9"/>
  <c r="U36" i="9" s="1"/>
  <c r="P36" i="9"/>
  <c r="T36" i="9" s="1"/>
  <c r="E36" i="9"/>
  <c r="S35" i="9"/>
  <c r="R35" i="9"/>
  <c r="Q35" i="9"/>
  <c r="P35" i="9"/>
  <c r="T35" i="9" s="1"/>
  <c r="E35" i="9"/>
  <c r="T40" i="9" s="1"/>
  <c r="W33" i="9"/>
  <c r="V33" i="9"/>
  <c r="O33" i="9"/>
  <c r="N33" i="9"/>
  <c r="M33" i="9"/>
  <c r="L33" i="9"/>
  <c r="K33" i="9"/>
  <c r="J33" i="9"/>
  <c r="I33" i="9"/>
  <c r="S33" i="9" s="1"/>
  <c r="H33" i="9"/>
  <c r="P33" i="9" s="1"/>
  <c r="G33" i="9"/>
  <c r="F33" i="9"/>
  <c r="E33" i="9"/>
  <c r="C33" i="9"/>
  <c r="B33" i="9"/>
  <c r="T32" i="9"/>
  <c r="S32" i="9"/>
  <c r="R32" i="9"/>
  <c r="Q32" i="9"/>
  <c r="P32" i="9"/>
  <c r="E32" i="9"/>
  <c r="U32" i="9" s="1"/>
  <c r="W30" i="9"/>
  <c r="V30" i="9"/>
  <c r="O30" i="9"/>
  <c r="N30" i="9"/>
  <c r="M30" i="9"/>
  <c r="L30" i="9"/>
  <c r="K30" i="9"/>
  <c r="J30" i="9"/>
  <c r="I30" i="9"/>
  <c r="Q30" i="9" s="1"/>
  <c r="H30" i="9"/>
  <c r="P30" i="9" s="1"/>
  <c r="G30" i="9"/>
  <c r="F30" i="9"/>
  <c r="E30" i="9"/>
  <c r="C30" i="9"/>
  <c r="B30" i="9"/>
  <c r="S29" i="9"/>
  <c r="R29" i="9"/>
  <c r="Q29" i="9"/>
  <c r="P29" i="9"/>
  <c r="T29" i="9" s="1"/>
  <c r="E29" i="9"/>
  <c r="U29" i="9" s="1"/>
  <c r="S28" i="9"/>
  <c r="R28" i="9"/>
  <c r="Q28" i="9"/>
  <c r="P28" i="9"/>
  <c r="E28" i="9"/>
  <c r="U28" i="9" s="1"/>
  <c r="U27" i="9"/>
  <c r="S27" i="9"/>
  <c r="R27" i="9"/>
  <c r="Q27" i="9"/>
  <c r="P27" i="9"/>
  <c r="E27" i="9"/>
  <c r="T27" i="9" s="1"/>
  <c r="U26" i="9"/>
  <c r="T26" i="9"/>
  <c r="S26" i="9"/>
  <c r="R26" i="9"/>
  <c r="Q26" i="9"/>
  <c r="P26" i="9"/>
  <c r="E26" i="9"/>
  <c r="W24" i="9"/>
  <c r="V24" i="9"/>
  <c r="R24" i="9"/>
  <c r="O24" i="9"/>
  <c r="N24" i="9"/>
  <c r="M24" i="9"/>
  <c r="L24" i="9"/>
  <c r="K24" i="9"/>
  <c r="J24" i="9"/>
  <c r="I24" i="9"/>
  <c r="Q24" i="9" s="1"/>
  <c r="H24" i="9"/>
  <c r="P24" i="9" s="1"/>
  <c r="G24" i="9"/>
  <c r="F24" i="9"/>
  <c r="E24" i="9"/>
  <c r="U24" i="9" s="1"/>
  <c r="C24" i="9"/>
  <c r="B24" i="9"/>
  <c r="U23" i="9"/>
  <c r="T23" i="9"/>
  <c r="S23" i="9"/>
  <c r="R23" i="9"/>
  <c r="Q23" i="9"/>
  <c r="P23" i="9"/>
  <c r="E23" i="9"/>
  <c r="T22" i="9"/>
  <c r="S22" i="9"/>
  <c r="R22" i="9"/>
  <c r="Q22" i="9"/>
  <c r="P22" i="9"/>
  <c r="E22" i="9"/>
  <c r="U22" i="9" s="1"/>
  <c r="S21" i="9"/>
  <c r="R21" i="9"/>
  <c r="Q21" i="9"/>
  <c r="P21" i="9"/>
  <c r="E21" i="9"/>
  <c r="U21" i="9" s="1"/>
  <c r="S20" i="9"/>
  <c r="R20" i="9"/>
  <c r="Q20" i="9"/>
  <c r="U20" i="9" s="1"/>
  <c r="P20" i="9"/>
  <c r="E20" i="9"/>
  <c r="T20" i="9" s="1"/>
  <c r="S19" i="9"/>
  <c r="R19" i="9"/>
  <c r="Q19" i="9"/>
  <c r="U19" i="9" s="1"/>
  <c r="P19" i="9"/>
  <c r="T19" i="9" s="1"/>
  <c r="E19" i="9"/>
  <c r="T18" i="9"/>
  <c r="S18" i="9"/>
  <c r="R18" i="9"/>
  <c r="Q18" i="9"/>
  <c r="P18" i="9"/>
  <c r="E18" i="9"/>
  <c r="U18" i="9" s="1"/>
  <c r="W16" i="9"/>
  <c r="V16" i="9"/>
  <c r="O16" i="9"/>
  <c r="N16" i="9"/>
  <c r="M16" i="9"/>
  <c r="L16" i="9"/>
  <c r="K16" i="9"/>
  <c r="J16" i="9"/>
  <c r="I16" i="9"/>
  <c r="S16" i="9" s="1"/>
  <c r="H16" i="9"/>
  <c r="P16" i="9" s="1"/>
  <c r="G16" i="9"/>
  <c r="F16" i="9"/>
  <c r="E16" i="9"/>
  <c r="C16" i="9"/>
  <c r="B16" i="9"/>
  <c r="T15" i="9"/>
  <c r="S15" i="9"/>
  <c r="R15" i="9"/>
  <c r="Q15" i="9"/>
  <c r="P15" i="9"/>
  <c r="E15" i="9"/>
  <c r="S14" i="9"/>
  <c r="R14" i="9"/>
  <c r="Q14" i="9"/>
  <c r="P14" i="9"/>
  <c r="E14" i="9"/>
  <c r="U14" i="9" s="1"/>
  <c r="S13" i="9"/>
  <c r="R13" i="9"/>
  <c r="Q13" i="9"/>
  <c r="U13" i="9" s="1"/>
  <c r="P13" i="9"/>
  <c r="E13" i="9"/>
  <c r="T13" i="9" s="1"/>
  <c r="U12" i="9"/>
  <c r="T12" i="9"/>
  <c r="S12" i="9"/>
  <c r="R12" i="9"/>
  <c r="Q12" i="9"/>
  <c r="P12" i="9"/>
  <c r="E12" i="9"/>
  <c r="T11" i="9"/>
  <c r="S11" i="9"/>
  <c r="R11" i="9"/>
  <c r="Q11" i="9"/>
  <c r="P11" i="9"/>
  <c r="E11" i="9"/>
  <c r="U11" i="9" s="1"/>
  <c r="S10" i="9"/>
  <c r="R10" i="9"/>
  <c r="Q10" i="9"/>
  <c r="P10" i="9"/>
  <c r="E10" i="9"/>
  <c r="T72" i="9" s="1"/>
  <c r="U9" i="9"/>
  <c r="S9" i="9"/>
  <c r="R9" i="9"/>
  <c r="Q9" i="9"/>
  <c r="P9" i="9"/>
  <c r="E9" i="9"/>
  <c r="T30" i="9" l="1"/>
  <c r="T33" i="9"/>
  <c r="T16" i="9"/>
  <c r="U67" i="9"/>
  <c r="Q16" i="9"/>
  <c r="U30" i="9"/>
  <c r="U40" i="9"/>
  <c r="Q71" i="9"/>
  <c r="U71" i="9"/>
  <c r="U99" i="9"/>
  <c r="T10" i="9"/>
  <c r="T14" i="9"/>
  <c r="U15" i="9"/>
  <c r="R16" i="9"/>
  <c r="T21" i="9"/>
  <c r="S24" i="9"/>
  <c r="T28" i="9"/>
  <c r="R30" i="9"/>
  <c r="R33" i="9"/>
  <c r="U35" i="9"/>
  <c r="T38" i="9"/>
  <c r="R40" i="9"/>
  <c r="T45" i="9"/>
  <c r="T49" i="9"/>
  <c r="T53" i="9"/>
  <c r="T56" i="9"/>
  <c r="S59" i="9"/>
  <c r="T62" i="9"/>
  <c r="T66" i="9"/>
  <c r="S67" i="9"/>
  <c r="S70" i="9"/>
  <c r="R71" i="9"/>
  <c r="U72" i="9"/>
  <c r="T89" i="9"/>
  <c r="T93" i="9"/>
  <c r="T97" i="9"/>
  <c r="T101" i="9"/>
  <c r="T105" i="9"/>
  <c r="T109" i="9"/>
  <c r="Q33" i="9"/>
  <c r="U33" i="9" s="1"/>
  <c r="T9" i="9"/>
  <c r="U10" i="9"/>
  <c r="T24" i="9"/>
  <c r="S30" i="9"/>
  <c r="S40" i="9"/>
  <c r="T59" i="9"/>
  <c r="T61" i="9"/>
  <c r="T67" i="9"/>
  <c r="T70" i="9"/>
  <c r="R72" i="9"/>
  <c r="E95" i="9"/>
  <c r="T98" i="9"/>
  <c r="T102" i="9"/>
  <c r="T106" i="9"/>
  <c r="T110" i="9"/>
  <c r="U16" i="9"/>
  <c r="U103" i="9"/>
  <c r="U107" i="9"/>
  <c r="E112" i="9" l="1"/>
  <c r="U95" i="9"/>
  <c r="T95" i="9"/>
  <c r="U112" i="9" l="1"/>
  <c r="T112" i="9"/>
  <c r="W113" i="8"/>
  <c r="V113" i="8"/>
  <c r="T113" i="8"/>
  <c r="S113" i="8"/>
  <c r="Q113" i="8"/>
  <c r="P113" i="8"/>
  <c r="O113" i="8"/>
  <c r="N113" i="8"/>
  <c r="M113" i="8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V112" i="8"/>
  <c r="R112" i="8"/>
  <c r="Q112" i="8"/>
  <c r="P112" i="8"/>
  <c r="O112" i="8"/>
  <c r="N112" i="8"/>
  <c r="L112" i="8"/>
  <c r="J112" i="8"/>
  <c r="H112" i="8"/>
  <c r="F112" i="8"/>
  <c r="D112" i="8"/>
  <c r="B112" i="8"/>
  <c r="U111" i="8"/>
  <c r="T111" i="8"/>
  <c r="S111" i="8"/>
  <c r="R111" i="8"/>
  <c r="T110" i="8"/>
  <c r="S110" i="8"/>
  <c r="R110" i="8"/>
  <c r="E110" i="8"/>
  <c r="U110" i="8" s="1"/>
  <c r="S109" i="8"/>
  <c r="R109" i="8"/>
  <c r="E109" i="8"/>
  <c r="U109" i="8" s="1"/>
  <c r="T108" i="8"/>
  <c r="S108" i="8"/>
  <c r="R108" i="8"/>
  <c r="E108" i="8"/>
  <c r="U108" i="8" s="1"/>
  <c r="S107" i="8"/>
  <c r="R107" i="8"/>
  <c r="E107" i="8"/>
  <c r="T107" i="8" s="1"/>
  <c r="T106" i="8"/>
  <c r="S106" i="8"/>
  <c r="R106" i="8"/>
  <c r="E106" i="8"/>
  <c r="U106" i="8" s="1"/>
  <c r="S105" i="8"/>
  <c r="R105" i="8"/>
  <c r="E105" i="8"/>
  <c r="U105" i="8" s="1"/>
  <c r="T104" i="8"/>
  <c r="S104" i="8"/>
  <c r="R104" i="8"/>
  <c r="E104" i="8"/>
  <c r="U104" i="8" s="1"/>
  <c r="S103" i="8"/>
  <c r="R103" i="8"/>
  <c r="E103" i="8"/>
  <c r="T103" i="8" s="1"/>
  <c r="T102" i="8"/>
  <c r="S102" i="8"/>
  <c r="R102" i="8"/>
  <c r="E102" i="8"/>
  <c r="U102" i="8" s="1"/>
  <c r="S101" i="8"/>
  <c r="R101" i="8"/>
  <c r="E101" i="8"/>
  <c r="U101" i="8" s="1"/>
  <c r="T100" i="8"/>
  <c r="S100" i="8"/>
  <c r="R100" i="8"/>
  <c r="E100" i="8"/>
  <c r="U100" i="8" s="1"/>
  <c r="S99" i="8"/>
  <c r="R99" i="8"/>
  <c r="E99" i="8"/>
  <c r="T99" i="8" s="1"/>
  <c r="T98" i="8"/>
  <c r="S98" i="8"/>
  <c r="R98" i="8"/>
  <c r="E98" i="8"/>
  <c r="U98" i="8" s="1"/>
  <c r="S97" i="8"/>
  <c r="R97" i="8"/>
  <c r="E97" i="8"/>
  <c r="U97" i="8" s="1"/>
  <c r="T96" i="8"/>
  <c r="S96" i="8"/>
  <c r="R96" i="8"/>
  <c r="E96" i="8"/>
  <c r="U96" i="8" s="1"/>
  <c r="W95" i="8"/>
  <c r="W112" i="8" s="1"/>
  <c r="V95" i="8"/>
  <c r="S95" i="8"/>
  <c r="R95" i="8"/>
  <c r="M95" i="8"/>
  <c r="M112" i="8" s="1"/>
  <c r="S112" i="8" s="1"/>
  <c r="L95" i="8"/>
  <c r="K95" i="8"/>
  <c r="K112" i="8" s="1"/>
  <c r="J95" i="8"/>
  <c r="I95" i="8"/>
  <c r="I112" i="8" s="1"/>
  <c r="H95" i="8"/>
  <c r="G95" i="8"/>
  <c r="G112" i="8" s="1"/>
  <c r="F95" i="8"/>
  <c r="D95" i="8"/>
  <c r="C95" i="8"/>
  <c r="C112" i="8" s="1"/>
  <c r="B95" i="8"/>
  <c r="S93" i="8"/>
  <c r="R93" i="8"/>
  <c r="Q93" i="8"/>
  <c r="P93" i="8"/>
  <c r="E93" i="8"/>
  <c r="U93" i="8" s="1"/>
  <c r="U92" i="8"/>
  <c r="T92" i="8"/>
  <c r="S92" i="8"/>
  <c r="R92" i="8"/>
  <c r="Q92" i="8"/>
  <c r="P92" i="8"/>
  <c r="E92" i="8"/>
  <c r="U91" i="8"/>
  <c r="S91" i="8"/>
  <c r="R91" i="8"/>
  <c r="Q91" i="8"/>
  <c r="P91" i="8"/>
  <c r="E91" i="8"/>
  <c r="T91" i="8" s="1"/>
  <c r="T90" i="8"/>
  <c r="S90" i="8"/>
  <c r="R90" i="8"/>
  <c r="Q90" i="8"/>
  <c r="P90" i="8"/>
  <c r="E90" i="8"/>
  <c r="U90" i="8" s="1"/>
  <c r="S89" i="8"/>
  <c r="R89" i="8"/>
  <c r="Q89" i="8"/>
  <c r="P89" i="8"/>
  <c r="E89" i="8"/>
  <c r="U89" i="8" s="1"/>
  <c r="U88" i="8"/>
  <c r="T88" i="8"/>
  <c r="S88" i="8"/>
  <c r="R88" i="8"/>
  <c r="Q88" i="8"/>
  <c r="P88" i="8"/>
  <c r="E88" i="8"/>
  <c r="U87" i="8"/>
  <c r="S87" i="8"/>
  <c r="R87" i="8"/>
  <c r="Q87" i="8"/>
  <c r="P87" i="8"/>
  <c r="E87" i="8"/>
  <c r="T87" i="8" s="1"/>
  <c r="T86" i="8"/>
  <c r="S86" i="8"/>
  <c r="R86" i="8"/>
  <c r="Q86" i="8"/>
  <c r="P86" i="8"/>
  <c r="E86" i="8"/>
  <c r="U86" i="8" s="1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E79" i="8"/>
  <c r="D79" i="8"/>
  <c r="C79" i="8"/>
  <c r="B79" i="8"/>
  <c r="A76" i="8"/>
  <c r="W72" i="8"/>
  <c r="V72" i="8"/>
  <c r="O72" i="8"/>
  <c r="N72" i="8"/>
  <c r="M72" i="8"/>
  <c r="L72" i="8"/>
  <c r="K72" i="8"/>
  <c r="S72" i="8" s="1"/>
  <c r="J72" i="8"/>
  <c r="I72" i="8"/>
  <c r="Q72" i="8" s="1"/>
  <c r="H72" i="8"/>
  <c r="R72" i="8" s="1"/>
  <c r="G72" i="8"/>
  <c r="F72" i="8"/>
  <c r="C72" i="8"/>
  <c r="B72" i="8"/>
  <c r="E72" i="8" s="1"/>
  <c r="W71" i="8"/>
  <c r="V71" i="8"/>
  <c r="O71" i="8"/>
  <c r="N71" i="8"/>
  <c r="M71" i="8"/>
  <c r="L71" i="8"/>
  <c r="K71" i="8"/>
  <c r="J71" i="8"/>
  <c r="I71" i="8"/>
  <c r="S71" i="8" s="1"/>
  <c r="H71" i="8"/>
  <c r="P71" i="8" s="1"/>
  <c r="G71" i="8"/>
  <c r="F71" i="8"/>
  <c r="E71" i="8"/>
  <c r="C71" i="8"/>
  <c r="B71" i="8"/>
  <c r="W70" i="8"/>
  <c r="V70" i="8"/>
  <c r="O70" i="8"/>
  <c r="N70" i="8"/>
  <c r="M70" i="8"/>
  <c r="L70" i="8"/>
  <c r="K70" i="8"/>
  <c r="J70" i="8"/>
  <c r="R70" i="8" s="1"/>
  <c r="I70" i="8"/>
  <c r="Q70" i="8" s="1"/>
  <c r="H70" i="8"/>
  <c r="P70" i="8" s="1"/>
  <c r="G70" i="8"/>
  <c r="F70" i="8"/>
  <c r="C70" i="8"/>
  <c r="E70" i="8" s="1"/>
  <c r="B70" i="8"/>
  <c r="S69" i="8"/>
  <c r="R69" i="8"/>
  <c r="Q69" i="8"/>
  <c r="U69" i="8" s="1"/>
  <c r="P69" i="8"/>
  <c r="E69" i="8"/>
  <c r="T69" i="8" s="1"/>
  <c r="W67" i="8"/>
  <c r="V67" i="8"/>
  <c r="O67" i="8"/>
  <c r="N67" i="8"/>
  <c r="M67" i="8"/>
  <c r="L67" i="8"/>
  <c r="K67" i="8"/>
  <c r="J67" i="8"/>
  <c r="R67" i="8" s="1"/>
  <c r="I67" i="8"/>
  <c r="Q67" i="8" s="1"/>
  <c r="H67" i="8"/>
  <c r="P67" i="8" s="1"/>
  <c r="G67" i="8"/>
  <c r="F67" i="8"/>
  <c r="C67" i="8"/>
  <c r="E67" i="8" s="1"/>
  <c r="B67" i="8"/>
  <c r="W66" i="8"/>
  <c r="V66" i="8"/>
  <c r="U66" i="8"/>
  <c r="S66" i="8"/>
  <c r="R66" i="8"/>
  <c r="O66" i="8"/>
  <c r="N66" i="8"/>
  <c r="M66" i="8"/>
  <c r="L66" i="8"/>
  <c r="K66" i="8"/>
  <c r="J66" i="8"/>
  <c r="I66" i="8"/>
  <c r="Q66" i="8" s="1"/>
  <c r="H66" i="8"/>
  <c r="P66" i="8" s="1"/>
  <c r="G66" i="8"/>
  <c r="F66" i="8"/>
  <c r="C66" i="8"/>
  <c r="B66" i="8"/>
  <c r="E66" i="8" s="1"/>
  <c r="U65" i="8"/>
  <c r="T65" i="8"/>
  <c r="S65" i="8"/>
  <c r="R65" i="8"/>
  <c r="Q65" i="8"/>
  <c r="P65" i="8"/>
  <c r="E65" i="8"/>
  <c r="U64" i="8"/>
  <c r="S64" i="8"/>
  <c r="R64" i="8"/>
  <c r="Q64" i="8"/>
  <c r="P64" i="8"/>
  <c r="E64" i="8"/>
  <c r="T64" i="8" s="1"/>
  <c r="T63" i="8"/>
  <c r="S63" i="8"/>
  <c r="R63" i="8"/>
  <c r="Q63" i="8"/>
  <c r="P63" i="8"/>
  <c r="E63" i="8"/>
  <c r="U63" i="8" s="1"/>
  <c r="S62" i="8"/>
  <c r="R62" i="8"/>
  <c r="Q62" i="8"/>
  <c r="P62" i="8"/>
  <c r="E62" i="8"/>
  <c r="U62" i="8" s="1"/>
  <c r="U61" i="8"/>
  <c r="T61" i="8"/>
  <c r="S61" i="8"/>
  <c r="R61" i="8"/>
  <c r="Q61" i="8"/>
  <c r="P61" i="8"/>
  <c r="E61" i="8"/>
  <c r="T66" i="8" s="1"/>
  <c r="V59" i="8"/>
  <c r="R59" i="8"/>
  <c r="O59" i="8"/>
  <c r="N59" i="8"/>
  <c r="M59" i="8"/>
  <c r="L59" i="8"/>
  <c r="K59" i="8"/>
  <c r="J59" i="8"/>
  <c r="I59" i="8"/>
  <c r="Q59" i="8" s="1"/>
  <c r="H59" i="8"/>
  <c r="P59" i="8" s="1"/>
  <c r="G59" i="8"/>
  <c r="F59" i="8"/>
  <c r="C59" i="8"/>
  <c r="E59" i="8" s="1"/>
  <c r="B59" i="8"/>
  <c r="U58" i="8"/>
  <c r="S58" i="8"/>
  <c r="R58" i="8"/>
  <c r="Q58" i="8"/>
  <c r="P58" i="8"/>
  <c r="E58" i="8"/>
  <c r="T58" i="8" s="1"/>
  <c r="T57" i="8"/>
  <c r="S57" i="8"/>
  <c r="R57" i="8"/>
  <c r="Q57" i="8"/>
  <c r="P57" i="8"/>
  <c r="E57" i="8"/>
  <c r="U57" i="8" s="1"/>
  <c r="S56" i="8"/>
  <c r="R56" i="8"/>
  <c r="Q56" i="8"/>
  <c r="P56" i="8"/>
  <c r="E56" i="8"/>
  <c r="U56" i="8" s="1"/>
  <c r="U55" i="8"/>
  <c r="T55" i="8"/>
  <c r="S55" i="8"/>
  <c r="R55" i="8"/>
  <c r="Q55" i="8"/>
  <c r="P55" i="8"/>
  <c r="E55" i="8"/>
  <c r="W53" i="8"/>
  <c r="V53" i="8"/>
  <c r="O53" i="8"/>
  <c r="N53" i="8"/>
  <c r="M53" i="8"/>
  <c r="L53" i="8"/>
  <c r="K53" i="8"/>
  <c r="S53" i="8" s="1"/>
  <c r="J53" i="8"/>
  <c r="R53" i="8" s="1"/>
  <c r="I53" i="8"/>
  <c r="Q53" i="8" s="1"/>
  <c r="H53" i="8"/>
  <c r="P53" i="8" s="1"/>
  <c r="G53" i="8"/>
  <c r="F53" i="8"/>
  <c r="C53" i="8"/>
  <c r="B53" i="8"/>
  <c r="E53" i="8" s="1"/>
  <c r="U52" i="8"/>
  <c r="T52" i="8"/>
  <c r="S52" i="8"/>
  <c r="R52" i="8"/>
  <c r="Q52" i="8"/>
  <c r="P52" i="8"/>
  <c r="E52" i="8"/>
  <c r="S51" i="8"/>
  <c r="R51" i="8"/>
  <c r="Q51" i="8"/>
  <c r="U51" i="8" s="1"/>
  <c r="P51" i="8"/>
  <c r="T51" i="8" s="1"/>
  <c r="E51" i="8"/>
  <c r="S50" i="8"/>
  <c r="R50" i="8"/>
  <c r="Q50" i="8"/>
  <c r="P50" i="8"/>
  <c r="E50" i="8"/>
  <c r="T50" i="8" s="1"/>
  <c r="S49" i="8"/>
  <c r="R49" i="8"/>
  <c r="Q49" i="8"/>
  <c r="P49" i="8"/>
  <c r="E49" i="8"/>
  <c r="U49" i="8" s="1"/>
  <c r="U48" i="8"/>
  <c r="T48" i="8"/>
  <c r="S48" i="8"/>
  <c r="R48" i="8"/>
  <c r="Q48" i="8"/>
  <c r="P48" i="8"/>
  <c r="E48" i="8"/>
  <c r="U47" i="8"/>
  <c r="T47" i="8"/>
  <c r="S47" i="8"/>
  <c r="R47" i="8"/>
  <c r="Q47" i="8"/>
  <c r="P47" i="8"/>
  <c r="E47" i="8"/>
  <c r="S46" i="8"/>
  <c r="R46" i="8"/>
  <c r="Q46" i="8"/>
  <c r="P46" i="8"/>
  <c r="E46" i="8"/>
  <c r="T46" i="8" s="1"/>
  <c r="S45" i="8"/>
  <c r="R45" i="8"/>
  <c r="Q45" i="8"/>
  <c r="P45" i="8"/>
  <c r="E45" i="8"/>
  <c r="U45" i="8" s="1"/>
  <c r="S44" i="8"/>
  <c r="R44" i="8"/>
  <c r="Q44" i="8"/>
  <c r="U44" i="8" s="1"/>
  <c r="P44" i="8"/>
  <c r="E44" i="8"/>
  <c r="T44" i="8" s="1"/>
  <c r="S43" i="8"/>
  <c r="R43" i="8"/>
  <c r="Q43" i="8"/>
  <c r="U43" i="8" s="1"/>
  <c r="P43" i="8"/>
  <c r="T43" i="8" s="1"/>
  <c r="E43" i="8"/>
  <c r="S42" i="8"/>
  <c r="R42" i="8"/>
  <c r="Q42" i="8"/>
  <c r="P42" i="8"/>
  <c r="E42" i="8"/>
  <c r="T42" i="8" s="1"/>
  <c r="W40" i="8"/>
  <c r="V40" i="8"/>
  <c r="O40" i="8"/>
  <c r="N40" i="8"/>
  <c r="M40" i="8"/>
  <c r="L40" i="8"/>
  <c r="K40" i="8"/>
  <c r="J40" i="8"/>
  <c r="I40" i="8"/>
  <c r="S40" i="8" s="1"/>
  <c r="H40" i="8"/>
  <c r="P40" i="8" s="1"/>
  <c r="G40" i="8"/>
  <c r="F40" i="8"/>
  <c r="C40" i="8"/>
  <c r="E40" i="8" s="1"/>
  <c r="B40" i="8"/>
  <c r="S39" i="8"/>
  <c r="R39" i="8"/>
  <c r="Q39" i="8"/>
  <c r="P39" i="8"/>
  <c r="E39" i="8"/>
  <c r="T39" i="8" s="1"/>
  <c r="S38" i="8"/>
  <c r="R38" i="8"/>
  <c r="Q38" i="8"/>
  <c r="P38" i="8"/>
  <c r="E38" i="8"/>
  <c r="U38" i="8" s="1"/>
  <c r="U37" i="8"/>
  <c r="S37" i="8"/>
  <c r="R37" i="8"/>
  <c r="Q37" i="8"/>
  <c r="P37" i="8"/>
  <c r="E37" i="8"/>
  <c r="T37" i="8" s="1"/>
  <c r="S36" i="8"/>
  <c r="R36" i="8"/>
  <c r="Q36" i="8"/>
  <c r="U36" i="8" s="1"/>
  <c r="P36" i="8"/>
  <c r="T36" i="8" s="1"/>
  <c r="E36" i="8"/>
  <c r="S35" i="8"/>
  <c r="R35" i="8"/>
  <c r="Q35" i="8"/>
  <c r="P35" i="8"/>
  <c r="E35" i="8"/>
  <c r="W33" i="8"/>
  <c r="V33" i="8"/>
  <c r="O33" i="8"/>
  <c r="N33" i="8"/>
  <c r="M33" i="8"/>
  <c r="L33" i="8"/>
  <c r="K33" i="8"/>
  <c r="J33" i="8"/>
  <c r="I33" i="8"/>
  <c r="S33" i="8" s="1"/>
  <c r="H33" i="8"/>
  <c r="P33" i="8" s="1"/>
  <c r="G33" i="8"/>
  <c r="F33" i="8"/>
  <c r="C33" i="8"/>
  <c r="E33" i="8" s="1"/>
  <c r="B33" i="8"/>
  <c r="S32" i="8"/>
  <c r="R32" i="8"/>
  <c r="Q32" i="8"/>
  <c r="P32" i="8"/>
  <c r="E32" i="8"/>
  <c r="U32" i="8" s="1"/>
  <c r="W30" i="8"/>
  <c r="V30" i="8"/>
  <c r="O30" i="8"/>
  <c r="N30" i="8"/>
  <c r="M30" i="8"/>
  <c r="L30" i="8"/>
  <c r="K30" i="8"/>
  <c r="J30" i="8"/>
  <c r="I30" i="8"/>
  <c r="S30" i="8" s="1"/>
  <c r="H30" i="8"/>
  <c r="P30" i="8" s="1"/>
  <c r="G30" i="8"/>
  <c r="F30" i="8"/>
  <c r="C30" i="8"/>
  <c r="E30" i="8" s="1"/>
  <c r="B30" i="8"/>
  <c r="S29" i="8"/>
  <c r="R29" i="8"/>
  <c r="Q29" i="8"/>
  <c r="P29" i="8"/>
  <c r="E29" i="8"/>
  <c r="U29" i="8" s="1"/>
  <c r="S28" i="8"/>
  <c r="R28" i="8"/>
  <c r="Q28" i="8"/>
  <c r="P28" i="8"/>
  <c r="E28" i="8"/>
  <c r="U28" i="8" s="1"/>
  <c r="U27" i="8"/>
  <c r="S27" i="8"/>
  <c r="R27" i="8"/>
  <c r="Q27" i="8"/>
  <c r="P27" i="8"/>
  <c r="E27" i="8"/>
  <c r="T27" i="8" s="1"/>
  <c r="U26" i="8"/>
  <c r="T26" i="8"/>
  <c r="S26" i="8"/>
  <c r="R26" i="8"/>
  <c r="Q26" i="8"/>
  <c r="P26" i="8"/>
  <c r="E26" i="8"/>
  <c r="W24" i="8"/>
  <c r="V24" i="8"/>
  <c r="R24" i="8"/>
  <c r="O24" i="8"/>
  <c r="N24" i="8"/>
  <c r="M24" i="8"/>
  <c r="L24" i="8"/>
  <c r="K24" i="8"/>
  <c r="J24" i="8"/>
  <c r="I24" i="8"/>
  <c r="Q24" i="8" s="1"/>
  <c r="H24" i="8"/>
  <c r="P24" i="8" s="1"/>
  <c r="G24" i="8"/>
  <c r="F24" i="8"/>
  <c r="E24" i="8"/>
  <c r="U24" i="8" s="1"/>
  <c r="C24" i="8"/>
  <c r="B24" i="8"/>
  <c r="U23" i="8"/>
  <c r="T23" i="8"/>
  <c r="S23" i="8"/>
  <c r="R23" i="8"/>
  <c r="Q23" i="8"/>
  <c r="P23" i="8"/>
  <c r="E23" i="8"/>
  <c r="S22" i="8"/>
  <c r="R22" i="8"/>
  <c r="Q22" i="8"/>
  <c r="P22" i="8"/>
  <c r="E22" i="8"/>
  <c r="U22" i="8" s="1"/>
  <c r="S21" i="8"/>
  <c r="R21" i="8"/>
  <c r="Q21" i="8"/>
  <c r="P21" i="8"/>
  <c r="E21" i="8"/>
  <c r="U21" i="8" s="1"/>
  <c r="S20" i="8"/>
  <c r="R20" i="8"/>
  <c r="Q20" i="8"/>
  <c r="U20" i="8" s="1"/>
  <c r="P20" i="8"/>
  <c r="E20" i="8"/>
  <c r="T20" i="8" s="1"/>
  <c r="S19" i="8"/>
  <c r="R19" i="8"/>
  <c r="Q19" i="8"/>
  <c r="U19" i="8" s="1"/>
  <c r="P19" i="8"/>
  <c r="T19" i="8" s="1"/>
  <c r="E19" i="8"/>
  <c r="S18" i="8"/>
  <c r="R18" i="8"/>
  <c r="Q18" i="8"/>
  <c r="P18" i="8"/>
  <c r="E18" i="8"/>
  <c r="U18" i="8" s="1"/>
  <c r="W16" i="8"/>
  <c r="V16" i="8"/>
  <c r="O16" i="8"/>
  <c r="N16" i="8"/>
  <c r="M16" i="8"/>
  <c r="L16" i="8"/>
  <c r="K16" i="8"/>
  <c r="J16" i="8"/>
  <c r="I16" i="8"/>
  <c r="S16" i="8" s="1"/>
  <c r="H16" i="8"/>
  <c r="P16" i="8" s="1"/>
  <c r="G16" i="8"/>
  <c r="F16" i="8"/>
  <c r="C16" i="8"/>
  <c r="E16" i="8" s="1"/>
  <c r="B16" i="8"/>
  <c r="S15" i="8"/>
  <c r="R15" i="8"/>
  <c r="Q15" i="8"/>
  <c r="P15" i="8"/>
  <c r="E15" i="8"/>
  <c r="S14" i="8"/>
  <c r="R14" i="8"/>
  <c r="Q14" i="8"/>
  <c r="P14" i="8"/>
  <c r="E14" i="8"/>
  <c r="U14" i="8" s="1"/>
  <c r="S13" i="8"/>
  <c r="R13" i="8"/>
  <c r="Q13" i="8"/>
  <c r="U13" i="8" s="1"/>
  <c r="P13" i="8"/>
  <c r="E13" i="8"/>
  <c r="T13" i="8" s="1"/>
  <c r="U12" i="8"/>
  <c r="T12" i="8"/>
  <c r="S12" i="8"/>
  <c r="R12" i="8"/>
  <c r="Q12" i="8"/>
  <c r="P12" i="8"/>
  <c r="E12" i="8"/>
  <c r="S11" i="8"/>
  <c r="R11" i="8"/>
  <c r="Q11" i="8"/>
  <c r="P11" i="8"/>
  <c r="E11" i="8"/>
  <c r="T11" i="8" s="1"/>
  <c r="S10" i="8"/>
  <c r="R10" i="8"/>
  <c r="Q10" i="8"/>
  <c r="P10" i="8"/>
  <c r="E10" i="8"/>
  <c r="U10" i="8" s="1"/>
  <c r="U9" i="8"/>
  <c r="S9" i="8"/>
  <c r="R9" i="8"/>
  <c r="Q9" i="8"/>
  <c r="P9" i="8"/>
  <c r="E9" i="8"/>
  <c r="T33" i="8" l="1"/>
  <c r="U67" i="8"/>
  <c r="T30" i="8"/>
  <c r="T40" i="8"/>
  <c r="U59" i="8"/>
  <c r="T59" i="8"/>
  <c r="T71" i="8"/>
  <c r="T16" i="8"/>
  <c r="U53" i="8"/>
  <c r="U70" i="8"/>
  <c r="T70" i="8"/>
  <c r="T18" i="8"/>
  <c r="T22" i="8"/>
  <c r="T29" i="8"/>
  <c r="Q30" i="8"/>
  <c r="U30" i="8" s="1"/>
  <c r="T32" i="8"/>
  <c r="U40" i="8"/>
  <c r="T10" i="8"/>
  <c r="U11" i="8"/>
  <c r="T14" i="8"/>
  <c r="U15" i="8"/>
  <c r="R16" i="8"/>
  <c r="T21" i="8"/>
  <c r="S24" i="8"/>
  <c r="T28" i="8"/>
  <c r="R30" i="8"/>
  <c r="R33" i="8"/>
  <c r="U35" i="8"/>
  <c r="T38" i="8"/>
  <c r="U39" i="8"/>
  <c r="R40" i="8"/>
  <c r="U42" i="8"/>
  <c r="T45" i="8"/>
  <c r="U46" i="8"/>
  <c r="T49" i="8"/>
  <c r="U50" i="8"/>
  <c r="T53" i="8"/>
  <c r="T56" i="8"/>
  <c r="S59" i="8"/>
  <c r="T62" i="8"/>
  <c r="S67" i="8"/>
  <c r="S70" i="8"/>
  <c r="R71" i="8"/>
  <c r="U72" i="8"/>
  <c r="T89" i="8"/>
  <c r="T93" i="8"/>
  <c r="T97" i="8"/>
  <c r="T101" i="8"/>
  <c r="T105" i="8"/>
  <c r="T109" i="8"/>
  <c r="T15" i="8"/>
  <c r="Q16" i="8"/>
  <c r="U16" i="8" s="1"/>
  <c r="Q33" i="8"/>
  <c r="U33" i="8" s="1"/>
  <c r="T35" i="8"/>
  <c r="Q40" i="8"/>
  <c r="Q71" i="8"/>
  <c r="U71" i="8"/>
  <c r="P72" i="8"/>
  <c r="T72" i="8"/>
  <c r="U99" i="8"/>
  <c r="U103" i="8"/>
  <c r="U107" i="8"/>
  <c r="T9" i="8"/>
  <c r="T24" i="8"/>
  <c r="T67" i="8"/>
  <c r="E95" i="8"/>
  <c r="E112" i="8" l="1"/>
  <c r="U95" i="8"/>
  <c r="T95" i="8"/>
  <c r="U112" i="8" l="1"/>
  <c r="T112" i="8"/>
  <c r="W113" i="7"/>
  <c r="V113" i="7"/>
  <c r="T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U113" i="7" s="1"/>
  <c r="D113" i="7"/>
  <c r="C113" i="7"/>
  <c r="B113" i="7"/>
  <c r="V112" i="7"/>
  <c r="Q112" i="7"/>
  <c r="P112" i="7"/>
  <c r="O112" i="7"/>
  <c r="N112" i="7"/>
  <c r="J112" i="7"/>
  <c r="F112" i="7"/>
  <c r="B112" i="7"/>
  <c r="U111" i="7"/>
  <c r="T111" i="7"/>
  <c r="S111" i="7"/>
  <c r="R111" i="7"/>
  <c r="S110" i="7"/>
  <c r="R110" i="7"/>
  <c r="E110" i="7"/>
  <c r="U110" i="7" s="1"/>
  <c r="T109" i="7"/>
  <c r="S109" i="7"/>
  <c r="R109" i="7"/>
  <c r="E109" i="7"/>
  <c r="U109" i="7" s="1"/>
  <c r="T108" i="7"/>
  <c r="S108" i="7"/>
  <c r="R108" i="7"/>
  <c r="E108" i="7"/>
  <c r="U108" i="7" s="1"/>
  <c r="S107" i="7"/>
  <c r="R107" i="7"/>
  <c r="E107" i="7"/>
  <c r="T107" i="7" s="1"/>
  <c r="S106" i="7"/>
  <c r="R106" i="7"/>
  <c r="E106" i="7"/>
  <c r="U106" i="7" s="1"/>
  <c r="T105" i="7"/>
  <c r="S105" i="7"/>
  <c r="R105" i="7"/>
  <c r="E105" i="7"/>
  <c r="U105" i="7" s="1"/>
  <c r="T104" i="7"/>
  <c r="S104" i="7"/>
  <c r="R104" i="7"/>
  <c r="E104" i="7"/>
  <c r="U104" i="7" s="1"/>
  <c r="S103" i="7"/>
  <c r="R103" i="7"/>
  <c r="E103" i="7"/>
  <c r="T103" i="7" s="1"/>
  <c r="T102" i="7"/>
  <c r="S102" i="7"/>
  <c r="R102" i="7"/>
  <c r="E102" i="7"/>
  <c r="U102" i="7" s="1"/>
  <c r="T101" i="7"/>
  <c r="S101" i="7"/>
  <c r="R101" i="7"/>
  <c r="E101" i="7"/>
  <c r="U101" i="7" s="1"/>
  <c r="T100" i="7"/>
  <c r="S100" i="7"/>
  <c r="R100" i="7"/>
  <c r="E100" i="7"/>
  <c r="U100" i="7" s="1"/>
  <c r="S99" i="7"/>
  <c r="R99" i="7"/>
  <c r="E99" i="7"/>
  <c r="T99" i="7" s="1"/>
  <c r="T98" i="7"/>
  <c r="S98" i="7"/>
  <c r="R98" i="7"/>
  <c r="E98" i="7"/>
  <c r="U98" i="7" s="1"/>
  <c r="T97" i="7"/>
  <c r="S97" i="7"/>
  <c r="R97" i="7"/>
  <c r="E97" i="7"/>
  <c r="U97" i="7" s="1"/>
  <c r="T96" i="7"/>
  <c r="S96" i="7"/>
  <c r="R96" i="7"/>
  <c r="E96" i="7"/>
  <c r="E95" i="7" s="1"/>
  <c r="W95" i="7"/>
  <c r="W112" i="7" s="1"/>
  <c r="V95" i="7"/>
  <c r="S95" i="7"/>
  <c r="M95" i="7"/>
  <c r="M112" i="7" s="1"/>
  <c r="S112" i="7" s="1"/>
  <c r="L95" i="7"/>
  <c r="R95" i="7" s="1"/>
  <c r="K95" i="7"/>
  <c r="K112" i="7" s="1"/>
  <c r="J95" i="7"/>
  <c r="I95" i="7"/>
  <c r="I112" i="7" s="1"/>
  <c r="H95" i="7"/>
  <c r="H112" i="7" s="1"/>
  <c r="G95" i="7"/>
  <c r="G112" i="7" s="1"/>
  <c r="F95" i="7"/>
  <c r="D95" i="7"/>
  <c r="D112" i="7" s="1"/>
  <c r="C95" i="7"/>
  <c r="C112" i="7" s="1"/>
  <c r="B95" i="7"/>
  <c r="S93" i="7"/>
  <c r="R93" i="7"/>
  <c r="Q93" i="7"/>
  <c r="P93" i="7"/>
  <c r="E93" i="7"/>
  <c r="U93" i="7" s="1"/>
  <c r="S92" i="7"/>
  <c r="R92" i="7"/>
  <c r="Q92" i="7"/>
  <c r="P92" i="7"/>
  <c r="E92" i="7"/>
  <c r="U92" i="7" s="1"/>
  <c r="U91" i="7"/>
  <c r="S91" i="7"/>
  <c r="R91" i="7"/>
  <c r="Q91" i="7"/>
  <c r="P91" i="7"/>
  <c r="E91" i="7"/>
  <c r="T91" i="7" s="1"/>
  <c r="U90" i="7"/>
  <c r="T90" i="7"/>
  <c r="S90" i="7"/>
  <c r="R90" i="7"/>
  <c r="Q90" i="7"/>
  <c r="P90" i="7"/>
  <c r="E90" i="7"/>
  <c r="S89" i="7"/>
  <c r="R89" i="7"/>
  <c r="Q89" i="7"/>
  <c r="P89" i="7"/>
  <c r="E89" i="7"/>
  <c r="U89" i="7" s="1"/>
  <c r="S88" i="7"/>
  <c r="R88" i="7"/>
  <c r="Q88" i="7"/>
  <c r="P88" i="7"/>
  <c r="E88" i="7"/>
  <c r="U88" i="7" s="1"/>
  <c r="U87" i="7"/>
  <c r="S87" i="7"/>
  <c r="R87" i="7"/>
  <c r="Q87" i="7"/>
  <c r="P87" i="7"/>
  <c r="E87" i="7"/>
  <c r="T87" i="7" s="1"/>
  <c r="U86" i="7"/>
  <c r="T86" i="7"/>
  <c r="S86" i="7"/>
  <c r="R86" i="7"/>
  <c r="Q86" i="7"/>
  <c r="P86" i="7"/>
  <c r="E86" i="7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E79" i="7"/>
  <c r="D79" i="7"/>
  <c r="C79" i="7"/>
  <c r="B79" i="7"/>
  <c r="A76" i="7"/>
  <c r="W72" i="7"/>
  <c r="V72" i="7"/>
  <c r="O72" i="7"/>
  <c r="N72" i="7"/>
  <c r="M72" i="7"/>
  <c r="L72" i="7"/>
  <c r="K72" i="7"/>
  <c r="J72" i="7"/>
  <c r="I72" i="7"/>
  <c r="S72" i="7" s="1"/>
  <c r="H72" i="7"/>
  <c r="R72" i="7" s="1"/>
  <c r="G72" i="7"/>
  <c r="F72" i="7"/>
  <c r="C72" i="7"/>
  <c r="E72" i="7" s="1"/>
  <c r="B72" i="7"/>
  <c r="W71" i="7"/>
  <c r="V71" i="7"/>
  <c r="O71" i="7"/>
  <c r="N71" i="7"/>
  <c r="M71" i="7"/>
  <c r="L71" i="7"/>
  <c r="K71" i="7"/>
  <c r="J71" i="7"/>
  <c r="R71" i="7" s="1"/>
  <c r="I71" i="7"/>
  <c r="S71" i="7" s="1"/>
  <c r="H71" i="7"/>
  <c r="P71" i="7" s="1"/>
  <c r="G71" i="7"/>
  <c r="F71" i="7"/>
  <c r="E71" i="7"/>
  <c r="T71" i="7" s="1"/>
  <c r="C71" i="7"/>
  <c r="B71" i="7"/>
  <c r="W70" i="7"/>
  <c r="V70" i="7"/>
  <c r="R70" i="7"/>
  <c r="O70" i="7"/>
  <c r="N70" i="7"/>
  <c r="M70" i="7"/>
  <c r="L70" i="7"/>
  <c r="K70" i="7"/>
  <c r="S70" i="7" s="1"/>
  <c r="J70" i="7"/>
  <c r="I70" i="7"/>
  <c r="Q70" i="7" s="1"/>
  <c r="H70" i="7"/>
  <c r="P70" i="7" s="1"/>
  <c r="G70" i="7"/>
  <c r="F70" i="7"/>
  <c r="C70" i="7"/>
  <c r="B70" i="7"/>
  <c r="E70" i="7" s="1"/>
  <c r="S69" i="7"/>
  <c r="R69" i="7"/>
  <c r="Q69" i="7"/>
  <c r="U69" i="7" s="1"/>
  <c r="P69" i="7"/>
  <c r="E69" i="7"/>
  <c r="T69" i="7" s="1"/>
  <c r="W67" i="7"/>
  <c r="V67" i="7"/>
  <c r="O67" i="7"/>
  <c r="N67" i="7"/>
  <c r="M67" i="7"/>
  <c r="L67" i="7"/>
  <c r="K67" i="7"/>
  <c r="S67" i="7" s="1"/>
  <c r="J67" i="7"/>
  <c r="R67" i="7" s="1"/>
  <c r="I67" i="7"/>
  <c r="Q67" i="7" s="1"/>
  <c r="H67" i="7"/>
  <c r="P67" i="7" s="1"/>
  <c r="G67" i="7"/>
  <c r="F67" i="7"/>
  <c r="C67" i="7"/>
  <c r="B67" i="7"/>
  <c r="E67" i="7" s="1"/>
  <c r="W66" i="7"/>
  <c r="V66" i="7"/>
  <c r="S66" i="7"/>
  <c r="O66" i="7"/>
  <c r="N66" i="7"/>
  <c r="M66" i="7"/>
  <c r="L66" i="7"/>
  <c r="K66" i="7"/>
  <c r="J66" i="7"/>
  <c r="I66" i="7"/>
  <c r="Q66" i="7" s="1"/>
  <c r="H66" i="7"/>
  <c r="R66" i="7" s="1"/>
  <c r="G66" i="7"/>
  <c r="F66" i="7"/>
  <c r="C66" i="7"/>
  <c r="B66" i="7"/>
  <c r="E66" i="7" s="1"/>
  <c r="S65" i="7"/>
  <c r="R65" i="7"/>
  <c r="Q65" i="7"/>
  <c r="P65" i="7"/>
  <c r="E65" i="7"/>
  <c r="U65" i="7" s="1"/>
  <c r="U64" i="7"/>
  <c r="S64" i="7"/>
  <c r="R64" i="7"/>
  <c r="Q64" i="7"/>
  <c r="P64" i="7"/>
  <c r="E64" i="7"/>
  <c r="T64" i="7" s="1"/>
  <c r="U63" i="7"/>
  <c r="T63" i="7"/>
  <c r="S63" i="7"/>
  <c r="R63" i="7"/>
  <c r="Q63" i="7"/>
  <c r="P63" i="7"/>
  <c r="E63" i="7"/>
  <c r="S62" i="7"/>
  <c r="R62" i="7"/>
  <c r="Q62" i="7"/>
  <c r="P62" i="7"/>
  <c r="E62" i="7"/>
  <c r="U62" i="7" s="1"/>
  <c r="S61" i="7"/>
  <c r="R61" i="7"/>
  <c r="Q61" i="7"/>
  <c r="P61" i="7"/>
  <c r="E61" i="7"/>
  <c r="U61" i="7" s="1"/>
  <c r="V59" i="7"/>
  <c r="S59" i="7"/>
  <c r="R59" i="7"/>
  <c r="O59" i="7"/>
  <c r="N59" i="7"/>
  <c r="M59" i="7"/>
  <c r="L59" i="7"/>
  <c r="K59" i="7"/>
  <c r="J59" i="7"/>
  <c r="I59" i="7"/>
  <c r="Q59" i="7" s="1"/>
  <c r="H59" i="7"/>
  <c r="P59" i="7" s="1"/>
  <c r="G59" i="7"/>
  <c r="F59" i="7"/>
  <c r="C59" i="7"/>
  <c r="B59" i="7"/>
  <c r="E59" i="7" s="1"/>
  <c r="U58" i="7"/>
  <c r="S58" i="7"/>
  <c r="R58" i="7"/>
  <c r="Q58" i="7"/>
  <c r="P58" i="7"/>
  <c r="E58" i="7"/>
  <c r="T58" i="7" s="1"/>
  <c r="U57" i="7"/>
  <c r="T57" i="7"/>
  <c r="S57" i="7"/>
  <c r="R57" i="7"/>
  <c r="Q57" i="7"/>
  <c r="P57" i="7"/>
  <c r="E57" i="7"/>
  <c r="S56" i="7"/>
  <c r="R56" i="7"/>
  <c r="Q56" i="7"/>
  <c r="P56" i="7"/>
  <c r="E56" i="7"/>
  <c r="U56" i="7" s="1"/>
  <c r="S55" i="7"/>
  <c r="R55" i="7"/>
  <c r="Q55" i="7"/>
  <c r="P55" i="7"/>
  <c r="E55" i="7"/>
  <c r="U55" i="7" s="1"/>
  <c r="W53" i="7"/>
  <c r="V53" i="7"/>
  <c r="O53" i="7"/>
  <c r="N53" i="7"/>
  <c r="M53" i="7"/>
  <c r="L53" i="7"/>
  <c r="K53" i="7"/>
  <c r="S53" i="7" s="1"/>
  <c r="J53" i="7"/>
  <c r="I53" i="7"/>
  <c r="Q53" i="7" s="1"/>
  <c r="H53" i="7"/>
  <c r="R53" i="7" s="1"/>
  <c r="G53" i="7"/>
  <c r="F53" i="7"/>
  <c r="C53" i="7"/>
  <c r="B53" i="7"/>
  <c r="E53" i="7" s="1"/>
  <c r="S52" i="7"/>
  <c r="R52" i="7"/>
  <c r="Q52" i="7"/>
  <c r="P52" i="7"/>
  <c r="E52" i="7"/>
  <c r="U52" i="7" s="1"/>
  <c r="S51" i="7"/>
  <c r="R51" i="7"/>
  <c r="Q51" i="7"/>
  <c r="U51" i="7" s="1"/>
  <c r="P51" i="7"/>
  <c r="E51" i="7"/>
  <c r="T51" i="7" s="1"/>
  <c r="U50" i="7"/>
  <c r="T50" i="7"/>
  <c r="S50" i="7"/>
  <c r="R50" i="7"/>
  <c r="Q50" i="7"/>
  <c r="P50" i="7"/>
  <c r="E50" i="7"/>
  <c r="S49" i="7"/>
  <c r="R49" i="7"/>
  <c r="Q49" i="7"/>
  <c r="P49" i="7"/>
  <c r="E49" i="7"/>
  <c r="U49" i="7" s="1"/>
  <c r="S48" i="7"/>
  <c r="R48" i="7"/>
  <c r="Q48" i="7"/>
  <c r="P48" i="7"/>
  <c r="E48" i="7"/>
  <c r="U48" i="7" s="1"/>
  <c r="U47" i="7"/>
  <c r="S47" i="7"/>
  <c r="R47" i="7"/>
  <c r="Q47" i="7"/>
  <c r="P47" i="7"/>
  <c r="E47" i="7"/>
  <c r="T47" i="7" s="1"/>
  <c r="U46" i="7"/>
  <c r="T46" i="7"/>
  <c r="S46" i="7"/>
  <c r="R46" i="7"/>
  <c r="Q46" i="7"/>
  <c r="P46" i="7"/>
  <c r="E46" i="7"/>
  <c r="S45" i="7"/>
  <c r="R45" i="7"/>
  <c r="Q45" i="7"/>
  <c r="P45" i="7"/>
  <c r="E45" i="7"/>
  <c r="U45" i="7" s="1"/>
  <c r="S44" i="7"/>
  <c r="R44" i="7"/>
  <c r="Q44" i="7"/>
  <c r="P44" i="7"/>
  <c r="E44" i="7"/>
  <c r="U44" i="7" s="1"/>
  <c r="S43" i="7"/>
  <c r="R43" i="7"/>
  <c r="Q43" i="7"/>
  <c r="U43" i="7" s="1"/>
  <c r="P43" i="7"/>
  <c r="E43" i="7"/>
  <c r="T43" i="7" s="1"/>
  <c r="U42" i="7"/>
  <c r="T42" i="7"/>
  <c r="S42" i="7"/>
  <c r="R42" i="7"/>
  <c r="Q42" i="7"/>
  <c r="P42" i="7"/>
  <c r="E42" i="7"/>
  <c r="W40" i="7"/>
  <c r="V40" i="7"/>
  <c r="O40" i="7"/>
  <c r="N40" i="7"/>
  <c r="M40" i="7"/>
  <c r="L40" i="7"/>
  <c r="K40" i="7"/>
  <c r="J40" i="7"/>
  <c r="R40" i="7" s="1"/>
  <c r="I40" i="7"/>
  <c r="Q40" i="7" s="1"/>
  <c r="H40" i="7"/>
  <c r="P40" i="7" s="1"/>
  <c r="G40" i="7"/>
  <c r="F40" i="7"/>
  <c r="E40" i="7"/>
  <c r="C40" i="7"/>
  <c r="B40" i="7"/>
  <c r="U39" i="7"/>
  <c r="T39" i="7"/>
  <c r="S39" i="7"/>
  <c r="R39" i="7"/>
  <c r="Q39" i="7"/>
  <c r="P39" i="7"/>
  <c r="E39" i="7"/>
  <c r="S38" i="7"/>
  <c r="R38" i="7"/>
  <c r="Q38" i="7"/>
  <c r="P38" i="7"/>
  <c r="E38" i="7"/>
  <c r="U38" i="7" s="1"/>
  <c r="S37" i="7"/>
  <c r="R37" i="7"/>
  <c r="Q37" i="7"/>
  <c r="P37" i="7"/>
  <c r="E37" i="7"/>
  <c r="U37" i="7" s="1"/>
  <c r="S36" i="7"/>
  <c r="R36" i="7"/>
  <c r="Q36" i="7"/>
  <c r="U36" i="7" s="1"/>
  <c r="P36" i="7"/>
  <c r="E36" i="7"/>
  <c r="T36" i="7" s="1"/>
  <c r="S35" i="7"/>
  <c r="R35" i="7"/>
  <c r="Q35" i="7"/>
  <c r="U35" i="7" s="1"/>
  <c r="P35" i="7"/>
  <c r="T35" i="7" s="1"/>
  <c r="E35" i="7"/>
  <c r="T40" i="7" s="1"/>
  <c r="W33" i="7"/>
  <c r="V33" i="7"/>
  <c r="O33" i="7"/>
  <c r="N33" i="7"/>
  <c r="M33" i="7"/>
  <c r="L33" i="7"/>
  <c r="K33" i="7"/>
  <c r="J33" i="7"/>
  <c r="R33" i="7" s="1"/>
  <c r="I33" i="7"/>
  <c r="Q33" i="7" s="1"/>
  <c r="H33" i="7"/>
  <c r="P33" i="7" s="1"/>
  <c r="G33" i="7"/>
  <c r="F33" i="7"/>
  <c r="E33" i="7"/>
  <c r="T33" i="7" s="1"/>
  <c r="C33" i="7"/>
  <c r="B33" i="7"/>
  <c r="S32" i="7"/>
  <c r="R32" i="7"/>
  <c r="Q32" i="7"/>
  <c r="U32" i="7" s="1"/>
  <c r="P32" i="7"/>
  <c r="T32" i="7" s="1"/>
  <c r="E32" i="7"/>
  <c r="W30" i="7"/>
  <c r="V30" i="7"/>
  <c r="O30" i="7"/>
  <c r="N30" i="7"/>
  <c r="M30" i="7"/>
  <c r="L30" i="7"/>
  <c r="K30" i="7"/>
  <c r="J30" i="7"/>
  <c r="R30" i="7" s="1"/>
  <c r="I30" i="7"/>
  <c r="Q30" i="7" s="1"/>
  <c r="H30" i="7"/>
  <c r="P30" i="7" s="1"/>
  <c r="G30" i="7"/>
  <c r="F30" i="7"/>
  <c r="E30" i="7"/>
  <c r="T30" i="7" s="1"/>
  <c r="C30" i="7"/>
  <c r="B30" i="7"/>
  <c r="S29" i="7"/>
  <c r="R29" i="7"/>
  <c r="Q29" i="7"/>
  <c r="U29" i="7" s="1"/>
  <c r="P29" i="7"/>
  <c r="T29" i="7" s="1"/>
  <c r="E29" i="7"/>
  <c r="S28" i="7"/>
  <c r="R28" i="7"/>
  <c r="Q28" i="7"/>
  <c r="P28" i="7"/>
  <c r="E28" i="7"/>
  <c r="U28" i="7" s="1"/>
  <c r="S27" i="7"/>
  <c r="R27" i="7"/>
  <c r="Q27" i="7"/>
  <c r="P27" i="7"/>
  <c r="E27" i="7"/>
  <c r="U27" i="7" s="1"/>
  <c r="U26" i="7"/>
  <c r="S26" i="7"/>
  <c r="R26" i="7"/>
  <c r="Q26" i="7"/>
  <c r="P26" i="7"/>
  <c r="E26" i="7"/>
  <c r="T26" i="7" s="1"/>
  <c r="W24" i="7"/>
  <c r="V24" i="7"/>
  <c r="S24" i="7"/>
  <c r="R24" i="7"/>
  <c r="O24" i="7"/>
  <c r="N24" i="7"/>
  <c r="M24" i="7"/>
  <c r="L24" i="7"/>
  <c r="K24" i="7"/>
  <c r="J24" i="7"/>
  <c r="I24" i="7"/>
  <c r="Q24" i="7" s="1"/>
  <c r="H24" i="7"/>
  <c r="P24" i="7" s="1"/>
  <c r="G24" i="7"/>
  <c r="F24" i="7"/>
  <c r="C24" i="7"/>
  <c r="B24" i="7"/>
  <c r="E24" i="7" s="1"/>
  <c r="U23" i="7"/>
  <c r="S23" i="7"/>
  <c r="R23" i="7"/>
  <c r="Q23" i="7"/>
  <c r="P23" i="7"/>
  <c r="E23" i="7"/>
  <c r="T23" i="7" s="1"/>
  <c r="U22" i="7"/>
  <c r="T22" i="7"/>
  <c r="S22" i="7"/>
  <c r="R22" i="7"/>
  <c r="Q22" i="7"/>
  <c r="P22" i="7"/>
  <c r="E22" i="7"/>
  <c r="S21" i="7"/>
  <c r="R21" i="7"/>
  <c r="Q21" i="7"/>
  <c r="P21" i="7"/>
  <c r="E21" i="7"/>
  <c r="U21" i="7" s="1"/>
  <c r="S20" i="7"/>
  <c r="R20" i="7"/>
  <c r="Q20" i="7"/>
  <c r="P20" i="7"/>
  <c r="E20" i="7"/>
  <c r="U20" i="7" s="1"/>
  <c r="S19" i="7"/>
  <c r="R19" i="7"/>
  <c r="Q19" i="7"/>
  <c r="U19" i="7" s="1"/>
  <c r="P19" i="7"/>
  <c r="E19" i="7"/>
  <c r="T19" i="7" s="1"/>
  <c r="U18" i="7"/>
  <c r="T18" i="7"/>
  <c r="S18" i="7"/>
  <c r="R18" i="7"/>
  <c r="Q18" i="7"/>
  <c r="P18" i="7"/>
  <c r="E18" i="7"/>
  <c r="W16" i="7"/>
  <c r="V16" i="7"/>
  <c r="O16" i="7"/>
  <c r="N16" i="7"/>
  <c r="M16" i="7"/>
  <c r="L16" i="7"/>
  <c r="K16" i="7"/>
  <c r="J16" i="7"/>
  <c r="R16" i="7" s="1"/>
  <c r="I16" i="7"/>
  <c r="S16" i="7" s="1"/>
  <c r="H16" i="7"/>
  <c r="P16" i="7" s="1"/>
  <c r="G16" i="7"/>
  <c r="F16" i="7"/>
  <c r="E16" i="7"/>
  <c r="C16" i="7"/>
  <c r="B16" i="7"/>
  <c r="S15" i="7"/>
  <c r="R15" i="7"/>
  <c r="Q15" i="7"/>
  <c r="U15" i="7" s="1"/>
  <c r="P15" i="7"/>
  <c r="T15" i="7" s="1"/>
  <c r="E15" i="7"/>
  <c r="S14" i="7"/>
  <c r="R14" i="7"/>
  <c r="Q14" i="7"/>
  <c r="P14" i="7"/>
  <c r="E14" i="7"/>
  <c r="U14" i="7" s="1"/>
  <c r="S13" i="7"/>
  <c r="R13" i="7"/>
  <c r="Q13" i="7"/>
  <c r="P13" i="7"/>
  <c r="E13" i="7"/>
  <c r="U13" i="7" s="1"/>
  <c r="U12" i="7"/>
  <c r="S12" i="7"/>
  <c r="R12" i="7"/>
  <c r="Q12" i="7"/>
  <c r="P12" i="7"/>
  <c r="E12" i="7"/>
  <c r="T12" i="7" s="1"/>
  <c r="S11" i="7"/>
  <c r="R11" i="7"/>
  <c r="Q11" i="7"/>
  <c r="U11" i="7" s="1"/>
  <c r="P11" i="7"/>
  <c r="T11" i="7" s="1"/>
  <c r="E11" i="7"/>
  <c r="S10" i="7"/>
  <c r="R10" i="7"/>
  <c r="Q10" i="7"/>
  <c r="P10" i="7"/>
  <c r="E10" i="7"/>
  <c r="U10" i="7" s="1"/>
  <c r="S9" i="7"/>
  <c r="R9" i="7"/>
  <c r="Q9" i="7"/>
  <c r="P9" i="7"/>
  <c r="E9" i="7"/>
  <c r="U24" i="7" l="1"/>
  <c r="T24" i="7"/>
  <c r="T16" i="7"/>
  <c r="U59" i="7"/>
  <c r="T59" i="7"/>
  <c r="E112" i="7"/>
  <c r="U95" i="7"/>
  <c r="T95" i="7"/>
  <c r="U67" i="7"/>
  <c r="U70" i="7"/>
  <c r="T70" i="7"/>
  <c r="Q16" i="7"/>
  <c r="U16" i="7" s="1"/>
  <c r="U33" i="7"/>
  <c r="T10" i="7"/>
  <c r="T14" i="7"/>
  <c r="T21" i="7"/>
  <c r="T28" i="7"/>
  <c r="T38" i="7"/>
  <c r="T45" i="7"/>
  <c r="T49" i="7"/>
  <c r="P53" i="7"/>
  <c r="T53" i="7"/>
  <c r="T56" i="7"/>
  <c r="T62" i="7"/>
  <c r="P66" i="7"/>
  <c r="T66" i="7"/>
  <c r="Q72" i="7"/>
  <c r="U72" i="7" s="1"/>
  <c r="T89" i="7"/>
  <c r="T93" i="7"/>
  <c r="U96" i="7"/>
  <c r="U30" i="7"/>
  <c r="U40" i="7"/>
  <c r="Q71" i="7"/>
  <c r="U71" i="7" s="1"/>
  <c r="P72" i="7"/>
  <c r="T72" i="7" s="1"/>
  <c r="U99" i="7"/>
  <c r="T9" i="7"/>
  <c r="T13" i="7"/>
  <c r="T20" i="7"/>
  <c r="T27" i="7"/>
  <c r="S30" i="7"/>
  <c r="S33" i="7"/>
  <c r="T37" i="7"/>
  <c r="S40" i="7"/>
  <c r="T44" i="7"/>
  <c r="T48" i="7"/>
  <c r="T52" i="7"/>
  <c r="U53" i="7"/>
  <c r="T55" i="7"/>
  <c r="T61" i="7"/>
  <c r="T65" i="7"/>
  <c r="U66" i="7"/>
  <c r="T67" i="7"/>
  <c r="T88" i="7"/>
  <c r="T92" i="7"/>
  <c r="T106" i="7"/>
  <c r="T110" i="7"/>
  <c r="L112" i="7"/>
  <c r="R112" i="7" s="1"/>
  <c r="U103" i="7"/>
  <c r="U107" i="7"/>
  <c r="U9" i="7"/>
  <c r="U112" i="7" l="1"/>
  <c r="T112" i="7"/>
  <c r="W113" i="6" l="1"/>
  <c r="V113" i="6"/>
  <c r="T113" i="6"/>
  <c r="S113" i="6"/>
  <c r="Q113" i="6"/>
  <c r="P113" i="6"/>
  <c r="O113" i="6"/>
  <c r="N113" i="6"/>
  <c r="M113" i="6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V112" i="6"/>
  <c r="R112" i="6"/>
  <c r="Q112" i="6"/>
  <c r="P112" i="6"/>
  <c r="O112" i="6"/>
  <c r="N112" i="6"/>
  <c r="L112" i="6"/>
  <c r="J112" i="6"/>
  <c r="H112" i="6"/>
  <c r="F112" i="6"/>
  <c r="D112" i="6"/>
  <c r="B112" i="6"/>
  <c r="U111" i="6"/>
  <c r="T111" i="6"/>
  <c r="S111" i="6"/>
  <c r="R111" i="6"/>
  <c r="T110" i="6"/>
  <c r="S110" i="6"/>
  <c r="R110" i="6"/>
  <c r="E110" i="6"/>
  <c r="U110" i="6" s="1"/>
  <c r="S109" i="6"/>
  <c r="R109" i="6"/>
  <c r="E109" i="6"/>
  <c r="U109" i="6" s="1"/>
  <c r="T108" i="6"/>
  <c r="S108" i="6"/>
  <c r="R108" i="6"/>
  <c r="E108" i="6"/>
  <c r="U108" i="6" s="1"/>
  <c r="S107" i="6"/>
  <c r="R107" i="6"/>
  <c r="E107" i="6"/>
  <c r="T107" i="6" s="1"/>
  <c r="T106" i="6"/>
  <c r="S106" i="6"/>
  <c r="R106" i="6"/>
  <c r="E106" i="6"/>
  <c r="U106" i="6" s="1"/>
  <c r="S105" i="6"/>
  <c r="R105" i="6"/>
  <c r="E105" i="6"/>
  <c r="U105" i="6" s="1"/>
  <c r="T104" i="6"/>
  <c r="S104" i="6"/>
  <c r="R104" i="6"/>
  <c r="E104" i="6"/>
  <c r="U104" i="6" s="1"/>
  <c r="S103" i="6"/>
  <c r="R103" i="6"/>
  <c r="E103" i="6"/>
  <c r="T103" i="6" s="1"/>
  <c r="T102" i="6"/>
  <c r="S102" i="6"/>
  <c r="R102" i="6"/>
  <c r="E102" i="6"/>
  <c r="U102" i="6" s="1"/>
  <c r="S101" i="6"/>
  <c r="R101" i="6"/>
  <c r="E101" i="6"/>
  <c r="U101" i="6" s="1"/>
  <c r="T100" i="6"/>
  <c r="S100" i="6"/>
  <c r="R100" i="6"/>
  <c r="E100" i="6"/>
  <c r="U100" i="6" s="1"/>
  <c r="S99" i="6"/>
  <c r="R99" i="6"/>
  <c r="E99" i="6"/>
  <c r="T99" i="6" s="1"/>
  <c r="T98" i="6"/>
  <c r="S98" i="6"/>
  <c r="R98" i="6"/>
  <c r="E98" i="6"/>
  <c r="U98" i="6" s="1"/>
  <c r="S97" i="6"/>
  <c r="R97" i="6"/>
  <c r="E97" i="6"/>
  <c r="U97" i="6" s="1"/>
  <c r="T96" i="6"/>
  <c r="S96" i="6"/>
  <c r="R96" i="6"/>
  <c r="E96" i="6"/>
  <c r="U96" i="6" s="1"/>
  <c r="W95" i="6"/>
  <c r="W112" i="6" s="1"/>
  <c r="V95" i="6"/>
  <c r="S95" i="6"/>
  <c r="R95" i="6"/>
  <c r="M95" i="6"/>
  <c r="M112" i="6" s="1"/>
  <c r="S112" i="6" s="1"/>
  <c r="L95" i="6"/>
  <c r="K95" i="6"/>
  <c r="K112" i="6" s="1"/>
  <c r="J95" i="6"/>
  <c r="I95" i="6"/>
  <c r="I112" i="6" s="1"/>
  <c r="H95" i="6"/>
  <c r="G95" i="6"/>
  <c r="G112" i="6" s="1"/>
  <c r="F95" i="6"/>
  <c r="D95" i="6"/>
  <c r="C95" i="6"/>
  <c r="C112" i="6" s="1"/>
  <c r="B95" i="6"/>
  <c r="S93" i="6"/>
  <c r="R93" i="6"/>
  <c r="Q93" i="6"/>
  <c r="P93" i="6"/>
  <c r="E93" i="6"/>
  <c r="U93" i="6" s="1"/>
  <c r="U92" i="6"/>
  <c r="T92" i="6"/>
  <c r="S92" i="6"/>
  <c r="R92" i="6"/>
  <c r="Q92" i="6"/>
  <c r="P92" i="6"/>
  <c r="E92" i="6"/>
  <c r="U91" i="6"/>
  <c r="S91" i="6"/>
  <c r="R91" i="6"/>
  <c r="Q91" i="6"/>
  <c r="P91" i="6"/>
  <c r="E91" i="6"/>
  <c r="T91" i="6" s="1"/>
  <c r="T90" i="6"/>
  <c r="S90" i="6"/>
  <c r="R90" i="6"/>
  <c r="Q90" i="6"/>
  <c r="P90" i="6"/>
  <c r="E90" i="6"/>
  <c r="U90" i="6" s="1"/>
  <c r="S89" i="6"/>
  <c r="R89" i="6"/>
  <c r="Q89" i="6"/>
  <c r="P89" i="6"/>
  <c r="E89" i="6"/>
  <c r="U89" i="6" s="1"/>
  <c r="U88" i="6"/>
  <c r="T88" i="6"/>
  <c r="S88" i="6"/>
  <c r="R88" i="6"/>
  <c r="Q88" i="6"/>
  <c r="P88" i="6"/>
  <c r="E88" i="6"/>
  <c r="U87" i="6"/>
  <c r="S87" i="6"/>
  <c r="R87" i="6"/>
  <c r="Q87" i="6"/>
  <c r="P87" i="6"/>
  <c r="E87" i="6"/>
  <c r="T87" i="6" s="1"/>
  <c r="T86" i="6"/>
  <c r="S86" i="6"/>
  <c r="R86" i="6"/>
  <c r="Q86" i="6"/>
  <c r="P86" i="6"/>
  <c r="E86" i="6"/>
  <c r="U86" i="6" s="1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E79" i="6"/>
  <c r="D79" i="6"/>
  <c r="C79" i="6"/>
  <c r="B79" i="6"/>
  <c r="A76" i="6"/>
  <c r="W72" i="6"/>
  <c r="V72" i="6"/>
  <c r="O72" i="6"/>
  <c r="N72" i="6"/>
  <c r="M72" i="6"/>
  <c r="L72" i="6"/>
  <c r="K72" i="6"/>
  <c r="S72" i="6" s="1"/>
  <c r="J72" i="6"/>
  <c r="I72" i="6"/>
  <c r="Q72" i="6" s="1"/>
  <c r="H72" i="6"/>
  <c r="P72" i="6" s="1"/>
  <c r="G72" i="6"/>
  <c r="F72" i="6"/>
  <c r="C72" i="6"/>
  <c r="B72" i="6"/>
  <c r="E72" i="6" s="1"/>
  <c r="W71" i="6"/>
  <c r="V71" i="6"/>
  <c r="O71" i="6"/>
  <c r="N71" i="6"/>
  <c r="M71" i="6"/>
  <c r="L71" i="6"/>
  <c r="K71" i="6"/>
  <c r="J71" i="6"/>
  <c r="I71" i="6"/>
  <c r="S71" i="6" s="1"/>
  <c r="H71" i="6"/>
  <c r="P71" i="6" s="1"/>
  <c r="G71" i="6"/>
  <c r="F71" i="6"/>
  <c r="E71" i="6"/>
  <c r="C71" i="6"/>
  <c r="B71" i="6"/>
  <c r="W70" i="6"/>
  <c r="V70" i="6"/>
  <c r="O70" i="6"/>
  <c r="N70" i="6"/>
  <c r="M70" i="6"/>
  <c r="L70" i="6"/>
  <c r="K70" i="6"/>
  <c r="J70" i="6"/>
  <c r="R70" i="6" s="1"/>
  <c r="I70" i="6"/>
  <c r="Q70" i="6" s="1"/>
  <c r="H70" i="6"/>
  <c r="P70" i="6" s="1"/>
  <c r="G70" i="6"/>
  <c r="F70" i="6"/>
  <c r="C70" i="6"/>
  <c r="E70" i="6" s="1"/>
  <c r="B70" i="6"/>
  <c r="S69" i="6"/>
  <c r="R69" i="6"/>
  <c r="Q69" i="6"/>
  <c r="U69" i="6" s="1"/>
  <c r="P69" i="6"/>
  <c r="E69" i="6"/>
  <c r="T69" i="6" s="1"/>
  <c r="W67" i="6"/>
  <c r="V67" i="6"/>
  <c r="O67" i="6"/>
  <c r="N67" i="6"/>
  <c r="M67" i="6"/>
  <c r="L67" i="6"/>
  <c r="K67" i="6"/>
  <c r="J67" i="6"/>
  <c r="R67" i="6" s="1"/>
  <c r="I67" i="6"/>
  <c r="Q67" i="6" s="1"/>
  <c r="H67" i="6"/>
  <c r="P67" i="6" s="1"/>
  <c r="G67" i="6"/>
  <c r="F67" i="6"/>
  <c r="C67" i="6"/>
  <c r="E67" i="6" s="1"/>
  <c r="B67" i="6"/>
  <c r="W66" i="6"/>
  <c r="V66" i="6"/>
  <c r="U66" i="6"/>
  <c r="S66" i="6"/>
  <c r="R66" i="6"/>
  <c r="O66" i="6"/>
  <c r="N66" i="6"/>
  <c r="M66" i="6"/>
  <c r="L66" i="6"/>
  <c r="K66" i="6"/>
  <c r="J66" i="6"/>
  <c r="I66" i="6"/>
  <c r="Q66" i="6" s="1"/>
  <c r="H66" i="6"/>
  <c r="P66" i="6" s="1"/>
  <c r="G66" i="6"/>
  <c r="F66" i="6"/>
  <c r="C66" i="6"/>
  <c r="B66" i="6"/>
  <c r="E66" i="6" s="1"/>
  <c r="U65" i="6"/>
  <c r="T65" i="6"/>
  <c r="S65" i="6"/>
  <c r="R65" i="6"/>
  <c r="Q65" i="6"/>
  <c r="P65" i="6"/>
  <c r="E65" i="6"/>
  <c r="U64" i="6"/>
  <c r="S64" i="6"/>
  <c r="R64" i="6"/>
  <c r="Q64" i="6"/>
  <c r="P64" i="6"/>
  <c r="E64" i="6"/>
  <c r="T64" i="6" s="1"/>
  <c r="T63" i="6"/>
  <c r="S63" i="6"/>
  <c r="R63" i="6"/>
  <c r="Q63" i="6"/>
  <c r="P63" i="6"/>
  <c r="E63" i="6"/>
  <c r="U63" i="6" s="1"/>
  <c r="S62" i="6"/>
  <c r="R62" i="6"/>
  <c r="Q62" i="6"/>
  <c r="P62" i="6"/>
  <c r="E62" i="6"/>
  <c r="U62" i="6" s="1"/>
  <c r="U61" i="6"/>
  <c r="T61" i="6"/>
  <c r="S61" i="6"/>
  <c r="R61" i="6"/>
  <c r="Q61" i="6"/>
  <c r="P61" i="6"/>
  <c r="E61" i="6"/>
  <c r="T66" i="6" s="1"/>
  <c r="V59" i="6"/>
  <c r="R59" i="6"/>
  <c r="O59" i="6"/>
  <c r="N59" i="6"/>
  <c r="M59" i="6"/>
  <c r="L59" i="6"/>
  <c r="K59" i="6"/>
  <c r="J59" i="6"/>
  <c r="I59" i="6"/>
  <c r="Q59" i="6" s="1"/>
  <c r="H59" i="6"/>
  <c r="P59" i="6" s="1"/>
  <c r="G59" i="6"/>
  <c r="F59" i="6"/>
  <c r="C59" i="6"/>
  <c r="E59" i="6" s="1"/>
  <c r="B59" i="6"/>
  <c r="U58" i="6"/>
  <c r="S58" i="6"/>
  <c r="R58" i="6"/>
  <c r="Q58" i="6"/>
  <c r="P58" i="6"/>
  <c r="E58" i="6"/>
  <c r="T58" i="6" s="1"/>
  <c r="T57" i="6"/>
  <c r="S57" i="6"/>
  <c r="R57" i="6"/>
  <c r="Q57" i="6"/>
  <c r="P57" i="6"/>
  <c r="E57" i="6"/>
  <c r="U57" i="6" s="1"/>
  <c r="S56" i="6"/>
  <c r="R56" i="6"/>
  <c r="Q56" i="6"/>
  <c r="P56" i="6"/>
  <c r="E56" i="6"/>
  <c r="U56" i="6" s="1"/>
  <c r="U55" i="6"/>
  <c r="T55" i="6"/>
  <c r="S55" i="6"/>
  <c r="R55" i="6"/>
  <c r="Q55" i="6"/>
  <c r="P55" i="6"/>
  <c r="E55" i="6"/>
  <c r="W53" i="6"/>
  <c r="V53" i="6"/>
  <c r="O53" i="6"/>
  <c r="N53" i="6"/>
  <c r="M53" i="6"/>
  <c r="L53" i="6"/>
  <c r="K53" i="6"/>
  <c r="S53" i="6" s="1"/>
  <c r="J53" i="6"/>
  <c r="R53" i="6" s="1"/>
  <c r="I53" i="6"/>
  <c r="Q53" i="6" s="1"/>
  <c r="H53" i="6"/>
  <c r="P53" i="6" s="1"/>
  <c r="G53" i="6"/>
  <c r="F53" i="6"/>
  <c r="C53" i="6"/>
  <c r="B53" i="6"/>
  <c r="E53" i="6" s="1"/>
  <c r="S52" i="6"/>
  <c r="R52" i="6"/>
  <c r="Q52" i="6"/>
  <c r="U52" i="6" s="1"/>
  <c r="P52" i="6"/>
  <c r="T52" i="6" s="1"/>
  <c r="E52" i="6"/>
  <c r="S51" i="6"/>
  <c r="R51" i="6"/>
  <c r="Q51" i="6"/>
  <c r="U51" i="6" s="1"/>
  <c r="P51" i="6"/>
  <c r="E51" i="6"/>
  <c r="T51" i="6" s="1"/>
  <c r="T50" i="6"/>
  <c r="S50" i="6"/>
  <c r="R50" i="6"/>
  <c r="Q50" i="6"/>
  <c r="P50" i="6"/>
  <c r="E50" i="6"/>
  <c r="U50" i="6" s="1"/>
  <c r="S49" i="6"/>
  <c r="R49" i="6"/>
  <c r="Q49" i="6"/>
  <c r="P49" i="6"/>
  <c r="E49" i="6"/>
  <c r="U49" i="6" s="1"/>
  <c r="U48" i="6"/>
  <c r="T48" i="6"/>
  <c r="S48" i="6"/>
  <c r="R48" i="6"/>
  <c r="Q48" i="6"/>
  <c r="P48" i="6"/>
  <c r="E48" i="6"/>
  <c r="U47" i="6"/>
  <c r="S47" i="6"/>
  <c r="R47" i="6"/>
  <c r="Q47" i="6"/>
  <c r="P47" i="6"/>
  <c r="E47" i="6"/>
  <c r="T47" i="6" s="1"/>
  <c r="T46" i="6"/>
  <c r="S46" i="6"/>
  <c r="R46" i="6"/>
  <c r="Q46" i="6"/>
  <c r="P46" i="6"/>
  <c r="E46" i="6"/>
  <c r="U46" i="6" s="1"/>
  <c r="S45" i="6"/>
  <c r="R45" i="6"/>
  <c r="Q45" i="6"/>
  <c r="P45" i="6"/>
  <c r="E45" i="6"/>
  <c r="U45" i="6" s="1"/>
  <c r="S44" i="6"/>
  <c r="R44" i="6"/>
  <c r="Q44" i="6"/>
  <c r="U44" i="6" s="1"/>
  <c r="P44" i="6"/>
  <c r="T44" i="6" s="1"/>
  <c r="E44" i="6"/>
  <c r="U43" i="6"/>
  <c r="S43" i="6"/>
  <c r="R43" i="6"/>
  <c r="Q43" i="6"/>
  <c r="P43" i="6"/>
  <c r="E43" i="6"/>
  <c r="T43" i="6" s="1"/>
  <c r="T42" i="6"/>
  <c r="S42" i="6"/>
  <c r="R42" i="6"/>
  <c r="Q42" i="6"/>
  <c r="P42" i="6"/>
  <c r="E42" i="6"/>
  <c r="U42" i="6" s="1"/>
  <c r="W40" i="6"/>
  <c r="V40" i="6"/>
  <c r="O40" i="6"/>
  <c r="N40" i="6"/>
  <c r="M40" i="6"/>
  <c r="L40" i="6"/>
  <c r="K40" i="6"/>
  <c r="J40" i="6"/>
  <c r="I40" i="6"/>
  <c r="S40" i="6" s="1"/>
  <c r="H40" i="6"/>
  <c r="P40" i="6" s="1"/>
  <c r="G40" i="6"/>
  <c r="F40" i="6"/>
  <c r="E40" i="6"/>
  <c r="C40" i="6"/>
  <c r="B40" i="6"/>
  <c r="T39" i="6"/>
  <c r="S39" i="6"/>
  <c r="R39" i="6"/>
  <c r="Q39" i="6"/>
  <c r="P39" i="6"/>
  <c r="E39" i="6"/>
  <c r="U39" i="6" s="1"/>
  <c r="S38" i="6"/>
  <c r="R38" i="6"/>
  <c r="Q38" i="6"/>
  <c r="P38" i="6"/>
  <c r="E38" i="6"/>
  <c r="U38" i="6" s="1"/>
  <c r="U37" i="6"/>
  <c r="T37" i="6"/>
  <c r="S37" i="6"/>
  <c r="R37" i="6"/>
  <c r="Q37" i="6"/>
  <c r="P37" i="6"/>
  <c r="E37" i="6"/>
  <c r="S36" i="6"/>
  <c r="R36" i="6"/>
  <c r="Q36" i="6"/>
  <c r="U36" i="6" s="1"/>
  <c r="P36" i="6"/>
  <c r="E36" i="6"/>
  <c r="T36" i="6" s="1"/>
  <c r="S35" i="6"/>
  <c r="R35" i="6"/>
  <c r="Q35" i="6"/>
  <c r="P35" i="6"/>
  <c r="T35" i="6" s="1"/>
  <c r="E35" i="6"/>
  <c r="T40" i="6" s="1"/>
  <c r="W33" i="6"/>
  <c r="V33" i="6"/>
  <c r="O33" i="6"/>
  <c r="N33" i="6"/>
  <c r="M33" i="6"/>
  <c r="L33" i="6"/>
  <c r="K33" i="6"/>
  <c r="J33" i="6"/>
  <c r="I33" i="6"/>
  <c r="Q33" i="6" s="1"/>
  <c r="H33" i="6"/>
  <c r="P33" i="6" s="1"/>
  <c r="G33" i="6"/>
  <c r="F33" i="6"/>
  <c r="E33" i="6"/>
  <c r="C33" i="6"/>
  <c r="B33" i="6"/>
  <c r="S32" i="6"/>
  <c r="R32" i="6"/>
  <c r="Q32" i="6"/>
  <c r="P32" i="6"/>
  <c r="T32" i="6" s="1"/>
  <c r="E32" i="6"/>
  <c r="U32" i="6" s="1"/>
  <c r="W30" i="6"/>
  <c r="V30" i="6"/>
  <c r="O30" i="6"/>
  <c r="N30" i="6"/>
  <c r="M30" i="6"/>
  <c r="L30" i="6"/>
  <c r="K30" i="6"/>
  <c r="J30" i="6"/>
  <c r="I30" i="6"/>
  <c r="S30" i="6" s="1"/>
  <c r="H30" i="6"/>
  <c r="P30" i="6" s="1"/>
  <c r="G30" i="6"/>
  <c r="F30" i="6"/>
  <c r="E30" i="6"/>
  <c r="C30" i="6"/>
  <c r="B30" i="6"/>
  <c r="S29" i="6"/>
  <c r="R29" i="6"/>
  <c r="Q29" i="6"/>
  <c r="P29" i="6"/>
  <c r="T29" i="6" s="1"/>
  <c r="E29" i="6"/>
  <c r="U29" i="6" s="1"/>
  <c r="S28" i="6"/>
  <c r="R28" i="6"/>
  <c r="Q28" i="6"/>
  <c r="P28" i="6"/>
  <c r="E28" i="6"/>
  <c r="U28" i="6" s="1"/>
  <c r="U27" i="6"/>
  <c r="T27" i="6"/>
  <c r="S27" i="6"/>
  <c r="R27" i="6"/>
  <c r="Q27" i="6"/>
  <c r="P27" i="6"/>
  <c r="E27" i="6"/>
  <c r="U26" i="6"/>
  <c r="S26" i="6"/>
  <c r="R26" i="6"/>
  <c r="Q26" i="6"/>
  <c r="P26" i="6"/>
  <c r="E26" i="6"/>
  <c r="T26" i="6" s="1"/>
  <c r="W24" i="6"/>
  <c r="V24" i="6"/>
  <c r="R24" i="6"/>
  <c r="O24" i="6"/>
  <c r="N24" i="6"/>
  <c r="M24" i="6"/>
  <c r="L24" i="6"/>
  <c r="K24" i="6"/>
  <c r="J24" i="6"/>
  <c r="I24" i="6"/>
  <c r="Q24" i="6" s="1"/>
  <c r="H24" i="6"/>
  <c r="P24" i="6" s="1"/>
  <c r="G24" i="6"/>
  <c r="F24" i="6"/>
  <c r="C24" i="6"/>
  <c r="E24" i="6" s="1"/>
  <c r="B24" i="6"/>
  <c r="U23" i="6"/>
  <c r="S23" i="6"/>
  <c r="R23" i="6"/>
  <c r="Q23" i="6"/>
  <c r="P23" i="6"/>
  <c r="E23" i="6"/>
  <c r="T23" i="6" s="1"/>
  <c r="T22" i="6"/>
  <c r="S22" i="6"/>
  <c r="R22" i="6"/>
  <c r="Q22" i="6"/>
  <c r="P22" i="6"/>
  <c r="E22" i="6"/>
  <c r="U22" i="6" s="1"/>
  <c r="S21" i="6"/>
  <c r="R21" i="6"/>
  <c r="Q21" i="6"/>
  <c r="P21" i="6"/>
  <c r="E21" i="6"/>
  <c r="U21" i="6" s="1"/>
  <c r="S20" i="6"/>
  <c r="R20" i="6"/>
  <c r="Q20" i="6"/>
  <c r="U20" i="6" s="1"/>
  <c r="P20" i="6"/>
  <c r="T20" i="6" s="1"/>
  <c r="E20" i="6"/>
  <c r="S19" i="6"/>
  <c r="R19" i="6"/>
  <c r="Q19" i="6"/>
  <c r="U19" i="6" s="1"/>
  <c r="P19" i="6"/>
  <c r="E19" i="6"/>
  <c r="T19" i="6" s="1"/>
  <c r="T18" i="6"/>
  <c r="S18" i="6"/>
  <c r="R18" i="6"/>
  <c r="Q18" i="6"/>
  <c r="P18" i="6"/>
  <c r="E18" i="6"/>
  <c r="U18" i="6" s="1"/>
  <c r="W16" i="6"/>
  <c r="V16" i="6"/>
  <c r="O16" i="6"/>
  <c r="N16" i="6"/>
  <c r="M16" i="6"/>
  <c r="L16" i="6"/>
  <c r="K16" i="6"/>
  <c r="J16" i="6"/>
  <c r="I16" i="6"/>
  <c r="S16" i="6" s="1"/>
  <c r="H16" i="6"/>
  <c r="P16" i="6" s="1"/>
  <c r="G16" i="6"/>
  <c r="F16" i="6"/>
  <c r="E16" i="6"/>
  <c r="C16" i="6"/>
  <c r="B16" i="6"/>
  <c r="S15" i="6"/>
  <c r="R15" i="6"/>
  <c r="Q15" i="6"/>
  <c r="P15" i="6"/>
  <c r="T15" i="6" s="1"/>
  <c r="E15" i="6"/>
  <c r="T16" i="6" s="1"/>
  <c r="S14" i="6"/>
  <c r="R14" i="6"/>
  <c r="Q14" i="6"/>
  <c r="P14" i="6"/>
  <c r="E14" i="6"/>
  <c r="U14" i="6" s="1"/>
  <c r="S13" i="6"/>
  <c r="R13" i="6"/>
  <c r="Q13" i="6"/>
  <c r="U13" i="6" s="1"/>
  <c r="P13" i="6"/>
  <c r="T13" i="6" s="1"/>
  <c r="E13" i="6"/>
  <c r="U12" i="6"/>
  <c r="S12" i="6"/>
  <c r="R12" i="6"/>
  <c r="Q12" i="6"/>
  <c r="P12" i="6"/>
  <c r="E12" i="6"/>
  <c r="T12" i="6" s="1"/>
  <c r="S11" i="6"/>
  <c r="R11" i="6"/>
  <c r="Q11" i="6"/>
  <c r="P11" i="6"/>
  <c r="T11" i="6" s="1"/>
  <c r="E11" i="6"/>
  <c r="U11" i="6" s="1"/>
  <c r="S10" i="6"/>
  <c r="R10" i="6"/>
  <c r="Q10" i="6"/>
  <c r="P10" i="6"/>
  <c r="E10" i="6"/>
  <c r="U10" i="6" s="1"/>
  <c r="U9" i="6"/>
  <c r="T9" i="6"/>
  <c r="S9" i="6"/>
  <c r="R9" i="6"/>
  <c r="Q9" i="6"/>
  <c r="P9" i="6"/>
  <c r="E9" i="6"/>
  <c r="U24" i="6" l="1"/>
  <c r="T24" i="6"/>
  <c r="U59" i="6"/>
  <c r="T59" i="6"/>
  <c r="T71" i="6"/>
  <c r="T30" i="6"/>
  <c r="T33" i="6"/>
  <c r="U67" i="6"/>
  <c r="U70" i="6"/>
  <c r="T70" i="6"/>
  <c r="T10" i="6"/>
  <c r="T14" i="6"/>
  <c r="U15" i="6"/>
  <c r="R16" i="6"/>
  <c r="T21" i="6"/>
  <c r="S24" i="6"/>
  <c r="T28" i="6"/>
  <c r="R30" i="6"/>
  <c r="R33" i="6"/>
  <c r="U35" i="6"/>
  <c r="T38" i="6"/>
  <c r="R40" i="6"/>
  <c r="T45" i="6"/>
  <c r="T49" i="6"/>
  <c r="T53" i="6"/>
  <c r="T56" i="6"/>
  <c r="S59" i="6"/>
  <c r="T62" i="6"/>
  <c r="S67" i="6"/>
  <c r="S70" i="6"/>
  <c r="R71" i="6"/>
  <c r="U72" i="6"/>
  <c r="T89" i="6"/>
  <c r="T93" i="6"/>
  <c r="T97" i="6"/>
  <c r="T101" i="6"/>
  <c r="T105" i="6"/>
  <c r="T109" i="6"/>
  <c r="Q16" i="6"/>
  <c r="U16" i="6" s="1"/>
  <c r="Q30" i="6"/>
  <c r="U33" i="6"/>
  <c r="Q40" i="6"/>
  <c r="U40" i="6"/>
  <c r="Q71" i="6"/>
  <c r="U71" i="6"/>
  <c r="T72" i="6"/>
  <c r="U99" i="6"/>
  <c r="U103" i="6"/>
  <c r="U107" i="6"/>
  <c r="S33" i="6"/>
  <c r="U53" i="6"/>
  <c r="T67" i="6"/>
  <c r="R72" i="6"/>
  <c r="E95" i="6"/>
  <c r="U30" i="6"/>
  <c r="E112" i="6" l="1"/>
  <c r="U95" i="6"/>
  <c r="T95" i="6"/>
  <c r="U112" i="6" l="1"/>
  <c r="T112" i="6"/>
  <c r="W113" i="5"/>
  <c r="V113" i="5"/>
  <c r="T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V112" i="5"/>
  <c r="Q112" i="5"/>
  <c r="P112" i="5"/>
  <c r="O112" i="5"/>
  <c r="N112" i="5"/>
  <c r="J112" i="5"/>
  <c r="F112" i="5"/>
  <c r="B112" i="5"/>
  <c r="U111" i="5"/>
  <c r="T111" i="5"/>
  <c r="S111" i="5"/>
  <c r="R111" i="5"/>
  <c r="S110" i="5"/>
  <c r="R110" i="5"/>
  <c r="E110" i="5"/>
  <c r="U110" i="5" s="1"/>
  <c r="S109" i="5"/>
  <c r="R109" i="5"/>
  <c r="E109" i="5"/>
  <c r="U109" i="5" s="1"/>
  <c r="T108" i="5"/>
  <c r="S108" i="5"/>
  <c r="R108" i="5"/>
  <c r="E108" i="5"/>
  <c r="U108" i="5" s="1"/>
  <c r="S107" i="5"/>
  <c r="R107" i="5"/>
  <c r="E107" i="5"/>
  <c r="T107" i="5" s="1"/>
  <c r="S106" i="5"/>
  <c r="R106" i="5"/>
  <c r="E106" i="5"/>
  <c r="U106" i="5" s="1"/>
  <c r="S105" i="5"/>
  <c r="R105" i="5"/>
  <c r="E105" i="5"/>
  <c r="U105" i="5" s="1"/>
  <c r="T104" i="5"/>
  <c r="S104" i="5"/>
  <c r="R104" i="5"/>
  <c r="E104" i="5"/>
  <c r="U104" i="5" s="1"/>
  <c r="S103" i="5"/>
  <c r="R103" i="5"/>
  <c r="E103" i="5"/>
  <c r="T103" i="5" s="1"/>
  <c r="T102" i="5"/>
  <c r="S102" i="5"/>
  <c r="R102" i="5"/>
  <c r="E102" i="5"/>
  <c r="U102" i="5" s="1"/>
  <c r="S101" i="5"/>
  <c r="R101" i="5"/>
  <c r="E101" i="5"/>
  <c r="U101" i="5" s="1"/>
  <c r="T100" i="5"/>
  <c r="S100" i="5"/>
  <c r="R100" i="5"/>
  <c r="E100" i="5"/>
  <c r="U100" i="5" s="1"/>
  <c r="S99" i="5"/>
  <c r="R99" i="5"/>
  <c r="E99" i="5"/>
  <c r="T99" i="5" s="1"/>
  <c r="S98" i="5"/>
  <c r="R98" i="5"/>
  <c r="E98" i="5"/>
  <c r="U98" i="5" s="1"/>
  <c r="T97" i="5"/>
  <c r="S97" i="5"/>
  <c r="R97" i="5"/>
  <c r="E97" i="5"/>
  <c r="U97" i="5" s="1"/>
  <c r="T96" i="5"/>
  <c r="S96" i="5"/>
  <c r="R96" i="5"/>
  <c r="E96" i="5"/>
  <c r="U96" i="5" s="1"/>
  <c r="W95" i="5"/>
  <c r="W112" i="5" s="1"/>
  <c r="V95" i="5"/>
  <c r="S95" i="5"/>
  <c r="R95" i="5"/>
  <c r="M95" i="5"/>
  <c r="M112" i="5" s="1"/>
  <c r="S112" i="5" s="1"/>
  <c r="L95" i="5"/>
  <c r="L112" i="5" s="1"/>
  <c r="R112" i="5" s="1"/>
  <c r="K95" i="5"/>
  <c r="K112" i="5" s="1"/>
  <c r="J95" i="5"/>
  <c r="I95" i="5"/>
  <c r="I112" i="5" s="1"/>
  <c r="H95" i="5"/>
  <c r="H112" i="5" s="1"/>
  <c r="G95" i="5"/>
  <c r="G112" i="5" s="1"/>
  <c r="F95" i="5"/>
  <c r="D95" i="5"/>
  <c r="D112" i="5" s="1"/>
  <c r="C95" i="5"/>
  <c r="C112" i="5" s="1"/>
  <c r="B95" i="5"/>
  <c r="S93" i="5"/>
  <c r="R93" i="5"/>
  <c r="Q93" i="5"/>
  <c r="P93" i="5"/>
  <c r="E93" i="5"/>
  <c r="U93" i="5" s="1"/>
  <c r="S92" i="5"/>
  <c r="R92" i="5"/>
  <c r="Q92" i="5"/>
  <c r="P92" i="5"/>
  <c r="E92" i="5"/>
  <c r="U92" i="5" s="1"/>
  <c r="U91" i="5"/>
  <c r="S91" i="5"/>
  <c r="R91" i="5"/>
  <c r="Q91" i="5"/>
  <c r="P91" i="5"/>
  <c r="E91" i="5"/>
  <c r="T91" i="5" s="1"/>
  <c r="T90" i="5"/>
  <c r="S90" i="5"/>
  <c r="R90" i="5"/>
  <c r="Q90" i="5"/>
  <c r="P90" i="5"/>
  <c r="E90" i="5"/>
  <c r="U90" i="5" s="1"/>
  <c r="S89" i="5"/>
  <c r="R89" i="5"/>
  <c r="Q89" i="5"/>
  <c r="P89" i="5"/>
  <c r="E89" i="5"/>
  <c r="U89" i="5" s="1"/>
  <c r="S88" i="5"/>
  <c r="R88" i="5"/>
  <c r="Q88" i="5"/>
  <c r="P88" i="5"/>
  <c r="E88" i="5"/>
  <c r="U88" i="5" s="1"/>
  <c r="U87" i="5"/>
  <c r="S87" i="5"/>
  <c r="R87" i="5"/>
  <c r="Q87" i="5"/>
  <c r="P87" i="5"/>
  <c r="E87" i="5"/>
  <c r="T87" i="5" s="1"/>
  <c r="T86" i="5"/>
  <c r="S86" i="5"/>
  <c r="R86" i="5"/>
  <c r="Q86" i="5"/>
  <c r="P86" i="5"/>
  <c r="E86" i="5"/>
  <c r="U86" i="5" s="1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E79" i="5"/>
  <c r="D79" i="5"/>
  <c r="C79" i="5"/>
  <c r="B79" i="5"/>
  <c r="A76" i="5"/>
  <c r="W72" i="5"/>
  <c r="V72" i="5"/>
  <c r="O72" i="5"/>
  <c r="N72" i="5"/>
  <c r="M72" i="5"/>
  <c r="L72" i="5"/>
  <c r="K72" i="5"/>
  <c r="J72" i="5"/>
  <c r="I72" i="5"/>
  <c r="S72" i="5" s="1"/>
  <c r="H72" i="5"/>
  <c r="R72" i="5" s="1"/>
  <c r="G72" i="5"/>
  <c r="F72" i="5"/>
  <c r="C72" i="5"/>
  <c r="B72" i="5"/>
  <c r="E72" i="5" s="1"/>
  <c r="W71" i="5"/>
  <c r="V71" i="5"/>
  <c r="O71" i="5"/>
  <c r="N71" i="5"/>
  <c r="M71" i="5"/>
  <c r="L71" i="5"/>
  <c r="K71" i="5"/>
  <c r="J71" i="5"/>
  <c r="I71" i="5"/>
  <c r="S71" i="5" s="1"/>
  <c r="H71" i="5"/>
  <c r="P71" i="5" s="1"/>
  <c r="G71" i="5"/>
  <c r="F71" i="5"/>
  <c r="E71" i="5"/>
  <c r="C71" i="5"/>
  <c r="B71" i="5"/>
  <c r="W70" i="5"/>
  <c r="V70" i="5"/>
  <c r="O70" i="5"/>
  <c r="N70" i="5"/>
  <c r="M70" i="5"/>
  <c r="L70" i="5"/>
  <c r="K70" i="5"/>
  <c r="J70" i="5"/>
  <c r="R70" i="5" s="1"/>
  <c r="I70" i="5"/>
  <c r="Q70" i="5" s="1"/>
  <c r="H70" i="5"/>
  <c r="P70" i="5" s="1"/>
  <c r="G70" i="5"/>
  <c r="F70" i="5"/>
  <c r="C70" i="5"/>
  <c r="B70" i="5"/>
  <c r="E70" i="5" s="1"/>
  <c r="S69" i="5"/>
  <c r="R69" i="5"/>
  <c r="Q69" i="5"/>
  <c r="U69" i="5" s="1"/>
  <c r="P69" i="5"/>
  <c r="E69" i="5"/>
  <c r="T69" i="5" s="1"/>
  <c r="W67" i="5"/>
  <c r="V67" i="5"/>
  <c r="O67" i="5"/>
  <c r="N67" i="5"/>
  <c r="M67" i="5"/>
  <c r="L67" i="5"/>
  <c r="K67" i="5"/>
  <c r="J67" i="5"/>
  <c r="R67" i="5" s="1"/>
  <c r="I67" i="5"/>
  <c r="Q67" i="5" s="1"/>
  <c r="H67" i="5"/>
  <c r="P67" i="5" s="1"/>
  <c r="G67" i="5"/>
  <c r="F67" i="5"/>
  <c r="C67" i="5"/>
  <c r="B67" i="5"/>
  <c r="E67" i="5" s="1"/>
  <c r="W66" i="5"/>
  <c r="V66" i="5"/>
  <c r="O66" i="5"/>
  <c r="N66" i="5"/>
  <c r="M66" i="5"/>
  <c r="L66" i="5"/>
  <c r="K66" i="5"/>
  <c r="S66" i="5" s="1"/>
  <c r="J66" i="5"/>
  <c r="I66" i="5"/>
  <c r="Q66" i="5" s="1"/>
  <c r="H66" i="5"/>
  <c r="R66" i="5" s="1"/>
  <c r="G66" i="5"/>
  <c r="F66" i="5"/>
  <c r="C66" i="5"/>
  <c r="B66" i="5"/>
  <c r="E66" i="5" s="1"/>
  <c r="S65" i="5"/>
  <c r="R65" i="5"/>
  <c r="Q65" i="5"/>
  <c r="P65" i="5"/>
  <c r="E65" i="5"/>
  <c r="U65" i="5" s="1"/>
  <c r="S64" i="5"/>
  <c r="R64" i="5"/>
  <c r="Q64" i="5"/>
  <c r="U64" i="5" s="1"/>
  <c r="P64" i="5"/>
  <c r="E64" i="5"/>
  <c r="T64" i="5" s="1"/>
  <c r="T63" i="5"/>
  <c r="S63" i="5"/>
  <c r="R63" i="5"/>
  <c r="Q63" i="5"/>
  <c r="P63" i="5"/>
  <c r="E63" i="5"/>
  <c r="U63" i="5" s="1"/>
  <c r="S62" i="5"/>
  <c r="R62" i="5"/>
  <c r="Q62" i="5"/>
  <c r="P62" i="5"/>
  <c r="E62" i="5"/>
  <c r="U62" i="5" s="1"/>
  <c r="S61" i="5"/>
  <c r="R61" i="5"/>
  <c r="Q61" i="5"/>
  <c r="P61" i="5"/>
  <c r="E61" i="5"/>
  <c r="U61" i="5" s="1"/>
  <c r="V59" i="5"/>
  <c r="R59" i="5"/>
  <c r="O59" i="5"/>
  <c r="N59" i="5"/>
  <c r="M59" i="5"/>
  <c r="L59" i="5"/>
  <c r="K59" i="5"/>
  <c r="J59" i="5"/>
  <c r="I59" i="5"/>
  <c r="Q59" i="5" s="1"/>
  <c r="H59" i="5"/>
  <c r="P59" i="5" s="1"/>
  <c r="G59" i="5"/>
  <c r="F59" i="5"/>
  <c r="E59" i="5"/>
  <c r="U59" i="5" s="1"/>
  <c r="C59" i="5"/>
  <c r="B59" i="5"/>
  <c r="U58" i="5"/>
  <c r="T58" i="5"/>
  <c r="S58" i="5"/>
  <c r="R58" i="5"/>
  <c r="Q58" i="5"/>
  <c r="P58" i="5"/>
  <c r="E58" i="5"/>
  <c r="T57" i="5"/>
  <c r="S57" i="5"/>
  <c r="R57" i="5"/>
  <c r="Q57" i="5"/>
  <c r="P57" i="5"/>
  <c r="E57" i="5"/>
  <c r="U57" i="5" s="1"/>
  <c r="S56" i="5"/>
  <c r="R56" i="5"/>
  <c r="Q56" i="5"/>
  <c r="P56" i="5"/>
  <c r="E56" i="5"/>
  <c r="U56" i="5" s="1"/>
  <c r="U55" i="5"/>
  <c r="S55" i="5"/>
  <c r="R55" i="5"/>
  <c r="Q55" i="5"/>
  <c r="P55" i="5"/>
  <c r="E55" i="5"/>
  <c r="T55" i="5" s="1"/>
  <c r="W53" i="5"/>
  <c r="V53" i="5"/>
  <c r="O53" i="5"/>
  <c r="N53" i="5"/>
  <c r="M53" i="5"/>
  <c r="L53" i="5"/>
  <c r="K53" i="5"/>
  <c r="S53" i="5" s="1"/>
  <c r="J53" i="5"/>
  <c r="R53" i="5" s="1"/>
  <c r="I53" i="5"/>
  <c r="Q53" i="5" s="1"/>
  <c r="H53" i="5"/>
  <c r="P53" i="5" s="1"/>
  <c r="G53" i="5"/>
  <c r="F53" i="5"/>
  <c r="C53" i="5"/>
  <c r="B53" i="5"/>
  <c r="E53" i="5" s="1"/>
  <c r="U52" i="5"/>
  <c r="T52" i="5"/>
  <c r="S52" i="5"/>
  <c r="R52" i="5"/>
  <c r="Q52" i="5"/>
  <c r="P52" i="5"/>
  <c r="E52" i="5"/>
  <c r="S51" i="5"/>
  <c r="R51" i="5"/>
  <c r="Q51" i="5"/>
  <c r="U51" i="5" s="1"/>
  <c r="P51" i="5"/>
  <c r="E51" i="5"/>
  <c r="T51" i="5" s="1"/>
  <c r="T50" i="5"/>
  <c r="S50" i="5"/>
  <c r="R50" i="5"/>
  <c r="Q50" i="5"/>
  <c r="P50" i="5"/>
  <c r="E50" i="5"/>
  <c r="U50" i="5" s="1"/>
  <c r="S49" i="5"/>
  <c r="R49" i="5"/>
  <c r="Q49" i="5"/>
  <c r="P49" i="5"/>
  <c r="E49" i="5"/>
  <c r="U49" i="5" s="1"/>
  <c r="T48" i="5"/>
  <c r="S48" i="5"/>
  <c r="R48" i="5"/>
  <c r="Q48" i="5"/>
  <c r="P48" i="5"/>
  <c r="E48" i="5"/>
  <c r="U48" i="5" s="1"/>
  <c r="U47" i="5"/>
  <c r="S47" i="5"/>
  <c r="R47" i="5"/>
  <c r="Q47" i="5"/>
  <c r="P47" i="5"/>
  <c r="E47" i="5"/>
  <c r="T47" i="5" s="1"/>
  <c r="T46" i="5"/>
  <c r="S46" i="5"/>
  <c r="R46" i="5"/>
  <c r="Q46" i="5"/>
  <c r="P46" i="5"/>
  <c r="E46" i="5"/>
  <c r="U46" i="5" s="1"/>
  <c r="S45" i="5"/>
  <c r="R45" i="5"/>
  <c r="Q45" i="5"/>
  <c r="P45" i="5"/>
  <c r="E45" i="5"/>
  <c r="U45" i="5" s="1"/>
  <c r="S44" i="5"/>
  <c r="R44" i="5"/>
  <c r="Q44" i="5"/>
  <c r="P44" i="5"/>
  <c r="E44" i="5"/>
  <c r="U44" i="5" s="1"/>
  <c r="S43" i="5"/>
  <c r="R43" i="5"/>
  <c r="Q43" i="5"/>
  <c r="U43" i="5" s="1"/>
  <c r="P43" i="5"/>
  <c r="E43" i="5"/>
  <c r="T43" i="5" s="1"/>
  <c r="T42" i="5"/>
  <c r="S42" i="5"/>
  <c r="R42" i="5"/>
  <c r="Q42" i="5"/>
  <c r="P42" i="5"/>
  <c r="E42" i="5"/>
  <c r="U42" i="5" s="1"/>
  <c r="W40" i="5"/>
  <c r="V40" i="5"/>
  <c r="O40" i="5"/>
  <c r="N40" i="5"/>
  <c r="M40" i="5"/>
  <c r="L40" i="5"/>
  <c r="K40" i="5"/>
  <c r="J40" i="5"/>
  <c r="I40" i="5"/>
  <c r="S40" i="5" s="1"/>
  <c r="H40" i="5"/>
  <c r="P40" i="5" s="1"/>
  <c r="G40" i="5"/>
  <c r="F40" i="5"/>
  <c r="E40" i="5"/>
  <c r="C40" i="5"/>
  <c r="B40" i="5"/>
  <c r="T39" i="5"/>
  <c r="S39" i="5"/>
  <c r="R39" i="5"/>
  <c r="Q39" i="5"/>
  <c r="P39" i="5"/>
  <c r="E39" i="5"/>
  <c r="U39" i="5" s="1"/>
  <c r="S38" i="5"/>
  <c r="R38" i="5"/>
  <c r="Q38" i="5"/>
  <c r="P38" i="5"/>
  <c r="E38" i="5"/>
  <c r="U38" i="5" s="1"/>
  <c r="S37" i="5"/>
  <c r="R37" i="5"/>
  <c r="Q37" i="5"/>
  <c r="P37" i="5"/>
  <c r="E37" i="5"/>
  <c r="U37" i="5" s="1"/>
  <c r="S36" i="5"/>
  <c r="R36" i="5"/>
  <c r="Q36" i="5"/>
  <c r="U36" i="5" s="1"/>
  <c r="P36" i="5"/>
  <c r="T36" i="5" s="1"/>
  <c r="E36" i="5"/>
  <c r="S35" i="5"/>
  <c r="R35" i="5"/>
  <c r="Q35" i="5"/>
  <c r="P35" i="5"/>
  <c r="T35" i="5" s="1"/>
  <c r="E35" i="5"/>
  <c r="T40" i="5" s="1"/>
  <c r="W33" i="5"/>
  <c r="V33" i="5"/>
  <c r="O33" i="5"/>
  <c r="N33" i="5"/>
  <c r="M33" i="5"/>
  <c r="L33" i="5"/>
  <c r="K33" i="5"/>
  <c r="J33" i="5"/>
  <c r="I33" i="5"/>
  <c r="S33" i="5" s="1"/>
  <c r="H33" i="5"/>
  <c r="P33" i="5" s="1"/>
  <c r="G33" i="5"/>
  <c r="F33" i="5"/>
  <c r="E33" i="5"/>
  <c r="C33" i="5"/>
  <c r="B33" i="5"/>
  <c r="S32" i="5"/>
  <c r="R32" i="5"/>
  <c r="Q32" i="5"/>
  <c r="P32" i="5"/>
  <c r="T32" i="5" s="1"/>
  <c r="E32" i="5"/>
  <c r="U32" i="5" s="1"/>
  <c r="W30" i="5"/>
  <c r="V30" i="5"/>
  <c r="O30" i="5"/>
  <c r="N30" i="5"/>
  <c r="M30" i="5"/>
  <c r="L30" i="5"/>
  <c r="K30" i="5"/>
  <c r="J30" i="5"/>
  <c r="I30" i="5"/>
  <c r="S30" i="5" s="1"/>
  <c r="H30" i="5"/>
  <c r="P30" i="5" s="1"/>
  <c r="G30" i="5"/>
  <c r="F30" i="5"/>
  <c r="E30" i="5"/>
  <c r="C30" i="5"/>
  <c r="B30" i="5"/>
  <c r="S29" i="5"/>
  <c r="R29" i="5"/>
  <c r="Q29" i="5"/>
  <c r="P29" i="5"/>
  <c r="T29" i="5" s="1"/>
  <c r="E29" i="5"/>
  <c r="U29" i="5" s="1"/>
  <c r="S28" i="5"/>
  <c r="R28" i="5"/>
  <c r="Q28" i="5"/>
  <c r="P28" i="5"/>
  <c r="E28" i="5"/>
  <c r="U28" i="5" s="1"/>
  <c r="S27" i="5"/>
  <c r="R27" i="5"/>
  <c r="Q27" i="5"/>
  <c r="P27" i="5"/>
  <c r="E27" i="5"/>
  <c r="U27" i="5" s="1"/>
  <c r="U26" i="5"/>
  <c r="S26" i="5"/>
  <c r="R26" i="5"/>
  <c r="Q26" i="5"/>
  <c r="P26" i="5"/>
  <c r="E26" i="5"/>
  <c r="T26" i="5" s="1"/>
  <c r="W24" i="5"/>
  <c r="V24" i="5"/>
  <c r="R24" i="5"/>
  <c r="O24" i="5"/>
  <c r="N24" i="5"/>
  <c r="M24" i="5"/>
  <c r="L24" i="5"/>
  <c r="K24" i="5"/>
  <c r="J24" i="5"/>
  <c r="I24" i="5"/>
  <c r="Q24" i="5" s="1"/>
  <c r="H24" i="5"/>
  <c r="P24" i="5" s="1"/>
  <c r="G24" i="5"/>
  <c r="F24" i="5"/>
  <c r="E24" i="5"/>
  <c r="U24" i="5" s="1"/>
  <c r="C24" i="5"/>
  <c r="B24" i="5"/>
  <c r="U23" i="5"/>
  <c r="T23" i="5"/>
  <c r="S23" i="5"/>
  <c r="R23" i="5"/>
  <c r="Q23" i="5"/>
  <c r="P23" i="5"/>
  <c r="E23" i="5"/>
  <c r="T22" i="5"/>
  <c r="S22" i="5"/>
  <c r="R22" i="5"/>
  <c r="Q22" i="5"/>
  <c r="P22" i="5"/>
  <c r="E22" i="5"/>
  <c r="U22" i="5" s="1"/>
  <c r="S21" i="5"/>
  <c r="R21" i="5"/>
  <c r="Q21" i="5"/>
  <c r="P21" i="5"/>
  <c r="E21" i="5"/>
  <c r="U21" i="5" s="1"/>
  <c r="S20" i="5"/>
  <c r="R20" i="5"/>
  <c r="Q20" i="5"/>
  <c r="P20" i="5"/>
  <c r="E20" i="5"/>
  <c r="U20" i="5" s="1"/>
  <c r="S19" i="5"/>
  <c r="R19" i="5"/>
  <c r="Q19" i="5"/>
  <c r="U19" i="5" s="1"/>
  <c r="P19" i="5"/>
  <c r="E19" i="5"/>
  <c r="T19" i="5" s="1"/>
  <c r="T18" i="5"/>
  <c r="S18" i="5"/>
  <c r="R18" i="5"/>
  <c r="Q18" i="5"/>
  <c r="P18" i="5"/>
  <c r="E18" i="5"/>
  <c r="U18" i="5" s="1"/>
  <c r="W16" i="5"/>
  <c r="V16" i="5"/>
  <c r="O16" i="5"/>
  <c r="N16" i="5"/>
  <c r="M16" i="5"/>
  <c r="L16" i="5"/>
  <c r="K16" i="5"/>
  <c r="J16" i="5"/>
  <c r="I16" i="5"/>
  <c r="S16" i="5" s="1"/>
  <c r="H16" i="5"/>
  <c r="P16" i="5" s="1"/>
  <c r="G16" i="5"/>
  <c r="F16" i="5"/>
  <c r="E16" i="5"/>
  <c r="C16" i="5"/>
  <c r="B16" i="5"/>
  <c r="S15" i="5"/>
  <c r="R15" i="5"/>
  <c r="Q15" i="5"/>
  <c r="P15" i="5"/>
  <c r="T15" i="5" s="1"/>
  <c r="E15" i="5"/>
  <c r="T16" i="5" s="1"/>
  <c r="S14" i="5"/>
  <c r="R14" i="5"/>
  <c r="Q14" i="5"/>
  <c r="P14" i="5"/>
  <c r="E14" i="5"/>
  <c r="U14" i="5" s="1"/>
  <c r="S13" i="5"/>
  <c r="R13" i="5"/>
  <c r="Q13" i="5"/>
  <c r="P13" i="5"/>
  <c r="E13" i="5"/>
  <c r="U13" i="5" s="1"/>
  <c r="U12" i="5"/>
  <c r="T12" i="5"/>
  <c r="S12" i="5"/>
  <c r="R12" i="5"/>
  <c r="Q12" i="5"/>
  <c r="P12" i="5"/>
  <c r="E12" i="5"/>
  <c r="S11" i="5"/>
  <c r="R11" i="5"/>
  <c r="Q11" i="5"/>
  <c r="P11" i="5"/>
  <c r="T11" i="5" s="1"/>
  <c r="E11" i="5"/>
  <c r="U11" i="5" s="1"/>
  <c r="S10" i="5"/>
  <c r="R10" i="5"/>
  <c r="Q10" i="5"/>
  <c r="P10" i="5"/>
  <c r="E10" i="5"/>
  <c r="U10" i="5" s="1"/>
  <c r="S9" i="5"/>
  <c r="R9" i="5"/>
  <c r="Q9" i="5"/>
  <c r="P9" i="5"/>
  <c r="E9" i="5"/>
  <c r="U67" i="5" s="1"/>
  <c r="T30" i="5" l="1"/>
  <c r="T33" i="5"/>
  <c r="U70" i="5"/>
  <c r="T70" i="5"/>
  <c r="T71" i="5"/>
  <c r="Q16" i="5"/>
  <c r="U16" i="5"/>
  <c r="Q30" i="5"/>
  <c r="U30" i="5"/>
  <c r="Q33" i="5"/>
  <c r="U33" i="5"/>
  <c r="Q40" i="5"/>
  <c r="U40" i="5"/>
  <c r="Q71" i="5"/>
  <c r="U71" i="5"/>
  <c r="P72" i="5"/>
  <c r="T72" i="5"/>
  <c r="U99" i="5"/>
  <c r="U103" i="5"/>
  <c r="U107" i="5"/>
  <c r="T10" i="5"/>
  <c r="T14" i="5"/>
  <c r="U15" i="5"/>
  <c r="R16" i="5"/>
  <c r="T21" i="5"/>
  <c r="S24" i="5"/>
  <c r="T28" i="5"/>
  <c r="R30" i="5"/>
  <c r="R33" i="5"/>
  <c r="U35" i="5"/>
  <c r="T38" i="5"/>
  <c r="R40" i="5"/>
  <c r="T45" i="5"/>
  <c r="T49" i="5"/>
  <c r="T53" i="5"/>
  <c r="T56" i="5"/>
  <c r="S59" i="5"/>
  <c r="T62" i="5"/>
  <c r="P66" i="5"/>
  <c r="T66" i="5" s="1"/>
  <c r="S67" i="5"/>
  <c r="S70" i="5"/>
  <c r="R71" i="5"/>
  <c r="Q72" i="5"/>
  <c r="U72" i="5"/>
  <c r="T89" i="5"/>
  <c r="T93" i="5"/>
  <c r="T101" i="5"/>
  <c r="T105" i="5"/>
  <c r="T109" i="5"/>
  <c r="T9" i="5"/>
  <c r="T13" i="5"/>
  <c r="T20" i="5"/>
  <c r="T24" i="5"/>
  <c r="T27" i="5"/>
  <c r="T37" i="5"/>
  <c r="T44" i="5"/>
  <c r="U53" i="5"/>
  <c r="T59" i="5"/>
  <c r="T61" i="5"/>
  <c r="T65" i="5"/>
  <c r="U66" i="5"/>
  <c r="T67" i="5"/>
  <c r="T88" i="5"/>
  <c r="T92" i="5"/>
  <c r="E95" i="5"/>
  <c r="T98" i="5"/>
  <c r="T106" i="5"/>
  <c r="T110" i="5"/>
  <c r="U9" i="5"/>
  <c r="E112" i="5" l="1"/>
  <c r="U95" i="5"/>
  <c r="T95" i="5"/>
  <c r="U112" i="5" l="1"/>
  <c r="T112" i="5"/>
  <c r="W113" i="4"/>
  <c r="V113" i="4"/>
  <c r="T113" i="4"/>
  <c r="S113" i="4"/>
  <c r="Q113" i="4"/>
  <c r="P113" i="4"/>
  <c r="O113" i="4"/>
  <c r="N113" i="4"/>
  <c r="M113" i="4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V112" i="4"/>
  <c r="R112" i="4"/>
  <c r="Q112" i="4"/>
  <c r="P112" i="4"/>
  <c r="O112" i="4"/>
  <c r="N112" i="4"/>
  <c r="L112" i="4"/>
  <c r="J112" i="4"/>
  <c r="H112" i="4"/>
  <c r="F112" i="4"/>
  <c r="D112" i="4"/>
  <c r="B112" i="4"/>
  <c r="U111" i="4"/>
  <c r="T111" i="4"/>
  <c r="S111" i="4"/>
  <c r="R111" i="4"/>
  <c r="T110" i="4"/>
  <c r="S110" i="4"/>
  <c r="R110" i="4"/>
  <c r="E110" i="4"/>
  <c r="U110" i="4" s="1"/>
  <c r="S109" i="4"/>
  <c r="R109" i="4"/>
  <c r="E109" i="4"/>
  <c r="U109" i="4" s="1"/>
  <c r="T108" i="4"/>
  <c r="S108" i="4"/>
  <c r="R108" i="4"/>
  <c r="E108" i="4"/>
  <c r="U108" i="4" s="1"/>
  <c r="S107" i="4"/>
  <c r="R107" i="4"/>
  <c r="E107" i="4"/>
  <c r="T107" i="4" s="1"/>
  <c r="T106" i="4"/>
  <c r="S106" i="4"/>
  <c r="R106" i="4"/>
  <c r="E106" i="4"/>
  <c r="U106" i="4" s="1"/>
  <c r="S105" i="4"/>
  <c r="R105" i="4"/>
  <c r="E105" i="4"/>
  <c r="U105" i="4" s="1"/>
  <c r="T104" i="4"/>
  <c r="S104" i="4"/>
  <c r="R104" i="4"/>
  <c r="E104" i="4"/>
  <c r="U104" i="4" s="1"/>
  <c r="S103" i="4"/>
  <c r="R103" i="4"/>
  <c r="E103" i="4"/>
  <c r="T103" i="4" s="1"/>
  <c r="T102" i="4"/>
  <c r="S102" i="4"/>
  <c r="R102" i="4"/>
  <c r="E102" i="4"/>
  <c r="U102" i="4" s="1"/>
  <c r="S101" i="4"/>
  <c r="R101" i="4"/>
  <c r="E101" i="4"/>
  <c r="U101" i="4" s="1"/>
  <c r="T100" i="4"/>
  <c r="S100" i="4"/>
  <c r="R100" i="4"/>
  <c r="E100" i="4"/>
  <c r="U100" i="4" s="1"/>
  <c r="S99" i="4"/>
  <c r="R99" i="4"/>
  <c r="E99" i="4"/>
  <c r="T99" i="4" s="1"/>
  <c r="T98" i="4"/>
  <c r="S98" i="4"/>
  <c r="R98" i="4"/>
  <c r="E98" i="4"/>
  <c r="U98" i="4" s="1"/>
  <c r="S97" i="4"/>
  <c r="R97" i="4"/>
  <c r="E97" i="4"/>
  <c r="U97" i="4" s="1"/>
  <c r="T96" i="4"/>
  <c r="S96" i="4"/>
  <c r="R96" i="4"/>
  <c r="E96" i="4"/>
  <c r="U96" i="4" s="1"/>
  <c r="W95" i="4"/>
  <c r="W112" i="4" s="1"/>
  <c r="V95" i="4"/>
  <c r="S95" i="4"/>
  <c r="R95" i="4"/>
  <c r="M95" i="4"/>
  <c r="M112" i="4" s="1"/>
  <c r="S112" i="4" s="1"/>
  <c r="L95" i="4"/>
  <c r="K95" i="4"/>
  <c r="K112" i="4" s="1"/>
  <c r="J95" i="4"/>
  <c r="I95" i="4"/>
  <c r="I112" i="4" s="1"/>
  <c r="H95" i="4"/>
  <c r="G95" i="4"/>
  <c r="G112" i="4" s="1"/>
  <c r="F95" i="4"/>
  <c r="D95" i="4"/>
  <c r="C95" i="4"/>
  <c r="C112" i="4" s="1"/>
  <c r="B95" i="4"/>
  <c r="S93" i="4"/>
  <c r="R93" i="4"/>
  <c r="Q93" i="4"/>
  <c r="P93" i="4"/>
  <c r="E93" i="4"/>
  <c r="U93" i="4" s="1"/>
  <c r="U92" i="4"/>
  <c r="T92" i="4"/>
  <c r="S92" i="4"/>
  <c r="R92" i="4"/>
  <c r="Q92" i="4"/>
  <c r="P92" i="4"/>
  <c r="E92" i="4"/>
  <c r="U91" i="4"/>
  <c r="S91" i="4"/>
  <c r="R91" i="4"/>
  <c r="Q91" i="4"/>
  <c r="P91" i="4"/>
  <c r="E91" i="4"/>
  <c r="T91" i="4" s="1"/>
  <c r="T90" i="4"/>
  <c r="S90" i="4"/>
  <c r="R90" i="4"/>
  <c r="Q90" i="4"/>
  <c r="P90" i="4"/>
  <c r="E90" i="4"/>
  <c r="U90" i="4" s="1"/>
  <c r="S89" i="4"/>
  <c r="R89" i="4"/>
  <c r="Q89" i="4"/>
  <c r="P89" i="4"/>
  <c r="E89" i="4"/>
  <c r="U89" i="4" s="1"/>
  <c r="U88" i="4"/>
  <c r="T88" i="4"/>
  <c r="S88" i="4"/>
  <c r="R88" i="4"/>
  <c r="Q88" i="4"/>
  <c r="P88" i="4"/>
  <c r="E88" i="4"/>
  <c r="U87" i="4"/>
  <c r="S87" i="4"/>
  <c r="R87" i="4"/>
  <c r="Q87" i="4"/>
  <c r="P87" i="4"/>
  <c r="E87" i="4"/>
  <c r="T87" i="4" s="1"/>
  <c r="T86" i="4"/>
  <c r="S86" i="4"/>
  <c r="R86" i="4"/>
  <c r="Q86" i="4"/>
  <c r="P86" i="4"/>
  <c r="E86" i="4"/>
  <c r="U86" i="4" s="1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E79" i="4"/>
  <c r="D79" i="4"/>
  <c r="C79" i="4"/>
  <c r="B79" i="4"/>
  <c r="A76" i="4"/>
  <c r="W72" i="4"/>
  <c r="V72" i="4"/>
  <c r="O72" i="4"/>
  <c r="N72" i="4"/>
  <c r="M72" i="4"/>
  <c r="L72" i="4"/>
  <c r="K72" i="4"/>
  <c r="S72" i="4" s="1"/>
  <c r="J72" i="4"/>
  <c r="I72" i="4"/>
  <c r="Q72" i="4" s="1"/>
  <c r="H72" i="4"/>
  <c r="P72" i="4" s="1"/>
  <c r="G72" i="4"/>
  <c r="F72" i="4"/>
  <c r="C72" i="4"/>
  <c r="B72" i="4"/>
  <c r="E72" i="4" s="1"/>
  <c r="W71" i="4"/>
  <c r="V71" i="4"/>
  <c r="O71" i="4"/>
  <c r="N71" i="4"/>
  <c r="M71" i="4"/>
  <c r="L71" i="4"/>
  <c r="K71" i="4"/>
  <c r="J71" i="4"/>
  <c r="I71" i="4"/>
  <c r="Q71" i="4" s="1"/>
  <c r="H71" i="4"/>
  <c r="P71" i="4" s="1"/>
  <c r="G71" i="4"/>
  <c r="F71" i="4"/>
  <c r="E71" i="4"/>
  <c r="C71" i="4"/>
  <c r="B71" i="4"/>
  <c r="W70" i="4"/>
  <c r="V70" i="4"/>
  <c r="O70" i="4"/>
  <c r="N70" i="4"/>
  <c r="M70" i="4"/>
  <c r="L70" i="4"/>
  <c r="K70" i="4"/>
  <c r="J70" i="4"/>
  <c r="R70" i="4" s="1"/>
  <c r="I70" i="4"/>
  <c r="Q70" i="4" s="1"/>
  <c r="H70" i="4"/>
  <c r="P70" i="4" s="1"/>
  <c r="G70" i="4"/>
  <c r="F70" i="4"/>
  <c r="C70" i="4"/>
  <c r="E70" i="4" s="1"/>
  <c r="B70" i="4"/>
  <c r="S69" i="4"/>
  <c r="R69" i="4"/>
  <c r="Q69" i="4"/>
  <c r="U69" i="4" s="1"/>
  <c r="P69" i="4"/>
  <c r="E69" i="4"/>
  <c r="T69" i="4" s="1"/>
  <c r="W67" i="4"/>
  <c r="V67" i="4"/>
  <c r="O67" i="4"/>
  <c r="N67" i="4"/>
  <c r="M67" i="4"/>
  <c r="L67" i="4"/>
  <c r="K67" i="4"/>
  <c r="J67" i="4"/>
  <c r="R67" i="4" s="1"/>
  <c r="I67" i="4"/>
  <c r="Q67" i="4" s="1"/>
  <c r="H67" i="4"/>
  <c r="P67" i="4" s="1"/>
  <c r="G67" i="4"/>
  <c r="F67" i="4"/>
  <c r="C67" i="4"/>
  <c r="E67" i="4" s="1"/>
  <c r="B67" i="4"/>
  <c r="W66" i="4"/>
  <c r="V66" i="4"/>
  <c r="O66" i="4"/>
  <c r="N66" i="4"/>
  <c r="M66" i="4"/>
  <c r="L66" i="4"/>
  <c r="K66" i="4"/>
  <c r="S66" i="4" s="1"/>
  <c r="J66" i="4"/>
  <c r="R66" i="4" s="1"/>
  <c r="I66" i="4"/>
  <c r="Q66" i="4" s="1"/>
  <c r="U66" i="4" s="1"/>
  <c r="H66" i="4"/>
  <c r="P66" i="4" s="1"/>
  <c r="G66" i="4"/>
  <c r="F66" i="4"/>
  <c r="C66" i="4"/>
  <c r="B66" i="4"/>
  <c r="E66" i="4" s="1"/>
  <c r="S65" i="4"/>
  <c r="R65" i="4"/>
  <c r="Q65" i="4"/>
  <c r="U65" i="4" s="1"/>
  <c r="P65" i="4"/>
  <c r="T65" i="4" s="1"/>
  <c r="E65" i="4"/>
  <c r="U64" i="4"/>
  <c r="S64" i="4"/>
  <c r="R64" i="4"/>
  <c r="Q64" i="4"/>
  <c r="P64" i="4"/>
  <c r="E64" i="4"/>
  <c r="T64" i="4" s="1"/>
  <c r="T63" i="4"/>
  <c r="S63" i="4"/>
  <c r="R63" i="4"/>
  <c r="Q63" i="4"/>
  <c r="P63" i="4"/>
  <c r="E63" i="4"/>
  <c r="U63" i="4" s="1"/>
  <c r="S62" i="4"/>
  <c r="R62" i="4"/>
  <c r="Q62" i="4"/>
  <c r="P62" i="4"/>
  <c r="E62" i="4"/>
  <c r="U62" i="4" s="1"/>
  <c r="U61" i="4"/>
  <c r="T61" i="4"/>
  <c r="S61" i="4"/>
  <c r="R61" i="4"/>
  <c r="Q61" i="4"/>
  <c r="P61" i="4"/>
  <c r="E61" i="4"/>
  <c r="T66" i="4" s="1"/>
  <c r="V59" i="4"/>
  <c r="R59" i="4"/>
  <c r="O59" i="4"/>
  <c r="N59" i="4"/>
  <c r="M59" i="4"/>
  <c r="L59" i="4"/>
  <c r="K59" i="4"/>
  <c r="J59" i="4"/>
  <c r="I59" i="4"/>
  <c r="Q59" i="4" s="1"/>
  <c r="H59" i="4"/>
  <c r="P59" i="4" s="1"/>
  <c r="G59" i="4"/>
  <c r="F59" i="4"/>
  <c r="C59" i="4"/>
  <c r="E59" i="4" s="1"/>
  <c r="B59" i="4"/>
  <c r="U58" i="4"/>
  <c r="S58" i="4"/>
  <c r="R58" i="4"/>
  <c r="Q58" i="4"/>
  <c r="P58" i="4"/>
  <c r="E58" i="4"/>
  <c r="T58" i="4" s="1"/>
  <c r="T57" i="4"/>
  <c r="S57" i="4"/>
  <c r="R57" i="4"/>
  <c r="Q57" i="4"/>
  <c r="P57" i="4"/>
  <c r="E57" i="4"/>
  <c r="U57" i="4" s="1"/>
  <c r="S56" i="4"/>
  <c r="R56" i="4"/>
  <c r="Q56" i="4"/>
  <c r="P56" i="4"/>
  <c r="E56" i="4"/>
  <c r="U56" i="4" s="1"/>
  <c r="U55" i="4"/>
  <c r="T55" i="4"/>
  <c r="S55" i="4"/>
  <c r="R55" i="4"/>
  <c r="Q55" i="4"/>
  <c r="P55" i="4"/>
  <c r="E55" i="4"/>
  <c r="W53" i="4"/>
  <c r="V53" i="4"/>
  <c r="O53" i="4"/>
  <c r="N53" i="4"/>
  <c r="M53" i="4"/>
  <c r="L53" i="4"/>
  <c r="K53" i="4"/>
  <c r="S53" i="4" s="1"/>
  <c r="J53" i="4"/>
  <c r="R53" i="4" s="1"/>
  <c r="I53" i="4"/>
  <c r="Q53" i="4" s="1"/>
  <c r="H53" i="4"/>
  <c r="P53" i="4" s="1"/>
  <c r="G53" i="4"/>
  <c r="F53" i="4"/>
  <c r="C53" i="4"/>
  <c r="B53" i="4"/>
  <c r="E53" i="4" s="1"/>
  <c r="S52" i="4"/>
  <c r="R52" i="4"/>
  <c r="Q52" i="4"/>
  <c r="U52" i="4" s="1"/>
  <c r="P52" i="4"/>
  <c r="T52" i="4" s="1"/>
  <c r="E52" i="4"/>
  <c r="S51" i="4"/>
  <c r="R51" i="4"/>
  <c r="Q51" i="4"/>
  <c r="U51" i="4" s="1"/>
  <c r="P51" i="4"/>
  <c r="E51" i="4"/>
  <c r="T51" i="4" s="1"/>
  <c r="T50" i="4"/>
  <c r="S50" i="4"/>
  <c r="R50" i="4"/>
  <c r="Q50" i="4"/>
  <c r="P50" i="4"/>
  <c r="E50" i="4"/>
  <c r="U50" i="4" s="1"/>
  <c r="S49" i="4"/>
  <c r="R49" i="4"/>
  <c r="Q49" i="4"/>
  <c r="P49" i="4"/>
  <c r="E49" i="4"/>
  <c r="U49" i="4" s="1"/>
  <c r="U48" i="4"/>
  <c r="T48" i="4"/>
  <c r="S48" i="4"/>
  <c r="R48" i="4"/>
  <c r="Q48" i="4"/>
  <c r="P48" i="4"/>
  <c r="E48" i="4"/>
  <c r="U47" i="4"/>
  <c r="S47" i="4"/>
  <c r="R47" i="4"/>
  <c r="Q47" i="4"/>
  <c r="P47" i="4"/>
  <c r="E47" i="4"/>
  <c r="T47" i="4" s="1"/>
  <c r="T46" i="4"/>
  <c r="S46" i="4"/>
  <c r="R46" i="4"/>
  <c r="Q46" i="4"/>
  <c r="P46" i="4"/>
  <c r="E46" i="4"/>
  <c r="U46" i="4" s="1"/>
  <c r="S45" i="4"/>
  <c r="R45" i="4"/>
  <c r="Q45" i="4"/>
  <c r="P45" i="4"/>
  <c r="E45" i="4"/>
  <c r="U45" i="4" s="1"/>
  <c r="S44" i="4"/>
  <c r="R44" i="4"/>
  <c r="Q44" i="4"/>
  <c r="U44" i="4" s="1"/>
  <c r="P44" i="4"/>
  <c r="T44" i="4" s="1"/>
  <c r="E44" i="4"/>
  <c r="U43" i="4"/>
  <c r="S43" i="4"/>
  <c r="R43" i="4"/>
  <c r="Q43" i="4"/>
  <c r="P43" i="4"/>
  <c r="E43" i="4"/>
  <c r="T43" i="4" s="1"/>
  <c r="T42" i="4"/>
  <c r="S42" i="4"/>
  <c r="R42" i="4"/>
  <c r="Q42" i="4"/>
  <c r="P42" i="4"/>
  <c r="E42" i="4"/>
  <c r="U42" i="4" s="1"/>
  <c r="W40" i="4"/>
  <c r="V40" i="4"/>
  <c r="O40" i="4"/>
  <c r="N40" i="4"/>
  <c r="M40" i="4"/>
  <c r="L40" i="4"/>
  <c r="K40" i="4"/>
  <c r="J40" i="4"/>
  <c r="I40" i="4"/>
  <c r="Q40" i="4" s="1"/>
  <c r="H40" i="4"/>
  <c r="P40" i="4" s="1"/>
  <c r="G40" i="4"/>
  <c r="F40" i="4"/>
  <c r="E40" i="4"/>
  <c r="C40" i="4"/>
  <c r="B40" i="4"/>
  <c r="T39" i="4"/>
  <c r="S39" i="4"/>
  <c r="R39" i="4"/>
  <c r="Q39" i="4"/>
  <c r="P39" i="4"/>
  <c r="E39" i="4"/>
  <c r="U39" i="4" s="1"/>
  <c r="S38" i="4"/>
  <c r="R38" i="4"/>
  <c r="Q38" i="4"/>
  <c r="P38" i="4"/>
  <c r="E38" i="4"/>
  <c r="U38" i="4" s="1"/>
  <c r="U37" i="4"/>
  <c r="T37" i="4"/>
  <c r="S37" i="4"/>
  <c r="R37" i="4"/>
  <c r="Q37" i="4"/>
  <c r="P37" i="4"/>
  <c r="E37" i="4"/>
  <c r="S36" i="4"/>
  <c r="R36" i="4"/>
  <c r="Q36" i="4"/>
  <c r="U36" i="4" s="1"/>
  <c r="P36" i="4"/>
  <c r="E36" i="4"/>
  <c r="T36" i="4" s="1"/>
  <c r="S35" i="4"/>
  <c r="R35" i="4"/>
  <c r="Q35" i="4"/>
  <c r="P35" i="4"/>
  <c r="T35" i="4" s="1"/>
  <c r="E35" i="4"/>
  <c r="W33" i="4"/>
  <c r="V33" i="4"/>
  <c r="O33" i="4"/>
  <c r="N33" i="4"/>
  <c r="M33" i="4"/>
  <c r="L33" i="4"/>
  <c r="K33" i="4"/>
  <c r="J33" i="4"/>
  <c r="I33" i="4"/>
  <c r="S33" i="4" s="1"/>
  <c r="H33" i="4"/>
  <c r="P33" i="4" s="1"/>
  <c r="G33" i="4"/>
  <c r="F33" i="4"/>
  <c r="E33" i="4"/>
  <c r="C33" i="4"/>
  <c r="B33" i="4"/>
  <c r="S32" i="4"/>
  <c r="R32" i="4"/>
  <c r="Q32" i="4"/>
  <c r="P32" i="4"/>
  <c r="T32" i="4" s="1"/>
  <c r="E32" i="4"/>
  <c r="U32" i="4" s="1"/>
  <c r="W30" i="4"/>
  <c r="V30" i="4"/>
  <c r="O30" i="4"/>
  <c r="N30" i="4"/>
  <c r="M30" i="4"/>
  <c r="L30" i="4"/>
  <c r="K30" i="4"/>
  <c r="J30" i="4"/>
  <c r="I30" i="4"/>
  <c r="Q30" i="4" s="1"/>
  <c r="H30" i="4"/>
  <c r="P30" i="4" s="1"/>
  <c r="G30" i="4"/>
  <c r="F30" i="4"/>
  <c r="E30" i="4"/>
  <c r="C30" i="4"/>
  <c r="B30" i="4"/>
  <c r="S29" i="4"/>
  <c r="R29" i="4"/>
  <c r="Q29" i="4"/>
  <c r="P29" i="4"/>
  <c r="T29" i="4" s="1"/>
  <c r="E29" i="4"/>
  <c r="U29" i="4" s="1"/>
  <c r="S28" i="4"/>
  <c r="R28" i="4"/>
  <c r="Q28" i="4"/>
  <c r="P28" i="4"/>
  <c r="E28" i="4"/>
  <c r="U28" i="4" s="1"/>
  <c r="U27" i="4"/>
  <c r="T27" i="4"/>
  <c r="S27" i="4"/>
  <c r="R27" i="4"/>
  <c r="Q27" i="4"/>
  <c r="P27" i="4"/>
  <c r="E27" i="4"/>
  <c r="U26" i="4"/>
  <c r="S26" i="4"/>
  <c r="R26" i="4"/>
  <c r="Q26" i="4"/>
  <c r="P26" i="4"/>
  <c r="E26" i="4"/>
  <c r="T26" i="4" s="1"/>
  <c r="W24" i="4"/>
  <c r="V24" i="4"/>
  <c r="R24" i="4"/>
  <c r="O24" i="4"/>
  <c r="N24" i="4"/>
  <c r="M24" i="4"/>
  <c r="L24" i="4"/>
  <c r="K24" i="4"/>
  <c r="J24" i="4"/>
  <c r="I24" i="4"/>
  <c r="Q24" i="4" s="1"/>
  <c r="H24" i="4"/>
  <c r="P24" i="4" s="1"/>
  <c r="G24" i="4"/>
  <c r="F24" i="4"/>
  <c r="C24" i="4"/>
  <c r="E24" i="4" s="1"/>
  <c r="B24" i="4"/>
  <c r="U23" i="4"/>
  <c r="S23" i="4"/>
  <c r="R23" i="4"/>
  <c r="Q23" i="4"/>
  <c r="P23" i="4"/>
  <c r="E23" i="4"/>
  <c r="T23" i="4" s="1"/>
  <c r="T22" i="4"/>
  <c r="S22" i="4"/>
  <c r="R22" i="4"/>
  <c r="Q22" i="4"/>
  <c r="P22" i="4"/>
  <c r="E22" i="4"/>
  <c r="U22" i="4" s="1"/>
  <c r="S21" i="4"/>
  <c r="R21" i="4"/>
  <c r="Q21" i="4"/>
  <c r="P21" i="4"/>
  <c r="E21" i="4"/>
  <c r="U21" i="4" s="1"/>
  <c r="U20" i="4"/>
  <c r="T20" i="4"/>
  <c r="S20" i="4"/>
  <c r="R20" i="4"/>
  <c r="Q20" i="4"/>
  <c r="P20" i="4"/>
  <c r="E20" i="4"/>
  <c r="S19" i="4"/>
  <c r="R19" i="4"/>
  <c r="Q19" i="4"/>
  <c r="U19" i="4" s="1"/>
  <c r="P19" i="4"/>
  <c r="E19" i="4"/>
  <c r="T19" i="4" s="1"/>
  <c r="T18" i="4"/>
  <c r="S18" i="4"/>
  <c r="R18" i="4"/>
  <c r="Q18" i="4"/>
  <c r="P18" i="4"/>
  <c r="E18" i="4"/>
  <c r="U18" i="4" s="1"/>
  <c r="W16" i="4"/>
  <c r="V16" i="4"/>
  <c r="O16" i="4"/>
  <c r="N16" i="4"/>
  <c r="M16" i="4"/>
  <c r="L16" i="4"/>
  <c r="K16" i="4"/>
  <c r="J16" i="4"/>
  <c r="I16" i="4"/>
  <c r="Q16" i="4" s="1"/>
  <c r="H16" i="4"/>
  <c r="P16" i="4" s="1"/>
  <c r="G16" i="4"/>
  <c r="F16" i="4"/>
  <c r="E16" i="4"/>
  <c r="C16" i="4"/>
  <c r="B16" i="4"/>
  <c r="S15" i="4"/>
  <c r="R15" i="4"/>
  <c r="Q15" i="4"/>
  <c r="P15" i="4"/>
  <c r="T15" i="4" s="1"/>
  <c r="E15" i="4"/>
  <c r="S14" i="4"/>
  <c r="R14" i="4"/>
  <c r="Q14" i="4"/>
  <c r="P14" i="4"/>
  <c r="E14" i="4"/>
  <c r="U14" i="4" s="1"/>
  <c r="S13" i="4"/>
  <c r="R13" i="4"/>
  <c r="Q13" i="4"/>
  <c r="U13" i="4" s="1"/>
  <c r="P13" i="4"/>
  <c r="T13" i="4" s="1"/>
  <c r="E13" i="4"/>
  <c r="U12" i="4"/>
  <c r="S12" i="4"/>
  <c r="R12" i="4"/>
  <c r="Q12" i="4"/>
  <c r="P12" i="4"/>
  <c r="E12" i="4"/>
  <c r="T12" i="4" s="1"/>
  <c r="S11" i="4"/>
  <c r="R11" i="4"/>
  <c r="Q11" i="4"/>
  <c r="P11" i="4"/>
  <c r="T11" i="4" s="1"/>
  <c r="E11" i="4"/>
  <c r="U11" i="4" s="1"/>
  <c r="S10" i="4"/>
  <c r="R10" i="4"/>
  <c r="Q10" i="4"/>
  <c r="P10" i="4"/>
  <c r="E10" i="4"/>
  <c r="T72" i="4" s="1"/>
  <c r="S9" i="4"/>
  <c r="R9" i="4"/>
  <c r="Q9" i="4"/>
  <c r="U9" i="4" s="1"/>
  <c r="P9" i="4"/>
  <c r="T9" i="4" s="1"/>
  <c r="E9" i="4"/>
  <c r="U67" i="4" s="1"/>
  <c r="T30" i="4" l="1"/>
  <c r="T33" i="4"/>
  <c r="T71" i="4"/>
  <c r="T16" i="4"/>
  <c r="U24" i="4"/>
  <c r="T24" i="4"/>
  <c r="T40" i="4"/>
  <c r="U59" i="4"/>
  <c r="T59" i="4"/>
  <c r="U70" i="4"/>
  <c r="T70" i="4"/>
  <c r="U16" i="4"/>
  <c r="U30" i="4"/>
  <c r="Q33" i="4"/>
  <c r="U40" i="4"/>
  <c r="U71" i="4"/>
  <c r="T10" i="4"/>
  <c r="T14" i="4"/>
  <c r="U15" i="4"/>
  <c r="R16" i="4"/>
  <c r="T21" i="4"/>
  <c r="S24" i="4"/>
  <c r="T28" i="4"/>
  <c r="R30" i="4"/>
  <c r="R33" i="4"/>
  <c r="U35" i="4"/>
  <c r="T38" i="4"/>
  <c r="R40" i="4"/>
  <c r="T45" i="4"/>
  <c r="T49" i="4"/>
  <c r="T53" i="4"/>
  <c r="T56" i="4"/>
  <c r="S59" i="4"/>
  <c r="T62" i="4"/>
  <c r="S67" i="4"/>
  <c r="S70" i="4"/>
  <c r="R71" i="4"/>
  <c r="U72" i="4"/>
  <c r="T89" i="4"/>
  <c r="T93" i="4"/>
  <c r="T97" i="4"/>
  <c r="T101" i="4"/>
  <c r="T105" i="4"/>
  <c r="T109" i="4"/>
  <c r="U10" i="4"/>
  <c r="S16" i="4"/>
  <c r="S30" i="4"/>
  <c r="S40" i="4"/>
  <c r="U53" i="4"/>
  <c r="T67" i="4"/>
  <c r="S71" i="4"/>
  <c r="R72" i="4"/>
  <c r="E95" i="4"/>
  <c r="U33" i="4"/>
  <c r="U99" i="4"/>
  <c r="U103" i="4"/>
  <c r="U107" i="4"/>
  <c r="E112" i="4" l="1"/>
  <c r="U95" i="4"/>
  <c r="T95" i="4"/>
  <c r="U112" i="4" l="1"/>
  <c r="T112" i="4"/>
  <c r="W113" i="3"/>
  <c r="V113" i="3"/>
  <c r="T113" i="3"/>
  <c r="S113" i="3"/>
  <c r="Q113" i="3"/>
  <c r="P113" i="3"/>
  <c r="O113" i="3"/>
  <c r="N113" i="3"/>
  <c r="M113" i="3"/>
  <c r="L113" i="3"/>
  <c r="R113" i="3" s="1"/>
  <c r="K113" i="3"/>
  <c r="J113" i="3"/>
  <c r="I113" i="3"/>
  <c r="H113" i="3"/>
  <c r="G113" i="3"/>
  <c r="F113" i="3"/>
  <c r="E113" i="3"/>
  <c r="U113" i="3" s="1"/>
  <c r="D113" i="3"/>
  <c r="C113" i="3"/>
  <c r="B113" i="3"/>
  <c r="V112" i="3"/>
  <c r="R112" i="3"/>
  <c r="Q112" i="3"/>
  <c r="P112" i="3"/>
  <c r="O112" i="3"/>
  <c r="N112" i="3"/>
  <c r="L112" i="3"/>
  <c r="J112" i="3"/>
  <c r="H112" i="3"/>
  <c r="F112" i="3"/>
  <c r="D112" i="3"/>
  <c r="B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T108" i="3"/>
  <c r="S108" i="3"/>
  <c r="R108" i="3"/>
  <c r="E108" i="3"/>
  <c r="U108" i="3" s="1"/>
  <c r="S107" i="3"/>
  <c r="R107" i="3"/>
  <c r="E107" i="3"/>
  <c r="T107" i="3" s="1"/>
  <c r="S106" i="3"/>
  <c r="R106" i="3"/>
  <c r="E106" i="3"/>
  <c r="U106" i="3" s="1"/>
  <c r="S105" i="3"/>
  <c r="R105" i="3"/>
  <c r="E105" i="3"/>
  <c r="U105" i="3" s="1"/>
  <c r="T104" i="3"/>
  <c r="S104" i="3"/>
  <c r="R104" i="3"/>
  <c r="E104" i="3"/>
  <c r="U104" i="3" s="1"/>
  <c r="S103" i="3"/>
  <c r="R103" i="3"/>
  <c r="E103" i="3"/>
  <c r="T103" i="3" s="1"/>
  <c r="S102" i="3"/>
  <c r="R102" i="3"/>
  <c r="E102" i="3"/>
  <c r="U102" i="3" s="1"/>
  <c r="S101" i="3"/>
  <c r="R101" i="3"/>
  <c r="E101" i="3"/>
  <c r="U101" i="3" s="1"/>
  <c r="T100" i="3"/>
  <c r="S100" i="3"/>
  <c r="R100" i="3"/>
  <c r="E100" i="3"/>
  <c r="U100" i="3" s="1"/>
  <c r="S99" i="3"/>
  <c r="R99" i="3"/>
  <c r="E99" i="3"/>
  <c r="T99" i="3" s="1"/>
  <c r="S98" i="3"/>
  <c r="R98" i="3"/>
  <c r="E98" i="3"/>
  <c r="U98" i="3" s="1"/>
  <c r="S97" i="3"/>
  <c r="R97" i="3"/>
  <c r="E97" i="3"/>
  <c r="U97" i="3" s="1"/>
  <c r="T96" i="3"/>
  <c r="S96" i="3"/>
  <c r="R96" i="3"/>
  <c r="E96" i="3"/>
  <c r="U96" i="3" s="1"/>
  <c r="W95" i="3"/>
  <c r="W112" i="3" s="1"/>
  <c r="V95" i="3"/>
  <c r="S95" i="3"/>
  <c r="R95" i="3"/>
  <c r="M95" i="3"/>
  <c r="M112" i="3" s="1"/>
  <c r="S112" i="3" s="1"/>
  <c r="L95" i="3"/>
  <c r="K95" i="3"/>
  <c r="K112" i="3" s="1"/>
  <c r="J95" i="3"/>
  <c r="I95" i="3"/>
  <c r="I112" i="3" s="1"/>
  <c r="H95" i="3"/>
  <c r="G95" i="3"/>
  <c r="G112" i="3" s="1"/>
  <c r="F95" i="3"/>
  <c r="D95" i="3"/>
  <c r="C95" i="3"/>
  <c r="C112" i="3" s="1"/>
  <c r="B95" i="3"/>
  <c r="S93" i="3"/>
  <c r="R93" i="3"/>
  <c r="Q93" i="3"/>
  <c r="P93" i="3"/>
  <c r="E93" i="3"/>
  <c r="U93" i="3" s="1"/>
  <c r="U92" i="3"/>
  <c r="T92" i="3"/>
  <c r="S92" i="3"/>
  <c r="R92" i="3"/>
  <c r="Q92" i="3"/>
  <c r="P92" i="3"/>
  <c r="E92" i="3"/>
  <c r="U91" i="3"/>
  <c r="S91" i="3"/>
  <c r="R91" i="3"/>
  <c r="Q91" i="3"/>
  <c r="P91" i="3"/>
  <c r="E91" i="3"/>
  <c r="T91" i="3" s="1"/>
  <c r="T90" i="3"/>
  <c r="S90" i="3"/>
  <c r="R90" i="3"/>
  <c r="Q90" i="3"/>
  <c r="P90" i="3"/>
  <c r="E90" i="3"/>
  <c r="U90" i="3" s="1"/>
  <c r="S89" i="3"/>
  <c r="R89" i="3"/>
  <c r="Q89" i="3"/>
  <c r="P89" i="3"/>
  <c r="E89" i="3"/>
  <c r="U89" i="3" s="1"/>
  <c r="U88" i="3"/>
  <c r="T88" i="3"/>
  <c r="S88" i="3"/>
  <c r="R88" i="3"/>
  <c r="Q88" i="3"/>
  <c r="P88" i="3"/>
  <c r="E88" i="3"/>
  <c r="U87" i="3"/>
  <c r="S87" i="3"/>
  <c r="R87" i="3"/>
  <c r="Q87" i="3"/>
  <c r="P87" i="3"/>
  <c r="E87" i="3"/>
  <c r="T87" i="3" s="1"/>
  <c r="T86" i="3"/>
  <c r="S86" i="3"/>
  <c r="R86" i="3"/>
  <c r="Q86" i="3"/>
  <c r="P86" i="3"/>
  <c r="E86" i="3"/>
  <c r="U86" i="3" s="1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E79" i="3"/>
  <c r="D79" i="3"/>
  <c r="C79" i="3"/>
  <c r="B79" i="3"/>
  <c r="A76" i="3"/>
  <c r="W72" i="3"/>
  <c r="V72" i="3"/>
  <c r="O72" i="3"/>
  <c r="N72" i="3"/>
  <c r="M72" i="3"/>
  <c r="L72" i="3"/>
  <c r="K72" i="3"/>
  <c r="S72" i="3" s="1"/>
  <c r="J72" i="3"/>
  <c r="I72" i="3"/>
  <c r="Q72" i="3" s="1"/>
  <c r="H72" i="3"/>
  <c r="R72" i="3" s="1"/>
  <c r="G72" i="3"/>
  <c r="F72" i="3"/>
  <c r="C72" i="3"/>
  <c r="B72" i="3"/>
  <c r="E72" i="3" s="1"/>
  <c r="W71" i="3"/>
  <c r="V71" i="3"/>
  <c r="O71" i="3"/>
  <c r="N71" i="3"/>
  <c r="M71" i="3"/>
  <c r="L71" i="3"/>
  <c r="K71" i="3"/>
  <c r="J71" i="3"/>
  <c r="I71" i="3"/>
  <c r="S71" i="3" s="1"/>
  <c r="H71" i="3"/>
  <c r="P71" i="3" s="1"/>
  <c r="G71" i="3"/>
  <c r="F71" i="3"/>
  <c r="E71" i="3"/>
  <c r="C71" i="3"/>
  <c r="B71" i="3"/>
  <c r="W70" i="3"/>
  <c r="V70" i="3"/>
  <c r="O70" i="3"/>
  <c r="N70" i="3"/>
  <c r="M70" i="3"/>
  <c r="L70" i="3"/>
  <c r="K70" i="3"/>
  <c r="J70" i="3"/>
  <c r="R70" i="3" s="1"/>
  <c r="I70" i="3"/>
  <c r="Q70" i="3" s="1"/>
  <c r="H70" i="3"/>
  <c r="P70" i="3" s="1"/>
  <c r="G70" i="3"/>
  <c r="F70" i="3"/>
  <c r="E70" i="3"/>
  <c r="U70" i="3" s="1"/>
  <c r="C70" i="3"/>
  <c r="B70" i="3"/>
  <c r="S69" i="3"/>
  <c r="R69" i="3"/>
  <c r="Q69" i="3"/>
  <c r="U69" i="3" s="1"/>
  <c r="P69" i="3"/>
  <c r="T69" i="3" s="1"/>
  <c r="E69" i="3"/>
  <c r="W67" i="3"/>
  <c r="V67" i="3"/>
  <c r="O67" i="3"/>
  <c r="N67" i="3"/>
  <c r="M67" i="3"/>
  <c r="L67" i="3"/>
  <c r="K67" i="3"/>
  <c r="J67" i="3"/>
  <c r="R67" i="3" s="1"/>
  <c r="I67" i="3"/>
  <c r="Q67" i="3" s="1"/>
  <c r="H67" i="3"/>
  <c r="P67" i="3" s="1"/>
  <c r="G67" i="3"/>
  <c r="F67" i="3"/>
  <c r="E67" i="3"/>
  <c r="C67" i="3"/>
  <c r="B67" i="3"/>
  <c r="W66" i="3"/>
  <c r="V66" i="3"/>
  <c r="S66" i="3"/>
  <c r="O66" i="3"/>
  <c r="N66" i="3"/>
  <c r="M66" i="3"/>
  <c r="L66" i="3"/>
  <c r="K66" i="3"/>
  <c r="J66" i="3"/>
  <c r="R66" i="3" s="1"/>
  <c r="I66" i="3"/>
  <c r="Q66" i="3" s="1"/>
  <c r="H66" i="3"/>
  <c r="P66" i="3" s="1"/>
  <c r="G66" i="3"/>
  <c r="F66" i="3"/>
  <c r="C66" i="3"/>
  <c r="B66" i="3"/>
  <c r="E66" i="3" s="1"/>
  <c r="S65" i="3"/>
  <c r="R65" i="3"/>
  <c r="Q65" i="3"/>
  <c r="U65" i="3" s="1"/>
  <c r="P65" i="3"/>
  <c r="T65" i="3" s="1"/>
  <c r="E65" i="3"/>
  <c r="U64" i="3"/>
  <c r="T64" i="3"/>
  <c r="S64" i="3"/>
  <c r="R64" i="3"/>
  <c r="Q64" i="3"/>
  <c r="P64" i="3"/>
  <c r="E64" i="3"/>
  <c r="T63" i="3"/>
  <c r="S63" i="3"/>
  <c r="R63" i="3"/>
  <c r="Q63" i="3"/>
  <c r="P63" i="3"/>
  <c r="E63" i="3"/>
  <c r="U66" i="3" s="1"/>
  <c r="S62" i="3"/>
  <c r="R62" i="3"/>
  <c r="Q62" i="3"/>
  <c r="P62" i="3"/>
  <c r="E62" i="3"/>
  <c r="U62" i="3" s="1"/>
  <c r="U61" i="3"/>
  <c r="T61" i="3"/>
  <c r="S61" i="3"/>
  <c r="R61" i="3"/>
  <c r="Q61" i="3"/>
  <c r="P61" i="3"/>
  <c r="E61" i="3"/>
  <c r="T66" i="3" s="1"/>
  <c r="V59" i="3"/>
  <c r="R59" i="3"/>
  <c r="O59" i="3"/>
  <c r="N59" i="3"/>
  <c r="M59" i="3"/>
  <c r="L59" i="3"/>
  <c r="K59" i="3"/>
  <c r="J59" i="3"/>
  <c r="I59" i="3"/>
  <c r="Q59" i="3" s="1"/>
  <c r="H59" i="3"/>
  <c r="P59" i="3" s="1"/>
  <c r="G59" i="3"/>
  <c r="F59" i="3"/>
  <c r="C59" i="3"/>
  <c r="E59" i="3" s="1"/>
  <c r="B59" i="3"/>
  <c r="U58" i="3"/>
  <c r="S58" i="3"/>
  <c r="R58" i="3"/>
  <c r="Q58" i="3"/>
  <c r="P58" i="3"/>
  <c r="E58" i="3"/>
  <c r="T58" i="3" s="1"/>
  <c r="T57" i="3"/>
  <c r="S57" i="3"/>
  <c r="R57" i="3"/>
  <c r="Q57" i="3"/>
  <c r="P57" i="3"/>
  <c r="E57" i="3"/>
  <c r="U57" i="3" s="1"/>
  <c r="S56" i="3"/>
  <c r="R56" i="3"/>
  <c r="Q56" i="3"/>
  <c r="P56" i="3"/>
  <c r="E56" i="3"/>
  <c r="U56" i="3" s="1"/>
  <c r="U55" i="3"/>
  <c r="T55" i="3"/>
  <c r="S55" i="3"/>
  <c r="R55" i="3"/>
  <c r="Q55" i="3"/>
  <c r="P55" i="3"/>
  <c r="E55" i="3"/>
  <c r="W53" i="3"/>
  <c r="V53" i="3"/>
  <c r="O53" i="3"/>
  <c r="N53" i="3"/>
  <c r="M53" i="3"/>
  <c r="L53" i="3"/>
  <c r="K53" i="3"/>
  <c r="S53" i="3" s="1"/>
  <c r="J53" i="3"/>
  <c r="R53" i="3" s="1"/>
  <c r="I53" i="3"/>
  <c r="Q53" i="3" s="1"/>
  <c r="H53" i="3"/>
  <c r="P53" i="3" s="1"/>
  <c r="G53" i="3"/>
  <c r="F53" i="3"/>
  <c r="C53" i="3"/>
  <c r="B53" i="3"/>
  <c r="E53" i="3" s="1"/>
  <c r="S52" i="3"/>
  <c r="R52" i="3"/>
  <c r="Q52" i="3"/>
  <c r="U52" i="3" s="1"/>
  <c r="P52" i="3"/>
  <c r="T52" i="3" s="1"/>
  <c r="E52" i="3"/>
  <c r="S51" i="3"/>
  <c r="R51" i="3"/>
  <c r="Q51" i="3"/>
  <c r="U51" i="3" s="1"/>
  <c r="P51" i="3"/>
  <c r="E51" i="3"/>
  <c r="T51" i="3" s="1"/>
  <c r="T50" i="3"/>
  <c r="S50" i="3"/>
  <c r="R50" i="3"/>
  <c r="Q50" i="3"/>
  <c r="P50" i="3"/>
  <c r="E50" i="3"/>
  <c r="U50" i="3" s="1"/>
  <c r="S49" i="3"/>
  <c r="R49" i="3"/>
  <c r="Q49" i="3"/>
  <c r="P49" i="3"/>
  <c r="E49" i="3"/>
  <c r="U49" i="3" s="1"/>
  <c r="U48" i="3"/>
  <c r="T48" i="3"/>
  <c r="S48" i="3"/>
  <c r="R48" i="3"/>
  <c r="Q48" i="3"/>
  <c r="P48" i="3"/>
  <c r="E48" i="3"/>
  <c r="U47" i="3"/>
  <c r="S47" i="3"/>
  <c r="R47" i="3"/>
  <c r="Q47" i="3"/>
  <c r="P47" i="3"/>
  <c r="E47" i="3"/>
  <c r="T47" i="3" s="1"/>
  <c r="T46" i="3"/>
  <c r="S46" i="3"/>
  <c r="R46" i="3"/>
  <c r="Q46" i="3"/>
  <c r="P46" i="3"/>
  <c r="E46" i="3"/>
  <c r="U46" i="3" s="1"/>
  <c r="S45" i="3"/>
  <c r="R45" i="3"/>
  <c r="Q45" i="3"/>
  <c r="P45" i="3"/>
  <c r="E45" i="3"/>
  <c r="U45" i="3" s="1"/>
  <c r="S44" i="3"/>
  <c r="R44" i="3"/>
  <c r="Q44" i="3"/>
  <c r="U44" i="3" s="1"/>
  <c r="P44" i="3"/>
  <c r="T44" i="3" s="1"/>
  <c r="E44" i="3"/>
  <c r="S43" i="3"/>
  <c r="R43" i="3"/>
  <c r="Q43" i="3"/>
  <c r="U43" i="3" s="1"/>
  <c r="P43" i="3"/>
  <c r="E43" i="3"/>
  <c r="T43" i="3" s="1"/>
  <c r="T42" i="3"/>
  <c r="S42" i="3"/>
  <c r="R42" i="3"/>
  <c r="Q42" i="3"/>
  <c r="P42" i="3"/>
  <c r="E42" i="3"/>
  <c r="U42" i="3" s="1"/>
  <c r="W40" i="3"/>
  <c r="V40" i="3"/>
  <c r="O40" i="3"/>
  <c r="N40" i="3"/>
  <c r="M40" i="3"/>
  <c r="L40" i="3"/>
  <c r="K40" i="3"/>
  <c r="J40" i="3"/>
  <c r="I40" i="3"/>
  <c r="S40" i="3" s="1"/>
  <c r="H40" i="3"/>
  <c r="P40" i="3" s="1"/>
  <c r="G40" i="3"/>
  <c r="F40" i="3"/>
  <c r="E40" i="3"/>
  <c r="C40" i="3"/>
  <c r="B40" i="3"/>
  <c r="T39" i="3"/>
  <c r="S39" i="3"/>
  <c r="R39" i="3"/>
  <c r="Q39" i="3"/>
  <c r="P39" i="3"/>
  <c r="E39" i="3"/>
  <c r="U39" i="3" s="1"/>
  <c r="S38" i="3"/>
  <c r="R38" i="3"/>
  <c r="Q38" i="3"/>
  <c r="P38" i="3"/>
  <c r="E38" i="3"/>
  <c r="U38" i="3" s="1"/>
  <c r="U37" i="3"/>
  <c r="T37" i="3"/>
  <c r="S37" i="3"/>
  <c r="R37" i="3"/>
  <c r="Q37" i="3"/>
  <c r="P37" i="3"/>
  <c r="E37" i="3"/>
  <c r="S36" i="3"/>
  <c r="R36" i="3"/>
  <c r="Q36" i="3"/>
  <c r="U36" i="3" s="1"/>
  <c r="P36" i="3"/>
  <c r="E36" i="3"/>
  <c r="T36" i="3" s="1"/>
  <c r="S35" i="3"/>
  <c r="R35" i="3"/>
  <c r="Q35" i="3"/>
  <c r="P35" i="3"/>
  <c r="T35" i="3" s="1"/>
  <c r="E35" i="3"/>
  <c r="T40" i="3" s="1"/>
  <c r="W33" i="3"/>
  <c r="V33" i="3"/>
  <c r="O33" i="3"/>
  <c r="N33" i="3"/>
  <c r="M33" i="3"/>
  <c r="L33" i="3"/>
  <c r="K33" i="3"/>
  <c r="J33" i="3"/>
  <c r="I33" i="3"/>
  <c r="S33" i="3" s="1"/>
  <c r="H33" i="3"/>
  <c r="P33" i="3" s="1"/>
  <c r="G33" i="3"/>
  <c r="F33" i="3"/>
  <c r="E33" i="3"/>
  <c r="C33" i="3"/>
  <c r="B33" i="3"/>
  <c r="S32" i="3"/>
  <c r="R32" i="3"/>
  <c r="Q32" i="3"/>
  <c r="P32" i="3"/>
  <c r="T32" i="3" s="1"/>
  <c r="E32" i="3"/>
  <c r="U32" i="3" s="1"/>
  <c r="W30" i="3"/>
  <c r="V30" i="3"/>
  <c r="O30" i="3"/>
  <c r="N30" i="3"/>
  <c r="M30" i="3"/>
  <c r="L30" i="3"/>
  <c r="K30" i="3"/>
  <c r="J30" i="3"/>
  <c r="I30" i="3"/>
  <c r="S30" i="3" s="1"/>
  <c r="H30" i="3"/>
  <c r="P30" i="3" s="1"/>
  <c r="G30" i="3"/>
  <c r="F30" i="3"/>
  <c r="E30" i="3"/>
  <c r="C30" i="3"/>
  <c r="B30" i="3"/>
  <c r="S29" i="3"/>
  <c r="R29" i="3"/>
  <c r="Q29" i="3"/>
  <c r="P29" i="3"/>
  <c r="T29" i="3" s="1"/>
  <c r="E29" i="3"/>
  <c r="U29" i="3" s="1"/>
  <c r="S28" i="3"/>
  <c r="R28" i="3"/>
  <c r="Q28" i="3"/>
  <c r="P28" i="3"/>
  <c r="E28" i="3"/>
  <c r="U28" i="3" s="1"/>
  <c r="U27" i="3"/>
  <c r="T27" i="3"/>
  <c r="S27" i="3"/>
  <c r="R27" i="3"/>
  <c r="Q27" i="3"/>
  <c r="P27" i="3"/>
  <c r="E27" i="3"/>
  <c r="U26" i="3"/>
  <c r="S26" i="3"/>
  <c r="R26" i="3"/>
  <c r="Q26" i="3"/>
  <c r="P26" i="3"/>
  <c r="E26" i="3"/>
  <c r="T26" i="3" s="1"/>
  <c r="W24" i="3"/>
  <c r="V24" i="3"/>
  <c r="R24" i="3"/>
  <c r="O24" i="3"/>
  <c r="N24" i="3"/>
  <c r="M24" i="3"/>
  <c r="L24" i="3"/>
  <c r="K24" i="3"/>
  <c r="J24" i="3"/>
  <c r="I24" i="3"/>
  <c r="Q24" i="3" s="1"/>
  <c r="H24" i="3"/>
  <c r="P24" i="3" s="1"/>
  <c r="G24" i="3"/>
  <c r="F24" i="3"/>
  <c r="C24" i="3"/>
  <c r="E24" i="3" s="1"/>
  <c r="B24" i="3"/>
  <c r="U23" i="3"/>
  <c r="S23" i="3"/>
  <c r="R23" i="3"/>
  <c r="Q23" i="3"/>
  <c r="P23" i="3"/>
  <c r="E23" i="3"/>
  <c r="T23" i="3" s="1"/>
  <c r="T22" i="3"/>
  <c r="S22" i="3"/>
  <c r="R22" i="3"/>
  <c r="Q22" i="3"/>
  <c r="P22" i="3"/>
  <c r="E22" i="3"/>
  <c r="U22" i="3" s="1"/>
  <c r="S21" i="3"/>
  <c r="R21" i="3"/>
  <c r="Q21" i="3"/>
  <c r="P21" i="3"/>
  <c r="E21" i="3"/>
  <c r="U21" i="3" s="1"/>
  <c r="U20" i="3"/>
  <c r="T20" i="3"/>
  <c r="S20" i="3"/>
  <c r="R20" i="3"/>
  <c r="Q20" i="3"/>
  <c r="P20" i="3"/>
  <c r="E20" i="3"/>
  <c r="S19" i="3"/>
  <c r="R19" i="3"/>
  <c r="Q19" i="3"/>
  <c r="U19" i="3" s="1"/>
  <c r="P19" i="3"/>
  <c r="E19" i="3"/>
  <c r="T19" i="3" s="1"/>
  <c r="T18" i="3"/>
  <c r="S18" i="3"/>
  <c r="R18" i="3"/>
  <c r="Q18" i="3"/>
  <c r="P18" i="3"/>
  <c r="E18" i="3"/>
  <c r="U18" i="3" s="1"/>
  <c r="W16" i="3"/>
  <c r="V16" i="3"/>
  <c r="O16" i="3"/>
  <c r="N16" i="3"/>
  <c r="M16" i="3"/>
  <c r="L16" i="3"/>
  <c r="K16" i="3"/>
  <c r="J16" i="3"/>
  <c r="I16" i="3"/>
  <c r="S16" i="3" s="1"/>
  <c r="H16" i="3"/>
  <c r="P16" i="3" s="1"/>
  <c r="G16" i="3"/>
  <c r="F16" i="3"/>
  <c r="E16" i="3"/>
  <c r="C16" i="3"/>
  <c r="B16" i="3"/>
  <c r="T15" i="3"/>
  <c r="S15" i="3"/>
  <c r="R15" i="3"/>
  <c r="Q15" i="3"/>
  <c r="P15" i="3"/>
  <c r="E15" i="3"/>
  <c r="S14" i="3"/>
  <c r="R14" i="3"/>
  <c r="Q14" i="3"/>
  <c r="P14" i="3"/>
  <c r="E14" i="3"/>
  <c r="U14" i="3" s="1"/>
  <c r="S13" i="3"/>
  <c r="R13" i="3"/>
  <c r="Q13" i="3"/>
  <c r="U13" i="3" s="1"/>
  <c r="P13" i="3"/>
  <c r="T13" i="3" s="1"/>
  <c r="E13" i="3"/>
  <c r="U12" i="3"/>
  <c r="S12" i="3"/>
  <c r="R12" i="3"/>
  <c r="Q12" i="3"/>
  <c r="P12" i="3"/>
  <c r="E12" i="3"/>
  <c r="T12" i="3" s="1"/>
  <c r="T11" i="3"/>
  <c r="S11" i="3"/>
  <c r="R11" i="3"/>
  <c r="Q11" i="3"/>
  <c r="P11" i="3"/>
  <c r="E11" i="3"/>
  <c r="U11" i="3" s="1"/>
  <c r="S10" i="3"/>
  <c r="R10" i="3"/>
  <c r="Q10" i="3"/>
  <c r="P10" i="3"/>
  <c r="E10" i="3"/>
  <c r="U10" i="3" s="1"/>
  <c r="S9" i="3"/>
  <c r="R9" i="3"/>
  <c r="Q9" i="3"/>
  <c r="U9" i="3" s="1"/>
  <c r="P9" i="3"/>
  <c r="T9" i="3" s="1"/>
  <c r="E9" i="3"/>
  <c r="U67" i="3" s="1"/>
  <c r="T71" i="3" l="1"/>
  <c r="U24" i="3"/>
  <c r="T24" i="3"/>
  <c r="T16" i="3"/>
  <c r="T30" i="3"/>
  <c r="T33" i="3"/>
  <c r="U59" i="3"/>
  <c r="T59" i="3"/>
  <c r="Q16" i="3"/>
  <c r="Q30" i="3"/>
  <c r="Q40" i="3"/>
  <c r="Q71" i="3"/>
  <c r="U103" i="3"/>
  <c r="U107" i="3"/>
  <c r="T10" i="3"/>
  <c r="T14" i="3"/>
  <c r="U15" i="3"/>
  <c r="R16" i="3"/>
  <c r="T21" i="3"/>
  <c r="S24" i="3"/>
  <c r="T28" i="3"/>
  <c r="R30" i="3"/>
  <c r="R33" i="3"/>
  <c r="U35" i="3"/>
  <c r="T38" i="3"/>
  <c r="R40" i="3"/>
  <c r="T45" i="3"/>
  <c r="T49" i="3"/>
  <c r="T53" i="3"/>
  <c r="T56" i="3"/>
  <c r="S59" i="3"/>
  <c r="T62" i="3"/>
  <c r="U63" i="3"/>
  <c r="S67" i="3"/>
  <c r="S70" i="3"/>
  <c r="R71" i="3"/>
  <c r="U72" i="3"/>
  <c r="T89" i="3"/>
  <c r="T93" i="3"/>
  <c r="T97" i="3"/>
  <c r="T101" i="3"/>
  <c r="T105" i="3"/>
  <c r="T109" i="3"/>
  <c r="U16" i="3"/>
  <c r="U30" i="3"/>
  <c r="Q33" i="3"/>
  <c r="U33" i="3" s="1"/>
  <c r="U40" i="3"/>
  <c r="U71" i="3"/>
  <c r="P72" i="3"/>
  <c r="T72" i="3"/>
  <c r="U99" i="3"/>
  <c r="U53" i="3"/>
  <c r="T67" i="3"/>
  <c r="T70" i="3"/>
  <c r="E95" i="3"/>
  <c r="T98" i="3"/>
  <c r="T102" i="3"/>
  <c r="T106" i="3"/>
  <c r="T110" i="3"/>
  <c r="E112" i="3" l="1"/>
  <c r="U95" i="3"/>
  <c r="T95" i="3"/>
  <c r="U112" i="3" l="1"/>
  <c r="T112" i="3"/>
  <c r="W113" i="2"/>
  <c r="V113" i="2"/>
  <c r="R113" i="2"/>
  <c r="Q113" i="2"/>
  <c r="P113" i="2"/>
  <c r="O113" i="2"/>
  <c r="N113" i="2"/>
  <c r="M113" i="2"/>
  <c r="S113" i="2" s="1"/>
  <c r="L113" i="2"/>
  <c r="K113" i="2"/>
  <c r="J113" i="2"/>
  <c r="I113" i="2"/>
  <c r="H113" i="2"/>
  <c r="G113" i="2"/>
  <c r="F113" i="2"/>
  <c r="E113" i="2"/>
  <c r="U113" i="2" s="1"/>
  <c r="D113" i="2"/>
  <c r="C113" i="2"/>
  <c r="B113" i="2"/>
  <c r="W112" i="2"/>
  <c r="Q112" i="2"/>
  <c r="P112" i="2"/>
  <c r="O112" i="2"/>
  <c r="N112" i="2"/>
  <c r="K112" i="2"/>
  <c r="G112" i="2"/>
  <c r="C112" i="2"/>
  <c r="U111" i="2"/>
  <c r="T111" i="2"/>
  <c r="S111" i="2"/>
  <c r="R111" i="2"/>
  <c r="T110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T107" i="2"/>
  <c r="S107" i="2"/>
  <c r="R107" i="2"/>
  <c r="E107" i="2"/>
  <c r="U107" i="2" s="1"/>
  <c r="T106" i="2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T103" i="2"/>
  <c r="S103" i="2"/>
  <c r="R103" i="2"/>
  <c r="E103" i="2"/>
  <c r="U103" i="2" s="1"/>
  <c r="T102" i="2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T99" i="2"/>
  <c r="S99" i="2"/>
  <c r="R99" i="2"/>
  <c r="E99" i="2"/>
  <c r="U99" i="2" s="1"/>
  <c r="T98" i="2"/>
  <c r="S98" i="2"/>
  <c r="R98" i="2"/>
  <c r="E98" i="2"/>
  <c r="U98" i="2" s="1"/>
  <c r="S97" i="2"/>
  <c r="R97" i="2"/>
  <c r="E97" i="2"/>
  <c r="U97" i="2" s="1"/>
  <c r="S96" i="2"/>
  <c r="R96" i="2"/>
  <c r="E96" i="2"/>
  <c r="U96" i="2" s="1"/>
  <c r="W95" i="2"/>
  <c r="V95" i="2"/>
  <c r="V112" i="2" s="1"/>
  <c r="R95" i="2"/>
  <c r="M95" i="2"/>
  <c r="M112" i="2" s="1"/>
  <c r="S112" i="2" s="1"/>
  <c r="L95" i="2"/>
  <c r="L112" i="2" s="1"/>
  <c r="R112" i="2" s="1"/>
  <c r="K95" i="2"/>
  <c r="J95" i="2"/>
  <c r="J112" i="2" s="1"/>
  <c r="I95" i="2"/>
  <c r="I112" i="2" s="1"/>
  <c r="H95" i="2"/>
  <c r="H112" i="2" s="1"/>
  <c r="G95" i="2"/>
  <c r="F95" i="2"/>
  <c r="F112" i="2" s="1"/>
  <c r="E95" i="2"/>
  <c r="E112" i="2" s="1"/>
  <c r="D95" i="2"/>
  <c r="D112" i="2" s="1"/>
  <c r="C95" i="2"/>
  <c r="B95" i="2"/>
  <c r="B112" i="2" s="1"/>
  <c r="U93" i="2"/>
  <c r="T93" i="2"/>
  <c r="S93" i="2"/>
  <c r="R93" i="2"/>
  <c r="Q93" i="2"/>
  <c r="P93" i="2"/>
  <c r="E93" i="2"/>
  <c r="U92" i="2"/>
  <c r="T92" i="2"/>
  <c r="S92" i="2"/>
  <c r="R92" i="2"/>
  <c r="Q92" i="2"/>
  <c r="P92" i="2"/>
  <c r="E92" i="2"/>
  <c r="S91" i="2"/>
  <c r="R91" i="2"/>
  <c r="Q91" i="2"/>
  <c r="P91" i="2"/>
  <c r="E91" i="2"/>
  <c r="T91" i="2" s="1"/>
  <c r="S90" i="2"/>
  <c r="R90" i="2"/>
  <c r="Q90" i="2"/>
  <c r="P90" i="2"/>
  <c r="E90" i="2"/>
  <c r="U90" i="2" s="1"/>
  <c r="U89" i="2"/>
  <c r="T89" i="2"/>
  <c r="S89" i="2"/>
  <c r="R89" i="2"/>
  <c r="Q89" i="2"/>
  <c r="P89" i="2"/>
  <c r="E89" i="2"/>
  <c r="U88" i="2"/>
  <c r="T88" i="2"/>
  <c r="S88" i="2"/>
  <c r="R88" i="2"/>
  <c r="Q88" i="2"/>
  <c r="P88" i="2"/>
  <c r="E88" i="2"/>
  <c r="S87" i="2"/>
  <c r="R87" i="2"/>
  <c r="Q87" i="2"/>
  <c r="P87" i="2"/>
  <c r="E87" i="2"/>
  <c r="T87" i="2" s="1"/>
  <c r="S86" i="2"/>
  <c r="R86" i="2"/>
  <c r="Q86" i="2"/>
  <c r="P86" i="2"/>
  <c r="E86" i="2"/>
  <c r="U86" i="2" s="1"/>
  <c r="E83" i="2"/>
  <c r="E82" i="2"/>
  <c r="E81" i="2"/>
  <c r="E80" i="2"/>
  <c r="E79" i="2" s="1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W72" i="2"/>
  <c r="V72" i="2"/>
  <c r="O72" i="2"/>
  <c r="N72" i="2"/>
  <c r="M72" i="2"/>
  <c r="L72" i="2"/>
  <c r="K72" i="2"/>
  <c r="S72" i="2" s="1"/>
  <c r="J72" i="2"/>
  <c r="R72" i="2" s="1"/>
  <c r="I72" i="2"/>
  <c r="Q72" i="2" s="1"/>
  <c r="H72" i="2"/>
  <c r="P72" i="2" s="1"/>
  <c r="G72" i="2"/>
  <c r="F72" i="2"/>
  <c r="C72" i="2"/>
  <c r="B72" i="2"/>
  <c r="E72" i="2" s="1"/>
  <c r="W71" i="2"/>
  <c r="V71" i="2"/>
  <c r="O71" i="2"/>
  <c r="N71" i="2"/>
  <c r="M71" i="2"/>
  <c r="L71" i="2"/>
  <c r="K71" i="2"/>
  <c r="S71" i="2" s="1"/>
  <c r="J71" i="2"/>
  <c r="I71" i="2"/>
  <c r="Q71" i="2" s="1"/>
  <c r="H71" i="2"/>
  <c r="P71" i="2" s="1"/>
  <c r="G71" i="2"/>
  <c r="F71" i="2"/>
  <c r="C71" i="2"/>
  <c r="B71" i="2"/>
  <c r="E71" i="2" s="1"/>
  <c r="W70" i="2"/>
  <c r="V70" i="2"/>
  <c r="O70" i="2"/>
  <c r="N70" i="2"/>
  <c r="M70" i="2"/>
  <c r="L70" i="2"/>
  <c r="K70" i="2"/>
  <c r="J70" i="2"/>
  <c r="I70" i="2"/>
  <c r="Q70" i="2" s="1"/>
  <c r="H70" i="2"/>
  <c r="P70" i="2" s="1"/>
  <c r="G70" i="2"/>
  <c r="F70" i="2"/>
  <c r="E70" i="2"/>
  <c r="U70" i="2" s="1"/>
  <c r="C70" i="2"/>
  <c r="B70" i="2"/>
  <c r="S69" i="2"/>
  <c r="R69" i="2"/>
  <c r="Q69" i="2"/>
  <c r="P69" i="2"/>
  <c r="T69" i="2" s="1"/>
  <c r="E69" i="2"/>
  <c r="U69" i="2" s="1"/>
  <c r="W67" i="2"/>
  <c r="V67" i="2"/>
  <c r="O67" i="2"/>
  <c r="N67" i="2"/>
  <c r="M67" i="2"/>
  <c r="L67" i="2"/>
  <c r="K67" i="2"/>
  <c r="J67" i="2"/>
  <c r="I67" i="2"/>
  <c r="Q67" i="2" s="1"/>
  <c r="H67" i="2"/>
  <c r="P67" i="2" s="1"/>
  <c r="G67" i="2"/>
  <c r="F67" i="2"/>
  <c r="E67" i="2"/>
  <c r="C67" i="2"/>
  <c r="B67" i="2"/>
  <c r="W66" i="2"/>
  <c r="V66" i="2"/>
  <c r="O66" i="2"/>
  <c r="N66" i="2"/>
  <c r="M66" i="2"/>
  <c r="L66" i="2"/>
  <c r="K66" i="2"/>
  <c r="J66" i="2"/>
  <c r="R66" i="2" s="1"/>
  <c r="I66" i="2"/>
  <c r="Q66" i="2" s="1"/>
  <c r="H66" i="2"/>
  <c r="P66" i="2" s="1"/>
  <c r="G66" i="2"/>
  <c r="F66" i="2"/>
  <c r="E66" i="2"/>
  <c r="C66" i="2"/>
  <c r="B66" i="2"/>
  <c r="S65" i="2"/>
  <c r="R65" i="2"/>
  <c r="Q65" i="2"/>
  <c r="U65" i="2" s="1"/>
  <c r="P65" i="2"/>
  <c r="T65" i="2" s="1"/>
  <c r="E65" i="2"/>
  <c r="S64" i="2"/>
  <c r="R64" i="2"/>
  <c r="Q64" i="2"/>
  <c r="P64" i="2"/>
  <c r="E64" i="2"/>
  <c r="T64" i="2" s="1"/>
  <c r="S63" i="2"/>
  <c r="R63" i="2"/>
  <c r="Q63" i="2"/>
  <c r="P63" i="2"/>
  <c r="E63" i="2"/>
  <c r="U63" i="2" s="1"/>
  <c r="U62" i="2"/>
  <c r="T62" i="2"/>
  <c r="S62" i="2"/>
  <c r="R62" i="2"/>
  <c r="Q62" i="2"/>
  <c r="P62" i="2"/>
  <c r="E62" i="2"/>
  <c r="U61" i="2"/>
  <c r="T61" i="2"/>
  <c r="S61" i="2"/>
  <c r="R61" i="2"/>
  <c r="Q61" i="2"/>
  <c r="P61" i="2"/>
  <c r="E61" i="2"/>
  <c r="V59" i="2"/>
  <c r="O59" i="2"/>
  <c r="N59" i="2"/>
  <c r="M59" i="2"/>
  <c r="L59" i="2"/>
  <c r="K59" i="2"/>
  <c r="J59" i="2"/>
  <c r="I59" i="2"/>
  <c r="Q59" i="2" s="1"/>
  <c r="H59" i="2"/>
  <c r="P59" i="2" s="1"/>
  <c r="G59" i="2"/>
  <c r="F59" i="2"/>
  <c r="E59" i="2"/>
  <c r="U59" i="2" s="1"/>
  <c r="C59" i="2"/>
  <c r="B59" i="2"/>
  <c r="S58" i="2"/>
  <c r="R58" i="2"/>
  <c r="Q58" i="2"/>
  <c r="P58" i="2"/>
  <c r="E58" i="2"/>
  <c r="T58" i="2" s="1"/>
  <c r="S57" i="2"/>
  <c r="R57" i="2"/>
  <c r="Q57" i="2"/>
  <c r="P57" i="2"/>
  <c r="E57" i="2"/>
  <c r="U57" i="2" s="1"/>
  <c r="U56" i="2"/>
  <c r="T56" i="2"/>
  <c r="S56" i="2"/>
  <c r="R56" i="2"/>
  <c r="Q56" i="2"/>
  <c r="P56" i="2"/>
  <c r="E56" i="2"/>
  <c r="U55" i="2"/>
  <c r="T55" i="2"/>
  <c r="S55" i="2"/>
  <c r="R55" i="2"/>
  <c r="Q55" i="2"/>
  <c r="P55" i="2"/>
  <c r="E55" i="2"/>
  <c r="W53" i="2"/>
  <c r="V53" i="2"/>
  <c r="O53" i="2"/>
  <c r="N53" i="2"/>
  <c r="M53" i="2"/>
  <c r="L53" i="2"/>
  <c r="K53" i="2"/>
  <c r="J53" i="2"/>
  <c r="R53" i="2" s="1"/>
  <c r="I53" i="2"/>
  <c r="Q53" i="2" s="1"/>
  <c r="H53" i="2"/>
  <c r="P53" i="2" s="1"/>
  <c r="G53" i="2"/>
  <c r="F53" i="2"/>
  <c r="E53" i="2"/>
  <c r="C53" i="2"/>
  <c r="B53" i="2"/>
  <c r="U52" i="2"/>
  <c r="T52" i="2"/>
  <c r="S52" i="2"/>
  <c r="R52" i="2"/>
  <c r="Q52" i="2"/>
  <c r="P52" i="2"/>
  <c r="E52" i="2"/>
  <c r="S51" i="2"/>
  <c r="R51" i="2"/>
  <c r="Q51" i="2"/>
  <c r="P51" i="2"/>
  <c r="E51" i="2"/>
  <c r="T51" i="2" s="1"/>
  <c r="S50" i="2"/>
  <c r="R50" i="2"/>
  <c r="Q50" i="2"/>
  <c r="P50" i="2"/>
  <c r="E50" i="2"/>
  <c r="U50" i="2" s="1"/>
  <c r="U49" i="2"/>
  <c r="T49" i="2"/>
  <c r="S49" i="2"/>
  <c r="R49" i="2"/>
  <c r="Q49" i="2"/>
  <c r="P49" i="2"/>
  <c r="E49" i="2"/>
  <c r="U48" i="2"/>
  <c r="T48" i="2"/>
  <c r="S48" i="2"/>
  <c r="R48" i="2"/>
  <c r="Q48" i="2"/>
  <c r="P48" i="2"/>
  <c r="E48" i="2"/>
  <c r="S47" i="2"/>
  <c r="R47" i="2"/>
  <c r="Q47" i="2"/>
  <c r="P47" i="2"/>
  <c r="E47" i="2"/>
  <c r="T47" i="2" s="1"/>
  <c r="S46" i="2"/>
  <c r="R46" i="2"/>
  <c r="Q46" i="2"/>
  <c r="P46" i="2"/>
  <c r="E46" i="2"/>
  <c r="U46" i="2" s="1"/>
  <c r="U45" i="2"/>
  <c r="T45" i="2"/>
  <c r="S45" i="2"/>
  <c r="R45" i="2"/>
  <c r="Q45" i="2"/>
  <c r="P45" i="2"/>
  <c r="E45" i="2"/>
  <c r="S44" i="2"/>
  <c r="R44" i="2"/>
  <c r="Q44" i="2"/>
  <c r="U44" i="2" s="1"/>
  <c r="P44" i="2"/>
  <c r="T44" i="2" s="1"/>
  <c r="E44" i="2"/>
  <c r="S43" i="2"/>
  <c r="R43" i="2"/>
  <c r="Q43" i="2"/>
  <c r="P43" i="2"/>
  <c r="E43" i="2"/>
  <c r="T43" i="2" s="1"/>
  <c r="S42" i="2"/>
  <c r="R42" i="2"/>
  <c r="Q42" i="2"/>
  <c r="P42" i="2"/>
  <c r="E42" i="2"/>
  <c r="U42" i="2" s="1"/>
  <c r="W40" i="2"/>
  <c r="V40" i="2"/>
  <c r="O40" i="2"/>
  <c r="N40" i="2"/>
  <c r="M40" i="2"/>
  <c r="L40" i="2"/>
  <c r="K40" i="2"/>
  <c r="S40" i="2" s="1"/>
  <c r="J40" i="2"/>
  <c r="I40" i="2"/>
  <c r="Q40" i="2" s="1"/>
  <c r="H40" i="2"/>
  <c r="P40" i="2" s="1"/>
  <c r="G40" i="2"/>
  <c r="F40" i="2"/>
  <c r="C40" i="2"/>
  <c r="B40" i="2"/>
  <c r="E40" i="2" s="1"/>
  <c r="S39" i="2"/>
  <c r="R39" i="2"/>
  <c r="Q39" i="2"/>
  <c r="P39" i="2"/>
  <c r="E39" i="2"/>
  <c r="U39" i="2" s="1"/>
  <c r="S38" i="2"/>
  <c r="R38" i="2"/>
  <c r="Q38" i="2"/>
  <c r="U38" i="2" s="1"/>
  <c r="P38" i="2"/>
  <c r="T38" i="2" s="1"/>
  <c r="E38" i="2"/>
  <c r="U37" i="2"/>
  <c r="T37" i="2"/>
  <c r="S37" i="2"/>
  <c r="R37" i="2"/>
  <c r="Q37" i="2"/>
  <c r="P37" i="2"/>
  <c r="E37" i="2"/>
  <c r="S36" i="2"/>
  <c r="R36" i="2"/>
  <c r="Q36" i="2"/>
  <c r="P36" i="2"/>
  <c r="E36" i="2"/>
  <c r="T36" i="2" s="1"/>
  <c r="S35" i="2"/>
  <c r="R35" i="2"/>
  <c r="Q35" i="2"/>
  <c r="P35" i="2"/>
  <c r="E35" i="2"/>
  <c r="T40" i="2" s="1"/>
  <c r="W33" i="2"/>
  <c r="V33" i="2"/>
  <c r="O33" i="2"/>
  <c r="N33" i="2"/>
  <c r="M33" i="2"/>
  <c r="L33" i="2"/>
  <c r="K33" i="2"/>
  <c r="S33" i="2" s="1"/>
  <c r="J33" i="2"/>
  <c r="I33" i="2"/>
  <c r="Q33" i="2" s="1"/>
  <c r="H33" i="2"/>
  <c r="P33" i="2" s="1"/>
  <c r="G33" i="2"/>
  <c r="F33" i="2"/>
  <c r="C33" i="2"/>
  <c r="B33" i="2"/>
  <c r="E33" i="2" s="1"/>
  <c r="S32" i="2"/>
  <c r="R32" i="2"/>
  <c r="Q32" i="2"/>
  <c r="P32" i="2"/>
  <c r="E32" i="2"/>
  <c r="U32" i="2" s="1"/>
  <c r="W30" i="2"/>
  <c r="V30" i="2"/>
  <c r="O30" i="2"/>
  <c r="N30" i="2"/>
  <c r="M30" i="2"/>
  <c r="L30" i="2"/>
  <c r="K30" i="2"/>
  <c r="S30" i="2" s="1"/>
  <c r="J30" i="2"/>
  <c r="I30" i="2"/>
  <c r="Q30" i="2" s="1"/>
  <c r="H30" i="2"/>
  <c r="P30" i="2" s="1"/>
  <c r="G30" i="2"/>
  <c r="F30" i="2"/>
  <c r="C30" i="2"/>
  <c r="B30" i="2"/>
  <c r="E30" i="2" s="1"/>
  <c r="S29" i="2"/>
  <c r="R29" i="2"/>
  <c r="Q29" i="2"/>
  <c r="P29" i="2"/>
  <c r="E29" i="2"/>
  <c r="U29" i="2" s="1"/>
  <c r="S28" i="2"/>
  <c r="R28" i="2"/>
  <c r="Q28" i="2"/>
  <c r="U28" i="2" s="1"/>
  <c r="P28" i="2"/>
  <c r="T28" i="2" s="1"/>
  <c r="E28" i="2"/>
  <c r="U27" i="2"/>
  <c r="T27" i="2"/>
  <c r="S27" i="2"/>
  <c r="R27" i="2"/>
  <c r="Q27" i="2"/>
  <c r="P27" i="2"/>
  <c r="E27" i="2"/>
  <c r="S26" i="2"/>
  <c r="R26" i="2"/>
  <c r="Q26" i="2"/>
  <c r="P26" i="2"/>
  <c r="E26" i="2"/>
  <c r="T26" i="2" s="1"/>
  <c r="W24" i="2"/>
  <c r="V24" i="2"/>
  <c r="O24" i="2"/>
  <c r="N24" i="2"/>
  <c r="M24" i="2"/>
  <c r="L24" i="2"/>
  <c r="K24" i="2"/>
  <c r="J24" i="2"/>
  <c r="I24" i="2"/>
  <c r="Q24" i="2" s="1"/>
  <c r="H24" i="2"/>
  <c r="P24" i="2" s="1"/>
  <c r="G24" i="2"/>
  <c r="F24" i="2"/>
  <c r="C24" i="2"/>
  <c r="E24" i="2" s="1"/>
  <c r="B24" i="2"/>
  <c r="S23" i="2"/>
  <c r="R23" i="2"/>
  <c r="Q23" i="2"/>
  <c r="P23" i="2"/>
  <c r="E23" i="2"/>
  <c r="T23" i="2" s="1"/>
  <c r="S22" i="2"/>
  <c r="R22" i="2"/>
  <c r="Q22" i="2"/>
  <c r="P22" i="2"/>
  <c r="E22" i="2"/>
  <c r="U22" i="2" s="1"/>
  <c r="U21" i="2"/>
  <c r="T21" i="2"/>
  <c r="S21" i="2"/>
  <c r="R21" i="2"/>
  <c r="Q21" i="2"/>
  <c r="P21" i="2"/>
  <c r="E21" i="2"/>
  <c r="U20" i="2"/>
  <c r="T20" i="2"/>
  <c r="S20" i="2"/>
  <c r="R20" i="2"/>
  <c r="Q20" i="2"/>
  <c r="P20" i="2"/>
  <c r="E20" i="2"/>
  <c r="S19" i="2"/>
  <c r="R19" i="2"/>
  <c r="Q19" i="2"/>
  <c r="P19" i="2"/>
  <c r="E19" i="2"/>
  <c r="T19" i="2" s="1"/>
  <c r="S18" i="2"/>
  <c r="R18" i="2"/>
  <c r="Q18" i="2"/>
  <c r="P18" i="2"/>
  <c r="E18" i="2"/>
  <c r="U18" i="2" s="1"/>
  <c r="W16" i="2"/>
  <c r="V16" i="2"/>
  <c r="O16" i="2"/>
  <c r="N16" i="2"/>
  <c r="M16" i="2"/>
  <c r="L16" i="2"/>
  <c r="K16" i="2"/>
  <c r="S16" i="2" s="1"/>
  <c r="J16" i="2"/>
  <c r="I16" i="2"/>
  <c r="Q16" i="2" s="1"/>
  <c r="H16" i="2"/>
  <c r="P16" i="2" s="1"/>
  <c r="G16" i="2"/>
  <c r="F16" i="2"/>
  <c r="C16" i="2"/>
  <c r="B16" i="2"/>
  <c r="E16" i="2" s="1"/>
  <c r="S15" i="2"/>
  <c r="R15" i="2"/>
  <c r="Q15" i="2"/>
  <c r="P15" i="2"/>
  <c r="E15" i="2"/>
  <c r="T16" i="2" s="1"/>
  <c r="S14" i="2"/>
  <c r="R14" i="2"/>
  <c r="Q14" i="2"/>
  <c r="U14" i="2" s="1"/>
  <c r="P14" i="2"/>
  <c r="T14" i="2" s="1"/>
  <c r="E14" i="2"/>
  <c r="S13" i="2"/>
  <c r="R13" i="2"/>
  <c r="Q13" i="2"/>
  <c r="U13" i="2" s="1"/>
  <c r="P13" i="2"/>
  <c r="T13" i="2" s="1"/>
  <c r="E13" i="2"/>
  <c r="S12" i="2"/>
  <c r="R12" i="2"/>
  <c r="Q12" i="2"/>
  <c r="P12" i="2"/>
  <c r="E12" i="2"/>
  <c r="T12" i="2" s="1"/>
  <c r="S11" i="2"/>
  <c r="R11" i="2"/>
  <c r="Q11" i="2"/>
  <c r="P11" i="2"/>
  <c r="E11" i="2"/>
  <c r="U11" i="2" s="1"/>
  <c r="S10" i="2"/>
  <c r="R10" i="2"/>
  <c r="Q10" i="2"/>
  <c r="U10" i="2" s="1"/>
  <c r="P10" i="2"/>
  <c r="T10" i="2" s="1"/>
  <c r="E10" i="2"/>
  <c r="S9" i="2"/>
  <c r="R9" i="2"/>
  <c r="Q9" i="2"/>
  <c r="U9" i="2" s="1"/>
  <c r="P9" i="2"/>
  <c r="T9" i="2" s="1"/>
  <c r="E9" i="2"/>
  <c r="U67" i="2" s="1"/>
  <c r="U66" i="2" l="1"/>
  <c r="U112" i="2"/>
  <c r="T112" i="2"/>
  <c r="T33" i="2"/>
  <c r="U33" i="2"/>
  <c r="U24" i="2"/>
  <c r="T24" i="2"/>
  <c r="T71" i="2"/>
  <c r="U71" i="2"/>
  <c r="T30" i="2"/>
  <c r="U30" i="2"/>
  <c r="T11" i="2"/>
  <c r="U12" i="2"/>
  <c r="T15" i="2"/>
  <c r="U16" i="2"/>
  <c r="T18" i="2"/>
  <c r="U19" i="2"/>
  <c r="T22" i="2"/>
  <c r="U23" i="2"/>
  <c r="R24" i="2"/>
  <c r="U26" i="2"/>
  <c r="T29" i="2"/>
  <c r="T32" i="2"/>
  <c r="T35" i="2"/>
  <c r="U36" i="2"/>
  <c r="T39" i="2"/>
  <c r="U40" i="2"/>
  <c r="T42" i="2"/>
  <c r="U43" i="2"/>
  <c r="T46" i="2"/>
  <c r="U47" i="2"/>
  <c r="T50" i="2"/>
  <c r="U51" i="2"/>
  <c r="S53" i="2"/>
  <c r="T57" i="2"/>
  <c r="U58" i="2"/>
  <c r="R59" i="2"/>
  <c r="T63" i="2"/>
  <c r="U64" i="2"/>
  <c r="S66" i="2"/>
  <c r="R67" i="2"/>
  <c r="R70" i="2"/>
  <c r="T72" i="2"/>
  <c r="T86" i="2"/>
  <c r="U87" i="2"/>
  <c r="T90" i="2"/>
  <c r="U91" i="2"/>
  <c r="S95" i="2"/>
  <c r="T96" i="2"/>
  <c r="T100" i="2"/>
  <c r="T104" i="2"/>
  <c r="T108" i="2"/>
  <c r="T113" i="2"/>
  <c r="U15" i="2"/>
  <c r="R16" i="2"/>
  <c r="S24" i="2"/>
  <c r="R30" i="2"/>
  <c r="R33" i="2"/>
  <c r="U35" i="2"/>
  <c r="R40" i="2"/>
  <c r="T53" i="2"/>
  <c r="S59" i="2"/>
  <c r="T66" i="2"/>
  <c r="S67" i="2"/>
  <c r="S70" i="2"/>
  <c r="R71" i="2"/>
  <c r="U72" i="2"/>
  <c r="T95" i="2"/>
  <c r="T97" i="2"/>
  <c r="T101" i="2"/>
  <c r="T105" i="2"/>
  <c r="T109" i="2"/>
  <c r="U53" i="2"/>
  <c r="T59" i="2"/>
  <c r="T67" i="2"/>
  <c r="T70" i="2"/>
  <c r="U95" i="2"/>
  <c r="W113" i="1" l="1"/>
  <c r="V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L112" i="1"/>
  <c r="R112" i="1" s="1"/>
  <c r="H112" i="1"/>
  <c r="D112" i="1"/>
  <c r="U111" i="1"/>
  <c r="T111" i="1"/>
  <c r="S111" i="1"/>
  <c r="R111" i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T107" i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T103" i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T99" i="1"/>
  <c r="S99" i="1"/>
  <c r="R99" i="1"/>
  <c r="E99" i="1"/>
  <c r="U99" i="1" s="1"/>
  <c r="S98" i="1"/>
  <c r="R98" i="1"/>
  <c r="E98" i="1"/>
  <c r="U98" i="1" s="1"/>
  <c r="S97" i="1"/>
  <c r="R97" i="1"/>
  <c r="E97" i="1"/>
  <c r="U97" i="1" s="1"/>
  <c r="S96" i="1"/>
  <c r="R96" i="1"/>
  <c r="E96" i="1"/>
  <c r="U96" i="1" s="1"/>
  <c r="W95" i="1"/>
  <c r="W112" i="1" s="1"/>
  <c r="V95" i="1"/>
  <c r="V112" i="1" s="1"/>
  <c r="R95" i="1"/>
  <c r="M95" i="1"/>
  <c r="M112" i="1" s="1"/>
  <c r="S112" i="1" s="1"/>
  <c r="L95" i="1"/>
  <c r="K95" i="1"/>
  <c r="K112" i="1" s="1"/>
  <c r="J95" i="1"/>
  <c r="J112" i="1" s="1"/>
  <c r="I95" i="1"/>
  <c r="I112" i="1" s="1"/>
  <c r="H95" i="1"/>
  <c r="G95" i="1"/>
  <c r="G112" i="1" s="1"/>
  <c r="F95" i="1"/>
  <c r="F112" i="1" s="1"/>
  <c r="E95" i="1"/>
  <c r="E112" i="1" s="1"/>
  <c r="D95" i="1"/>
  <c r="C95" i="1"/>
  <c r="C112" i="1" s="1"/>
  <c r="B95" i="1"/>
  <c r="B112" i="1" s="1"/>
  <c r="U93" i="1"/>
  <c r="S93" i="1"/>
  <c r="R93" i="1"/>
  <c r="Q93" i="1"/>
  <c r="P93" i="1"/>
  <c r="E93" i="1"/>
  <c r="T93" i="1" s="1"/>
  <c r="U92" i="1"/>
  <c r="T92" i="1"/>
  <c r="S92" i="1"/>
  <c r="R92" i="1"/>
  <c r="Q92" i="1"/>
  <c r="P92" i="1"/>
  <c r="E92" i="1"/>
  <c r="S91" i="1"/>
  <c r="R91" i="1"/>
  <c r="Q91" i="1"/>
  <c r="P91" i="1"/>
  <c r="E91" i="1"/>
  <c r="T91" i="1" s="1"/>
  <c r="S90" i="1"/>
  <c r="R90" i="1"/>
  <c r="Q90" i="1"/>
  <c r="P90" i="1"/>
  <c r="E90" i="1"/>
  <c r="U90" i="1" s="1"/>
  <c r="U89" i="1"/>
  <c r="S89" i="1"/>
  <c r="R89" i="1"/>
  <c r="Q89" i="1"/>
  <c r="P89" i="1"/>
  <c r="E89" i="1"/>
  <c r="T89" i="1" s="1"/>
  <c r="U88" i="1"/>
  <c r="T88" i="1"/>
  <c r="S88" i="1"/>
  <c r="R88" i="1"/>
  <c r="Q88" i="1"/>
  <c r="P88" i="1"/>
  <c r="E88" i="1"/>
  <c r="T87" i="1"/>
  <c r="S87" i="1"/>
  <c r="R87" i="1"/>
  <c r="Q87" i="1"/>
  <c r="P87" i="1"/>
  <c r="E87" i="1"/>
  <c r="U87" i="1" s="1"/>
  <c r="S86" i="1"/>
  <c r="R86" i="1"/>
  <c r="Q86" i="1"/>
  <c r="P86" i="1"/>
  <c r="E86" i="1"/>
  <c r="U86" i="1" s="1"/>
  <c r="E83" i="1"/>
  <c r="E82" i="1"/>
  <c r="E81" i="1"/>
  <c r="E80" i="1"/>
  <c r="E79" i="1" s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W72" i="1"/>
  <c r="V72" i="1"/>
  <c r="O72" i="1"/>
  <c r="N72" i="1"/>
  <c r="M72" i="1"/>
  <c r="L72" i="1"/>
  <c r="K72" i="1"/>
  <c r="S72" i="1" s="1"/>
  <c r="J72" i="1"/>
  <c r="R72" i="1" s="1"/>
  <c r="I72" i="1"/>
  <c r="Q72" i="1" s="1"/>
  <c r="H72" i="1"/>
  <c r="P72" i="1" s="1"/>
  <c r="G72" i="1"/>
  <c r="F72" i="1"/>
  <c r="C72" i="1"/>
  <c r="B72" i="1"/>
  <c r="E72" i="1" s="1"/>
  <c r="W71" i="1"/>
  <c r="V71" i="1"/>
  <c r="O71" i="1"/>
  <c r="N71" i="1"/>
  <c r="M71" i="1"/>
  <c r="L71" i="1"/>
  <c r="K71" i="1"/>
  <c r="S71" i="1" s="1"/>
  <c r="J71" i="1"/>
  <c r="I71" i="1"/>
  <c r="Q71" i="1" s="1"/>
  <c r="H71" i="1"/>
  <c r="P71" i="1" s="1"/>
  <c r="G71" i="1"/>
  <c r="F71" i="1"/>
  <c r="C71" i="1"/>
  <c r="B71" i="1"/>
  <c r="E71" i="1" s="1"/>
  <c r="W70" i="1"/>
  <c r="V70" i="1"/>
  <c r="O70" i="1"/>
  <c r="N70" i="1"/>
  <c r="M70" i="1"/>
  <c r="L70" i="1"/>
  <c r="K70" i="1"/>
  <c r="J70" i="1"/>
  <c r="I70" i="1"/>
  <c r="Q70" i="1" s="1"/>
  <c r="H70" i="1"/>
  <c r="P70" i="1" s="1"/>
  <c r="G70" i="1"/>
  <c r="F70" i="1"/>
  <c r="E70" i="1"/>
  <c r="U70" i="1" s="1"/>
  <c r="C70" i="1"/>
  <c r="B70" i="1"/>
  <c r="S69" i="1"/>
  <c r="R69" i="1"/>
  <c r="Q69" i="1"/>
  <c r="P69" i="1"/>
  <c r="T69" i="1" s="1"/>
  <c r="E69" i="1"/>
  <c r="U69" i="1" s="1"/>
  <c r="W67" i="1"/>
  <c r="V67" i="1"/>
  <c r="O67" i="1"/>
  <c r="N67" i="1"/>
  <c r="M67" i="1"/>
  <c r="L67" i="1"/>
  <c r="K67" i="1"/>
  <c r="J67" i="1"/>
  <c r="I67" i="1"/>
  <c r="Q67" i="1" s="1"/>
  <c r="H67" i="1"/>
  <c r="P67" i="1" s="1"/>
  <c r="G67" i="1"/>
  <c r="F67" i="1"/>
  <c r="E67" i="1"/>
  <c r="C67" i="1"/>
  <c r="B67" i="1"/>
  <c r="W66" i="1"/>
  <c r="V66" i="1"/>
  <c r="O66" i="1"/>
  <c r="N66" i="1"/>
  <c r="M66" i="1"/>
  <c r="L66" i="1"/>
  <c r="K66" i="1"/>
  <c r="J66" i="1"/>
  <c r="R66" i="1" s="1"/>
  <c r="I66" i="1"/>
  <c r="Q66" i="1" s="1"/>
  <c r="H66" i="1"/>
  <c r="P66" i="1" s="1"/>
  <c r="G66" i="1"/>
  <c r="F66" i="1"/>
  <c r="E66" i="1"/>
  <c r="C66" i="1"/>
  <c r="B66" i="1"/>
  <c r="S65" i="1"/>
  <c r="R65" i="1"/>
  <c r="Q65" i="1"/>
  <c r="U65" i="1" s="1"/>
  <c r="P65" i="1"/>
  <c r="T65" i="1" s="1"/>
  <c r="E65" i="1"/>
  <c r="S64" i="1"/>
  <c r="R64" i="1"/>
  <c r="Q64" i="1"/>
  <c r="P64" i="1"/>
  <c r="T64" i="1" s="1"/>
  <c r="E64" i="1"/>
  <c r="U64" i="1" s="1"/>
  <c r="S63" i="1"/>
  <c r="R63" i="1"/>
  <c r="Q63" i="1"/>
  <c r="P63" i="1"/>
  <c r="E63" i="1"/>
  <c r="U66" i="1" s="1"/>
  <c r="U62" i="1"/>
  <c r="S62" i="1"/>
  <c r="R62" i="1"/>
  <c r="Q62" i="1"/>
  <c r="P62" i="1"/>
  <c r="E62" i="1"/>
  <c r="T62" i="1" s="1"/>
  <c r="U61" i="1"/>
  <c r="T61" i="1"/>
  <c r="S61" i="1"/>
  <c r="R61" i="1"/>
  <c r="Q61" i="1"/>
  <c r="P61" i="1"/>
  <c r="E61" i="1"/>
  <c r="V59" i="1"/>
  <c r="O59" i="1"/>
  <c r="N59" i="1"/>
  <c r="M59" i="1"/>
  <c r="L59" i="1"/>
  <c r="K59" i="1"/>
  <c r="J59" i="1"/>
  <c r="I59" i="1"/>
  <c r="Q59" i="1" s="1"/>
  <c r="H59" i="1"/>
  <c r="P59" i="1" s="1"/>
  <c r="G59" i="1"/>
  <c r="F59" i="1"/>
  <c r="E59" i="1"/>
  <c r="U59" i="1" s="1"/>
  <c r="C59" i="1"/>
  <c r="B59" i="1"/>
  <c r="T58" i="1"/>
  <c r="S58" i="1"/>
  <c r="R58" i="1"/>
  <c r="Q58" i="1"/>
  <c r="P58" i="1"/>
  <c r="E58" i="1"/>
  <c r="U58" i="1" s="1"/>
  <c r="S57" i="1"/>
  <c r="R57" i="1"/>
  <c r="Q57" i="1"/>
  <c r="P57" i="1"/>
  <c r="E57" i="1"/>
  <c r="U57" i="1" s="1"/>
  <c r="U56" i="1"/>
  <c r="S56" i="1"/>
  <c r="R56" i="1"/>
  <c r="Q56" i="1"/>
  <c r="P56" i="1"/>
  <c r="E56" i="1"/>
  <c r="T56" i="1" s="1"/>
  <c r="U55" i="1"/>
  <c r="T55" i="1"/>
  <c r="S55" i="1"/>
  <c r="R55" i="1"/>
  <c r="Q55" i="1"/>
  <c r="P55" i="1"/>
  <c r="E55" i="1"/>
  <c r="W53" i="1"/>
  <c r="V53" i="1"/>
  <c r="O53" i="1"/>
  <c r="N53" i="1"/>
  <c r="M53" i="1"/>
  <c r="L53" i="1"/>
  <c r="K53" i="1"/>
  <c r="J53" i="1"/>
  <c r="R53" i="1" s="1"/>
  <c r="I53" i="1"/>
  <c r="Q53" i="1" s="1"/>
  <c r="H53" i="1"/>
  <c r="P53" i="1" s="1"/>
  <c r="G53" i="1"/>
  <c r="F53" i="1"/>
  <c r="E53" i="1"/>
  <c r="C53" i="1"/>
  <c r="B53" i="1"/>
  <c r="S52" i="1"/>
  <c r="R52" i="1"/>
  <c r="Q52" i="1"/>
  <c r="U52" i="1" s="1"/>
  <c r="P52" i="1"/>
  <c r="T52" i="1" s="1"/>
  <c r="E52" i="1"/>
  <c r="S51" i="1"/>
  <c r="R51" i="1"/>
  <c r="Q51" i="1"/>
  <c r="P51" i="1"/>
  <c r="T51" i="1" s="1"/>
  <c r="E51" i="1"/>
  <c r="U51" i="1" s="1"/>
  <c r="S50" i="1"/>
  <c r="R50" i="1"/>
  <c r="Q50" i="1"/>
  <c r="P50" i="1"/>
  <c r="E50" i="1"/>
  <c r="U50" i="1" s="1"/>
  <c r="U49" i="1"/>
  <c r="S49" i="1"/>
  <c r="R49" i="1"/>
  <c r="Q49" i="1"/>
  <c r="P49" i="1"/>
  <c r="E49" i="1"/>
  <c r="T49" i="1" s="1"/>
  <c r="U48" i="1"/>
  <c r="T48" i="1"/>
  <c r="S48" i="1"/>
  <c r="R48" i="1"/>
  <c r="Q48" i="1"/>
  <c r="P48" i="1"/>
  <c r="E48" i="1"/>
  <c r="T47" i="1"/>
  <c r="S47" i="1"/>
  <c r="R47" i="1"/>
  <c r="Q47" i="1"/>
  <c r="P47" i="1"/>
  <c r="E47" i="1"/>
  <c r="U47" i="1" s="1"/>
  <c r="S46" i="1"/>
  <c r="R46" i="1"/>
  <c r="Q46" i="1"/>
  <c r="P46" i="1"/>
  <c r="E46" i="1"/>
  <c r="U46" i="1" s="1"/>
  <c r="U45" i="1"/>
  <c r="S45" i="1"/>
  <c r="R45" i="1"/>
  <c r="Q45" i="1"/>
  <c r="P45" i="1"/>
  <c r="E45" i="1"/>
  <c r="T45" i="1" s="1"/>
  <c r="S44" i="1"/>
  <c r="R44" i="1"/>
  <c r="Q44" i="1"/>
  <c r="U44" i="1" s="1"/>
  <c r="P44" i="1"/>
  <c r="T44" i="1" s="1"/>
  <c r="E44" i="1"/>
  <c r="S43" i="1"/>
  <c r="R43" i="1"/>
  <c r="Q43" i="1"/>
  <c r="P43" i="1"/>
  <c r="T43" i="1" s="1"/>
  <c r="E43" i="1"/>
  <c r="S42" i="1"/>
  <c r="R42" i="1"/>
  <c r="Q42" i="1"/>
  <c r="P42" i="1"/>
  <c r="E42" i="1"/>
  <c r="U42" i="1" s="1"/>
  <c r="W40" i="1"/>
  <c r="V40" i="1"/>
  <c r="O40" i="1"/>
  <c r="N40" i="1"/>
  <c r="M40" i="1"/>
  <c r="L40" i="1"/>
  <c r="K40" i="1"/>
  <c r="S40" i="1" s="1"/>
  <c r="J40" i="1"/>
  <c r="I40" i="1"/>
  <c r="Q40" i="1" s="1"/>
  <c r="H40" i="1"/>
  <c r="P40" i="1" s="1"/>
  <c r="G40" i="1"/>
  <c r="F40" i="1"/>
  <c r="C40" i="1"/>
  <c r="B40" i="1"/>
  <c r="E40" i="1" s="1"/>
  <c r="S39" i="1"/>
  <c r="R39" i="1"/>
  <c r="Q39" i="1"/>
  <c r="P39" i="1"/>
  <c r="E39" i="1"/>
  <c r="U39" i="1" s="1"/>
  <c r="S38" i="1"/>
  <c r="R38" i="1"/>
  <c r="Q38" i="1"/>
  <c r="U38" i="1" s="1"/>
  <c r="P38" i="1"/>
  <c r="E38" i="1"/>
  <c r="T38" i="1" s="1"/>
  <c r="U37" i="1"/>
  <c r="T37" i="1"/>
  <c r="S37" i="1"/>
  <c r="R37" i="1"/>
  <c r="Q37" i="1"/>
  <c r="P37" i="1"/>
  <c r="E37" i="1"/>
  <c r="S36" i="1"/>
  <c r="R36" i="1"/>
  <c r="Q36" i="1"/>
  <c r="P36" i="1"/>
  <c r="T36" i="1" s="1"/>
  <c r="E36" i="1"/>
  <c r="U36" i="1" s="1"/>
  <c r="S35" i="1"/>
  <c r="R35" i="1"/>
  <c r="Q35" i="1"/>
  <c r="P35" i="1"/>
  <c r="E35" i="1"/>
  <c r="W33" i="1"/>
  <c r="V33" i="1"/>
  <c r="O33" i="1"/>
  <c r="N33" i="1"/>
  <c r="M33" i="1"/>
  <c r="L33" i="1"/>
  <c r="K33" i="1"/>
  <c r="S33" i="1" s="1"/>
  <c r="J33" i="1"/>
  <c r="I33" i="1"/>
  <c r="Q33" i="1" s="1"/>
  <c r="H33" i="1"/>
  <c r="R33" i="1" s="1"/>
  <c r="G33" i="1"/>
  <c r="F33" i="1"/>
  <c r="C33" i="1"/>
  <c r="B33" i="1"/>
  <c r="E33" i="1" s="1"/>
  <c r="S32" i="1"/>
  <c r="R32" i="1"/>
  <c r="Q32" i="1"/>
  <c r="P32" i="1"/>
  <c r="E32" i="1"/>
  <c r="U32" i="1" s="1"/>
  <c r="W30" i="1"/>
  <c r="V30" i="1"/>
  <c r="O30" i="1"/>
  <c r="N30" i="1"/>
  <c r="M30" i="1"/>
  <c r="L30" i="1"/>
  <c r="K30" i="1"/>
  <c r="S30" i="1" s="1"/>
  <c r="J30" i="1"/>
  <c r="I30" i="1"/>
  <c r="Q30" i="1" s="1"/>
  <c r="H30" i="1"/>
  <c r="R30" i="1" s="1"/>
  <c r="G30" i="1"/>
  <c r="F30" i="1"/>
  <c r="C30" i="1"/>
  <c r="B30" i="1"/>
  <c r="E30" i="1" s="1"/>
  <c r="S29" i="1"/>
  <c r="R29" i="1"/>
  <c r="Q29" i="1"/>
  <c r="P29" i="1"/>
  <c r="E29" i="1"/>
  <c r="U29" i="1" s="1"/>
  <c r="S28" i="1"/>
  <c r="R28" i="1"/>
  <c r="Q28" i="1"/>
  <c r="U28" i="1" s="1"/>
  <c r="P28" i="1"/>
  <c r="E28" i="1"/>
  <c r="T28" i="1" s="1"/>
  <c r="U27" i="1"/>
  <c r="T27" i="1"/>
  <c r="S27" i="1"/>
  <c r="R27" i="1"/>
  <c r="Q27" i="1"/>
  <c r="P27" i="1"/>
  <c r="E27" i="1"/>
  <c r="T26" i="1"/>
  <c r="S26" i="1"/>
  <c r="R26" i="1"/>
  <c r="Q26" i="1"/>
  <c r="P26" i="1"/>
  <c r="E26" i="1"/>
  <c r="U26" i="1" s="1"/>
  <c r="W24" i="1"/>
  <c r="V24" i="1"/>
  <c r="O24" i="1"/>
  <c r="N24" i="1"/>
  <c r="M24" i="1"/>
  <c r="L24" i="1"/>
  <c r="K24" i="1"/>
  <c r="J24" i="1"/>
  <c r="I24" i="1"/>
  <c r="Q24" i="1" s="1"/>
  <c r="H24" i="1"/>
  <c r="P24" i="1" s="1"/>
  <c r="G24" i="1"/>
  <c r="F24" i="1"/>
  <c r="E24" i="1"/>
  <c r="T24" i="1" s="1"/>
  <c r="C24" i="1"/>
  <c r="B24" i="1"/>
  <c r="T23" i="1"/>
  <c r="S23" i="1"/>
  <c r="R23" i="1"/>
  <c r="Q23" i="1"/>
  <c r="P23" i="1"/>
  <c r="E23" i="1"/>
  <c r="U23" i="1" s="1"/>
  <c r="S22" i="1"/>
  <c r="R22" i="1"/>
  <c r="Q22" i="1"/>
  <c r="P22" i="1"/>
  <c r="E22" i="1"/>
  <c r="U22" i="1" s="1"/>
  <c r="U21" i="1"/>
  <c r="S21" i="1"/>
  <c r="R21" i="1"/>
  <c r="Q21" i="1"/>
  <c r="P21" i="1"/>
  <c r="E21" i="1"/>
  <c r="T21" i="1" s="1"/>
  <c r="S20" i="1"/>
  <c r="R20" i="1"/>
  <c r="Q20" i="1"/>
  <c r="U20" i="1" s="1"/>
  <c r="P20" i="1"/>
  <c r="T20" i="1" s="1"/>
  <c r="E20" i="1"/>
  <c r="S19" i="1"/>
  <c r="R19" i="1"/>
  <c r="Q19" i="1"/>
  <c r="P19" i="1"/>
  <c r="T19" i="1" s="1"/>
  <c r="E19" i="1"/>
  <c r="U19" i="1" s="1"/>
  <c r="S18" i="1"/>
  <c r="R18" i="1"/>
  <c r="Q18" i="1"/>
  <c r="P18" i="1"/>
  <c r="E18" i="1"/>
  <c r="U18" i="1" s="1"/>
  <c r="W16" i="1"/>
  <c r="V16" i="1"/>
  <c r="O16" i="1"/>
  <c r="N16" i="1"/>
  <c r="M16" i="1"/>
  <c r="L16" i="1"/>
  <c r="K16" i="1"/>
  <c r="S16" i="1" s="1"/>
  <c r="J16" i="1"/>
  <c r="I16" i="1"/>
  <c r="Q16" i="1" s="1"/>
  <c r="H16" i="1"/>
  <c r="P16" i="1" s="1"/>
  <c r="G16" i="1"/>
  <c r="F16" i="1"/>
  <c r="C16" i="1"/>
  <c r="B16" i="1"/>
  <c r="E16" i="1" s="1"/>
  <c r="S15" i="1"/>
  <c r="R15" i="1"/>
  <c r="Q15" i="1"/>
  <c r="P15" i="1"/>
  <c r="E15" i="1"/>
  <c r="U15" i="1" s="1"/>
  <c r="S14" i="1"/>
  <c r="R14" i="1"/>
  <c r="Q14" i="1"/>
  <c r="U14" i="1" s="1"/>
  <c r="P14" i="1"/>
  <c r="E14" i="1"/>
  <c r="T14" i="1" s="1"/>
  <c r="S13" i="1"/>
  <c r="R13" i="1"/>
  <c r="Q13" i="1"/>
  <c r="U13" i="1" s="1"/>
  <c r="P13" i="1"/>
  <c r="T13" i="1" s="1"/>
  <c r="E13" i="1"/>
  <c r="T12" i="1"/>
  <c r="S12" i="1"/>
  <c r="R12" i="1"/>
  <c r="Q12" i="1"/>
  <c r="P12" i="1"/>
  <c r="E12" i="1"/>
  <c r="U12" i="1" s="1"/>
  <c r="S11" i="1"/>
  <c r="R11" i="1"/>
  <c r="Q11" i="1"/>
  <c r="P11" i="1"/>
  <c r="E11" i="1"/>
  <c r="U11" i="1" s="1"/>
  <c r="S10" i="1"/>
  <c r="R10" i="1"/>
  <c r="Q10" i="1"/>
  <c r="U10" i="1" s="1"/>
  <c r="P10" i="1"/>
  <c r="E10" i="1"/>
  <c r="T10" i="1" s="1"/>
  <c r="S9" i="1"/>
  <c r="R9" i="1"/>
  <c r="Q9" i="1"/>
  <c r="U9" i="1" s="1"/>
  <c r="P9" i="1"/>
  <c r="T9" i="1" s="1"/>
  <c r="E9" i="1"/>
  <c r="U67" i="1" s="1"/>
  <c r="U30" i="1" l="1"/>
  <c r="T40" i="1"/>
  <c r="T71" i="1"/>
  <c r="U71" i="1"/>
  <c r="U112" i="1"/>
  <c r="T112" i="1"/>
  <c r="U33" i="1"/>
  <c r="U53" i="1"/>
  <c r="T66" i="1"/>
  <c r="U24" i="1"/>
  <c r="P30" i="1"/>
  <c r="T30" i="1" s="1"/>
  <c r="T11" i="1"/>
  <c r="T15" i="1"/>
  <c r="U16" i="1"/>
  <c r="T18" i="1"/>
  <c r="T22" i="1"/>
  <c r="R24" i="1"/>
  <c r="T29" i="1"/>
  <c r="T32" i="1"/>
  <c r="T35" i="1"/>
  <c r="T39" i="1"/>
  <c r="U40" i="1"/>
  <c r="T42" i="1"/>
  <c r="U43" i="1"/>
  <c r="T46" i="1"/>
  <c r="T50" i="1"/>
  <c r="S53" i="1"/>
  <c r="T57" i="1"/>
  <c r="R59" i="1"/>
  <c r="T63" i="1"/>
  <c r="S66" i="1"/>
  <c r="R67" i="1"/>
  <c r="R70" i="1"/>
  <c r="T72" i="1"/>
  <c r="T86" i="1"/>
  <c r="T90" i="1"/>
  <c r="U91" i="1"/>
  <c r="S95" i="1"/>
  <c r="T96" i="1"/>
  <c r="T100" i="1"/>
  <c r="T104" i="1"/>
  <c r="T108" i="1"/>
  <c r="T113" i="1"/>
  <c r="T16" i="1"/>
  <c r="P33" i="1"/>
  <c r="T33" i="1" s="1"/>
  <c r="R16" i="1"/>
  <c r="S24" i="1"/>
  <c r="U35" i="1"/>
  <c r="R40" i="1"/>
  <c r="T53" i="1"/>
  <c r="S59" i="1"/>
  <c r="U63" i="1"/>
  <c r="S67" i="1"/>
  <c r="S70" i="1"/>
  <c r="R71" i="1"/>
  <c r="U72" i="1"/>
  <c r="T95" i="1"/>
  <c r="T97" i="1"/>
  <c r="T101" i="1"/>
  <c r="T105" i="1"/>
  <c r="T109" i="1"/>
  <c r="T59" i="1"/>
  <c r="T67" i="1"/>
  <c r="T70" i="1"/>
  <c r="U95" i="1"/>
  <c r="T98" i="1"/>
  <c r="T102" i="1"/>
  <c r="T106" i="1"/>
  <c r="T110" i="1"/>
</calcChain>
</file>

<file path=xl/sharedStrings.xml><?xml version="1.0" encoding="utf-8"?>
<sst xmlns="http://schemas.openxmlformats.org/spreadsheetml/2006/main" count="1980" uniqueCount="133">
  <si>
    <t>Figures Finalised as at 2022/01/29</t>
  </si>
  <si>
    <t/>
  </si>
  <si>
    <t>2nd Quarter Ended 31 December 2021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</si>
  <si>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</si>
  <si>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</si>
  <si>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</si>
  <si>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</si>
  <si>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</si>
  <si>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</si>
  <si>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</si>
  <si>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</si>
  <si>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</si>
  <si>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</si>
  <si>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</si>
  <si>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</si>
  <si>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</si>
  <si>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</si>
  <si>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</si>
  <si>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</si>
  <si>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</si>
  <si>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</si>
  <si>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</si>
  <si>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</si>
  <si>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</si>
  <si>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</si>
  <si>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</si>
  <si>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</si>
  <si>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</si>
  <si>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</si>
  <si>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</si>
  <si>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</si>
  <si>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</si>
  <si>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</si>
  <si>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</si>
  <si>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</si>
  <si>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</si>
  <si>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</si>
  <si>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</si>
  <si>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</si>
  <si>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</si>
  <si>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</si>
  <si>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</si>
  <si>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</si>
  <si>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</si>
  <si>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</si>
  <si>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</si>
  <si>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</si>
  <si>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</si>
  <si>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</si>
  <si>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</si>
  <si>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</si>
  <si>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</si>
  <si>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</si>
  <si>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</si>
  <si>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</si>
  <si>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</si>
  <si>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</si>
  <si>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</si>
  <si>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</si>
  <si>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</si>
  <si>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</si>
  <si>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</si>
  <si>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</si>
  <si>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</si>
  <si>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</si>
  <si>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</si>
  <si>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</si>
  <si>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</si>
  <si>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</si>
  <si>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</si>
  <si>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</si>
  <si>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</si>
  <si>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</si>
  <si>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</si>
  <si>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</si>
  <si>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</si>
  <si>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</si>
  <si>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</si>
  <si>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</si>
  <si>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</si>
  <si>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</si>
  <si>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</si>
  <si>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</si>
  <si>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</si>
  <si>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</si>
  <si>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</si>
  <si>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</si>
  <si>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</si>
  <si>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</si>
  <si>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</si>
  <si>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</si>
  <si>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</si>
  <si>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</si>
  <si>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</si>
  <si>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</si>
  <si>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</si>
  <si>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</si>
  <si>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</si>
  <si>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</si>
  <si>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</si>
  <si>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</si>
  <si>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</si>
  <si>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</si>
  <si>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</si>
  <si>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</si>
  <si>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</si>
  <si>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</si>
  <si>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</si>
  <si>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</si>
  <si>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</si>
  <si>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</si>
  <si>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</si>
  <si>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</si>
  <si>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</si>
  <si>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</si>
  <si>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</si>
  <si>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</si>
  <si>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</si>
  <si>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</si>
  <si>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</si>
  <si>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</si>
  <si>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</si>
  <si>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</si>
  <si>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</si>
  <si>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EC</t>
  </si>
  <si>
    <t>FS</t>
  </si>
  <si>
    <t>GP</t>
  </si>
  <si>
    <t>KZN</t>
  </si>
  <si>
    <t>LP</t>
  </si>
  <si>
    <t>MP</t>
  </si>
  <si>
    <t>NC</t>
  </si>
  <si>
    <t>NW</t>
  </si>
  <si>
    <t>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</si>
</sst>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_);_(* \(#,##0\);_(* &quot;&quot;\-\ &quot;&quot;?_);_(@_)"/>
    <numFmt numFmtId="165" formatCode="0.0\%;\(0.0\%\);_(* &quot;-&quot;_)"/>
    <numFmt numFmtId="166" formatCode="_(* #,##0,_);_(* \(#,##0,\);_(* &quot;- &quot;?_);_(@_)"/>
    <numFmt numFmtId="167" formatCode="#\ ###\ ###,"/>
    <numFmt numFmtId="168" formatCode="_(* #,##0_);_(* \(#,##0\);_(* &quot;- &quot;?_);_(@_)"/>
    <numFmt numFmtId="169" formatCode="_(* #,##0_);_(* \(#,##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2" borderId="0" xfId="0" applyFont="1" applyFill="1" applyAlignment="1">
      <alignment horizontal="right" wrapText="1"/>
    </xf>
    <xf numFmtId="0" fontId="0" fillId="2" borderId="0" xfId="0" applyFill="1"/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wrapText="1"/>
    </xf>
    <xf numFmtId="164" fontId="6" fillId="2" borderId="10" xfId="0" applyNumberFormat="1" applyFont="1" applyFill="1" applyBorder="1" applyAlignment="1">
      <alignment wrapText="1"/>
    </xf>
    <xf numFmtId="164" fontId="6" fillId="2" borderId="11" xfId="0" applyNumberFormat="1" applyFont="1" applyFill="1" applyBorder="1" applyAlignment="1">
      <alignment wrapText="1"/>
    </xf>
    <xf numFmtId="164" fontId="6" fillId="2" borderId="12" xfId="0" applyNumberFormat="1" applyFont="1" applyFill="1" applyBorder="1" applyAlignment="1">
      <alignment wrapText="1"/>
    </xf>
    <xf numFmtId="165" fontId="6" fillId="2" borderId="11" xfId="0" applyNumberFormat="1" applyFont="1" applyFill="1" applyBorder="1" applyAlignment="1">
      <alignment wrapText="1"/>
    </xf>
    <xf numFmtId="165" fontId="6" fillId="2" borderId="12" xfId="0" applyNumberFormat="1" applyFont="1" applyFill="1" applyBorder="1" applyAlignment="1">
      <alignment wrapText="1"/>
    </xf>
    <xf numFmtId="165" fontId="6" fillId="2" borderId="12" xfId="0" applyNumberFormat="1" applyFont="1" applyFill="1" applyBorder="1" applyAlignment="1">
      <alignment shrinkToFit="1"/>
    </xf>
    <xf numFmtId="0" fontId="7" fillId="2" borderId="9" xfId="0" applyFont="1" applyFill="1" applyBorder="1" applyAlignment="1">
      <alignment wrapText="1"/>
    </xf>
    <xf numFmtId="166" fontId="7" fillId="2" borderId="10" xfId="0" applyNumberFormat="1" applyFont="1" applyFill="1" applyBorder="1" applyAlignment="1">
      <alignment wrapText="1"/>
    </xf>
    <xf numFmtId="166" fontId="7" fillId="2" borderId="11" xfId="0" applyNumberFormat="1" applyFont="1" applyFill="1" applyBorder="1" applyAlignment="1">
      <alignment wrapText="1"/>
    </xf>
    <xf numFmtId="166" fontId="7" fillId="2" borderId="12" xfId="0" applyNumberFormat="1" applyFont="1" applyFill="1" applyBorder="1" applyAlignment="1">
      <alignment wrapText="1"/>
    </xf>
    <xf numFmtId="165" fontId="7" fillId="2" borderId="11" xfId="0" applyNumberFormat="1" applyFont="1" applyFill="1" applyBorder="1" applyAlignment="1">
      <alignment wrapText="1"/>
    </xf>
    <xf numFmtId="165" fontId="7" fillId="2" borderId="12" xfId="0" applyNumberFormat="1" applyFont="1" applyFill="1" applyBorder="1" applyAlignment="1">
      <alignment wrapText="1"/>
    </xf>
    <xf numFmtId="165" fontId="7" fillId="2" borderId="12" xfId="0" applyNumberFormat="1" applyFont="1" applyFill="1" applyBorder="1" applyAlignment="1">
      <alignment shrinkToFit="1"/>
    </xf>
    <xf numFmtId="0" fontId="6" fillId="2" borderId="13" xfId="0" applyFont="1" applyFill="1" applyBorder="1"/>
    <xf numFmtId="166" fontId="6" fillId="2" borderId="14" xfId="0" applyNumberFormat="1" applyFont="1" applyFill="1" applyBorder="1"/>
    <xf numFmtId="166" fontId="6" fillId="2" borderId="15" xfId="0" applyNumberFormat="1" applyFont="1" applyFill="1" applyBorder="1"/>
    <xf numFmtId="166" fontId="6" fillId="2" borderId="16" xfId="0" applyNumberFormat="1" applyFont="1" applyFill="1" applyBorder="1"/>
    <xf numFmtId="165" fontId="6" fillId="2" borderId="15" xfId="0" applyNumberFormat="1" applyFont="1" applyFill="1" applyBorder="1"/>
    <xf numFmtId="165" fontId="6" fillId="2" borderId="16" xfId="0" applyNumberFormat="1" applyFont="1" applyFill="1" applyBorder="1"/>
    <xf numFmtId="165" fontId="6" fillId="2" borderId="16" xfId="0" applyNumberFormat="1" applyFont="1" applyFill="1" applyBorder="1" applyAlignment="1">
      <alignment shrinkToFit="1"/>
    </xf>
    <xf numFmtId="166" fontId="6" fillId="2" borderId="10" xfId="0" applyNumberFormat="1" applyFont="1" applyFill="1" applyBorder="1" applyAlignment="1">
      <alignment wrapText="1"/>
    </xf>
    <xf numFmtId="166" fontId="6" fillId="2" borderId="11" xfId="0" applyNumberFormat="1" applyFont="1" applyFill="1" applyBorder="1" applyAlignment="1">
      <alignment wrapText="1"/>
    </xf>
    <xf numFmtId="166" fontId="6" fillId="2" borderId="12" xfId="0" applyNumberFormat="1" applyFont="1" applyFill="1" applyBorder="1" applyAlignment="1">
      <alignment wrapText="1"/>
    </xf>
    <xf numFmtId="0" fontId="0" fillId="2" borderId="9" xfId="0" applyFill="1" applyBorder="1"/>
    <xf numFmtId="0" fontId="6" fillId="2" borderId="17" xfId="0" applyFont="1" applyFill="1" applyBorder="1"/>
    <xf numFmtId="166" fontId="6" fillId="2" borderId="18" xfId="0" applyNumberFormat="1" applyFont="1" applyFill="1" applyBorder="1"/>
    <xf numFmtId="166" fontId="6" fillId="2" borderId="7" xfId="0" applyNumberFormat="1" applyFont="1" applyFill="1" applyBorder="1"/>
    <xf numFmtId="166" fontId="6" fillId="2" borderId="8" xfId="0" applyNumberFormat="1" applyFont="1" applyFill="1" applyBorder="1"/>
    <xf numFmtId="165" fontId="6" fillId="2" borderId="7" xfId="0" applyNumberFormat="1" applyFont="1" applyFill="1" applyBorder="1"/>
    <xf numFmtId="165" fontId="6" fillId="2" borderId="8" xfId="0" applyNumberFormat="1" applyFont="1" applyFill="1" applyBorder="1"/>
    <xf numFmtId="165" fontId="6" fillId="2" borderId="8" xfId="0" applyNumberFormat="1" applyFont="1" applyFill="1" applyBorder="1" applyAlignment="1">
      <alignment shrinkToFit="1"/>
    </xf>
    <xf numFmtId="0" fontId="6" fillId="2" borderId="5" xfId="0" applyFont="1" applyFill="1" applyBorder="1"/>
    <xf numFmtId="166" fontId="6" fillId="2" borderId="6" xfId="0" applyNumberFormat="1" applyFont="1" applyFill="1" applyBorder="1"/>
    <xf numFmtId="166" fontId="6" fillId="2" borderId="19" xfId="0" applyNumberFormat="1" applyFont="1" applyFill="1" applyBorder="1"/>
    <xf numFmtId="166" fontId="6" fillId="2" borderId="20" xfId="0" applyNumberFormat="1" applyFont="1" applyFill="1" applyBorder="1"/>
    <xf numFmtId="165" fontId="6" fillId="2" borderId="19" xfId="0" applyNumberFormat="1" applyFont="1" applyFill="1" applyBorder="1"/>
    <xf numFmtId="165" fontId="6" fillId="2" borderId="20" xfId="0" applyNumberFormat="1" applyFont="1" applyFill="1" applyBorder="1"/>
    <xf numFmtId="164" fontId="0" fillId="2" borderId="9" xfId="0" applyNumberFormat="1" applyFill="1" applyBorder="1"/>
    <xf numFmtId="164" fontId="0" fillId="2" borderId="0" xfId="0" applyNumberFormat="1" applyFill="1"/>
    <xf numFmtId="165" fontId="6" fillId="2" borderId="20" xfId="0" applyNumberFormat="1" applyFont="1" applyFill="1" applyBorder="1" applyAlignment="1">
      <alignment shrinkToFit="1"/>
    </xf>
    <xf numFmtId="0" fontId="8" fillId="2" borderId="21" xfId="0" applyFont="1" applyFill="1" applyBorder="1" applyAlignment="1">
      <alignment horizontal="left" indent="1"/>
    </xf>
    <xf numFmtId="167" fontId="8" fillId="2" borderId="22" xfId="0" applyNumberFormat="1" applyFont="1" applyFill="1" applyBorder="1" applyAlignment="1">
      <alignment horizontal="right"/>
    </xf>
    <xf numFmtId="167" fontId="8" fillId="2" borderId="23" xfId="0" applyNumberFormat="1" applyFont="1" applyFill="1" applyBorder="1" applyAlignment="1">
      <alignment horizontal="right"/>
    </xf>
    <xf numFmtId="167" fontId="8" fillId="2" borderId="24" xfId="0" applyNumberFormat="1" applyFont="1" applyFill="1" applyBorder="1" applyAlignment="1">
      <alignment horizontal="right"/>
    </xf>
    <xf numFmtId="0" fontId="9" fillId="2" borderId="10" xfId="0" applyFont="1" applyFill="1" applyBorder="1" applyAlignment="1">
      <alignment horizontal="left" indent="1"/>
    </xf>
    <xf numFmtId="167" fontId="9" fillId="2" borderId="9" xfId="0" applyNumberFormat="1" applyFont="1" applyFill="1" applyBorder="1" applyAlignment="1">
      <alignment horizontal="right"/>
    </xf>
    <xf numFmtId="167" fontId="9" fillId="2" borderId="1" xfId="0" applyNumberFormat="1" applyFont="1" applyFill="1" applyBorder="1" applyAlignment="1">
      <alignment horizontal="right"/>
    </xf>
    <xf numFmtId="167" fontId="9" fillId="2" borderId="25" xfId="0" applyNumberFormat="1" applyFont="1" applyFill="1" applyBorder="1" applyAlignment="1">
      <alignment horizontal="center" vertical="center"/>
    </xf>
    <xf numFmtId="167" fontId="8" fillId="2" borderId="5" xfId="0" applyNumberFormat="1" applyFont="1" applyFill="1" applyBorder="1" applyAlignment="1">
      <alignment horizontal="center" vertical="center"/>
    </xf>
    <xf numFmtId="167" fontId="8" fillId="2" borderId="26" xfId="0" applyNumberFormat="1" applyFont="1" applyFill="1" applyBorder="1" applyAlignment="1">
      <alignment horizontal="center" vertical="center"/>
    </xf>
    <xf numFmtId="167" fontId="8" fillId="2" borderId="27" xfId="0" applyNumberFormat="1" applyFont="1" applyFill="1" applyBorder="1" applyAlignment="1">
      <alignment horizontal="center" vertical="center"/>
    </xf>
    <xf numFmtId="167" fontId="8" fillId="2" borderId="6" xfId="0" applyNumberFormat="1" applyFont="1" applyFill="1" applyBorder="1" applyAlignment="1">
      <alignment horizontal="center" vertical="center"/>
    </xf>
    <xf numFmtId="167" fontId="8" fillId="2" borderId="5" xfId="0" applyNumberFormat="1" applyFont="1" applyFill="1" applyBorder="1" applyAlignment="1">
      <alignment horizontal="center" vertical="center"/>
    </xf>
    <xf numFmtId="168" fontId="8" fillId="2" borderId="28" xfId="0" applyNumberFormat="1" applyFont="1" applyFill="1" applyBorder="1" applyAlignment="1">
      <alignment horizontal="left" vertical="top" wrapText="1"/>
    </xf>
    <xf numFmtId="167" fontId="8" fillId="2" borderId="28" xfId="0" applyNumberFormat="1" applyFont="1" applyFill="1" applyBorder="1" applyAlignment="1">
      <alignment horizontal="center" vertical="top" wrapText="1"/>
    </xf>
    <xf numFmtId="168" fontId="8" fillId="2" borderId="28" xfId="0" applyNumberFormat="1" applyFont="1" applyFill="1" applyBorder="1" applyAlignment="1">
      <alignment horizontal="center" vertical="top" wrapText="1"/>
    </xf>
    <xf numFmtId="49" fontId="8" fillId="2" borderId="28" xfId="0" applyNumberFormat="1" applyFont="1" applyFill="1" applyBorder="1" applyAlignment="1">
      <alignment horizontal="center" vertical="top" wrapText="1"/>
    </xf>
    <xf numFmtId="49" fontId="8" fillId="2" borderId="29" xfId="0" applyNumberFormat="1" applyFont="1" applyFill="1" applyBorder="1" applyAlignment="1">
      <alignment horizontal="center" vertical="top" wrapText="1"/>
    </xf>
    <xf numFmtId="168" fontId="8" fillId="2" borderId="10" xfId="0" applyNumberFormat="1" applyFont="1" applyFill="1" applyBorder="1" applyAlignment="1">
      <alignment horizontal="center" vertical="top" wrapText="1"/>
    </xf>
    <xf numFmtId="168" fontId="8" fillId="2" borderId="9" xfId="0" applyNumberFormat="1" applyFont="1" applyFill="1" applyBorder="1" applyAlignment="1">
      <alignment horizontal="center" vertical="top" wrapText="1"/>
    </xf>
    <xf numFmtId="168" fontId="8" fillId="2" borderId="30" xfId="0" applyNumberFormat="1" applyFont="1" applyFill="1" applyBorder="1" applyAlignment="1">
      <alignment horizontal="left" vertical="top" wrapText="1"/>
    </xf>
    <xf numFmtId="167" fontId="8" fillId="2" borderId="30" xfId="0" applyNumberFormat="1" applyFont="1" applyFill="1" applyBorder="1" applyAlignment="1">
      <alignment horizontal="center" vertical="top" wrapText="1"/>
    </xf>
    <xf numFmtId="167" fontId="8" fillId="2" borderId="31" xfId="0" applyNumberFormat="1" applyFont="1" applyFill="1" applyBorder="1" applyAlignment="1">
      <alignment horizontal="center" vertical="top" wrapText="1"/>
    </xf>
    <xf numFmtId="169" fontId="9" fillId="2" borderId="10" xfId="0" applyNumberFormat="1" applyFont="1" applyFill="1" applyBorder="1"/>
    <xf numFmtId="166" fontId="8" fillId="2" borderId="10" xfId="0" applyNumberFormat="1" applyFont="1" applyFill="1" applyBorder="1" applyAlignment="1">
      <alignment horizontal="center" vertical="top" wrapText="1"/>
    </xf>
    <xf numFmtId="166" fontId="8" fillId="2" borderId="9" xfId="0" applyNumberFormat="1" applyFont="1" applyFill="1" applyBorder="1" applyAlignment="1">
      <alignment horizontal="center" vertical="top" wrapText="1"/>
    </xf>
    <xf numFmtId="167" fontId="8" fillId="2" borderId="10" xfId="0" applyNumberFormat="1" applyFont="1" applyFill="1" applyBorder="1" applyAlignment="1">
      <alignment horizontal="center" vertical="top" wrapText="1"/>
    </xf>
    <xf numFmtId="167" fontId="8" fillId="2" borderId="9" xfId="0" applyNumberFormat="1" applyFont="1" applyFill="1" applyBorder="1" applyAlignment="1">
      <alignment horizontal="center" vertical="top" wrapText="1"/>
    </xf>
    <xf numFmtId="0" fontId="8" fillId="2" borderId="32" xfId="0" applyFont="1" applyFill="1" applyBorder="1" applyAlignment="1">
      <alignment horizontal="left"/>
    </xf>
    <xf numFmtId="166" fontId="8" fillId="2" borderId="32" xfId="0" applyNumberFormat="1" applyFont="1" applyFill="1" applyBorder="1" applyAlignment="1">
      <alignment horizontal="right"/>
    </xf>
    <xf numFmtId="166" fontId="8" fillId="2" borderId="33" xfId="0" applyNumberFormat="1" applyFont="1" applyFill="1" applyBorder="1" applyAlignment="1">
      <alignment horizontal="right"/>
    </xf>
    <xf numFmtId="167" fontId="8" fillId="2" borderId="32" xfId="0" applyNumberFormat="1" applyFont="1" applyFill="1" applyBorder="1" applyAlignment="1">
      <alignment horizontal="right"/>
    </xf>
    <xf numFmtId="167" fontId="8" fillId="2" borderId="33" xfId="0" applyNumberFormat="1" applyFont="1" applyFill="1" applyBorder="1" applyAlignment="1">
      <alignment horizontal="right"/>
    </xf>
    <xf numFmtId="0" fontId="8" fillId="2" borderId="14" xfId="0" applyFont="1" applyFill="1" applyBorder="1" applyAlignment="1">
      <alignment horizontal="left"/>
    </xf>
    <xf numFmtId="166" fontId="8" fillId="2" borderId="14" xfId="0" applyNumberFormat="1" applyFont="1" applyFill="1" applyBorder="1" applyAlignment="1">
      <alignment horizontal="right"/>
    </xf>
    <xf numFmtId="166" fontId="8" fillId="2" borderId="13" xfId="0" applyNumberFormat="1" applyFont="1" applyFill="1" applyBorder="1" applyAlignment="1">
      <alignment horizontal="right"/>
    </xf>
    <xf numFmtId="167" fontId="8" fillId="2" borderId="14" xfId="0" applyNumberFormat="1" applyFont="1" applyFill="1" applyBorder="1" applyAlignment="1">
      <alignment horizontal="right"/>
    </xf>
    <xf numFmtId="167" fontId="8" fillId="2" borderId="13" xfId="0" applyNumberFormat="1" applyFont="1" applyFill="1" applyBorder="1" applyAlignment="1">
      <alignment horizontal="right"/>
    </xf>
    <xf numFmtId="166" fontId="8" fillId="2" borderId="10" xfId="0" applyNumberFormat="1" applyFont="1" applyFill="1" applyBorder="1" applyAlignment="1">
      <alignment horizontal="right"/>
    </xf>
    <xf numFmtId="166" fontId="9" fillId="2" borderId="10" xfId="0" applyNumberFormat="1" applyFont="1" applyFill="1" applyBorder="1" applyAlignment="1" applyProtection="1">
      <alignment horizontal="right"/>
      <protection locked="0"/>
    </xf>
    <xf numFmtId="166" fontId="8" fillId="2" borderId="9" xfId="0" applyNumberFormat="1" applyFont="1" applyFill="1" applyBorder="1" applyAlignment="1">
      <alignment horizontal="right"/>
    </xf>
    <xf numFmtId="167" fontId="8" fillId="2" borderId="10" xfId="0" applyNumberFormat="1" applyFont="1" applyFill="1" applyBorder="1" applyAlignment="1">
      <alignment horizontal="right"/>
    </xf>
    <xf numFmtId="167" fontId="8" fillId="2" borderId="9" xfId="0" applyNumberFormat="1" applyFont="1" applyFill="1" applyBorder="1" applyAlignment="1">
      <alignment horizontal="right"/>
    </xf>
    <xf numFmtId="0" fontId="8" fillId="2" borderId="34" xfId="0" applyFont="1" applyFill="1" applyBorder="1" applyAlignment="1">
      <alignment horizontal="left"/>
    </xf>
    <xf numFmtId="166" fontId="8" fillId="2" borderId="34" xfId="0" applyNumberFormat="1" applyFont="1" applyFill="1" applyBorder="1" applyAlignment="1">
      <alignment horizontal="right"/>
    </xf>
    <xf numFmtId="166" fontId="8" fillId="2" borderId="18" xfId="0" applyNumberFormat="1" applyFont="1" applyFill="1" applyBorder="1" applyAlignment="1">
      <alignment horizontal="right"/>
    </xf>
    <xf numFmtId="167" fontId="8" fillId="2" borderId="18" xfId="0" applyNumberFormat="1" applyFont="1" applyFill="1" applyBorder="1" applyAlignment="1">
      <alignment horizontal="right"/>
    </xf>
    <xf numFmtId="165" fontId="8" fillId="2" borderId="17" xfId="1" applyNumberFormat="1" applyFont="1" applyFill="1" applyBorder="1" applyAlignment="1" applyProtection="1">
      <alignment horizontal="right"/>
    </xf>
    <xf numFmtId="165" fontId="8" fillId="2" borderId="18" xfId="1" applyNumberFormat="1" applyFont="1" applyFill="1" applyBorder="1" applyAlignment="1" applyProtection="1">
      <alignment horizontal="right"/>
    </xf>
    <xf numFmtId="0" fontId="8" fillId="2" borderId="28" xfId="0" applyFont="1" applyFill="1" applyBorder="1" applyAlignment="1">
      <alignment horizontal="left" indent="1"/>
    </xf>
    <xf numFmtId="166" fontId="8" fillId="2" borderId="28" xfId="0" applyNumberFormat="1" applyFont="1" applyFill="1" applyBorder="1" applyAlignment="1">
      <alignment horizontal="right"/>
    </xf>
    <xf numFmtId="165" fontId="8" fillId="2" borderId="9" xfId="1" applyNumberFormat="1" applyFont="1" applyFill="1" applyBorder="1" applyAlignment="1" applyProtection="1">
      <alignment horizontal="right"/>
    </xf>
    <xf numFmtId="165" fontId="8" fillId="2" borderId="10" xfId="1" applyNumberFormat="1" applyFont="1" applyFill="1" applyBorder="1" applyAlignment="1" applyProtection="1">
      <alignment horizontal="right"/>
    </xf>
    <xf numFmtId="0" fontId="8" fillId="2" borderId="10" xfId="0" applyFont="1" applyFill="1" applyBorder="1" applyAlignment="1">
      <alignment horizontal="left" indent="1"/>
    </xf>
    <xf numFmtId="0" fontId="8" fillId="2" borderId="30" xfId="0" applyFont="1" applyFill="1" applyBorder="1" applyAlignment="1">
      <alignment horizontal="left" indent="1"/>
    </xf>
    <xf numFmtId="166" fontId="8" fillId="2" borderId="30" xfId="0" applyNumberFormat="1" applyFont="1" applyFill="1" applyBorder="1" applyAlignment="1">
      <alignment horizontal="right"/>
    </xf>
    <xf numFmtId="166" fontId="8" fillId="2" borderId="31" xfId="0" applyNumberFormat="1" applyFont="1" applyFill="1" applyBorder="1" applyAlignment="1">
      <alignment horizontal="right"/>
    </xf>
    <xf numFmtId="165" fontId="8" fillId="2" borderId="31" xfId="1" applyNumberFormat="1" applyFont="1" applyFill="1" applyBorder="1" applyAlignment="1" applyProtection="1">
      <alignment horizontal="right"/>
    </xf>
    <xf numFmtId="165" fontId="8" fillId="2" borderId="30" xfId="1" applyNumberFormat="1" applyFont="1" applyFill="1" applyBorder="1" applyAlignment="1" applyProtection="1">
      <alignment horizontal="right"/>
    </xf>
    <xf numFmtId="0" fontId="8" fillId="2" borderId="6" xfId="0" applyFont="1" applyFill="1" applyBorder="1" applyAlignment="1">
      <alignment horizontal="centerContinuous" vertical="justify"/>
    </xf>
    <xf numFmtId="166" fontId="8" fillId="2" borderId="6" xfId="0" applyNumberFormat="1" applyFont="1" applyFill="1" applyBorder="1" applyAlignment="1">
      <alignment horizontal="right"/>
    </xf>
    <xf numFmtId="166" fontId="8" fillId="2" borderId="5" xfId="0" applyNumberFormat="1" applyFont="1" applyFill="1" applyBorder="1" applyAlignment="1">
      <alignment horizontal="right"/>
    </xf>
    <xf numFmtId="10" fontId="8" fillId="2" borderId="5" xfId="1" applyNumberFormat="1" applyFont="1" applyFill="1" applyBorder="1" applyAlignment="1" applyProtection="1">
      <alignment horizontal="right"/>
    </xf>
    <xf numFmtId="10" fontId="8" fillId="2" borderId="6" xfId="1" applyNumberFormat="1" applyFont="1" applyFill="1" applyBorder="1" applyAlignment="1" applyProtection="1">
      <alignment horizontal="right"/>
    </xf>
    <xf numFmtId="0" fontId="8" fillId="2" borderId="10" xfId="0" applyFont="1" applyFill="1" applyBorder="1" applyAlignment="1" applyProtection="1">
      <alignment horizontal="left" indent="1"/>
      <protection locked="0"/>
    </xf>
    <xf numFmtId="166" fontId="9" fillId="2" borderId="10" xfId="0" applyNumberFormat="1" applyFont="1" applyFill="1" applyBorder="1" applyAlignment="1">
      <alignment horizontal="right"/>
    </xf>
    <xf numFmtId="166" fontId="9" fillId="2" borderId="9" xfId="0" applyNumberFormat="1" applyFont="1" applyFill="1" applyBorder="1" applyAlignment="1" applyProtection="1">
      <alignment horizontal="right"/>
      <protection locked="0"/>
    </xf>
    <xf numFmtId="10" fontId="8" fillId="2" borderId="9" xfId="1" applyNumberFormat="1" applyFont="1" applyFill="1" applyBorder="1" applyAlignment="1" applyProtection="1">
      <alignment horizontal="right"/>
    </xf>
    <xf numFmtId="10" fontId="8" fillId="2" borderId="10" xfId="1" applyNumberFormat="1" applyFont="1" applyFill="1" applyBorder="1" applyAlignment="1" applyProtection="1">
      <alignment horizontal="right"/>
    </xf>
    <xf numFmtId="0" fontId="8" fillId="2" borderId="30" xfId="0" applyFont="1" applyFill="1" applyBorder="1"/>
    <xf numFmtId="166" fontId="8" fillId="2" borderId="31" xfId="0" applyNumberFormat="1" applyFont="1" applyFill="1" applyBorder="1"/>
    <xf numFmtId="166" fontId="8" fillId="2" borderId="30" xfId="0" applyNumberFormat="1" applyFont="1" applyFill="1" applyBorder="1"/>
    <xf numFmtId="0" fontId="8" fillId="2" borderId="6" xfId="0" applyFont="1" applyFill="1" applyBorder="1"/>
    <xf numFmtId="166" fontId="8" fillId="2" borderId="5" xfId="0" applyNumberFormat="1" applyFont="1" applyFill="1" applyBorder="1"/>
    <xf numFmtId="0" fontId="8" fillId="2" borderId="0" xfId="0" applyFont="1" applyFill="1"/>
    <xf numFmtId="166" fontId="8" fillId="2" borderId="0" xfId="0" applyNumberFormat="1" applyFont="1" applyFill="1"/>
    <xf numFmtId="10" fontId="8" fillId="2" borderId="0" xfId="1" applyNumberFormat="1" applyFont="1" applyFill="1" applyBorder="1" applyAlignment="1" applyProtection="1">
      <alignment horizontal="right"/>
    </xf>
    <xf numFmtId="0" fontId="9" fillId="2" borderId="0" xfId="0" applyFont="1" applyFill="1"/>
    <xf numFmtId="168" fontId="11" fillId="2" borderId="0" xfId="0" applyNumberFormat="1" applyFont="1" applyFill="1"/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right"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167" fontId="8" fillId="2" borderId="5" xfId="0" applyNumberFormat="1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5"/>
  <sheetViews>
    <sheetView view="pageBreakPreview" topLeftCell="B68" zoomScaleNormal="100" zoomScaleSheetLayoutView="100" workbookViewId="0">
      <selection activeCell="E141" sqref="E141"/>
    </sheetView>
  </sheetViews>
  <sheetFormatPr defaultRowHeight="15" x14ac:dyDescent="0.25"/>
  <cols>
    <col min="1" max="1" width="52.7109375" style="2" customWidth="1"/>
    <col min="2" max="11" width="13.7109375" style="2" customWidth="1"/>
    <col min="12" max="15" width="13.7109375" style="2" hidden="1" customWidth="1"/>
    <col min="16" max="23" width="13.7109375" style="2" customWidth="1"/>
    <col min="24" max="24" width="2.7109375" style="2" customWidth="1"/>
    <col min="25" max="16384" width="9.140625" style="2"/>
  </cols>
  <sheetData>
    <row r="1" spans="1:23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"/>
      <c r="W1" s="1"/>
    </row>
    <row r="2" spans="1:23" ht="18" x14ac:dyDescent="0.25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3"/>
      <c r="W2" s="3"/>
    </row>
    <row r="3" spans="1:23" ht="18" customHeight="1" x14ac:dyDescent="0.25">
      <c r="A3" s="134" t="s">
        <v>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3"/>
      <c r="W3" s="3"/>
    </row>
    <row r="4" spans="1:23" ht="18" customHeight="1" x14ac:dyDescent="0.25">
      <c r="A4" s="134" t="s">
        <v>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3"/>
      <c r="W4" s="3"/>
    </row>
    <row r="5" spans="1:23" ht="15" customHeight="1" x14ac:dyDescent="0.25">
      <c r="A5" s="135" t="s">
        <v>4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4"/>
      <c r="W5" s="4"/>
    </row>
    <row r="6" spans="1:23" ht="12.75" customHeight="1" x14ac:dyDescent="0.25">
      <c r="A6" s="5"/>
      <c r="B6" s="5" t="s">
        <v>1</v>
      </c>
      <c r="C6" s="5" t="s">
        <v>1</v>
      </c>
      <c r="D6" s="5" t="s">
        <v>1</v>
      </c>
      <c r="E6" s="6" t="s">
        <v>1</v>
      </c>
      <c r="F6" s="131" t="s">
        <v>5</v>
      </c>
      <c r="G6" s="132"/>
      <c r="H6" s="131" t="s">
        <v>6</v>
      </c>
      <c r="I6" s="132"/>
      <c r="J6" s="131" t="s">
        <v>7</v>
      </c>
      <c r="K6" s="132"/>
      <c r="L6" s="131" t="s">
        <v>8</v>
      </c>
      <c r="M6" s="132"/>
      <c r="N6" s="131" t="s">
        <v>9</v>
      </c>
      <c r="O6" s="132"/>
      <c r="P6" s="131" t="s">
        <v>10</v>
      </c>
      <c r="Q6" s="132"/>
      <c r="R6" s="131" t="s">
        <v>11</v>
      </c>
      <c r="S6" s="132"/>
      <c r="T6" s="131" t="s">
        <v>12</v>
      </c>
      <c r="U6" s="132"/>
      <c r="V6" s="131" t="s">
        <v>13</v>
      </c>
      <c r="W6" s="132"/>
    </row>
    <row r="7" spans="1:23" ht="76.5" x14ac:dyDescent="0.25">
      <c r="A7" s="7" t="s">
        <v>14</v>
      </c>
      <c r="B7" s="8" t="s">
        <v>15</v>
      </c>
      <c r="C7" s="8" t="s">
        <v>16</v>
      </c>
      <c r="D7" s="8" t="s">
        <v>17</v>
      </c>
      <c r="E7" s="8" t="s">
        <v>18</v>
      </c>
      <c r="F7" s="9" t="s">
        <v>19</v>
      </c>
      <c r="G7" s="10" t="s">
        <v>20</v>
      </c>
      <c r="H7" s="9" t="s">
        <v>21</v>
      </c>
      <c r="I7" s="10" t="s">
        <v>22</v>
      </c>
      <c r="J7" s="9" t="s">
        <v>23</v>
      </c>
      <c r="K7" s="10" t="s">
        <v>24</v>
      </c>
      <c r="L7" s="9" t="s">
        <v>25</v>
      </c>
      <c r="M7" s="10" t="s">
        <v>26</v>
      </c>
      <c r="N7" s="9" t="s">
        <v>27</v>
      </c>
      <c r="O7" s="10" t="s">
        <v>28</v>
      </c>
      <c r="P7" s="9" t="s">
        <v>29</v>
      </c>
      <c r="Q7" s="10" t="s">
        <v>30</v>
      </c>
      <c r="R7" s="9" t="s">
        <v>29</v>
      </c>
      <c r="S7" s="10" t="s">
        <v>30</v>
      </c>
      <c r="T7" s="9" t="s">
        <v>31</v>
      </c>
      <c r="U7" s="10" t="s">
        <v>32</v>
      </c>
      <c r="V7" s="9" t="s">
        <v>18</v>
      </c>
      <c r="W7" s="10" t="s">
        <v>33</v>
      </c>
    </row>
    <row r="8" spans="1:23" ht="12.95" customHeight="1" x14ac:dyDescent="0.25">
      <c r="A8" s="11" t="s">
        <v>34</v>
      </c>
      <c r="B8" s="12" t="s">
        <v>1</v>
      </c>
      <c r="C8" s="12"/>
      <c r="D8" s="12"/>
      <c r="E8" s="12"/>
      <c r="F8" s="13"/>
      <c r="G8" s="14"/>
      <c r="H8" s="13"/>
      <c r="I8" s="14"/>
      <c r="J8" s="13"/>
      <c r="K8" s="14"/>
      <c r="L8" s="13"/>
      <c r="M8" s="14"/>
      <c r="N8" s="13"/>
      <c r="O8" s="14"/>
      <c r="P8" s="13"/>
      <c r="Q8" s="14"/>
      <c r="R8" s="15"/>
      <c r="S8" s="16"/>
      <c r="T8" s="15"/>
      <c r="U8" s="17"/>
      <c r="V8" s="13"/>
      <c r="W8" s="14"/>
    </row>
    <row r="9" spans="1:23" ht="12.95" customHeight="1" x14ac:dyDescent="0.25">
      <c r="A9" s="18" t="s">
        <v>35</v>
      </c>
      <c r="B9" s="19">
        <v>341312000</v>
      </c>
      <c r="C9" s="19">
        <v>0</v>
      </c>
      <c r="D9" s="19"/>
      <c r="E9" s="19">
        <f>$B9       +$C9       +$D9</f>
        <v>341312000</v>
      </c>
      <c r="F9" s="20">
        <v>341312000</v>
      </c>
      <c r="G9" s="21">
        <v>113879000</v>
      </c>
      <c r="H9" s="20">
        <v>1478000</v>
      </c>
      <c r="I9" s="21">
        <v>6645</v>
      </c>
      <c r="J9" s="20"/>
      <c r="K9" s="21">
        <v>11459098</v>
      </c>
      <c r="L9" s="20"/>
      <c r="M9" s="21"/>
      <c r="N9" s="20"/>
      <c r="O9" s="21"/>
      <c r="P9" s="20">
        <f>$H9       +$J9       +$L9       +$N9</f>
        <v>1478000</v>
      </c>
      <c r="Q9" s="21">
        <f>$I9       +$K9       +$M9       +$O9</f>
        <v>11465743</v>
      </c>
      <c r="R9" s="22">
        <f>IF(($H9       =0),0,((($J9       -$H9       )/$H9       )*100))</f>
        <v>-100</v>
      </c>
      <c r="S9" s="23">
        <f>IF(($I9       =0),0,((($K9       -$I9       )/$I9       )*100))</f>
        <v>172346.92249811889</v>
      </c>
      <c r="T9" s="22">
        <f>IF(($E9       =0),0,(($P9       /$E9       )*100))</f>
        <v>0.43303487717982375</v>
      </c>
      <c r="U9" s="24">
        <f>IF(($E9       =0),0,(($Q9       /$E9       )*100))</f>
        <v>3.3593143516782296</v>
      </c>
      <c r="V9" s="20">
        <v>0</v>
      </c>
      <c r="W9" s="21">
        <v>0</v>
      </c>
    </row>
    <row r="10" spans="1:23" ht="12.95" customHeight="1" x14ac:dyDescent="0.25">
      <c r="A10" s="18" t="s">
        <v>36</v>
      </c>
      <c r="B10" s="19">
        <v>552061000</v>
      </c>
      <c r="C10" s="19">
        <v>0</v>
      </c>
      <c r="D10" s="19"/>
      <c r="E10" s="19">
        <f t="shared" ref="E10:E16" si="0">$B10      +$C10      +$D10</f>
        <v>552061000</v>
      </c>
      <c r="F10" s="20">
        <v>552061000</v>
      </c>
      <c r="G10" s="21">
        <v>550061000</v>
      </c>
      <c r="H10" s="20">
        <v>89977000</v>
      </c>
      <c r="I10" s="21">
        <v>56864556</v>
      </c>
      <c r="J10" s="20">
        <v>130357000</v>
      </c>
      <c r="K10" s="21">
        <v>73362224</v>
      </c>
      <c r="L10" s="20"/>
      <c r="M10" s="21"/>
      <c r="N10" s="20"/>
      <c r="O10" s="21"/>
      <c r="P10" s="20">
        <f t="shared" ref="P10:P16" si="1">$H10      +$J10      +$L10      +$N10</f>
        <v>220334000</v>
      </c>
      <c r="Q10" s="21">
        <f t="shared" ref="Q10:Q16" si="2">$I10      +$K10      +$M10      +$O10</f>
        <v>130226780</v>
      </c>
      <c r="R10" s="22">
        <f t="shared" ref="R10:R16" si="3">IF(($H10      =0),0,((($J10      -$H10      )/$H10      )*100))</f>
        <v>44.87813552352268</v>
      </c>
      <c r="S10" s="23">
        <f t="shared" ref="S10:S16" si="4">IF(($I10      =0),0,((($K10      -$I10      )/$I10      )*100))</f>
        <v>29.012216326809977</v>
      </c>
      <c r="T10" s="22">
        <f t="shared" ref="T10:T15" si="5">IF(($E10      =0),0,(($P10      /$E10      )*100))</f>
        <v>39.911169236732896</v>
      </c>
      <c r="U10" s="24">
        <f t="shared" ref="U10:U15" si="6">IF(($E10      =0),0,(($Q10      /$E10      )*100))</f>
        <v>23.589201193346387</v>
      </c>
      <c r="V10" s="20">
        <v>0</v>
      </c>
      <c r="W10" s="21">
        <v>0</v>
      </c>
    </row>
    <row r="11" spans="1:23" ht="12.95" customHeight="1" x14ac:dyDescent="0.25">
      <c r="A11" s="18" t="s">
        <v>37</v>
      </c>
      <c r="B11" s="19">
        <v>155217000</v>
      </c>
      <c r="C11" s="19">
        <v>0</v>
      </c>
      <c r="D11" s="19"/>
      <c r="E11" s="19">
        <f t="shared" si="0"/>
        <v>155217000</v>
      </c>
      <c r="F11" s="20">
        <v>155217000</v>
      </c>
      <c r="G11" s="21">
        <v>85369000</v>
      </c>
      <c r="H11" s="20">
        <v>27763000</v>
      </c>
      <c r="I11" s="21">
        <v>9223377</v>
      </c>
      <c r="J11" s="20"/>
      <c r="K11" s="21">
        <v>17506640</v>
      </c>
      <c r="L11" s="20"/>
      <c r="M11" s="21"/>
      <c r="N11" s="20"/>
      <c r="O11" s="21"/>
      <c r="P11" s="20">
        <f t="shared" si="1"/>
        <v>27763000</v>
      </c>
      <c r="Q11" s="21">
        <f t="shared" si="2"/>
        <v>26730017</v>
      </c>
      <c r="R11" s="22">
        <f t="shared" si="3"/>
        <v>-100</v>
      </c>
      <c r="S11" s="23">
        <f t="shared" si="4"/>
        <v>89.807269072921997</v>
      </c>
      <c r="T11" s="22">
        <f t="shared" si="5"/>
        <v>17.886571702841827</v>
      </c>
      <c r="U11" s="24">
        <f t="shared" si="6"/>
        <v>17.221062770186254</v>
      </c>
      <c r="V11" s="20">
        <v>0</v>
      </c>
      <c r="W11" s="21">
        <v>0</v>
      </c>
    </row>
    <row r="12" spans="1:23" ht="12.95" customHeight="1" x14ac:dyDescent="0.25">
      <c r="A12" s="18" t="s">
        <v>38</v>
      </c>
      <c r="B12" s="19">
        <v>0</v>
      </c>
      <c r="C12" s="19">
        <v>0</v>
      </c>
      <c r="D12" s="19"/>
      <c r="E12" s="19">
        <f t="shared" si="0"/>
        <v>0</v>
      </c>
      <c r="F12" s="20">
        <v>0</v>
      </c>
      <c r="G12" s="21">
        <v>0</v>
      </c>
      <c r="H12" s="20"/>
      <c r="I12" s="21"/>
      <c r="J12" s="20"/>
      <c r="K12" s="21"/>
      <c r="L12" s="20"/>
      <c r="M12" s="21"/>
      <c r="N12" s="20"/>
      <c r="O12" s="21"/>
      <c r="P12" s="20">
        <f t="shared" si="1"/>
        <v>0</v>
      </c>
      <c r="Q12" s="21">
        <f t="shared" si="2"/>
        <v>0</v>
      </c>
      <c r="R12" s="22">
        <f t="shared" si="3"/>
        <v>0</v>
      </c>
      <c r="S12" s="23">
        <f t="shared" si="4"/>
        <v>0</v>
      </c>
      <c r="T12" s="22">
        <f t="shared" si="5"/>
        <v>0</v>
      </c>
      <c r="U12" s="24">
        <f t="shared" si="6"/>
        <v>0</v>
      </c>
      <c r="V12" s="20">
        <v>0</v>
      </c>
      <c r="W12" s="21">
        <v>0</v>
      </c>
    </row>
    <row r="13" spans="1:23" ht="12.95" customHeight="1" x14ac:dyDescent="0.25">
      <c r="A13" s="18" t="s">
        <v>39</v>
      </c>
      <c r="B13" s="19">
        <v>566611000</v>
      </c>
      <c r="C13" s="19">
        <v>0</v>
      </c>
      <c r="D13" s="19"/>
      <c r="E13" s="19">
        <f t="shared" si="0"/>
        <v>566611000</v>
      </c>
      <c r="F13" s="20">
        <v>566611000</v>
      </c>
      <c r="G13" s="21">
        <v>226644000</v>
      </c>
      <c r="H13" s="20">
        <v>50440000</v>
      </c>
      <c r="I13" s="21">
        <v>18415326</v>
      </c>
      <c r="J13" s="20">
        <v>66671000</v>
      </c>
      <c r="K13" s="21">
        <v>57022436</v>
      </c>
      <c r="L13" s="20"/>
      <c r="M13" s="21"/>
      <c r="N13" s="20"/>
      <c r="O13" s="21"/>
      <c r="P13" s="20">
        <f t="shared" si="1"/>
        <v>117111000</v>
      </c>
      <c r="Q13" s="21">
        <f t="shared" si="2"/>
        <v>75437762</v>
      </c>
      <c r="R13" s="22">
        <f t="shared" si="3"/>
        <v>32.178826328310869</v>
      </c>
      <c r="S13" s="23">
        <f t="shared" si="4"/>
        <v>209.646628031456</v>
      </c>
      <c r="T13" s="22">
        <f t="shared" si="5"/>
        <v>20.668677452432092</v>
      </c>
      <c r="U13" s="24">
        <f t="shared" si="6"/>
        <v>13.313854125669991</v>
      </c>
      <c r="V13" s="20">
        <v>0</v>
      </c>
      <c r="W13" s="21">
        <v>0</v>
      </c>
    </row>
    <row r="14" spans="1:23" ht="12.95" customHeight="1" x14ac:dyDescent="0.25">
      <c r="A14" s="18" t="s">
        <v>40</v>
      </c>
      <c r="B14" s="19">
        <v>90755000</v>
      </c>
      <c r="C14" s="19">
        <v>24000000</v>
      </c>
      <c r="D14" s="19"/>
      <c r="E14" s="19">
        <f t="shared" si="0"/>
        <v>114755000</v>
      </c>
      <c r="F14" s="20">
        <v>90755000</v>
      </c>
      <c r="G14" s="21">
        <v>0</v>
      </c>
      <c r="H14" s="20"/>
      <c r="I14" s="21"/>
      <c r="J14" s="20"/>
      <c r="K14" s="21"/>
      <c r="L14" s="20"/>
      <c r="M14" s="21"/>
      <c r="N14" s="20"/>
      <c r="O14" s="21"/>
      <c r="P14" s="20">
        <f t="shared" si="1"/>
        <v>0</v>
      </c>
      <c r="Q14" s="21">
        <f t="shared" si="2"/>
        <v>0</v>
      </c>
      <c r="R14" s="22">
        <f t="shared" si="3"/>
        <v>0</v>
      </c>
      <c r="S14" s="23">
        <f t="shared" si="4"/>
        <v>0</v>
      </c>
      <c r="T14" s="22">
        <f t="shared" si="5"/>
        <v>0</v>
      </c>
      <c r="U14" s="24">
        <f t="shared" si="6"/>
        <v>0</v>
      </c>
      <c r="V14" s="20">
        <v>0</v>
      </c>
      <c r="W14" s="21">
        <v>0</v>
      </c>
    </row>
    <row r="15" spans="1:23" ht="12.95" customHeight="1" x14ac:dyDescent="0.25">
      <c r="A15" s="18" t="s">
        <v>41</v>
      </c>
      <c r="B15" s="19">
        <v>1009068000</v>
      </c>
      <c r="C15" s="19">
        <v>0</v>
      </c>
      <c r="D15" s="19"/>
      <c r="E15" s="19">
        <f t="shared" si="0"/>
        <v>1009068000</v>
      </c>
      <c r="F15" s="20">
        <v>1009068000</v>
      </c>
      <c r="G15" s="21">
        <v>718662000</v>
      </c>
      <c r="H15" s="20">
        <v>189680000</v>
      </c>
      <c r="I15" s="21">
        <v>115513617</v>
      </c>
      <c r="J15" s="20">
        <v>241901000</v>
      </c>
      <c r="K15" s="21">
        <v>204376184</v>
      </c>
      <c r="L15" s="20"/>
      <c r="M15" s="21"/>
      <c r="N15" s="20"/>
      <c r="O15" s="21"/>
      <c r="P15" s="20">
        <f t="shared" si="1"/>
        <v>431581000</v>
      </c>
      <c r="Q15" s="21">
        <f t="shared" si="2"/>
        <v>319889801</v>
      </c>
      <c r="R15" s="22">
        <f t="shared" si="3"/>
        <v>27.531105018979336</v>
      </c>
      <c r="S15" s="23">
        <f t="shared" si="4"/>
        <v>76.928217908716334</v>
      </c>
      <c r="T15" s="22">
        <f t="shared" si="5"/>
        <v>42.770259288769438</v>
      </c>
      <c r="U15" s="24">
        <f t="shared" si="6"/>
        <v>31.701510800065009</v>
      </c>
      <c r="V15" s="20">
        <v>0</v>
      </c>
      <c r="W15" s="21">
        <v>0</v>
      </c>
    </row>
    <row r="16" spans="1:23" ht="12.95" customHeight="1" x14ac:dyDescent="0.25">
      <c r="A16" s="25" t="s">
        <v>42</v>
      </c>
      <c r="B16" s="26">
        <f>SUM(B9:B15)</f>
        <v>2715024000</v>
      </c>
      <c r="C16" s="26">
        <f>SUM(C9:C15)</f>
        <v>24000000</v>
      </c>
      <c r="D16" s="26"/>
      <c r="E16" s="26">
        <f t="shared" si="0"/>
        <v>2739024000</v>
      </c>
      <c r="F16" s="27">
        <f t="shared" ref="F16:O16" si="7">SUM(F9:F15)</f>
        <v>2715024000</v>
      </c>
      <c r="G16" s="28">
        <f t="shared" si="7"/>
        <v>1694615000</v>
      </c>
      <c r="H16" s="27">
        <f t="shared" si="7"/>
        <v>359338000</v>
      </c>
      <c r="I16" s="28">
        <f t="shared" si="7"/>
        <v>200023521</v>
      </c>
      <c r="J16" s="27">
        <f t="shared" si="7"/>
        <v>438929000</v>
      </c>
      <c r="K16" s="28">
        <f t="shared" si="7"/>
        <v>363726582</v>
      </c>
      <c r="L16" s="27">
        <f t="shared" si="7"/>
        <v>0</v>
      </c>
      <c r="M16" s="28">
        <f t="shared" si="7"/>
        <v>0</v>
      </c>
      <c r="N16" s="27">
        <f t="shared" si="7"/>
        <v>0</v>
      </c>
      <c r="O16" s="28">
        <f t="shared" si="7"/>
        <v>0</v>
      </c>
      <c r="P16" s="27">
        <f t="shared" si="1"/>
        <v>798267000</v>
      </c>
      <c r="Q16" s="28">
        <f t="shared" si="2"/>
        <v>563750103</v>
      </c>
      <c r="R16" s="29">
        <f t="shared" si="3"/>
        <v>22.149341288703113</v>
      </c>
      <c r="S16" s="30">
        <f t="shared" si="4"/>
        <v>81.841905482705698</v>
      </c>
      <c r="T16" s="29">
        <f>IF((SUM($E9:$E13)+$E15)=0,0,(P16/(SUM($E9:$E13)+$E15)*100))</f>
        <v>30.418642296197529</v>
      </c>
      <c r="U16" s="31">
        <f>IF((SUM($E9:$E13)+$E15)=0,0,(Q16/(SUM($E9:$E13)+$E15)*100))</f>
        <v>21.482176674723512</v>
      </c>
      <c r="V16" s="27">
        <f>SUM(V9:V15)</f>
        <v>0</v>
      </c>
      <c r="W16" s="28">
        <f>SUM(W9:W15)</f>
        <v>0</v>
      </c>
    </row>
    <row r="17" spans="1:23" ht="12.95" customHeight="1" x14ac:dyDescent="0.25">
      <c r="A17" s="11" t="s">
        <v>43</v>
      </c>
      <c r="B17" s="32" t="s">
        <v>1</v>
      </c>
      <c r="C17" s="32"/>
      <c r="D17" s="32"/>
      <c r="E17" s="32"/>
      <c r="F17" s="33"/>
      <c r="G17" s="34"/>
      <c r="H17" s="33"/>
      <c r="I17" s="34"/>
      <c r="J17" s="33"/>
      <c r="K17" s="34"/>
      <c r="L17" s="33"/>
      <c r="M17" s="34"/>
      <c r="N17" s="33"/>
      <c r="O17" s="34"/>
      <c r="P17" s="33"/>
      <c r="Q17" s="34"/>
      <c r="R17" s="15"/>
      <c r="S17" s="16"/>
      <c r="T17" s="15"/>
      <c r="U17" s="17"/>
      <c r="V17" s="33"/>
      <c r="W17" s="34"/>
    </row>
    <row r="18" spans="1:23" ht="12.95" customHeight="1" x14ac:dyDescent="0.25">
      <c r="A18" s="18" t="s">
        <v>44</v>
      </c>
      <c r="B18" s="19">
        <v>0</v>
      </c>
      <c r="C18" s="19">
        <v>0</v>
      </c>
      <c r="D18" s="19"/>
      <c r="E18" s="19">
        <f t="shared" ref="E18:E24" si="8">$B18      +$C18      +$D18</f>
        <v>0</v>
      </c>
      <c r="F18" s="20">
        <v>0</v>
      </c>
      <c r="G18" s="21">
        <v>0</v>
      </c>
      <c r="H18" s="20"/>
      <c r="I18" s="21"/>
      <c r="J18" s="20"/>
      <c r="K18" s="21"/>
      <c r="L18" s="20"/>
      <c r="M18" s="21"/>
      <c r="N18" s="20"/>
      <c r="O18" s="21"/>
      <c r="P18" s="20">
        <f t="shared" ref="P18:P24" si="9">$H18      +$J18      +$L18      +$N18</f>
        <v>0</v>
      </c>
      <c r="Q18" s="21">
        <f t="shared" ref="Q18:Q24" si="10">$I18      +$K18      +$M18      +$O18</f>
        <v>0</v>
      </c>
      <c r="R18" s="22">
        <f t="shared" ref="R18:R24" si="11">IF(($H18      =0),0,((($J18      -$H18      )/$H18      )*100))</f>
        <v>0</v>
      </c>
      <c r="S18" s="23">
        <f t="shared" ref="S18:S24" si="12">IF(($I18      =0),0,((($K18      -$I18      )/$I18      )*100))</f>
        <v>0</v>
      </c>
      <c r="T18" s="22">
        <f t="shared" ref="T18:T23" si="13">IF(($E18      =0),0,(($P18      /$E18      )*100))</f>
        <v>0</v>
      </c>
      <c r="U18" s="24">
        <f t="shared" ref="U18:U23" si="14">IF(($E18      =0),0,(($Q18      /$E18      )*100))</f>
        <v>0</v>
      </c>
      <c r="V18" s="20">
        <v>0</v>
      </c>
      <c r="W18" s="21">
        <v>0</v>
      </c>
    </row>
    <row r="19" spans="1:23" ht="12.95" customHeight="1" x14ac:dyDescent="0.25">
      <c r="A19" s="18" t="s">
        <v>45</v>
      </c>
      <c r="B19" s="19">
        <v>135302000</v>
      </c>
      <c r="C19" s="19">
        <v>0</v>
      </c>
      <c r="D19" s="19"/>
      <c r="E19" s="19">
        <f t="shared" si="8"/>
        <v>135302000</v>
      </c>
      <c r="F19" s="20">
        <v>135302000</v>
      </c>
      <c r="G19" s="21">
        <v>0</v>
      </c>
      <c r="H19" s="20"/>
      <c r="I19" s="21"/>
      <c r="J19" s="20"/>
      <c r="K19" s="21"/>
      <c r="L19" s="20"/>
      <c r="M19" s="21"/>
      <c r="N19" s="20"/>
      <c r="O19" s="21"/>
      <c r="P19" s="20">
        <f t="shared" si="9"/>
        <v>0</v>
      </c>
      <c r="Q19" s="21">
        <f t="shared" si="10"/>
        <v>0</v>
      </c>
      <c r="R19" s="22">
        <f t="shared" si="11"/>
        <v>0</v>
      </c>
      <c r="S19" s="23">
        <f t="shared" si="12"/>
        <v>0</v>
      </c>
      <c r="T19" s="22">
        <f t="shared" si="13"/>
        <v>0</v>
      </c>
      <c r="U19" s="24">
        <f t="shared" si="14"/>
        <v>0</v>
      </c>
      <c r="V19" s="20">
        <v>0</v>
      </c>
      <c r="W19" s="21">
        <v>0</v>
      </c>
    </row>
    <row r="20" spans="1:23" ht="12.95" customHeight="1" x14ac:dyDescent="0.25">
      <c r="A20" s="18" t="s">
        <v>46</v>
      </c>
      <c r="B20" s="19">
        <v>157139000</v>
      </c>
      <c r="C20" s="19">
        <v>0</v>
      </c>
      <c r="D20" s="19"/>
      <c r="E20" s="19">
        <f t="shared" si="8"/>
        <v>157139000</v>
      </c>
      <c r="F20" s="20">
        <v>157139000</v>
      </c>
      <c r="G20" s="21">
        <v>157139000</v>
      </c>
      <c r="H20" s="20"/>
      <c r="I20" s="21"/>
      <c r="J20" s="20">
        <v>26192000</v>
      </c>
      <c r="K20" s="21">
        <v>7974812</v>
      </c>
      <c r="L20" s="20"/>
      <c r="M20" s="21"/>
      <c r="N20" s="20"/>
      <c r="O20" s="21"/>
      <c r="P20" s="20">
        <f t="shared" si="9"/>
        <v>26192000</v>
      </c>
      <c r="Q20" s="21">
        <f t="shared" si="10"/>
        <v>7974812</v>
      </c>
      <c r="R20" s="22">
        <f t="shared" si="11"/>
        <v>0</v>
      </c>
      <c r="S20" s="23">
        <f t="shared" si="12"/>
        <v>0</v>
      </c>
      <c r="T20" s="22">
        <f t="shared" si="13"/>
        <v>16.668045488389261</v>
      </c>
      <c r="U20" s="24">
        <f t="shared" si="14"/>
        <v>5.0750049319392385</v>
      </c>
      <c r="V20" s="20">
        <v>0</v>
      </c>
      <c r="W20" s="21" t="s">
        <v>1</v>
      </c>
    </row>
    <row r="21" spans="1:23" ht="12.95" customHeight="1" x14ac:dyDescent="0.25">
      <c r="A21" s="18" t="s">
        <v>47</v>
      </c>
      <c r="B21" s="19">
        <v>0</v>
      </c>
      <c r="C21" s="19">
        <v>0</v>
      </c>
      <c r="D21" s="19"/>
      <c r="E21" s="19">
        <f t="shared" si="8"/>
        <v>0</v>
      </c>
      <c r="F21" s="20">
        <v>0</v>
      </c>
      <c r="G21" s="21">
        <v>0</v>
      </c>
      <c r="H21" s="20"/>
      <c r="I21" s="21"/>
      <c r="J21" s="20"/>
      <c r="K21" s="21"/>
      <c r="L21" s="20"/>
      <c r="M21" s="21"/>
      <c r="N21" s="20"/>
      <c r="O21" s="21"/>
      <c r="P21" s="20">
        <f t="shared" si="9"/>
        <v>0</v>
      </c>
      <c r="Q21" s="21">
        <f t="shared" si="10"/>
        <v>0</v>
      </c>
      <c r="R21" s="22">
        <f t="shared" si="11"/>
        <v>0</v>
      </c>
      <c r="S21" s="23">
        <f t="shared" si="12"/>
        <v>0</v>
      </c>
      <c r="T21" s="22">
        <f t="shared" si="13"/>
        <v>0</v>
      </c>
      <c r="U21" s="24">
        <f t="shared" si="14"/>
        <v>0</v>
      </c>
      <c r="V21" s="20">
        <v>0</v>
      </c>
      <c r="W21" s="21">
        <v>0</v>
      </c>
    </row>
    <row r="22" spans="1:23" ht="12.95" customHeight="1" x14ac:dyDescent="0.25">
      <c r="A22" s="18" t="s">
        <v>48</v>
      </c>
      <c r="B22" s="19">
        <v>0</v>
      </c>
      <c r="C22" s="19">
        <v>0</v>
      </c>
      <c r="D22" s="19"/>
      <c r="E22" s="19">
        <f t="shared" si="8"/>
        <v>0</v>
      </c>
      <c r="F22" s="20">
        <v>0</v>
      </c>
      <c r="G22" s="21">
        <v>0</v>
      </c>
      <c r="H22" s="20"/>
      <c r="I22" s="21"/>
      <c r="J22" s="20"/>
      <c r="K22" s="21"/>
      <c r="L22" s="20"/>
      <c r="M22" s="21"/>
      <c r="N22" s="20"/>
      <c r="O22" s="21"/>
      <c r="P22" s="20">
        <f t="shared" si="9"/>
        <v>0</v>
      </c>
      <c r="Q22" s="21">
        <f t="shared" si="10"/>
        <v>0</v>
      </c>
      <c r="R22" s="22">
        <f t="shared" si="11"/>
        <v>0</v>
      </c>
      <c r="S22" s="23">
        <f t="shared" si="12"/>
        <v>0</v>
      </c>
      <c r="T22" s="22">
        <f t="shared" si="13"/>
        <v>0</v>
      </c>
      <c r="U22" s="24">
        <f t="shared" si="14"/>
        <v>0</v>
      </c>
      <c r="V22" s="20">
        <v>0</v>
      </c>
      <c r="W22" s="21" t="s">
        <v>1</v>
      </c>
    </row>
    <row r="23" spans="1:23" ht="12.95" customHeight="1" x14ac:dyDescent="0.25">
      <c r="A23" s="18" t="s">
        <v>49</v>
      </c>
      <c r="B23" s="19">
        <v>0</v>
      </c>
      <c r="C23" s="19">
        <v>0</v>
      </c>
      <c r="D23" s="19"/>
      <c r="E23" s="19">
        <f t="shared" si="8"/>
        <v>0</v>
      </c>
      <c r="F23" s="20">
        <v>0</v>
      </c>
      <c r="G23" s="21">
        <v>0</v>
      </c>
      <c r="H23" s="20"/>
      <c r="I23" s="21"/>
      <c r="J23" s="20"/>
      <c r="K23" s="21"/>
      <c r="L23" s="20"/>
      <c r="M23" s="21"/>
      <c r="N23" s="20"/>
      <c r="O23" s="21"/>
      <c r="P23" s="20">
        <f t="shared" si="9"/>
        <v>0</v>
      </c>
      <c r="Q23" s="21">
        <f t="shared" si="10"/>
        <v>0</v>
      </c>
      <c r="R23" s="22">
        <f t="shared" si="11"/>
        <v>0</v>
      </c>
      <c r="S23" s="23">
        <f t="shared" si="12"/>
        <v>0</v>
      </c>
      <c r="T23" s="22">
        <f t="shared" si="13"/>
        <v>0</v>
      </c>
      <c r="U23" s="24">
        <f t="shared" si="14"/>
        <v>0</v>
      </c>
      <c r="V23" s="20">
        <v>0</v>
      </c>
      <c r="W23" s="21" t="s">
        <v>1</v>
      </c>
    </row>
    <row r="24" spans="1:23" ht="12.95" customHeight="1" x14ac:dyDescent="0.25">
      <c r="A24" s="25" t="s">
        <v>42</v>
      </c>
      <c r="B24" s="26">
        <f>SUM(B18:B23)</f>
        <v>292441000</v>
      </c>
      <c r="C24" s="26">
        <f>SUM(C18:C23)</f>
        <v>0</v>
      </c>
      <c r="D24" s="26"/>
      <c r="E24" s="26">
        <f t="shared" si="8"/>
        <v>292441000</v>
      </c>
      <c r="F24" s="27">
        <f t="shared" ref="F24:O24" si="15">SUM(F18:F23)</f>
        <v>292441000</v>
      </c>
      <c r="G24" s="28">
        <f t="shared" si="15"/>
        <v>157139000</v>
      </c>
      <c r="H24" s="27">
        <f t="shared" si="15"/>
        <v>0</v>
      </c>
      <c r="I24" s="28">
        <f t="shared" si="15"/>
        <v>0</v>
      </c>
      <c r="J24" s="27">
        <f t="shared" si="15"/>
        <v>26192000</v>
      </c>
      <c r="K24" s="28">
        <f t="shared" si="15"/>
        <v>7974812</v>
      </c>
      <c r="L24" s="27">
        <f t="shared" si="15"/>
        <v>0</v>
      </c>
      <c r="M24" s="28">
        <f t="shared" si="15"/>
        <v>0</v>
      </c>
      <c r="N24" s="27">
        <f t="shared" si="15"/>
        <v>0</v>
      </c>
      <c r="O24" s="28">
        <f t="shared" si="15"/>
        <v>0</v>
      </c>
      <c r="P24" s="27">
        <f t="shared" si="9"/>
        <v>26192000</v>
      </c>
      <c r="Q24" s="28">
        <f t="shared" si="10"/>
        <v>7974812</v>
      </c>
      <c r="R24" s="29">
        <f t="shared" si="11"/>
        <v>0</v>
      </c>
      <c r="S24" s="30">
        <f t="shared" si="12"/>
        <v>0</v>
      </c>
      <c r="T24" s="29">
        <f>IF(($E24-$E19-$E23)   =0,0,($P24   /($E24-$E19-$E23)   )*100)</f>
        <v>16.668045488389261</v>
      </c>
      <c r="U24" s="31">
        <f>IF(($E24-$E19-$E23)   =0,0,($Q24   /($E24-$E19-$E23)   )*100)</f>
        <v>5.0750049319392385</v>
      </c>
      <c r="V24" s="27">
        <f>SUM(V18:V23)</f>
        <v>0</v>
      </c>
      <c r="W24" s="28">
        <f>SUM(W18:W23)</f>
        <v>0</v>
      </c>
    </row>
    <row r="25" spans="1:23" ht="12.95" customHeight="1" x14ac:dyDescent="0.25">
      <c r="A25" s="11" t="s">
        <v>50</v>
      </c>
      <c r="B25" s="32" t="s">
        <v>1</v>
      </c>
      <c r="C25" s="32"/>
      <c r="D25" s="32"/>
      <c r="E25" s="32"/>
      <c r="F25" s="33"/>
      <c r="G25" s="34"/>
      <c r="H25" s="33"/>
      <c r="I25" s="34"/>
      <c r="J25" s="33"/>
      <c r="K25" s="34"/>
      <c r="L25" s="33"/>
      <c r="M25" s="34"/>
      <c r="N25" s="33"/>
      <c r="O25" s="34"/>
      <c r="P25" s="33"/>
      <c r="Q25" s="34"/>
      <c r="R25" s="15"/>
      <c r="S25" s="16"/>
      <c r="T25" s="15"/>
      <c r="U25" s="17"/>
      <c r="V25" s="33"/>
      <c r="W25" s="34"/>
    </row>
    <row r="26" spans="1:23" ht="12.95" customHeight="1" x14ac:dyDescent="0.25">
      <c r="A26" s="18" t="s">
        <v>51</v>
      </c>
      <c r="B26" s="19">
        <v>0</v>
      </c>
      <c r="C26" s="19">
        <v>0</v>
      </c>
      <c r="D26" s="19"/>
      <c r="E26" s="19">
        <f>$B26      +$C26      +$D26</f>
        <v>0</v>
      </c>
      <c r="F26" s="20">
        <v>0</v>
      </c>
      <c r="G26" s="21">
        <v>0</v>
      </c>
      <c r="H26" s="20"/>
      <c r="I26" s="21"/>
      <c r="J26" s="20"/>
      <c r="K26" s="21"/>
      <c r="L26" s="20"/>
      <c r="M26" s="21"/>
      <c r="N26" s="20"/>
      <c r="O26" s="21"/>
      <c r="P26" s="20">
        <f>$H26      +$J26      +$L26      +$N26</f>
        <v>0</v>
      </c>
      <c r="Q26" s="21">
        <f>$I26      +$K26      +$M26      +$O26</f>
        <v>0</v>
      </c>
      <c r="R26" s="22">
        <f>IF(($H26      =0),0,((($J26      -$H26      )/$H26      )*100))</f>
        <v>0</v>
      </c>
      <c r="S26" s="23">
        <f>IF(($I26      =0),0,((($K26      -$I26      )/$I26      )*100))</f>
        <v>0</v>
      </c>
      <c r="T26" s="22">
        <f>IF(($E26      =0),0,(($P26      /$E26      )*100))</f>
        <v>0</v>
      </c>
      <c r="U26" s="24">
        <f>IF(($E26      =0),0,(($Q26      /$E26      )*100))</f>
        <v>0</v>
      </c>
      <c r="V26" s="20">
        <v>0</v>
      </c>
      <c r="W26" s="21" t="s">
        <v>1</v>
      </c>
    </row>
    <row r="27" spans="1:23" ht="12.95" customHeight="1" x14ac:dyDescent="0.25">
      <c r="A27" s="18" t="s">
        <v>52</v>
      </c>
      <c r="B27" s="19">
        <v>0</v>
      </c>
      <c r="C27" s="19">
        <v>0</v>
      </c>
      <c r="D27" s="19"/>
      <c r="E27" s="19">
        <f>$B27      +$C27      +$D27</f>
        <v>0</v>
      </c>
      <c r="F27" s="20">
        <v>0</v>
      </c>
      <c r="G27" s="21">
        <v>0</v>
      </c>
      <c r="H27" s="20"/>
      <c r="I27" s="21"/>
      <c r="J27" s="20"/>
      <c r="K27" s="21"/>
      <c r="L27" s="20"/>
      <c r="M27" s="21"/>
      <c r="N27" s="20"/>
      <c r="O27" s="21"/>
      <c r="P27" s="20">
        <f>$H27      +$J27      +$L27      +$N27</f>
        <v>0</v>
      </c>
      <c r="Q27" s="21">
        <f>$I27      +$K27      +$M27      +$O27</f>
        <v>0</v>
      </c>
      <c r="R27" s="22">
        <f>IF(($H27      =0),0,((($J27      -$H27      )/$H27      )*100))</f>
        <v>0</v>
      </c>
      <c r="S27" s="23">
        <f>IF(($I27      =0),0,((($K27      -$I27      )/$I27      )*100))</f>
        <v>0</v>
      </c>
      <c r="T27" s="22">
        <f>IF(($E27      =0),0,(($P27      /$E27      )*100))</f>
        <v>0</v>
      </c>
      <c r="U27" s="24">
        <f>IF(($E27      =0),0,(($Q27      /$E27      )*100))</f>
        <v>0</v>
      </c>
      <c r="V27" s="20">
        <v>0</v>
      </c>
      <c r="W27" s="21" t="s">
        <v>1</v>
      </c>
    </row>
    <row r="28" spans="1:23" ht="12.95" customHeight="1" x14ac:dyDescent="0.25">
      <c r="A28" s="18" t="s">
        <v>53</v>
      </c>
      <c r="B28" s="19">
        <v>6514533000</v>
      </c>
      <c r="C28" s="19">
        <v>0</v>
      </c>
      <c r="D28" s="19"/>
      <c r="E28" s="19">
        <f>$B28      +$C28      +$D28</f>
        <v>6514533000</v>
      </c>
      <c r="F28" s="20">
        <v>6514533000</v>
      </c>
      <c r="G28" s="21">
        <v>2718203000</v>
      </c>
      <c r="H28" s="20">
        <v>542579000</v>
      </c>
      <c r="I28" s="21">
        <v>153569031</v>
      </c>
      <c r="J28" s="20">
        <v>1084028000</v>
      </c>
      <c r="K28" s="21">
        <v>635564738</v>
      </c>
      <c r="L28" s="20"/>
      <c r="M28" s="21"/>
      <c r="N28" s="20"/>
      <c r="O28" s="21"/>
      <c r="P28" s="20">
        <f>$H28      +$J28      +$L28      +$N28</f>
        <v>1626607000</v>
      </c>
      <c r="Q28" s="21">
        <f>$I28      +$K28      +$M28      +$O28</f>
        <v>789133769</v>
      </c>
      <c r="R28" s="22">
        <f>IF(($H28      =0),0,((($J28      -$H28      )/$H28      )*100))</f>
        <v>99.791735397057394</v>
      </c>
      <c r="S28" s="23">
        <f>IF(($I28      =0),0,((($K28      -$I28      )/$I28      )*100))</f>
        <v>313.86256972605366</v>
      </c>
      <c r="T28" s="22">
        <f>IF(($E28      =0),0,(($P28      /$E28      )*100))</f>
        <v>24.968896465794248</v>
      </c>
      <c r="U28" s="24">
        <f>IF(($E28      =0),0,(($Q28      /$E28      )*100))</f>
        <v>12.113435744358037</v>
      </c>
      <c r="V28" s="20">
        <v>0</v>
      </c>
      <c r="W28" s="21">
        <v>0</v>
      </c>
    </row>
    <row r="29" spans="1:23" ht="12.95" customHeight="1" x14ac:dyDescent="0.25">
      <c r="A29" s="18" t="s">
        <v>54</v>
      </c>
      <c r="B29" s="19">
        <v>109870000</v>
      </c>
      <c r="C29" s="19">
        <v>0</v>
      </c>
      <c r="D29" s="19"/>
      <c r="E29" s="19">
        <f>$B29      +$C29      +$D29</f>
        <v>109870000</v>
      </c>
      <c r="F29" s="20">
        <v>109870000</v>
      </c>
      <c r="G29" s="21">
        <v>74810000</v>
      </c>
      <c r="H29" s="20">
        <v>8658000</v>
      </c>
      <c r="I29" s="21">
        <v>8303808</v>
      </c>
      <c r="J29" s="20">
        <v>16600000</v>
      </c>
      <c r="K29" s="21">
        <v>13835456</v>
      </c>
      <c r="L29" s="20"/>
      <c r="M29" s="21"/>
      <c r="N29" s="20"/>
      <c r="O29" s="21"/>
      <c r="P29" s="20">
        <f>$H29      +$J29      +$L29      +$N29</f>
        <v>25258000</v>
      </c>
      <c r="Q29" s="21">
        <f>$I29      +$K29      +$M29      +$O29</f>
        <v>22139264</v>
      </c>
      <c r="R29" s="22">
        <f>IF(($H29      =0),0,((($J29      -$H29      )/$H29      )*100))</f>
        <v>91.730191730191734</v>
      </c>
      <c r="S29" s="23">
        <f>IF(($I29      =0),0,((($K29      -$I29      )/$I29      )*100))</f>
        <v>66.615798438499539</v>
      </c>
      <c r="T29" s="22">
        <f>IF(($E29      =0),0,(($P29      /$E29      )*100))</f>
        <v>22.988986984618183</v>
      </c>
      <c r="U29" s="24">
        <f>IF(($E29      =0),0,(($Q29      /$E29      )*100))</f>
        <v>20.150417766451262</v>
      </c>
      <c r="V29" s="20">
        <v>0</v>
      </c>
      <c r="W29" s="21">
        <v>0</v>
      </c>
    </row>
    <row r="30" spans="1:23" ht="12.95" customHeight="1" x14ac:dyDescent="0.25">
      <c r="A30" s="25" t="s">
        <v>42</v>
      </c>
      <c r="B30" s="26">
        <f>SUM(B26:B29)</f>
        <v>6624403000</v>
      </c>
      <c r="C30" s="26">
        <f>SUM(C26:C29)</f>
        <v>0</v>
      </c>
      <c r="D30" s="26"/>
      <c r="E30" s="26">
        <f>$B30      +$C30      +$D30</f>
        <v>6624403000</v>
      </c>
      <c r="F30" s="27">
        <f t="shared" ref="F30:O30" si="16">SUM(F26:F29)</f>
        <v>6624403000</v>
      </c>
      <c r="G30" s="28">
        <f t="shared" si="16"/>
        <v>2793013000</v>
      </c>
      <c r="H30" s="27">
        <f t="shared" si="16"/>
        <v>551237000</v>
      </c>
      <c r="I30" s="28">
        <f t="shared" si="16"/>
        <v>161872839</v>
      </c>
      <c r="J30" s="27">
        <f t="shared" si="16"/>
        <v>1100628000</v>
      </c>
      <c r="K30" s="28">
        <f t="shared" si="16"/>
        <v>649400194</v>
      </c>
      <c r="L30" s="27">
        <f t="shared" si="16"/>
        <v>0</v>
      </c>
      <c r="M30" s="28">
        <f t="shared" si="16"/>
        <v>0</v>
      </c>
      <c r="N30" s="27">
        <f t="shared" si="16"/>
        <v>0</v>
      </c>
      <c r="O30" s="28">
        <f t="shared" si="16"/>
        <v>0</v>
      </c>
      <c r="P30" s="27">
        <f>$H30      +$J30      +$L30      +$N30</f>
        <v>1651865000</v>
      </c>
      <c r="Q30" s="28">
        <f>$I30      +$K30      +$M30      +$O30</f>
        <v>811273033</v>
      </c>
      <c r="R30" s="29">
        <f>IF(($H30      =0),0,((($J30      -$H30      )/$H30      )*100))</f>
        <v>99.665116819081447</v>
      </c>
      <c r="S30" s="30">
        <f>IF(($I30      =0),0,((($K30      -$I30      )/$I30      )*100))</f>
        <v>301.17922068445341</v>
      </c>
      <c r="T30" s="29">
        <f>IF($E30   =0,0,($P30   /$E30   )*100)</f>
        <v>24.936058388959729</v>
      </c>
      <c r="U30" s="31">
        <f>IF($E30   =0,0,($Q30   /$E30   )*100)</f>
        <v>12.246734279300338</v>
      </c>
      <c r="V30" s="27">
        <f>SUM(V26:V29)</f>
        <v>0</v>
      </c>
      <c r="W30" s="28">
        <f>SUM(W26:W29)</f>
        <v>0</v>
      </c>
    </row>
    <row r="31" spans="1:23" ht="12.95" customHeight="1" x14ac:dyDescent="0.25">
      <c r="A31" s="11" t="s">
        <v>55</v>
      </c>
      <c r="B31" s="32" t="s">
        <v>1</v>
      </c>
      <c r="C31" s="32"/>
      <c r="D31" s="32"/>
      <c r="E31" s="32"/>
      <c r="F31" s="33"/>
      <c r="G31" s="34"/>
      <c r="H31" s="33"/>
      <c r="I31" s="34"/>
      <c r="J31" s="33"/>
      <c r="K31" s="34"/>
      <c r="L31" s="33"/>
      <c r="M31" s="34"/>
      <c r="N31" s="33"/>
      <c r="O31" s="34"/>
      <c r="P31" s="33"/>
      <c r="Q31" s="34"/>
      <c r="R31" s="15"/>
      <c r="S31" s="16"/>
      <c r="T31" s="15"/>
      <c r="U31" s="17"/>
      <c r="V31" s="33"/>
      <c r="W31" s="34"/>
    </row>
    <row r="32" spans="1:23" ht="12.95" customHeight="1" x14ac:dyDescent="0.25">
      <c r="A32" s="18" t="s">
        <v>56</v>
      </c>
      <c r="B32" s="19">
        <v>758693000</v>
      </c>
      <c r="C32" s="19">
        <v>0</v>
      </c>
      <c r="D32" s="19"/>
      <c r="E32" s="19">
        <f>$B32      +$C32      +$D32</f>
        <v>758693000</v>
      </c>
      <c r="F32" s="20">
        <v>758693000</v>
      </c>
      <c r="G32" s="21">
        <v>504042000</v>
      </c>
      <c r="H32" s="20">
        <v>247963000</v>
      </c>
      <c r="I32" s="21">
        <v>82698192</v>
      </c>
      <c r="J32" s="20">
        <v>248454000</v>
      </c>
      <c r="K32" s="21">
        <v>155763458</v>
      </c>
      <c r="L32" s="20"/>
      <c r="M32" s="21"/>
      <c r="N32" s="20"/>
      <c r="O32" s="21"/>
      <c r="P32" s="20">
        <f>$H32      +$J32      +$L32      +$N32</f>
        <v>496417000</v>
      </c>
      <c r="Q32" s="21">
        <f>$I32      +$K32      +$M32      +$O32</f>
        <v>238461650</v>
      </c>
      <c r="R32" s="22">
        <f>IF(($H32      =0),0,((($J32      -$H32      )/$H32      )*100))</f>
        <v>0.19801341329149913</v>
      </c>
      <c r="S32" s="23">
        <f>IF(($I32      =0),0,((($K32      -$I32      )/$I32      )*100))</f>
        <v>88.351709067593646</v>
      </c>
      <c r="T32" s="22">
        <f>IF(($E32      =0),0,(($P32      /$E32      )*100))</f>
        <v>65.430549642609066</v>
      </c>
      <c r="U32" s="24">
        <f>IF(($E32      =0),0,(($Q32      /$E32      )*100))</f>
        <v>31.430585230126017</v>
      </c>
      <c r="V32" s="20">
        <v>0</v>
      </c>
      <c r="W32" s="21">
        <v>0</v>
      </c>
    </row>
    <row r="33" spans="1:23" ht="12.95" customHeight="1" x14ac:dyDescent="0.25">
      <c r="A33" s="25" t="s">
        <v>42</v>
      </c>
      <c r="B33" s="26">
        <f>B32</f>
        <v>758693000</v>
      </c>
      <c r="C33" s="26">
        <f>C32</f>
        <v>0</v>
      </c>
      <c r="D33" s="26"/>
      <c r="E33" s="26">
        <f>$B33      +$C33      +$D33</f>
        <v>758693000</v>
      </c>
      <c r="F33" s="27">
        <f t="shared" ref="F33:O33" si="17">F32</f>
        <v>758693000</v>
      </c>
      <c r="G33" s="28">
        <f t="shared" si="17"/>
        <v>504042000</v>
      </c>
      <c r="H33" s="27">
        <f t="shared" si="17"/>
        <v>247963000</v>
      </c>
      <c r="I33" s="28">
        <f t="shared" si="17"/>
        <v>82698192</v>
      </c>
      <c r="J33" s="27">
        <f t="shared" si="17"/>
        <v>248454000</v>
      </c>
      <c r="K33" s="28">
        <f t="shared" si="17"/>
        <v>155763458</v>
      </c>
      <c r="L33" s="27">
        <f t="shared" si="17"/>
        <v>0</v>
      </c>
      <c r="M33" s="28">
        <f t="shared" si="17"/>
        <v>0</v>
      </c>
      <c r="N33" s="27">
        <f t="shared" si="17"/>
        <v>0</v>
      </c>
      <c r="O33" s="28">
        <f t="shared" si="17"/>
        <v>0</v>
      </c>
      <c r="P33" s="27">
        <f>$H33      +$J33      +$L33      +$N33</f>
        <v>496417000</v>
      </c>
      <c r="Q33" s="28">
        <f>$I33      +$K33      +$M33      +$O33</f>
        <v>238461650</v>
      </c>
      <c r="R33" s="29">
        <f>IF(($H33      =0),0,((($J33      -$H33      )/$H33      )*100))</f>
        <v>0.19801341329149913</v>
      </c>
      <c r="S33" s="30">
        <f>IF(($I33      =0),0,((($K33      -$I33      )/$I33      )*100))</f>
        <v>88.351709067593646</v>
      </c>
      <c r="T33" s="29">
        <f>IF($E33   =0,0,($P33   /$E33   )*100)</f>
        <v>65.430549642609066</v>
      </c>
      <c r="U33" s="31">
        <f>IF($E33   =0,0,($Q33   /$E33   )*100)</f>
        <v>31.430585230126017</v>
      </c>
      <c r="V33" s="27">
        <f>V32</f>
        <v>0</v>
      </c>
      <c r="W33" s="28">
        <f>W32</f>
        <v>0</v>
      </c>
    </row>
    <row r="34" spans="1:23" ht="12.95" customHeight="1" x14ac:dyDescent="0.25">
      <c r="A34" s="11" t="s">
        <v>57</v>
      </c>
      <c r="B34" s="32" t="s">
        <v>1</v>
      </c>
      <c r="C34" s="32"/>
      <c r="D34" s="32"/>
      <c r="E34" s="32"/>
      <c r="F34" s="33"/>
      <c r="G34" s="34"/>
      <c r="H34" s="33"/>
      <c r="I34" s="34"/>
      <c r="J34" s="33"/>
      <c r="K34" s="34"/>
      <c r="L34" s="33"/>
      <c r="M34" s="34"/>
      <c r="N34" s="33"/>
      <c r="O34" s="34"/>
      <c r="P34" s="33"/>
      <c r="Q34" s="34"/>
      <c r="R34" s="15"/>
      <c r="S34" s="16"/>
      <c r="T34" s="15"/>
      <c r="U34" s="17"/>
      <c r="V34" s="33"/>
      <c r="W34" s="34"/>
    </row>
    <row r="35" spans="1:23" ht="12.95" customHeight="1" x14ac:dyDescent="0.25">
      <c r="A35" s="18" t="s">
        <v>58</v>
      </c>
      <c r="B35" s="19">
        <v>2003157000</v>
      </c>
      <c r="C35" s="19">
        <v>0</v>
      </c>
      <c r="D35" s="19"/>
      <c r="E35" s="19">
        <f t="shared" ref="E35:E40" si="18">$B35      +$C35      +$D35</f>
        <v>2003157000</v>
      </c>
      <c r="F35" s="20">
        <v>2003157000</v>
      </c>
      <c r="G35" s="21">
        <v>1319096000</v>
      </c>
      <c r="H35" s="20">
        <v>202459000</v>
      </c>
      <c r="I35" s="21">
        <v>131887253</v>
      </c>
      <c r="J35" s="20">
        <v>363053000</v>
      </c>
      <c r="K35" s="21">
        <v>303622664</v>
      </c>
      <c r="L35" s="20"/>
      <c r="M35" s="21"/>
      <c r="N35" s="20"/>
      <c r="O35" s="21"/>
      <c r="P35" s="20">
        <f t="shared" ref="P35:P40" si="19">$H35      +$J35      +$L35      +$N35</f>
        <v>565512000</v>
      </c>
      <c r="Q35" s="21">
        <f t="shared" ref="Q35:Q40" si="20">$I35      +$K35      +$M35      +$O35</f>
        <v>435509917</v>
      </c>
      <c r="R35" s="22">
        <f t="shared" ref="R35:R40" si="21">IF(($H35      =0),0,((($J35      -$H35      )/$H35      )*100))</f>
        <v>79.32173921633516</v>
      </c>
      <c r="S35" s="23">
        <f t="shared" ref="S35:S40" si="22">IF(($I35      =0),0,((($K35      -$I35      )/$I35      )*100))</f>
        <v>130.21380542363713</v>
      </c>
      <c r="T35" s="22">
        <f t="shared" ref="T35:T39" si="23">IF(($E35      =0),0,(($P35      /$E35      )*100))</f>
        <v>28.231037307609935</v>
      </c>
      <c r="U35" s="24">
        <f t="shared" ref="U35:U39" si="24">IF(($E35      =0),0,(($Q35      /$E35      )*100))</f>
        <v>21.741177401471777</v>
      </c>
      <c r="V35" s="20">
        <v>0</v>
      </c>
      <c r="W35" s="21">
        <v>0</v>
      </c>
    </row>
    <row r="36" spans="1:23" ht="12.95" customHeight="1" x14ac:dyDescent="0.25">
      <c r="A36" s="18" t="s">
        <v>59</v>
      </c>
      <c r="B36" s="19">
        <v>2824257000</v>
      </c>
      <c r="C36" s="19">
        <v>0</v>
      </c>
      <c r="D36" s="19"/>
      <c r="E36" s="19">
        <f t="shared" si="18"/>
        <v>2824257000</v>
      </c>
      <c r="F36" s="20">
        <v>2824257000</v>
      </c>
      <c r="G36" s="21">
        <v>0</v>
      </c>
      <c r="H36" s="20"/>
      <c r="I36" s="21"/>
      <c r="J36" s="20"/>
      <c r="K36" s="21"/>
      <c r="L36" s="20"/>
      <c r="M36" s="21"/>
      <c r="N36" s="20"/>
      <c r="O36" s="21"/>
      <c r="P36" s="20">
        <f t="shared" si="19"/>
        <v>0</v>
      </c>
      <c r="Q36" s="21">
        <f t="shared" si="20"/>
        <v>0</v>
      </c>
      <c r="R36" s="22">
        <f t="shared" si="21"/>
        <v>0</v>
      </c>
      <c r="S36" s="23">
        <f t="shared" si="22"/>
        <v>0</v>
      </c>
      <c r="T36" s="22">
        <f t="shared" si="23"/>
        <v>0</v>
      </c>
      <c r="U36" s="24">
        <f t="shared" si="24"/>
        <v>0</v>
      </c>
      <c r="V36" s="20">
        <v>0</v>
      </c>
      <c r="W36" s="21">
        <v>0</v>
      </c>
    </row>
    <row r="37" spans="1:23" ht="12.95" customHeight="1" x14ac:dyDescent="0.25">
      <c r="A37" s="18" t="s">
        <v>60</v>
      </c>
      <c r="B37" s="19">
        <v>0</v>
      </c>
      <c r="C37" s="19">
        <v>0</v>
      </c>
      <c r="D37" s="19"/>
      <c r="E37" s="19">
        <f t="shared" si="18"/>
        <v>0</v>
      </c>
      <c r="F37" s="20">
        <v>0</v>
      </c>
      <c r="G37" s="21">
        <v>0</v>
      </c>
      <c r="H37" s="20"/>
      <c r="I37" s="21"/>
      <c r="J37" s="20"/>
      <c r="K37" s="21"/>
      <c r="L37" s="20"/>
      <c r="M37" s="21"/>
      <c r="N37" s="20"/>
      <c r="O37" s="21"/>
      <c r="P37" s="20">
        <f t="shared" si="19"/>
        <v>0</v>
      </c>
      <c r="Q37" s="21">
        <f t="shared" si="20"/>
        <v>0</v>
      </c>
      <c r="R37" s="22">
        <f t="shared" si="21"/>
        <v>0</v>
      </c>
      <c r="S37" s="23">
        <f t="shared" si="22"/>
        <v>0</v>
      </c>
      <c r="T37" s="22">
        <f t="shared" si="23"/>
        <v>0</v>
      </c>
      <c r="U37" s="24">
        <f t="shared" si="24"/>
        <v>0</v>
      </c>
      <c r="V37" s="20">
        <v>0</v>
      </c>
      <c r="W37" s="21" t="s">
        <v>1</v>
      </c>
    </row>
    <row r="38" spans="1:23" ht="12.95" customHeight="1" x14ac:dyDescent="0.25">
      <c r="A38" s="18" t="s">
        <v>61</v>
      </c>
      <c r="B38" s="19">
        <v>220874000</v>
      </c>
      <c r="C38" s="19">
        <v>0</v>
      </c>
      <c r="D38" s="19"/>
      <c r="E38" s="19">
        <f t="shared" si="18"/>
        <v>220874000</v>
      </c>
      <c r="F38" s="20">
        <v>220874000</v>
      </c>
      <c r="G38" s="21">
        <v>123874000</v>
      </c>
      <c r="H38" s="20">
        <v>12133000</v>
      </c>
      <c r="I38" s="21">
        <v>9937894</v>
      </c>
      <c r="J38" s="20">
        <v>45972000</v>
      </c>
      <c r="K38" s="21">
        <v>39052600</v>
      </c>
      <c r="L38" s="20"/>
      <c r="M38" s="21"/>
      <c r="N38" s="20"/>
      <c r="O38" s="21"/>
      <c r="P38" s="20">
        <f t="shared" si="19"/>
        <v>58105000</v>
      </c>
      <c r="Q38" s="21">
        <f t="shared" si="20"/>
        <v>48990494</v>
      </c>
      <c r="R38" s="22">
        <f t="shared" si="21"/>
        <v>278.90051924503416</v>
      </c>
      <c r="S38" s="23">
        <f t="shared" si="22"/>
        <v>292.9665581057717</v>
      </c>
      <c r="T38" s="22">
        <f t="shared" si="23"/>
        <v>26.306853681284352</v>
      </c>
      <c r="U38" s="24">
        <f t="shared" si="24"/>
        <v>22.180290120159004</v>
      </c>
      <c r="V38" s="20">
        <v>0</v>
      </c>
      <c r="W38" s="21">
        <v>0</v>
      </c>
    </row>
    <row r="39" spans="1:23" ht="12.95" customHeight="1" x14ac:dyDescent="0.25">
      <c r="A39" s="18" t="s">
        <v>62</v>
      </c>
      <c r="B39" s="19">
        <v>0</v>
      </c>
      <c r="C39" s="19">
        <v>0</v>
      </c>
      <c r="D39" s="19"/>
      <c r="E39" s="19">
        <f t="shared" si="18"/>
        <v>0</v>
      </c>
      <c r="F39" s="20">
        <v>0</v>
      </c>
      <c r="G39" s="21">
        <v>0</v>
      </c>
      <c r="H39" s="20"/>
      <c r="I39" s="21"/>
      <c r="J39" s="20"/>
      <c r="K39" s="21"/>
      <c r="L39" s="20"/>
      <c r="M39" s="21"/>
      <c r="N39" s="20"/>
      <c r="O39" s="21"/>
      <c r="P39" s="20">
        <f t="shared" si="19"/>
        <v>0</v>
      </c>
      <c r="Q39" s="21">
        <f t="shared" si="20"/>
        <v>0</v>
      </c>
      <c r="R39" s="22">
        <f t="shared" si="21"/>
        <v>0</v>
      </c>
      <c r="S39" s="23">
        <f t="shared" si="22"/>
        <v>0</v>
      </c>
      <c r="T39" s="22">
        <f t="shared" si="23"/>
        <v>0</v>
      </c>
      <c r="U39" s="24">
        <f t="shared" si="24"/>
        <v>0</v>
      </c>
      <c r="V39" s="20">
        <v>0</v>
      </c>
      <c r="W39" s="21" t="s">
        <v>1</v>
      </c>
    </row>
    <row r="40" spans="1:23" ht="12.95" customHeight="1" x14ac:dyDescent="0.25">
      <c r="A40" s="25" t="s">
        <v>42</v>
      </c>
      <c r="B40" s="26">
        <f>SUM(B35:B39)</f>
        <v>5048288000</v>
      </c>
      <c r="C40" s="26">
        <f>SUM(C35:C39)</f>
        <v>0</v>
      </c>
      <c r="D40" s="26"/>
      <c r="E40" s="26">
        <f t="shared" si="18"/>
        <v>5048288000</v>
      </c>
      <c r="F40" s="27">
        <f t="shared" ref="F40:O40" si="25">SUM(F35:F39)</f>
        <v>5048288000</v>
      </c>
      <c r="G40" s="28">
        <f t="shared" si="25"/>
        <v>1442970000</v>
      </c>
      <c r="H40" s="27">
        <f t="shared" si="25"/>
        <v>214592000</v>
      </c>
      <c r="I40" s="28">
        <f t="shared" si="25"/>
        <v>141825147</v>
      </c>
      <c r="J40" s="27">
        <f t="shared" si="25"/>
        <v>409025000</v>
      </c>
      <c r="K40" s="28">
        <f t="shared" si="25"/>
        <v>342675264</v>
      </c>
      <c r="L40" s="27">
        <f t="shared" si="25"/>
        <v>0</v>
      </c>
      <c r="M40" s="28">
        <f t="shared" si="25"/>
        <v>0</v>
      </c>
      <c r="N40" s="27">
        <f t="shared" si="25"/>
        <v>0</v>
      </c>
      <c r="O40" s="28">
        <f t="shared" si="25"/>
        <v>0</v>
      </c>
      <c r="P40" s="27">
        <f t="shared" si="19"/>
        <v>623617000</v>
      </c>
      <c r="Q40" s="28">
        <f t="shared" si="20"/>
        <v>484500411</v>
      </c>
      <c r="R40" s="29">
        <f t="shared" si="21"/>
        <v>90.605893975544291</v>
      </c>
      <c r="S40" s="30">
        <f t="shared" si="22"/>
        <v>141.61812714355938</v>
      </c>
      <c r="T40" s="29">
        <f>IF((+$E35+$E38) =0,0,(P40   /(+$E35+$E38) )*100)</f>
        <v>28.039941889299204</v>
      </c>
      <c r="U40" s="31">
        <f>IF((+$E35+$E38) =0,0,(Q40   /(+$E35+$E38) )*100)</f>
        <v>21.784786767810342</v>
      </c>
      <c r="V40" s="27">
        <f>SUM(V35:V39)</f>
        <v>0</v>
      </c>
      <c r="W40" s="28">
        <f>SUM(W35:W39)</f>
        <v>0</v>
      </c>
    </row>
    <row r="41" spans="1:23" ht="12.95" customHeight="1" x14ac:dyDescent="0.25">
      <c r="A41" s="11" t="s">
        <v>63</v>
      </c>
      <c r="B41" s="32" t="s">
        <v>1</v>
      </c>
      <c r="C41" s="32"/>
      <c r="D41" s="32"/>
      <c r="E41" s="32"/>
      <c r="F41" s="33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15"/>
      <c r="S41" s="16"/>
      <c r="T41" s="15"/>
      <c r="U41" s="17"/>
      <c r="V41" s="33"/>
      <c r="W41" s="34"/>
    </row>
    <row r="42" spans="1:23" ht="12.95" customHeight="1" x14ac:dyDescent="0.25">
      <c r="A42" s="18" t="s">
        <v>64</v>
      </c>
      <c r="B42" s="19">
        <v>0</v>
      </c>
      <c r="C42" s="19">
        <v>0</v>
      </c>
      <c r="D42" s="19"/>
      <c r="E42" s="19">
        <f t="shared" ref="E42:E53" si="26">$B42      +$C42      +$D42</f>
        <v>0</v>
      </c>
      <c r="F42" s="20">
        <v>0</v>
      </c>
      <c r="G42" s="21">
        <v>0</v>
      </c>
      <c r="H42" s="20"/>
      <c r="I42" s="21"/>
      <c r="J42" s="20"/>
      <c r="K42" s="21"/>
      <c r="L42" s="20"/>
      <c r="M42" s="21"/>
      <c r="N42" s="20"/>
      <c r="O42" s="21"/>
      <c r="P42" s="20">
        <f t="shared" ref="P42:P53" si="27">$H42      +$J42      +$L42      +$N42</f>
        <v>0</v>
      </c>
      <c r="Q42" s="21">
        <f t="shared" ref="Q42:Q53" si="28">$I42      +$K42      +$M42      +$O42</f>
        <v>0</v>
      </c>
      <c r="R42" s="22">
        <f t="shared" ref="R42:R53" si="29">IF(($H42      =0),0,((($J42      -$H42      )/$H42      )*100))</f>
        <v>0</v>
      </c>
      <c r="S42" s="23">
        <f t="shared" ref="S42:S53" si="30">IF(($I42      =0),0,((($K42      -$I42      )/$I42      )*100))</f>
        <v>0</v>
      </c>
      <c r="T42" s="22">
        <f t="shared" ref="T42:T52" si="31">IF(($E42      =0),0,(($P42      /$E42      )*100))</f>
        <v>0</v>
      </c>
      <c r="U42" s="24">
        <f t="shared" ref="U42:U52" si="32">IF(($E42      =0),0,(($Q42      /$E42      )*100))</f>
        <v>0</v>
      </c>
      <c r="V42" s="20">
        <v>0</v>
      </c>
      <c r="W42" s="21" t="s">
        <v>1</v>
      </c>
    </row>
    <row r="43" spans="1:23" ht="12.95" customHeight="1" x14ac:dyDescent="0.25">
      <c r="A43" s="18" t="s">
        <v>65</v>
      </c>
      <c r="B43" s="19">
        <v>2156025000</v>
      </c>
      <c r="C43" s="19">
        <v>0</v>
      </c>
      <c r="D43" s="19"/>
      <c r="E43" s="19">
        <f t="shared" si="26"/>
        <v>2156025000</v>
      </c>
      <c r="F43" s="20">
        <v>2156025000</v>
      </c>
      <c r="G43" s="21">
        <v>1116571000</v>
      </c>
      <c r="H43" s="20">
        <v>208038000</v>
      </c>
      <c r="I43" s="21">
        <v>87938050</v>
      </c>
      <c r="J43" s="20">
        <v>279028000</v>
      </c>
      <c r="K43" s="21">
        <v>454630070</v>
      </c>
      <c r="L43" s="20"/>
      <c r="M43" s="21"/>
      <c r="N43" s="20"/>
      <c r="O43" s="21"/>
      <c r="P43" s="20">
        <f t="shared" si="27"/>
        <v>487066000</v>
      </c>
      <c r="Q43" s="21">
        <f t="shared" si="28"/>
        <v>542568120</v>
      </c>
      <c r="R43" s="22">
        <f t="shared" si="29"/>
        <v>34.12357357790404</v>
      </c>
      <c r="S43" s="23">
        <f t="shared" si="30"/>
        <v>416.98902807146618</v>
      </c>
      <c r="T43" s="22">
        <f t="shared" si="31"/>
        <v>22.590925429899933</v>
      </c>
      <c r="U43" s="24">
        <f t="shared" si="32"/>
        <v>25.165205412738722</v>
      </c>
      <c r="V43" s="20">
        <v>0</v>
      </c>
      <c r="W43" s="21">
        <v>0</v>
      </c>
    </row>
    <row r="44" spans="1:23" ht="12.95" customHeight="1" x14ac:dyDescent="0.25">
      <c r="A44" s="18" t="s">
        <v>66</v>
      </c>
      <c r="B44" s="19">
        <v>3274930000</v>
      </c>
      <c r="C44" s="19">
        <v>0</v>
      </c>
      <c r="D44" s="19"/>
      <c r="E44" s="19">
        <f t="shared" si="26"/>
        <v>3274930000</v>
      </c>
      <c r="F44" s="20">
        <v>3274930000</v>
      </c>
      <c r="G44" s="21">
        <v>0</v>
      </c>
      <c r="H44" s="20"/>
      <c r="I44" s="21"/>
      <c r="J44" s="20"/>
      <c r="K44" s="21"/>
      <c r="L44" s="20"/>
      <c r="M44" s="21"/>
      <c r="N44" s="20"/>
      <c r="O44" s="21"/>
      <c r="P44" s="20">
        <f t="shared" si="27"/>
        <v>0</v>
      </c>
      <c r="Q44" s="21">
        <f t="shared" si="28"/>
        <v>0</v>
      </c>
      <c r="R44" s="22">
        <f t="shared" si="29"/>
        <v>0</v>
      </c>
      <c r="S44" s="23">
        <f t="shared" si="30"/>
        <v>0</v>
      </c>
      <c r="T44" s="22">
        <f t="shared" si="31"/>
        <v>0</v>
      </c>
      <c r="U44" s="24">
        <f t="shared" si="32"/>
        <v>0</v>
      </c>
      <c r="V44" s="20">
        <v>0</v>
      </c>
      <c r="W44" s="21">
        <v>0</v>
      </c>
    </row>
    <row r="45" spans="1:23" ht="12.95" customHeight="1" x14ac:dyDescent="0.25">
      <c r="A45" s="18" t="s">
        <v>67</v>
      </c>
      <c r="B45" s="19">
        <v>0</v>
      </c>
      <c r="C45" s="19">
        <v>0</v>
      </c>
      <c r="D45" s="19"/>
      <c r="E45" s="19">
        <f t="shared" si="26"/>
        <v>0</v>
      </c>
      <c r="F45" s="20">
        <v>0</v>
      </c>
      <c r="G45" s="21">
        <v>0</v>
      </c>
      <c r="H45" s="20"/>
      <c r="I45" s="21"/>
      <c r="J45" s="20"/>
      <c r="K45" s="21"/>
      <c r="L45" s="20"/>
      <c r="M45" s="21"/>
      <c r="N45" s="20"/>
      <c r="O45" s="21"/>
      <c r="P45" s="20">
        <f t="shared" si="27"/>
        <v>0</v>
      </c>
      <c r="Q45" s="21">
        <f t="shared" si="28"/>
        <v>0</v>
      </c>
      <c r="R45" s="22">
        <f t="shared" si="29"/>
        <v>0</v>
      </c>
      <c r="S45" s="23">
        <f t="shared" si="30"/>
        <v>0</v>
      </c>
      <c r="T45" s="22">
        <f t="shared" si="31"/>
        <v>0</v>
      </c>
      <c r="U45" s="24">
        <f t="shared" si="32"/>
        <v>0</v>
      </c>
      <c r="V45" s="20">
        <v>0</v>
      </c>
      <c r="W45" s="21" t="s">
        <v>1</v>
      </c>
    </row>
    <row r="46" spans="1:23" ht="12.95" customHeight="1" x14ac:dyDescent="0.25">
      <c r="A46" s="18" t="s">
        <v>68</v>
      </c>
      <c r="B46" s="19">
        <v>0</v>
      </c>
      <c r="C46" s="19">
        <v>0</v>
      </c>
      <c r="D46" s="19"/>
      <c r="E46" s="19">
        <f t="shared" si="26"/>
        <v>0</v>
      </c>
      <c r="F46" s="20">
        <v>0</v>
      </c>
      <c r="G46" s="21">
        <v>0</v>
      </c>
      <c r="H46" s="20"/>
      <c r="I46" s="21"/>
      <c r="J46" s="20"/>
      <c r="K46" s="21"/>
      <c r="L46" s="20"/>
      <c r="M46" s="21"/>
      <c r="N46" s="20"/>
      <c r="O46" s="21"/>
      <c r="P46" s="20">
        <f t="shared" si="27"/>
        <v>0</v>
      </c>
      <c r="Q46" s="21">
        <f t="shared" si="28"/>
        <v>0</v>
      </c>
      <c r="R46" s="22">
        <f t="shared" si="29"/>
        <v>0</v>
      </c>
      <c r="S46" s="23">
        <f t="shared" si="30"/>
        <v>0</v>
      </c>
      <c r="T46" s="22">
        <f t="shared" si="31"/>
        <v>0</v>
      </c>
      <c r="U46" s="24">
        <f t="shared" si="32"/>
        <v>0</v>
      </c>
      <c r="V46" s="20">
        <v>0</v>
      </c>
      <c r="W46" s="21" t="s">
        <v>1</v>
      </c>
    </row>
    <row r="47" spans="1:23" ht="12.95" hidden="1" customHeight="1" x14ac:dyDescent="0.25">
      <c r="A47" s="18" t="s">
        <v>69</v>
      </c>
      <c r="B47" s="19">
        <v>0</v>
      </c>
      <c r="C47" s="19">
        <v>0</v>
      </c>
      <c r="D47" s="19"/>
      <c r="E47" s="19">
        <f t="shared" si="26"/>
        <v>0</v>
      </c>
      <c r="F47" s="20">
        <v>0</v>
      </c>
      <c r="G47" s="21">
        <v>0</v>
      </c>
      <c r="H47" s="20"/>
      <c r="I47" s="21"/>
      <c r="J47" s="20"/>
      <c r="K47" s="21"/>
      <c r="L47" s="20"/>
      <c r="M47" s="21"/>
      <c r="N47" s="20"/>
      <c r="O47" s="21"/>
      <c r="P47" s="20">
        <f t="shared" si="27"/>
        <v>0</v>
      </c>
      <c r="Q47" s="21">
        <f t="shared" si="28"/>
        <v>0</v>
      </c>
      <c r="R47" s="22">
        <f t="shared" si="29"/>
        <v>0</v>
      </c>
      <c r="S47" s="23">
        <f t="shared" si="30"/>
        <v>0</v>
      </c>
      <c r="T47" s="22">
        <f t="shared" si="31"/>
        <v>0</v>
      </c>
      <c r="U47" s="24">
        <f t="shared" si="32"/>
        <v>0</v>
      </c>
      <c r="V47" s="20">
        <v>0</v>
      </c>
      <c r="W47" s="21" t="s">
        <v>1</v>
      </c>
    </row>
    <row r="48" spans="1:23" ht="12.95" customHeight="1" x14ac:dyDescent="0.25">
      <c r="A48" s="18" t="s">
        <v>70</v>
      </c>
      <c r="B48" s="19">
        <v>0</v>
      </c>
      <c r="C48" s="19">
        <v>0</v>
      </c>
      <c r="D48" s="19"/>
      <c r="E48" s="19">
        <f t="shared" si="26"/>
        <v>0</v>
      </c>
      <c r="F48" s="20">
        <v>0</v>
      </c>
      <c r="G48" s="21">
        <v>0</v>
      </c>
      <c r="H48" s="20"/>
      <c r="I48" s="21"/>
      <c r="J48" s="20"/>
      <c r="K48" s="21"/>
      <c r="L48" s="20"/>
      <c r="M48" s="21"/>
      <c r="N48" s="20"/>
      <c r="O48" s="21"/>
      <c r="P48" s="20">
        <f t="shared" si="27"/>
        <v>0</v>
      </c>
      <c r="Q48" s="21">
        <f t="shared" si="28"/>
        <v>0</v>
      </c>
      <c r="R48" s="22">
        <f t="shared" si="29"/>
        <v>0</v>
      </c>
      <c r="S48" s="23">
        <f t="shared" si="30"/>
        <v>0</v>
      </c>
      <c r="T48" s="22">
        <f t="shared" si="31"/>
        <v>0</v>
      </c>
      <c r="U48" s="24">
        <f t="shared" si="32"/>
        <v>0</v>
      </c>
      <c r="V48" s="20">
        <v>0</v>
      </c>
      <c r="W48" s="21" t="s">
        <v>1</v>
      </c>
    </row>
    <row r="49" spans="1:23" ht="12.95" customHeight="1" x14ac:dyDescent="0.25">
      <c r="A49" s="18" t="s">
        <v>71</v>
      </c>
      <c r="B49" s="19">
        <v>0</v>
      </c>
      <c r="C49" s="19">
        <v>0</v>
      </c>
      <c r="D49" s="19"/>
      <c r="E49" s="19">
        <f t="shared" si="26"/>
        <v>0</v>
      </c>
      <c r="F49" s="20">
        <v>0</v>
      </c>
      <c r="G49" s="21">
        <v>0</v>
      </c>
      <c r="H49" s="20"/>
      <c r="I49" s="21"/>
      <c r="J49" s="20"/>
      <c r="K49" s="21"/>
      <c r="L49" s="20"/>
      <c r="M49" s="21"/>
      <c r="N49" s="20"/>
      <c r="O49" s="21"/>
      <c r="P49" s="20">
        <f t="shared" si="27"/>
        <v>0</v>
      </c>
      <c r="Q49" s="21">
        <f t="shared" si="28"/>
        <v>0</v>
      </c>
      <c r="R49" s="22">
        <f t="shared" si="29"/>
        <v>0</v>
      </c>
      <c r="S49" s="23">
        <f t="shared" si="30"/>
        <v>0</v>
      </c>
      <c r="T49" s="22">
        <f t="shared" si="31"/>
        <v>0</v>
      </c>
      <c r="U49" s="24">
        <f t="shared" si="32"/>
        <v>0</v>
      </c>
      <c r="V49" s="20">
        <v>0</v>
      </c>
      <c r="W49" s="21" t="s">
        <v>1</v>
      </c>
    </row>
    <row r="50" spans="1:23" ht="12.95" customHeight="1" x14ac:dyDescent="0.25">
      <c r="A50" s="18" t="s">
        <v>72</v>
      </c>
      <c r="B50" s="19">
        <v>0</v>
      </c>
      <c r="C50" s="19">
        <v>0</v>
      </c>
      <c r="D50" s="19"/>
      <c r="E50" s="19">
        <f t="shared" si="26"/>
        <v>0</v>
      </c>
      <c r="F50" s="20">
        <v>0</v>
      </c>
      <c r="G50" s="21">
        <v>0</v>
      </c>
      <c r="H50" s="20"/>
      <c r="I50" s="21"/>
      <c r="J50" s="20"/>
      <c r="K50" s="21"/>
      <c r="L50" s="20"/>
      <c r="M50" s="21"/>
      <c r="N50" s="20"/>
      <c r="O50" s="21"/>
      <c r="P50" s="20">
        <f t="shared" si="27"/>
        <v>0</v>
      </c>
      <c r="Q50" s="21">
        <f t="shared" si="28"/>
        <v>0</v>
      </c>
      <c r="R50" s="22">
        <f t="shared" si="29"/>
        <v>0</v>
      </c>
      <c r="S50" s="23">
        <f t="shared" si="30"/>
        <v>0</v>
      </c>
      <c r="T50" s="22">
        <f t="shared" si="31"/>
        <v>0</v>
      </c>
      <c r="U50" s="24">
        <f t="shared" si="32"/>
        <v>0</v>
      </c>
      <c r="V50" s="20">
        <v>0</v>
      </c>
      <c r="W50" s="21" t="s">
        <v>1</v>
      </c>
    </row>
    <row r="51" spans="1:23" ht="12.95" customHeight="1" x14ac:dyDescent="0.25">
      <c r="A51" s="18" t="s">
        <v>73</v>
      </c>
      <c r="B51" s="19">
        <v>3620327000</v>
      </c>
      <c r="C51" s="19">
        <v>0</v>
      </c>
      <c r="D51" s="19"/>
      <c r="E51" s="19">
        <f t="shared" si="26"/>
        <v>3620327000</v>
      </c>
      <c r="F51" s="20">
        <v>3620327000</v>
      </c>
      <c r="G51" s="21">
        <v>2049191000</v>
      </c>
      <c r="H51" s="20">
        <v>403598000</v>
      </c>
      <c r="I51" s="21">
        <v>53261301</v>
      </c>
      <c r="J51" s="20">
        <v>685874000</v>
      </c>
      <c r="K51" s="21">
        <v>470895007</v>
      </c>
      <c r="L51" s="20"/>
      <c r="M51" s="21"/>
      <c r="N51" s="20"/>
      <c r="O51" s="21"/>
      <c r="P51" s="20">
        <f t="shared" si="27"/>
        <v>1089472000</v>
      </c>
      <c r="Q51" s="21">
        <f t="shared" si="28"/>
        <v>524156308</v>
      </c>
      <c r="R51" s="22">
        <f t="shared" si="29"/>
        <v>69.939890683303688</v>
      </c>
      <c r="S51" s="23">
        <f t="shared" si="30"/>
        <v>784.12223914695596</v>
      </c>
      <c r="T51" s="22">
        <f t="shared" si="31"/>
        <v>30.093193239174255</v>
      </c>
      <c r="U51" s="24">
        <f t="shared" si="32"/>
        <v>14.478148189376263</v>
      </c>
      <c r="V51" s="20">
        <v>0</v>
      </c>
      <c r="W51" s="21">
        <v>0</v>
      </c>
    </row>
    <row r="52" spans="1:23" ht="12.95" customHeight="1" x14ac:dyDescent="0.25">
      <c r="A52" s="18" t="s">
        <v>74</v>
      </c>
      <c r="B52" s="19">
        <v>729692000</v>
      </c>
      <c r="C52" s="19">
        <v>0</v>
      </c>
      <c r="D52" s="19"/>
      <c r="E52" s="19">
        <f t="shared" si="26"/>
        <v>729692000</v>
      </c>
      <c r="F52" s="20">
        <v>729692000</v>
      </c>
      <c r="G52" s="21">
        <v>0</v>
      </c>
      <c r="H52" s="20"/>
      <c r="I52" s="21"/>
      <c r="J52" s="20"/>
      <c r="K52" s="21"/>
      <c r="L52" s="20"/>
      <c r="M52" s="21"/>
      <c r="N52" s="20"/>
      <c r="O52" s="21"/>
      <c r="P52" s="20">
        <f t="shared" si="27"/>
        <v>0</v>
      </c>
      <c r="Q52" s="21">
        <f t="shared" si="28"/>
        <v>0</v>
      </c>
      <c r="R52" s="22">
        <f t="shared" si="29"/>
        <v>0</v>
      </c>
      <c r="S52" s="23">
        <f t="shared" si="30"/>
        <v>0</v>
      </c>
      <c r="T52" s="22">
        <f t="shared" si="31"/>
        <v>0</v>
      </c>
      <c r="U52" s="24">
        <f t="shared" si="32"/>
        <v>0</v>
      </c>
      <c r="V52" s="20">
        <v>0</v>
      </c>
      <c r="W52" s="21">
        <v>0</v>
      </c>
    </row>
    <row r="53" spans="1:23" ht="12.95" customHeight="1" x14ac:dyDescent="0.25">
      <c r="A53" s="25" t="s">
        <v>42</v>
      </c>
      <c r="B53" s="26">
        <f>SUM(B42:B52)</f>
        <v>9780974000</v>
      </c>
      <c r="C53" s="26">
        <f>SUM(C42:C52)</f>
        <v>0</v>
      </c>
      <c r="D53" s="26"/>
      <c r="E53" s="26">
        <f t="shared" si="26"/>
        <v>9780974000</v>
      </c>
      <c r="F53" s="27">
        <f t="shared" ref="F53:O53" si="33">SUM(F42:F52)</f>
        <v>9780974000</v>
      </c>
      <c r="G53" s="28">
        <f t="shared" si="33"/>
        <v>3165762000</v>
      </c>
      <c r="H53" s="27">
        <f t="shared" si="33"/>
        <v>611636000</v>
      </c>
      <c r="I53" s="28">
        <f t="shared" si="33"/>
        <v>141199351</v>
      </c>
      <c r="J53" s="27">
        <f t="shared" si="33"/>
        <v>964902000</v>
      </c>
      <c r="K53" s="28">
        <f t="shared" si="33"/>
        <v>925525077</v>
      </c>
      <c r="L53" s="27">
        <f t="shared" si="33"/>
        <v>0</v>
      </c>
      <c r="M53" s="28">
        <f t="shared" si="33"/>
        <v>0</v>
      </c>
      <c r="N53" s="27">
        <f t="shared" si="33"/>
        <v>0</v>
      </c>
      <c r="O53" s="28">
        <f t="shared" si="33"/>
        <v>0</v>
      </c>
      <c r="P53" s="27">
        <f t="shared" si="27"/>
        <v>1576538000</v>
      </c>
      <c r="Q53" s="28">
        <f t="shared" si="28"/>
        <v>1066724428</v>
      </c>
      <c r="R53" s="29">
        <f t="shared" si="29"/>
        <v>57.75755514717904</v>
      </c>
      <c r="S53" s="30">
        <f t="shared" si="30"/>
        <v>555.47403047199555</v>
      </c>
      <c r="T53" s="29">
        <f>IF((+$E43+$E45+$E47+$E48+$E51) =0,0,(P53   /(+$E43+$E45+$E47+$E48+$E51) )*100)</f>
        <v>27.292969680518087</v>
      </c>
      <c r="U53" s="31">
        <f>IF((+$E43+$E45+$E47+$E48+$E51) =0,0,(Q53   /(+$E43+$E45+$E47+$E48+$E51) )*100)</f>
        <v>18.467095287821795</v>
      </c>
      <c r="V53" s="27">
        <f>SUM(V42:V52)</f>
        <v>0</v>
      </c>
      <c r="W53" s="28">
        <f>SUM(W42:W52)</f>
        <v>0</v>
      </c>
    </row>
    <row r="54" spans="1:23" ht="12.95" customHeight="1" x14ac:dyDescent="0.25">
      <c r="A54" s="11" t="s">
        <v>75</v>
      </c>
      <c r="B54" s="32" t="s">
        <v>1</v>
      </c>
      <c r="C54" s="32"/>
      <c r="D54" s="32"/>
      <c r="E54" s="32"/>
      <c r="F54" s="33"/>
      <c r="G54" s="34"/>
      <c r="H54" s="33"/>
      <c r="I54" s="34"/>
      <c r="J54" s="33"/>
      <c r="K54" s="34"/>
      <c r="L54" s="33"/>
      <c r="M54" s="34"/>
      <c r="N54" s="33"/>
      <c r="O54" s="34"/>
      <c r="P54" s="33"/>
      <c r="Q54" s="34"/>
      <c r="R54" s="15"/>
      <c r="S54" s="16"/>
      <c r="T54" s="15"/>
      <c r="U54" s="17"/>
      <c r="V54" s="33"/>
      <c r="W54" s="34"/>
    </row>
    <row r="55" spans="1:23" ht="12.95" customHeight="1" x14ac:dyDescent="0.25">
      <c r="A55" s="35" t="s">
        <v>76</v>
      </c>
      <c r="B55" s="19">
        <v>0</v>
      </c>
      <c r="C55" s="19">
        <v>0</v>
      </c>
      <c r="D55" s="19"/>
      <c r="E55" s="19">
        <f>$B55      +$C55      +$D55</f>
        <v>0</v>
      </c>
      <c r="F55" s="20">
        <v>0</v>
      </c>
      <c r="G55" s="21">
        <v>0</v>
      </c>
      <c r="H55" s="20"/>
      <c r="I55" s="21"/>
      <c r="J55" s="20"/>
      <c r="K55" s="21"/>
      <c r="L55" s="20"/>
      <c r="M55" s="21"/>
      <c r="N55" s="20"/>
      <c r="O55" s="21"/>
      <c r="P55" s="20">
        <f>$H55      +$J55      +$L55      +$N55</f>
        <v>0</v>
      </c>
      <c r="Q55" s="21">
        <f>$I55      +$K55      +$M55      +$O55</f>
        <v>0</v>
      </c>
      <c r="R55" s="22">
        <f>IF(($H55      =0),0,((($J55      -$H55      )/$H55      )*100))</f>
        <v>0</v>
      </c>
      <c r="S55" s="23">
        <f>IF(($I55      =0),0,((($K55      -$I55      )/$I55      )*100))</f>
        <v>0</v>
      </c>
      <c r="T55" s="22">
        <f>IF(($E55      =0),0,(($P55      /$E55      )*100))</f>
        <v>0</v>
      </c>
      <c r="U55" s="24">
        <f>IF(($E55      =0),0,(($Q55      /$E55      )*100))</f>
        <v>0</v>
      </c>
      <c r="V55" s="20">
        <v>0</v>
      </c>
      <c r="W55" s="21" t="s">
        <v>1</v>
      </c>
    </row>
    <row r="56" spans="1:23" ht="12.95" customHeight="1" x14ac:dyDescent="0.25">
      <c r="A56" s="35" t="s">
        <v>77</v>
      </c>
      <c r="B56" s="19">
        <v>0</v>
      </c>
      <c r="C56" s="19">
        <v>0</v>
      </c>
      <c r="D56" s="19"/>
      <c r="E56" s="19">
        <f>$B56      +$C56      +$D56</f>
        <v>0</v>
      </c>
      <c r="F56" s="20">
        <v>0</v>
      </c>
      <c r="G56" s="21">
        <v>0</v>
      </c>
      <c r="H56" s="20"/>
      <c r="I56" s="21"/>
      <c r="J56" s="20"/>
      <c r="K56" s="21"/>
      <c r="L56" s="20"/>
      <c r="M56" s="21"/>
      <c r="N56" s="20"/>
      <c r="O56" s="21"/>
      <c r="P56" s="20">
        <f>$H56      +$J56      +$L56      +$N56</f>
        <v>0</v>
      </c>
      <c r="Q56" s="21">
        <f>$I56      +$K56      +$M56      +$O56</f>
        <v>0</v>
      </c>
      <c r="R56" s="22">
        <f>IF(($H56      =0),0,((($J56      -$H56      )/$H56      )*100))</f>
        <v>0</v>
      </c>
      <c r="S56" s="23">
        <f>IF(($I56      =0),0,((($K56      -$I56      )/$I56      )*100))</f>
        <v>0</v>
      </c>
      <c r="T56" s="22">
        <f>IF(($E56      =0),0,(($P56      /$E56      )*100))</f>
        <v>0</v>
      </c>
      <c r="U56" s="24">
        <f>IF(($E56      =0),0,(($Q56      /$E56      )*100))</f>
        <v>0</v>
      </c>
      <c r="V56" s="20">
        <v>0</v>
      </c>
      <c r="W56" s="21" t="s">
        <v>1</v>
      </c>
    </row>
    <row r="57" spans="1:23" ht="12.95" hidden="1" customHeight="1" x14ac:dyDescent="0.25">
      <c r="A57" s="35" t="s">
        <v>78</v>
      </c>
      <c r="B57" s="19">
        <v>0</v>
      </c>
      <c r="C57" s="19">
        <v>0</v>
      </c>
      <c r="D57" s="19"/>
      <c r="E57" s="19">
        <f>$B57      +$C57      +$D57</f>
        <v>0</v>
      </c>
      <c r="F57" s="20">
        <v>0</v>
      </c>
      <c r="G57" s="21">
        <v>0</v>
      </c>
      <c r="H57" s="20"/>
      <c r="I57" s="21"/>
      <c r="J57" s="20"/>
      <c r="K57" s="21"/>
      <c r="L57" s="20"/>
      <c r="M57" s="21"/>
      <c r="N57" s="20"/>
      <c r="O57" s="21"/>
      <c r="P57" s="20">
        <f>$H57      +$J57      +$L57      +$N57</f>
        <v>0</v>
      </c>
      <c r="Q57" s="21">
        <f>$I57      +$K57      +$M57      +$O57</f>
        <v>0</v>
      </c>
      <c r="R57" s="22">
        <f>IF(($H57      =0),0,((($J57      -$H57      )/$H57      )*100))</f>
        <v>0</v>
      </c>
      <c r="S57" s="23">
        <f>IF(($I57      =0),0,((($K57      -$I57      )/$I57      )*100))</f>
        <v>0</v>
      </c>
      <c r="T57" s="22">
        <f>IF(($E57      =0),0,(($P57      /$E57      )*100))</f>
        <v>0</v>
      </c>
      <c r="U57" s="24">
        <f>IF(($E57      =0),0,(($Q57      /$E57      )*100))</f>
        <v>0</v>
      </c>
      <c r="V57" s="20">
        <v>0</v>
      </c>
      <c r="W57" s="21" t="s">
        <v>1</v>
      </c>
    </row>
    <row r="58" spans="1:23" ht="12.95" hidden="1" customHeight="1" x14ac:dyDescent="0.25">
      <c r="A58" s="18" t="s">
        <v>79</v>
      </c>
      <c r="B58" s="19">
        <v>0</v>
      </c>
      <c r="C58" s="19">
        <v>0</v>
      </c>
      <c r="D58" s="19"/>
      <c r="E58" s="19">
        <f>$B58      +$C58      +$D58</f>
        <v>0</v>
      </c>
      <c r="F58" s="20">
        <v>0</v>
      </c>
      <c r="G58" s="21">
        <v>0</v>
      </c>
      <c r="H58" s="20"/>
      <c r="I58" s="21"/>
      <c r="J58" s="20"/>
      <c r="K58" s="21"/>
      <c r="L58" s="20"/>
      <c r="M58" s="21"/>
      <c r="N58" s="20"/>
      <c r="O58" s="21"/>
      <c r="P58" s="20">
        <f>$H58      +$J58      +$L58      +$N58</f>
        <v>0</v>
      </c>
      <c r="Q58" s="21">
        <f>$I58      +$K58      +$M58      +$O58</f>
        <v>0</v>
      </c>
      <c r="R58" s="22">
        <f>IF(($H58      =0),0,((($J58      -$H58      )/$H58      )*100))</f>
        <v>0</v>
      </c>
      <c r="S58" s="23">
        <f>IF(($I58      =0),0,((($K58      -$I58      )/$I58      )*100))</f>
        <v>0</v>
      </c>
      <c r="T58" s="22">
        <f>IF(($E58      =0),0,(($P58      /$E58      )*100))</f>
        <v>0</v>
      </c>
      <c r="U58" s="24">
        <f>IF(($E58      =0),0,(($Q58      /$E58      )*100))</f>
        <v>0</v>
      </c>
      <c r="V58" s="20">
        <v>0</v>
      </c>
      <c r="W58" s="21" t="s">
        <v>1</v>
      </c>
    </row>
    <row r="59" spans="1:23" ht="12.95" customHeight="1" x14ac:dyDescent="0.25">
      <c r="A59" s="36" t="s">
        <v>42</v>
      </c>
      <c r="B59" s="37">
        <f>SUM(B55:B58)</f>
        <v>0</v>
      </c>
      <c r="C59" s="37">
        <f>SUM(C55:C58)</f>
        <v>0</v>
      </c>
      <c r="D59" s="37"/>
      <c r="E59" s="37">
        <f>$B59      +$C59      +$D59</f>
        <v>0</v>
      </c>
      <c r="F59" s="38">
        <f t="shared" ref="F59:O59" si="34">SUM(F55:F58)</f>
        <v>0</v>
      </c>
      <c r="G59" s="39">
        <f t="shared" si="34"/>
        <v>0</v>
      </c>
      <c r="H59" s="38">
        <f t="shared" si="34"/>
        <v>0</v>
      </c>
      <c r="I59" s="39">
        <f t="shared" si="34"/>
        <v>0</v>
      </c>
      <c r="J59" s="38">
        <f t="shared" si="34"/>
        <v>0</v>
      </c>
      <c r="K59" s="39">
        <f t="shared" si="34"/>
        <v>0</v>
      </c>
      <c r="L59" s="38">
        <f t="shared" si="34"/>
        <v>0</v>
      </c>
      <c r="M59" s="39">
        <f t="shared" si="34"/>
        <v>0</v>
      </c>
      <c r="N59" s="38">
        <f t="shared" si="34"/>
        <v>0</v>
      </c>
      <c r="O59" s="39">
        <f t="shared" si="34"/>
        <v>0</v>
      </c>
      <c r="P59" s="38">
        <f>$H59      +$J59      +$L59      +$N59</f>
        <v>0</v>
      </c>
      <c r="Q59" s="39">
        <f>$I59      +$K59      +$M59      +$O59</f>
        <v>0</v>
      </c>
      <c r="R59" s="40">
        <f>IF(($H59      =0),0,((($J59      -$H59      )/$H59      )*100))</f>
        <v>0</v>
      </c>
      <c r="S59" s="41">
        <f>IF(($I59      =0),0,((($K59      -$I59      )/$I59      )*100))</f>
        <v>0</v>
      </c>
      <c r="T59" s="40">
        <f>IF($E59   =0,0,($P59   /$E59   )*100)</f>
        <v>0</v>
      </c>
      <c r="U59" s="42">
        <f>IF($E59   =0,0,($Q59   /$E59   )*100)</f>
        <v>0</v>
      </c>
      <c r="V59" s="38">
        <f>SUM(V55:V58)</f>
        <v>0</v>
      </c>
      <c r="W59" s="39" t="s">
        <v>1</v>
      </c>
    </row>
    <row r="60" spans="1:23" ht="12.95" customHeight="1" x14ac:dyDescent="0.25">
      <c r="A60" s="11" t="s">
        <v>80</v>
      </c>
      <c r="B60" s="32" t="s">
        <v>1</v>
      </c>
      <c r="C60" s="32"/>
      <c r="D60" s="32"/>
      <c r="E60" s="32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15"/>
      <c r="S60" s="16"/>
      <c r="T60" s="15"/>
      <c r="U60" s="17"/>
      <c r="V60" s="33"/>
      <c r="W60" s="34"/>
    </row>
    <row r="61" spans="1:23" ht="12.95" customHeight="1" x14ac:dyDescent="0.25">
      <c r="A61" s="18" t="s">
        <v>81</v>
      </c>
      <c r="B61" s="19">
        <v>0</v>
      </c>
      <c r="C61" s="19">
        <v>0</v>
      </c>
      <c r="D61" s="19"/>
      <c r="E61" s="19">
        <f t="shared" ref="E61:E67" si="35">$B61      +$C61      +$D61</f>
        <v>0</v>
      </c>
      <c r="F61" s="20">
        <v>0</v>
      </c>
      <c r="G61" s="21">
        <v>0</v>
      </c>
      <c r="H61" s="20"/>
      <c r="I61" s="21"/>
      <c r="J61" s="20"/>
      <c r="K61" s="21"/>
      <c r="L61" s="20"/>
      <c r="M61" s="21"/>
      <c r="N61" s="20"/>
      <c r="O61" s="21"/>
      <c r="P61" s="20">
        <f t="shared" ref="P61:P67" si="36">$H61      +$J61      +$L61      +$N61</f>
        <v>0</v>
      </c>
      <c r="Q61" s="21">
        <f t="shared" ref="Q61:Q67" si="37">$I61      +$K61      +$M61      +$O61</f>
        <v>0</v>
      </c>
      <c r="R61" s="22">
        <f t="shared" ref="R61:R67" si="38">IF(($H61      =0),0,((($J61      -$H61      )/$H61      )*100))</f>
        <v>0</v>
      </c>
      <c r="S61" s="23">
        <f t="shared" ref="S61:S67" si="39">IF(($I61      =0),0,((($K61      -$I61      )/$I61      )*100))</f>
        <v>0</v>
      </c>
      <c r="T61" s="22">
        <f t="shared" ref="T61:T65" si="40">IF(($E61      =0),0,(($P61      /$E61      )*100))</f>
        <v>0</v>
      </c>
      <c r="U61" s="24">
        <f t="shared" ref="U61:U65" si="41">IF(($E61      =0),0,(($Q61      /$E61      )*100))</f>
        <v>0</v>
      </c>
      <c r="V61" s="20">
        <v>0</v>
      </c>
      <c r="W61" s="21" t="s">
        <v>1</v>
      </c>
    </row>
    <row r="62" spans="1:23" ht="12.95" customHeight="1" x14ac:dyDescent="0.25">
      <c r="A62" s="18" t="s">
        <v>82</v>
      </c>
      <c r="B62" s="19">
        <v>0</v>
      </c>
      <c r="C62" s="19">
        <v>0</v>
      </c>
      <c r="D62" s="19"/>
      <c r="E62" s="19">
        <f t="shared" si="35"/>
        <v>0</v>
      </c>
      <c r="F62" s="20">
        <v>0</v>
      </c>
      <c r="G62" s="21">
        <v>0</v>
      </c>
      <c r="H62" s="20"/>
      <c r="I62" s="21"/>
      <c r="J62" s="20"/>
      <c r="K62" s="21"/>
      <c r="L62" s="20"/>
      <c r="M62" s="21"/>
      <c r="N62" s="20"/>
      <c r="O62" s="21"/>
      <c r="P62" s="20">
        <f t="shared" si="36"/>
        <v>0</v>
      </c>
      <c r="Q62" s="21">
        <f t="shared" si="37"/>
        <v>0</v>
      </c>
      <c r="R62" s="22">
        <f t="shared" si="38"/>
        <v>0</v>
      </c>
      <c r="S62" s="23">
        <f t="shared" si="39"/>
        <v>0</v>
      </c>
      <c r="T62" s="22">
        <f t="shared" si="40"/>
        <v>0</v>
      </c>
      <c r="U62" s="24">
        <f t="shared" si="41"/>
        <v>0</v>
      </c>
      <c r="V62" s="20">
        <v>0</v>
      </c>
      <c r="W62" s="21" t="s">
        <v>1</v>
      </c>
    </row>
    <row r="63" spans="1:23" ht="12.95" customHeight="1" x14ac:dyDescent="0.25">
      <c r="A63" s="18" t="s">
        <v>83</v>
      </c>
      <c r="B63" s="19">
        <v>0</v>
      </c>
      <c r="C63" s="19">
        <v>0</v>
      </c>
      <c r="D63" s="19"/>
      <c r="E63" s="19">
        <f t="shared" si="35"/>
        <v>0</v>
      </c>
      <c r="F63" s="20">
        <v>0</v>
      </c>
      <c r="G63" s="21">
        <v>0</v>
      </c>
      <c r="H63" s="20"/>
      <c r="I63" s="21"/>
      <c r="J63" s="20"/>
      <c r="K63" s="21"/>
      <c r="L63" s="20"/>
      <c r="M63" s="21"/>
      <c r="N63" s="20"/>
      <c r="O63" s="21"/>
      <c r="P63" s="20">
        <f t="shared" si="36"/>
        <v>0</v>
      </c>
      <c r="Q63" s="21">
        <f t="shared" si="37"/>
        <v>0</v>
      </c>
      <c r="R63" s="22">
        <f t="shared" si="38"/>
        <v>0</v>
      </c>
      <c r="S63" s="23">
        <f t="shared" si="39"/>
        <v>0</v>
      </c>
      <c r="T63" s="22">
        <f t="shared" si="40"/>
        <v>0</v>
      </c>
      <c r="U63" s="24">
        <f t="shared" si="41"/>
        <v>0</v>
      </c>
      <c r="V63" s="20">
        <v>0</v>
      </c>
      <c r="W63" s="21" t="s">
        <v>1</v>
      </c>
    </row>
    <row r="64" spans="1:23" ht="12.95" customHeight="1" x14ac:dyDescent="0.25">
      <c r="A64" s="18" t="s">
        <v>84</v>
      </c>
      <c r="B64" s="19">
        <v>30997000</v>
      </c>
      <c r="C64" s="19">
        <v>0</v>
      </c>
      <c r="D64" s="19"/>
      <c r="E64" s="19">
        <f t="shared" si="35"/>
        <v>30997000</v>
      </c>
      <c r="F64" s="20">
        <v>30997000</v>
      </c>
      <c r="G64" s="21">
        <v>0</v>
      </c>
      <c r="H64" s="20">
        <v>481000</v>
      </c>
      <c r="I64" s="21"/>
      <c r="J64" s="20"/>
      <c r="K64" s="21"/>
      <c r="L64" s="20"/>
      <c r="M64" s="21"/>
      <c r="N64" s="20"/>
      <c r="O64" s="21"/>
      <c r="P64" s="20">
        <f t="shared" si="36"/>
        <v>481000</v>
      </c>
      <c r="Q64" s="21">
        <f t="shared" si="37"/>
        <v>0</v>
      </c>
      <c r="R64" s="22">
        <f t="shared" si="38"/>
        <v>-100</v>
      </c>
      <c r="S64" s="23">
        <f t="shared" si="39"/>
        <v>0</v>
      </c>
      <c r="T64" s="22">
        <f t="shared" si="40"/>
        <v>1.5517630738458561</v>
      </c>
      <c r="U64" s="24">
        <f t="shared" si="41"/>
        <v>0</v>
      </c>
      <c r="V64" s="20">
        <v>0</v>
      </c>
      <c r="W64" s="21">
        <v>0</v>
      </c>
    </row>
    <row r="65" spans="1:23" ht="12.95" customHeight="1" x14ac:dyDescent="0.25">
      <c r="A65" s="18" t="s">
        <v>85</v>
      </c>
      <c r="B65" s="19">
        <v>3945447000</v>
      </c>
      <c r="C65" s="19">
        <v>0</v>
      </c>
      <c r="D65" s="19"/>
      <c r="E65" s="19">
        <f t="shared" si="35"/>
        <v>3945447000</v>
      </c>
      <c r="F65" s="20">
        <v>3945447000</v>
      </c>
      <c r="G65" s="21">
        <v>962072000</v>
      </c>
      <c r="H65" s="20">
        <v>259681000</v>
      </c>
      <c r="I65" s="21">
        <v>192536275</v>
      </c>
      <c r="J65" s="20"/>
      <c r="K65" s="21">
        <v>818396758</v>
      </c>
      <c r="L65" s="20"/>
      <c r="M65" s="21"/>
      <c r="N65" s="20"/>
      <c r="O65" s="21"/>
      <c r="P65" s="20">
        <f t="shared" si="36"/>
        <v>259681000</v>
      </c>
      <c r="Q65" s="21">
        <f t="shared" si="37"/>
        <v>1010933033</v>
      </c>
      <c r="R65" s="22">
        <f t="shared" si="38"/>
        <v>-100</v>
      </c>
      <c r="S65" s="23">
        <f t="shared" si="39"/>
        <v>325.0610738158303</v>
      </c>
      <c r="T65" s="22">
        <f t="shared" si="40"/>
        <v>6.5817890849883414</v>
      </c>
      <c r="U65" s="24">
        <f t="shared" si="41"/>
        <v>25.622775644939601</v>
      </c>
      <c r="V65" s="20">
        <v>0</v>
      </c>
      <c r="W65" s="21">
        <v>0</v>
      </c>
    </row>
    <row r="66" spans="1:23" ht="12.95" customHeight="1" x14ac:dyDescent="0.25">
      <c r="A66" s="25" t="s">
        <v>42</v>
      </c>
      <c r="B66" s="26">
        <f>SUM(B61:B65)</f>
        <v>3976444000</v>
      </c>
      <c r="C66" s="26">
        <f>SUM(C61:C65)</f>
        <v>0</v>
      </c>
      <c r="D66" s="26"/>
      <c r="E66" s="26">
        <f t="shared" si="35"/>
        <v>3976444000</v>
      </c>
      <c r="F66" s="27">
        <f t="shared" ref="F66:O66" si="42">SUM(F61:F65)</f>
        <v>3976444000</v>
      </c>
      <c r="G66" s="28">
        <f t="shared" si="42"/>
        <v>962072000</v>
      </c>
      <c r="H66" s="27">
        <f t="shared" si="42"/>
        <v>260162000</v>
      </c>
      <c r="I66" s="28">
        <f t="shared" si="42"/>
        <v>192536275</v>
      </c>
      <c r="J66" s="27">
        <f t="shared" si="42"/>
        <v>0</v>
      </c>
      <c r="K66" s="28">
        <f t="shared" si="42"/>
        <v>818396758</v>
      </c>
      <c r="L66" s="27">
        <f t="shared" si="42"/>
        <v>0</v>
      </c>
      <c r="M66" s="28">
        <f t="shared" si="42"/>
        <v>0</v>
      </c>
      <c r="N66" s="27">
        <f t="shared" si="42"/>
        <v>0</v>
      </c>
      <c r="O66" s="28">
        <f t="shared" si="42"/>
        <v>0</v>
      </c>
      <c r="P66" s="27">
        <f t="shared" si="36"/>
        <v>260162000</v>
      </c>
      <c r="Q66" s="28">
        <f t="shared" si="37"/>
        <v>1010933033</v>
      </c>
      <c r="R66" s="29">
        <f t="shared" si="38"/>
        <v>-100</v>
      </c>
      <c r="S66" s="30">
        <f t="shared" si="39"/>
        <v>325.0610738158303</v>
      </c>
      <c r="T66" s="29">
        <f>IF((+$E61+$E63+$E64++$E65) =0,0,(P66   /(+$E61+$E63+$E64+$E65) )*100)</f>
        <v>6.5425792491985293</v>
      </c>
      <c r="U66" s="31">
        <f>IF((+$E61+$E63+$E65) =0,0,(Q66  /(+$E61+$E63+$E65) )*100)</f>
        <v>25.622775644939601</v>
      </c>
      <c r="V66" s="27">
        <f>SUM(V61:V65)</f>
        <v>0</v>
      </c>
      <c r="W66" s="28">
        <f>SUM(W61:W65)</f>
        <v>0</v>
      </c>
    </row>
    <row r="67" spans="1:23" ht="12.95" customHeight="1" x14ac:dyDescent="0.25">
      <c r="A67" s="43" t="s">
        <v>86</v>
      </c>
      <c r="B67" s="44">
        <f>SUM(B9:B15,B18:B23,B26:B29,B32,B35:B39,B42:B52,B55:B58,B61:B65)</f>
        <v>29196267000</v>
      </c>
      <c r="C67" s="44">
        <f>SUM(C9:C15,C18:C23,C26:C29,C32,C35:C39,C42:C52,C55:C58,C61:C65)</f>
        <v>24000000</v>
      </c>
      <c r="D67" s="44"/>
      <c r="E67" s="44">
        <f t="shared" si="35"/>
        <v>29220267000</v>
      </c>
      <c r="F67" s="45">
        <f t="shared" ref="F67:O67" si="43">SUM(F9:F15,F18:F23,F26:F29,F32,F35:F39,F42:F52,F55:F58,F61:F65)</f>
        <v>29196267000</v>
      </c>
      <c r="G67" s="46">
        <f t="shared" si="43"/>
        <v>10719613000</v>
      </c>
      <c r="H67" s="45">
        <f t="shared" si="43"/>
        <v>2244928000</v>
      </c>
      <c r="I67" s="46">
        <f t="shared" si="43"/>
        <v>920155325</v>
      </c>
      <c r="J67" s="45">
        <f t="shared" si="43"/>
        <v>3188130000</v>
      </c>
      <c r="K67" s="46">
        <f t="shared" si="43"/>
        <v>3263462145</v>
      </c>
      <c r="L67" s="45">
        <f t="shared" si="43"/>
        <v>0</v>
      </c>
      <c r="M67" s="46">
        <f t="shared" si="43"/>
        <v>0</v>
      </c>
      <c r="N67" s="45">
        <f t="shared" si="43"/>
        <v>0</v>
      </c>
      <c r="O67" s="46">
        <f t="shared" si="43"/>
        <v>0</v>
      </c>
      <c r="P67" s="45">
        <f t="shared" si="36"/>
        <v>5433058000</v>
      </c>
      <c r="Q67" s="46">
        <f t="shared" si="37"/>
        <v>4183617470</v>
      </c>
      <c r="R67" s="47">
        <f t="shared" si="38"/>
        <v>42.014799583772842</v>
      </c>
      <c r="S67" s="48">
        <f t="shared" si="39"/>
        <v>254.66426768763196</v>
      </c>
      <c r="T67" s="47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24.538082195690947</v>
      </c>
      <c r="U67" s="47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18.895058612330036</v>
      </c>
      <c r="V67" s="45">
        <f>SUM(V9:V15,V18:V23,V26:V29,V32,V35:V39,V42:V52,V55:V58,V61:V65)</f>
        <v>0</v>
      </c>
      <c r="W67" s="46">
        <f>SUM(W9:W15,W18:W23,W26:W29,W32,W35:W39,W42:W52,W55:W58,W61:W65)</f>
        <v>0</v>
      </c>
    </row>
    <row r="68" spans="1:23" ht="12.95" customHeight="1" x14ac:dyDescent="0.25">
      <c r="A68" s="11" t="s">
        <v>43</v>
      </c>
      <c r="B68" s="32" t="s">
        <v>1</v>
      </c>
      <c r="C68" s="32"/>
      <c r="D68" s="32"/>
      <c r="E68" s="32"/>
      <c r="F68" s="33"/>
      <c r="G68" s="34"/>
      <c r="H68" s="33"/>
      <c r="I68" s="34"/>
      <c r="J68" s="33"/>
      <c r="K68" s="34"/>
      <c r="L68" s="33"/>
      <c r="M68" s="34"/>
      <c r="N68" s="33"/>
      <c r="O68" s="34"/>
      <c r="P68" s="33"/>
      <c r="Q68" s="34"/>
      <c r="R68" s="15"/>
      <c r="S68" s="16"/>
      <c r="T68" s="15"/>
      <c r="U68" s="17"/>
      <c r="V68" s="33"/>
      <c r="W68" s="34"/>
    </row>
    <row r="69" spans="1:23" s="50" customFormat="1" ht="12.95" customHeight="1" x14ac:dyDescent="0.25">
      <c r="A69" s="49" t="s">
        <v>87</v>
      </c>
      <c r="B69" s="19">
        <v>15592748000</v>
      </c>
      <c r="C69" s="19">
        <v>0</v>
      </c>
      <c r="D69" s="19"/>
      <c r="E69" s="19">
        <f>$B69      +$C69      +$D69</f>
        <v>15592748000</v>
      </c>
      <c r="F69" s="20">
        <v>15592748000</v>
      </c>
      <c r="G69" s="21">
        <v>8918587000</v>
      </c>
      <c r="H69" s="20">
        <v>3117362000</v>
      </c>
      <c r="I69" s="21">
        <v>1282513843</v>
      </c>
      <c r="J69" s="20">
        <v>4096199000</v>
      </c>
      <c r="K69" s="21">
        <v>2603639117</v>
      </c>
      <c r="L69" s="20"/>
      <c r="M69" s="21"/>
      <c r="N69" s="20"/>
      <c r="O69" s="21"/>
      <c r="P69" s="20">
        <f>$H69      +$J69      +$L69      +$N69</f>
        <v>7213561000</v>
      </c>
      <c r="Q69" s="21">
        <f>$I69      +$K69      +$M69      +$O69</f>
        <v>3886152960</v>
      </c>
      <c r="R69" s="22">
        <f>IF(($H69      =0),0,((($J69      -$H69      )/$H69      )*100))</f>
        <v>31.39952947395907</v>
      </c>
      <c r="S69" s="23">
        <f>IF(($I69      =0),0,((($K69      -$I69      )/$I69      )*100))</f>
        <v>103.01060539897813</v>
      </c>
      <c r="T69" s="22">
        <f>IF(($E69      =0),0,(($P69      /$E69      )*100))</f>
        <v>46.262281670940872</v>
      </c>
      <c r="U69" s="24">
        <f>IF(($E69      =0),0,(($Q69      /$E69      )*100))</f>
        <v>24.92282284046404</v>
      </c>
      <c r="V69" s="20">
        <v>0</v>
      </c>
      <c r="W69" s="21">
        <v>0</v>
      </c>
    </row>
    <row r="70" spans="1:23" ht="12.95" customHeight="1" x14ac:dyDescent="0.25">
      <c r="A70" s="36" t="s">
        <v>42</v>
      </c>
      <c r="B70" s="37">
        <f>B69</f>
        <v>15592748000</v>
      </c>
      <c r="C70" s="37">
        <f>C69</f>
        <v>0</v>
      </c>
      <c r="D70" s="37"/>
      <c r="E70" s="37">
        <f>$B70      +$C70      +$D70</f>
        <v>15592748000</v>
      </c>
      <c r="F70" s="38">
        <f t="shared" ref="F70:O70" si="44">F69</f>
        <v>15592748000</v>
      </c>
      <c r="G70" s="39">
        <f t="shared" si="44"/>
        <v>8918587000</v>
      </c>
      <c r="H70" s="38">
        <f t="shared" si="44"/>
        <v>3117362000</v>
      </c>
      <c r="I70" s="39">
        <f t="shared" si="44"/>
        <v>1282513843</v>
      </c>
      <c r="J70" s="38">
        <f t="shared" si="44"/>
        <v>4096199000</v>
      </c>
      <c r="K70" s="39">
        <f t="shared" si="44"/>
        <v>2603639117</v>
      </c>
      <c r="L70" s="38">
        <f t="shared" si="44"/>
        <v>0</v>
      </c>
      <c r="M70" s="39">
        <f t="shared" si="44"/>
        <v>0</v>
      </c>
      <c r="N70" s="38">
        <f t="shared" si="44"/>
        <v>0</v>
      </c>
      <c r="O70" s="39">
        <f t="shared" si="44"/>
        <v>0</v>
      </c>
      <c r="P70" s="38">
        <f>$H70      +$J70      +$L70      +$N70</f>
        <v>7213561000</v>
      </c>
      <c r="Q70" s="39">
        <f>$I70      +$K70      +$M70      +$O70</f>
        <v>3886152960</v>
      </c>
      <c r="R70" s="40">
        <f>IF(($H70      =0),0,((($J70      -$H70      )/$H70      )*100))</f>
        <v>31.39952947395907</v>
      </c>
      <c r="S70" s="41">
        <f>IF(($I70      =0),0,((($K70      -$I70      )/$I70      )*100))</f>
        <v>103.01060539897813</v>
      </c>
      <c r="T70" s="40">
        <f>IF($E70   =0,0,($P70   /$E70   )*100)</f>
        <v>46.262281670940872</v>
      </c>
      <c r="U70" s="42">
        <f>IF($E70   =0,0,($Q70   /$E70 )*100)</f>
        <v>24.92282284046404</v>
      </c>
      <c r="V70" s="38">
        <f>V69</f>
        <v>0</v>
      </c>
      <c r="W70" s="39">
        <f>W69</f>
        <v>0</v>
      </c>
    </row>
    <row r="71" spans="1:23" ht="12.95" customHeight="1" x14ac:dyDescent="0.25">
      <c r="A71" s="43" t="s">
        <v>86</v>
      </c>
      <c r="B71" s="44">
        <f>B69</f>
        <v>15592748000</v>
      </c>
      <c r="C71" s="44">
        <f>C69</f>
        <v>0</v>
      </c>
      <c r="D71" s="44"/>
      <c r="E71" s="44">
        <f>$B71      +$C71      +$D71</f>
        <v>15592748000</v>
      </c>
      <c r="F71" s="45">
        <f t="shared" ref="F71:O71" si="45">F69</f>
        <v>15592748000</v>
      </c>
      <c r="G71" s="46">
        <f t="shared" si="45"/>
        <v>8918587000</v>
      </c>
      <c r="H71" s="45">
        <f t="shared" si="45"/>
        <v>3117362000</v>
      </c>
      <c r="I71" s="46">
        <f t="shared" si="45"/>
        <v>1282513843</v>
      </c>
      <c r="J71" s="45">
        <f t="shared" si="45"/>
        <v>4096199000</v>
      </c>
      <c r="K71" s="46">
        <f t="shared" si="45"/>
        <v>2603639117</v>
      </c>
      <c r="L71" s="45">
        <f t="shared" si="45"/>
        <v>0</v>
      </c>
      <c r="M71" s="46">
        <f t="shared" si="45"/>
        <v>0</v>
      </c>
      <c r="N71" s="45">
        <f t="shared" si="45"/>
        <v>0</v>
      </c>
      <c r="O71" s="46">
        <f t="shared" si="45"/>
        <v>0</v>
      </c>
      <c r="P71" s="45">
        <f>$H71      +$J71      +$L71      +$N71</f>
        <v>7213561000</v>
      </c>
      <c r="Q71" s="46">
        <f>$I71      +$K71      +$M71      +$O71</f>
        <v>3886152960</v>
      </c>
      <c r="R71" s="47">
        <f>IF(($H71      =0),0,((($J71      -$H71      )/$H71      )*100))</f>
        <v>31.39952947395907</v>
      </c>
      <c r="S71" s="48">
        <f>IF(($I71      =0),0,((($K71      -$I71      )/$I71      )*100))</f>
        <v>103.01060539897813</v>
      </c>
      <c r="T71" s="47">
        <f>IF($E71   =0,0,($P71   /$E71   )*100)</f>
        <v>46.262281670940872</v>
      </c>
      <c r="U71" s="51">
        <f>IF($E71   =0,0,($Q71   /$E71   )*100)</f>
        <v>24.92282284046404</v>
      </c>
      <c r="V71" s="45">
        <f>V69</f>
        <v>0</v>
      </c>
      <c r="W71" s="46">
        <f>W69</f>
        <v>0</v>
      </c>
    </row>
    <row r="72" spans="1:23" ht="12.95" customHeight="1" thickBot="1" x14ac:dyDescent="0.3">
      <c r="A72" s="43" t="s">
        <v>88</v>
      </c>
      <c r="B72" s="44">
        <f>SUM(B9:B15,B18:B23,B26:B29,B32,B35:B39,B42:B52,B55:B58,B61:B65,B69)</f>
        <v>44789015000</v>
      </c>
      <c r="C72" s="44">
        <f>SUM(C9:C15,C18:C23,C26:C29,C32,C35:C39,C42:C52,C55:C58,C61:C65,C69)</f>
        <v>24000000</v>
      </c>
      <c r="D72" s="44"/>
      <c r="E72" s="44">
        <f>$B72      +$C72      +$D72</f>
        <v>44813015000</v>
      </c>
      <c r="F72" s="45">
        <f t="shared" ref="F72:O72" si="46">SUM(F9:F15,F18:F23,F26:F29,F32,F35:F39,F42:F52,F55:F58,F61:F65,F69)</f>
        <v>44789015000</v>
      </c>
      <c r="G72" s="46">
        <f t="shared" si="46"/>
        <v>19638200000</v>
      </c>
      <c r="H72" s="45">
        <f t="shared" si="46"/>
        <v>5362290000</v>
      </c>
      <c r="I72" s="46">
        <f t="shared" si="46"/>
        <v>2202669168</v>
      </c>
      <c r="J72" s="45">
        <f t="shared" si="46"/>
        <v>7284329000</v>
      </c>
      <c r="K72" s="46">
        <f t="shared" si="46"/>
        <v>5867101262</v>
      </c>
      <c r="L72" s="45">
        <f t="shared" si="46"/>
        <v>0</v>
      </c>
      <c r="M72" s="46">
        <f t="shared" si="46"/>
        <v>0</v>
      </c>
      <c r="N72" s="45">
        <f t="shared" si="46"/>
        <v>0</v>
      </c>
      <c r="O72" s="46">
        <f t="shared" si="46"/>
        <v>0</v>
      </c>
      <c r="P72" s="45">
        <f>$H72      +$J72      +$L72      +$N72</f>
        <v>12646619000</v>
      </c>
      <c r="Q72" s="46">
        <f>$I72      +$K72      +$M72      +$O72</f>
        <v>8069770430</v>
      </c>
      <c r="R72" s="47">
        <f>IF(($H72      =0),0,((($J72      -$H72      )/$H72      )*100))</f>
        <v>35.843622780565767</v>
      </c>
      <c r="S72" s="48">
        <f>IF(($I72      =0),0,((($K72      -$I72      )/$I72      )*100))</f>
        <v>166.36325360323016</v>
      </c>
      <c r="T72" s="47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33.515112426621045</v>
      </c>
      <c r="U72" s="51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21.992062329294367</v>
      </c>
      <c r="V72" s="45">
        <f>SUM(V9:V15,V18:V23,V26:V29,V32,V35:V39,V42:V52,V55:V58,V61:V65,V69)</f>
        <v>0</v>
      </c>
      <c r="W72" s="46">
        <f>SUM(W9:W15,W18:W23,W26:W29,W32,W35:W39,W42:W52,W55:W58,W61:W65,W69)</f>
        <v>0</v>
      </c>
    </row>
    <row r="73" spans="1:23" ht="15.75" thickTop="1" x14ac:dyDescent="0.25">
      <c r="A73" s="52" t="s">
        <v>89</v>
      </c>
      <c r="B73" s="53"/>
      <c r="C73" s="54"/>
      <c r="D73" s="54"/>
      <c r="E73" s="55"/>
      <c r="F73" s="53"/>
      <c r="G73" s="54"/>
      <c r="H73" s="54"/>
      <c r="I73" s="55"/>
      <c r="J73" s="54"/>
      <c r="K73" s="55"/>
      <c r="L73" s="54"/>
      <c r="M73" s="54"/>
      <c r="N73" s="54"/>
      <c r="O73" s="54"/>
      <c r="P73" s="54"/>
      <c r="Q73" s="54"/>
      <c r="R73" s="54"/>
      <c r="S73" s="54"/>
      <c r="T73" s="54"/>
      <c r="U73" s="55"/>
      <c r="V73" s="53"/>
      <c r="W73" s="55"/>
    </row>
    <row r="74" spans="1:23" x14ac:dyDescent="0.25">
      <c r="A74" s="56" t="s">
        <v>1</v>
      </c>
      <c r="B74" s="57" t="s">
        <v>1</v>
      </c>
      <c r="C74" s="58" t="s">
        <v>1</v>
      </c>
      <c r="D74" s="58" t="s">
        <v>1</v>
      </c>
      <c r="E74" s="59" t="s">
        <v>1</v>
      </c>
      <c r="F74" s="60" t="s">
        <v>5</v>
      </c>
      <c r="G74" s="61"/>
      <c r="H74" s="60" t="s">
        <v>6</v>
      </c>
      <c r="I74" s="62"/>
      <c r="J74" s="60" t="s">
        <v>7</v>
      </c>
      <c r="K74" s="62"/>
      <c r="L74" s="60" t="s">
        <v>8</v>
      </c>
      <c r="M74" s="60"/>
      <c r="N74" s="63" t="s">
        <v>9</v>
      </c>
      <c r="O74" s="60"/>
      <c r="P74" s="136" t="s">
        <v>10</v>
      </c>
      <c r="Q74" s="137"/>
      <c r="R74" s="138" t="s">
        <v>11</v>
      </c>
      <c r="S74" s="137"/>
      <c r="T74" s="138" t="s">
        <v>12</v>
      </c>
      <c r="U74" s="137"/>
      <c r="V74" s="136"/>
      <c r="W74" s="137"/>
    </row>
    <row r="75" spans="1:23" ht="67.5" x14ac:dyDescent="0.25">
      <c r="A75" s="65" t="s">
        <v>90</v>
      </c>
      <c r="B75" s="66" t="s">
        <v>91</v>
      </c>
      <c r="C75" s="66" t="s">
        <v>92</v>
      </c>
      <c r="D75" s="67" t="s">
        <v>17</v>
      </c>
      <c r="E75" s="66" t="s">
        <v>18</v>
      </c>
      <c r="F75" s="66" t="s">
        <v>19</v>
      </c>
      <c r="G75" s="66" t="s">
        <v>93</v>
      </c>
      <c r="H75" s="66" t="s">
        <v>94</v>
      </c>
      <c r="I75" s="68" t="s">
        <v>22</v>
      </c>
      <c r="J75" s="66" t="s">
        <v>95</v>
      </c>
      <c r="K75" s="68" t="s">
        <v>24</v>
      </c>
      <c r="L75" s="66" t="s">
        <v>96</v>
      </c>
      <c r="M75" s="68" t="s">
        <v>26</v>
      </c>
      <c r="N75" s="66" t="s">
        <v>97</v>
      </c>
      <c r="O75" s="68" t="s">
        <v>28</v>
      </c>
      <c r="P75" s="68" t="s">
        <v>98</v>
      </c>
      <c r="Q75" s="69" t="s">
        <v>30</v>
      </c>
      <c r="R75" s="70" t="s">
        <v>98</v>
      </c>
      <c r="S75" s="71" t="s">
        <v>30</v>
      </c>
      <c r="T75" s="70" t="s">
        <v>99</v>
      </c>
      <c r="U75" s="67" t="s">
        <v>32</v>
      </c>
      <c r="V75" s="66"/>
      <c r="W75" s="68"/>
    </row>
    <row r="76" spans="1:23" x14ac:dyDescent="0.25">
      <c r="A76" s="72" t="str">
        <f>+A7</f>
        <v>R thousands</v>
      </c>
      <c r="B76" s="73"/>
      <c r="C76" s="73">
        <v>100</v>
      </c>
      <c r="D76" s="73"/>
      <c r="E76" s="73"/>
      <c r="F76" s="73"/>
      <c r="G76" s="73"/>
      <c r="H76" s="73"/>
      <c r="I76" s="73"/>
      <c r="J76" s="73"/>
      <c r="K76" s="73"/>
      <c r="L76" s="73"/>
      <c r="M76" s="74"/>
      <c r="N76" s="73"/>
      <c r="O76" s="74"/>
      <c r="P76" s="73"/>
      <c r="Q76" s="74"/>
      <c r="R76" s="73"/>
      <c r="S76" s="74"/>
      <c r="T76" s="73"/>
      <c r="U76" s="73"/>
      <c r="V76" s="73"/>
      <c r="W76" s="73"/>
    </row>
    <row r="77" spans="1:23" hidden="1" x14ac:dyDescent="0.25">
      <c r="A77" s="75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7"/>
      <c r="N77" s="76"/>
      <c r="O77" s="77"/>
      <c r="P77" s="76"/>
      <c r="Q77" s="77"/>
      <c r="R77" s="78"/>
      <c r="S77" s="79"/>
      <c r="T77" s="78"/>
      <c r="U77" s="78"/>
      <c r="V77" s="76"/>
      <c r="W77" s="76"/>
    </row>
    <row r="78" spans="1:23" hidden="1" x14ac:dyDescent="0.25">
      <c r="A78" s="80" t="s">
        <v>100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2"/>
      <c r="N78" s="81"/>
      <c r="O78" s="82"/>
      <c r="P78" s="81"/>
      <c r="Q78" s="82"/>
      <c r="R78" s="83"/>
      <c r="S78" s="84"/>
      <c r="T78" s="83"/>
      <c r="U78" s="83"/>
      <c r="V78" s="81"/>
      <c r="W78" s="81"/>
    </row>
    <row r="79" spans="1:23" hidden="1" x14ac:dyDescent="0.25">
      <c r="A79" s="85" t="s">
        <v>101</v>
      </c>
      <c r="B79" s="86">
        <f>SUM(B80:B83)</f>
        <v>0</v>
      </c>
      <c r="C79" s="86">
        <f t="shared" ref="C79:I79" si="47">SUM(C80:C83)</f>
        <v>0</v>
      </c>
      <c r="D79" s="86">
        <f t="shared" si="47"/>
        <v>0</v>
      </c>
      <c r="E79" s="86">
        <f t="shared" si="47"/>
        <v>0</v>
      </c>
      <c r="F79" s="86">
        <f t="shared" si="47"/>
        <v>0</v>
      </c>
      <c r="G79" s="86">
        <f t="shared" si="47"/>
        <v>0</v>
      </c>
      <c r="H79" s="86">
        <f t="shared" si="47"/>
        <v>0</v>
      </c>
      <c r="I79" s="86">
        <f t="shared" si="47"/>
        <v>0</v>
      </c>
      <c r="J79" s="86">
        <f>SUM(J80:J83)</f>
        <v>0</v>
      </c>
      <c r="K79" s="86">
        <f>SUM(K80:K83)</f>
        <v>0</v>
      </c>
      <c r="L79" s="86">
        <f>SUM(L80:L83)</f>
        <v>0</v>
      </c>
      <c r="M79" s="87">
        <f>SUM(M80:M83)</f>
        <v>0</v>
      </c>
      <c r="N79" s="86"/>
      <c r="O79" s="87"/>
      <c r="P79" s="86"/>
      <c r="Q79" s="87"/>
      <c r="R79" s="88"/>
      <c r="S79" s="89"/>
      <c r="T79" s="88"/>
      <c r="U79" s="88"/>
      <c r="V79" s="86">
        <f>SUM(V80:V83)</f>
        <v>0</v>
      </c>
      <c r="W79" s="86">
        <f>SUM(W80:W83)</f>
        <v>0</v>
      </c>
    </row>
    <row r="80" spans="1:23" hidden="1" x14ac:dyDescent="0.25">
      <c r="A80" s="56" t="s">
        <v>102</v>
      </c>
      <c r="B80" s="90"/>
      <c r="C80" s="90"/>
      <c r="D80" s="90"/>
      <c r="E80" s="90">
        <f>SUM(B80:D80)</f>
        <v>0</v>
      </c>
      <c r="F80" s="90"/>
      <c r="G80" s="90"/>
      <c r="H80" s="90"/>
      <c r="I80" s="91"/>
      <c r="J80" s="90"/>
      <c r="K80" s="91"/>
      <c r="L80" s="90"/>
      <c r="M80" s="92"/>
      <c r="N80" s="90"/>
      <c r="O80" s="92"/>
      <c r="P80" s="90"/>
      <c r="Q80" s="92"/>
      <c r="R80" s="93"/>
      <c r="S80" s="94"/>
      <c r="T80" s="93"/>
      <c r="U80" s="93"/>
      <c r="V80" s="90"/>
      <c r="W80" s="90"/>
    </row>
    <row r="81" spans="1:23" hidden="1" x14ac:dyDescent="0.25">
      <c r="A81" s="56" t="s">
        <v>103</v>
      </c>
      <c r="B81" s="90"/>
      <c r="C81" s="90"/>
      <c r="D81" s="90"/>
      <c r="E81" s="90">
        <f>SUM(B81:D81)</f>
        <v>0</v>
      </c>
      <c r="F81" s="90"/>
      <c r="G81" s="90"/>
      <c r="H81" s="90"/>
      <c r="I81" s="91"/>
      <c r="J81" s="90"/>
      <c r="K81" s="91"/>
      <c r="L81" s="90"/>
      <c r="M81" s="92"/>
      <c r="N81" s="90"/>
      <c r="O81" s="92"/>
      <c r="P81" s="90"/>
      <c r="Q81" s="92"/>
      <c r="R81" s="93"/>
      <c r="S81" s="94"/>
      <c r="T81" s="93"/>
      <c r="U81" s="93"/>
      <c r="V81" s="90"/>
      <c r="W81" s="90"/>
    </row>
    <row r="82" spans="1:23" hidden="1" x14ac:dyDescent="0.25">
      <c r="A82" s="56" t="s">
        <v>104</v>
      </c>
      <c r="B82" s="90"/>
      <c r="C82" s="90"/>
      <c r="D82" s="90"/>
      <c r="E82" s="90">
        <f>SUM(B82:D82)</f>
        <v>0</v>
      </c>
      <c r="F82" s="90"/>
      <c r="G82" s="90"/>
      <c r="H82" s="90"/>
      <c r="I82" s="91"/>
      <c r="J82" s="90"/>
      <c r="K82" s="91"/>
      <c r="L82" s="90"/>
      <c r="M82" s="92"/>
      <c r="N82" s="90"/>
      <c r="O82" s="92"/>
      <c r="P82" s="90"/>
      <c r="Q82" s="92"/>
      <c r="R82" s="93"/>
      <c r="S82" s="94"/>
      <c r="T82" s="93"/>
      <c r="U82" s="93"/>
      <c r="V82" s="90"/>
      <c r="W82" s="90"/>
    </row>
    <row r="83" spans="1:23" hidden="1" x14ac:dyDescent="0.25">
      <c r="A83" s="56" t="s">
        <v>105</v>
      </c>
      <c r="B83" s="90"/>
      <c r="C83" s="90"/>
      <c r="D83" s="90"/>
      <c r="E83" s="90">
        <f>SUM(B83:D83)</f>
        <v>0</v>
      </c>
      <c r="F83" s="90"/>
      <c r="G83" s="90"/>
      <c r="H83" s="90"/>
      <c r="I83" s="91"/>
      <c r="J83" s="90"/>
      <c r="K83" s="91"/>
      <c r="L83" s="90"/>
      <c r="M83" s="92"/>
      <c r="N83" s="90"/>
      <c r="O83" s="92"/>
      <c r="P83" s="90"/>
      <c r="Q83" s="92"/>
      <c r="R83" s="93"/>
      <c r="S83" s="94"/>
      <c r="T83" s="93"/>
      <c r="U83" s="93"/>
      <c r="V83" s="90"/>
      <c r="W83" s="90"/>
    </row>
    <row r="84" spans="1:23" hidden="1" x14ac:dyDescent="0.25">
      <c r="A84" s="56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2"/>
      <c r="N84" s="90"/>
      <c r="O84" s="92"/>
      <c r="P84" s="90"/>
      <c r="Q84" s="92"/>
      <c r="R84" s="93"/>
      <c r="S84" s="94"/>
      <c r="T84" s="93"/>
      <c r="U84" s="93"/>
      <c r="V84" s="90"/>
      <c r="W84" s="90"/>
    </row>
    <row r="85" spans="1:23" x14ac:dyDescent="0.25">
      <c r="A85" s="95" t="s">
        <v>106</v>
      </c>
      <c r="B85" s="96" t="s">
        <v>1</v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7"/>
      <c r="R85" s="98"/>
      <c r="S85" s="98"/>
      <c r="T85" s="99"/>
      <c r="U85" s="100"/>
      <c r="V85" s="96"/>
      <c r="W85" s="96"/>
    </row>
    <row r="86" spans="1:23" x14ac:dyDescent="0.25">
      <c r="A86" s="101" t="s">
        <v>107</v>
      </c>
      <c r="B86" s="102">
        <v>0</v>
      </c>
      <c r="C86" s="102">
        <v>0</v>
      </c>
      <c r="D86" s="102"/>
      <c r="E86" s="102">
        <f t="shared" ref="E86:E93" si="48">$B86      +$C86      +$D86</f>
        <v>0</v>
      </c>
      <c r="F86" s="102">
        <v>0</v>
      </c>
      <c r="G86" s="102">
        <v>0</v>
      </c>
      <c r="H86" s="102"/>
      <c r="I86" s="102"/>
      <c r="J86" s="102"/>
      <c r="K86" s="102"/>
      <c r="L86" s="102"/>
      <c r="M86" s="102"/>
      <c r="N86" s="102"/>
      <c r="O86" s="102"/>
      <c r="P86" s="102">
        <f t="shared" ref="P86:P93" si="49">$H86      +$J86      +$L86      +$N86</f>
        <v>0</v>
      </c>
      <c r="Q86" s="90">
        <f t="shared" ref="Q86:Q93" si="50">$I86      +$K86      +$M86      +$O86</f>
        <v>0</v>
      </c>
      <c r="R86" s="103">
        <f t="shared" ref="R86:R93" si="51">IF(($H86      =0),0,((($J86      -$H86      )/$H86      )*100))</f>
        <v>0</v>
      </c>
      <c r="S86" s="104">
        <f t="shared" ref="S86:S93" si="52">IF(($I86      =0),0,((($K86      -$I86      )/$I86      )*100))</f>
        <v>0</v>
      </c>
      <c r="T86" s="103">
        <f t="shared" ref="T86:T93" si="53">IF(($E86      =0),0,(($P86      /$E86      )*100))</f>
        <v>0</v>
      </c>
      <c r="U86" s="104">
        <f t="shared" ref="U86:U93" si="54">IF(($E86      =0),0,(($Q86      /$E86      )*100))</f>
        <v>0</v>
      </c>
      <c r="V86" s="102"/>
      <c r="W86" s="102"/>
    </row>
    <row r="87" spans="1:23" x14ac:dyDescent="0.25">
      <c r="A87" s="105" t="s">
        <v>108</v>
      </c>
      <c r="B87" s="90">
        <v>0</v>
      </c>
      <c r="C87" s="90">
        <v>0</v>
      </c>
      <c r="D87" s="90"/>
      <c r="E87" s="90">
        <f t="shared" si="48"/>
        <v>0</v>
      </c>
      <c r="F87" s="90">
        <v>0</v>
      </c>
      <c r="G87" s="90">
        <v>0</v>
      </c>
      <c r="H87" s="90"/>
      <c r="I87" s="90"/>
      <c r="J87" s="90"/>
      <c r="K87" s="90"/>
      <c r="L87" s="90"/>
      <c r="M87" s="90"/>
      <c r="N87" s="90"/>
      <c r="O87" s="90"/>
      <c r="P87" s="92">
        <f t="shared" si="49"/>
        <v>0</v>
      </c>
      <c r="Q87" s="92">
        <f t="shared" si="50"/>
        <v>0</v>
      </c>
      <c r="R87" s="103">
        <f t="shared" si="51"/>
        <v>0</v>
      </c>
      <c r="S87" s="104">
        <f t="shared" si="52"/>
        <v>0</v>
      </c>
      <c r="T87" s="103">
        <f t="shared" si="53"/>
        <v>0</v>
      </c>
      <c r="U87" s="104">
        <f t="shared" si="54"/>
        <v>0</v>
      </c>
      <c r="V87" s="90"/>
      <c r="W87" s="90"/>
    </row>
    <row r="88" spans="1:23" x14ac:dyDescent="0.25">
      <c r="A88" s="105" t="s">
        <v>109</v>
      </c>
      <c r="B88" s="90">
        <v>0</v>
      </c>
      <c r="C88" s="90">
        <v>0</v>
      </c>
      <c r="D88" s="90"/>
      <c r="E88" s="90">
        <f t="shared" si="48"/>
        <v>0</v>
      </c>
      <c r="F88" s="90">
        <v>0</v>
      </c>
      <c r="G88" s="90">
        <v>0</v>
      </c>
      <c r="H88" s="90"/>
      <c r="I88" s="90"/>
      <c r="J88" s="90"/>
      <c r="K88" s="90"/>
      <c r="L88" s="90"/>
      <c r="M88" s="90"/>
      <c r="N88" s="90"/>
      <c r="O88" s="90"/>
      <c r="P88" s="92">
        <f t="shared" si="49"/>
        <v>0</v>
      </c>
      <c r="Q88" s="92">
        <f t="shared" si="50"/>
        <v>0</v>
      </c>
      <c r="R88" s="103">
        <f t="shared" si="51"/>
        <v>0</v>
      </c>
      <c r="S88" s="104">
        <f t="shared" si="52"/>
        <v>0</v>
      </c>
      <c r="T88" s="103">
        <f t="shared" si="53"/>
        <v>0</v>
      </c>
      <c r="U88" s="104">
        <f t="shared" si="54"/>
        <v>0</v>
      </c>
      <c r="V88" s="90"/>
      <c r="W88" s="90"/>
    </row>
    <row r="89" spans="1:23" x14ac:dyDescent="0.25">
      <c r="A89" s="105" t="s">
        <v>110</v>
      </c>
      <c r="B89" s="90">
        <v>0</v>
      </c>
      <c r="C89" s="90">
        <v>0</v>
      </c>
      <c r="D89" s="90"/>
      <c r="E89" s="90">
        <f t="shared" si="48"/>
        <v>0</v>
      </c>
      <c r="F89" s="90">
        <v>0</v>
      </c>
      <c r="G89" s="90">
        <v>0</v>
      </c>
      <c r="H89" s="90"/>
      <c r="I89" s="90"/>
      <c r="J89" s="90"/>
      <c r="K89" s="90"/>
      <c r="L89" s="90"/>
      <c r="M89" s="90"/>
      <c r="N89" s="90"/>
      <c r="O89" s="90"/>
      <c r="P89" s="92">
        <f t="shared" si="49"/>
        <v>0</v>
      </c>
      <c r="Q89" s="92">
        <f t="shared" si="50"/>
        <v>0</v>
      </c>
      <c r="R89" s="103">
        <f t="shared" si="51"/>
        <v>0</v>
      </c>
      <c r="S89" s="104">
        <f t="shared" si="52"/>
        <v>0</v>
      </c>
      <c r="T89" s="103">
        <f t="shared" si="53"/>
        <v>0</v>
      </c>
      <c r="U89" s="104">
        <f t="shared" si="54"/>
        <v>0</v>
      </c>
      <c r="V89" s="90"/>
      <c r="W89" s="90"/>
    </row>
    <row r="90" spans="1:23" x14ac:dyDescent="0.25">
      <c r="A90" s="105" t="s">
        <v>111</v>
      </c>
      <c r="B90" s="90">
        <v>0</v>
      </c>
      <c r="C90" s="90">
        <v>0</v>
      </c>
      <c r="D90" s="90"/>
      <c r="E90" s="90">
        <f t="shared" si="48"/>
        <v>0</v>
      </c>
      <c r="F90" s="90">
        <v>0</v>
      </c>
      <c r="G90" s="90">
        <v>0</v>
      </c>
      <c r="H90" s="90"/>
      <c r="I90" s="90"/>
      <c r="J90" s="90"/>
      <c r="K90" s="90"/>
      <c r="L90" s="90"/>
      <c r="M90" s="90"/>
      <c r="N90" s="90"/>
      <c r="O90" s="90"/>
      <c r="P90" s="92">
        <f t="shared" si="49"/>
        <v>0</v>
      </c>
      <c r="Q90" s="92">
        <f t="shared" si="50"/>
        <v>0</v>
      </c>
      <c r="R90" s="103">
        <f t="shared" si="51"/>
        <v>0</v>
      </c>
      <c r="S90" s="104">
        <f t="shared" si="52"/>
        <v>0</v>
      </c>
      <c r="T90" s="103">
        <f t="shared" si="53"/>
        <v>0</v>
      </c>
      <c r="U90" s="104">
        <f t="shared" si="54"/>
        <v>0</v>
      </c>
      <c r="V90" s="90"/>
      <c r="W90" s="90"/>
    </row>
    <row r="91" spans="1:23" x14ac:dyDescent="0.25">
      <c r="A91" s="105" t="s">
        <v>112</v>
      </c>
      <c r="B91" s="90">
        <v>0</v>
      </c>
      <c r="C91" s="90">
        <v>0</v>
      </c>
      <c r="D91" s="90"/>
      <c r="E91" s="90">
        <f t="shared" si="48"/>
        <v>0</v>
      </c>
      <c r="F91" s="90">
        <v>0</v>
      </c>
      <c r="G91" s="90">
        <v>0</v>
      </c>
      <c r="H91" s="90"/>
      <c r="I91" s="90"/>
      <c r="J91" s="90"/>
      <c r="K91" s="90"/>
      <c r="L91" s="90"/>
      <c r="M91" s="90"/>
      <c r="N91" s="90"/>
      <c r="O91" s="90"/>
      <c r="P91" s="92">
        <f t="shared" si="49"/>
        <v>0</v>
      </c>
      <c r="Q91" s="92">
        <f t="shared" si="50"/>
        <v>0</v>
      </c>
      <c r="R91" s="103">
        <f t="shared" si="51"/>
        <v>0</v>
      </c>
      <c r="S91" s="104">
        <f t="shared" si="52"/>
        <v>0</v>
      </c>
      <c r="T91" s="103">
        <f t="shared" si="53"/>
        <v>0</v>
      </c>
      <c r="U91" s="104">
        <f t="shared" si="54"/>
        <v>0</v>
      </c>
      <c r="V91" s="90"/>
      <c r="W91" s="90"/>
    </row>
    <row r="92" spans="1:23" x14ac:dyDescent="0.25">
      <c r="A92" s="105" t="s">
        <v>113</v>
      </c>
      <c r="B92" s="90">
        <v>0</v>
      </c>
      <c r="C92" s="90">
        <v>0</v>
      </c>
      <c r="D92" s="90"/>
      <c r="E92" s="90">
        <f t="shared" si="48"/>
        <v>0</v>
      </c>
      <c r="F92" s="90">
        <v>0</v>
      </c>
      <c r="G92" s="90">
        <v>0</v>
      </c>
      <c r="H92" s="90"/>
      <c r="I92" s="90"/>
      <c r="J92" s="90"/>
      <c r="K92" s="90"/>
      <c r="L92" s="90"/>
      <c r="M92" s="90"/>
      <c r="N92" s="90"/>
      <c r="O92" s="90"/>
      <c r="P92" s="92">
        <f t="shared" si="49"/>
        <v>0</v>
      </c>
      <c r="Q92" s="92">
        <f t="shared" si="50"/>
        <v>0</v>
      </c>
      <c r="R92" s="103">
        <f t="shared" si="51"/>
        <v>0</v>
      </c>
      <c r="S92" s="104">
        <f t="shared" si="52"/>
        <v>0</v>
      </c>
      <c r="T92" s="103">
        <f t="shared" si="53"/>
        <v>0</v>
      </c>
      <c r="U92" s="104">
        <f t="shared" si="54"/>
        <v>0</v>
      </c>
      <c r="V92" s="90"/>
      <c r="W92" s="90"/>
    </row>
    <row r="93" spans="1:23" x14ac:dyDescent="0.25">
      <c r="A93" s="105" t="s">
        <v>114</v>
      </c>
      <c r="B93" s="90">
        <v>0</v>
      </c>
      <c r="C93" s="90">
        <v>0</v>
      </c>
      <c r="D93" s="90"/>
      <c r="E93" s="90">
        <f t="shared" si="48"/>
        <v>0</v>
      </c>
      <c r="F93" s="90">
        <v>0</v>
      </c>
      <c r="G93" s="90">
        <v>0</v>
      </c>
      <c r="H93" s="90"/>
      <c r="I93" s="90"/>
      <c r="J93" s="90"/>
      <c r="K93" s="90"/>
      <c r="L93" s="90"/>
      <c r="M93" s="90"/>
      <c r="N93" s="90"/>
      <c r="O93" s="90"/>
      <c r="P93" s="92">
        <f t="shared" si="49"/>
        <v>0</v>
      </c>
      <c r="Q93" s="92">
        <f t="shared" si="50"/>
        <v>0</v>
      </c>
      <c r="R93" s="103">
        <f t="shared" si="51"/>
        <v>0</v>
      </c>
      <c r="S93" s="104">
        <f t="shared" si="52"/>
        <v>0</v>
      </c>
      <c r="T93" s="103">
        <f t="shared" si="53"/>
        <v>0</v>
      </c>
      <c r="U93" s="104">
        <f t="shared" si="54"/>
        <v>0</v>
      </c>
      <c r="V93" s="90"/>
      <c r="W93" s="90"/>
    </row>
    <row r="94" spans="1:23" x14ac:dyDescent="0.25">
      <c r="A94" s="106" t="s">
        <v>115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8"/>
      <c r="Q94" s="108"/>
      <c r="R94" s="109"/>
      <c r="S94" s="110"/>
      <c r="T94" s="109"/>
      <c r="U94" s="110"/>
      <c r="V94" s="107"/>
      <c r="W94" s="107"/>
    </row>
    <row r="95" spans="1:23" ht="22.5" hidden="1" x14ac:dyDescent="0.25">
      <c r="A95" s="111" t="s">
        <v>116</v>
      </c>
      <c r="B95" s="112">
        <f t="shared" ref="B95:I95" si="55">SUM(B96:B110)</f>
        <v>0</v>
      </c>
      <c r="C95" s="112">
        <f t="shared" si="55"/>
        <v>0</v>
      </c>
      <c r="D95" s="112">
        <f t="shared" si="55"/>
        <v>0</v>
      </c>
      <c r="E95" s="112">
        <f t="shared" si="55"/>
        <v>0</v>
      </c>
      <c r="F95" s="112">
        <f t="shared" si="55"/>
        <v>0</v>
      </c>
      <c r="G95" s="112">
        <f t="shared" si="55"/>
        <v>0</v>
      </c>
      <c r="H95" s="112">
        <f t="shared" si="55"/>
        <v>0</v>
      </c>
      <c r="I95" s="112">
        <f t="shared" si="55"/>
        <v>0</v>
      </c>
      <c r="J95" s="112">
        <f>SUM(J96:J110)</f>
        <v>0</v>
      </c>
      <c r="K95" s="112">
        <f>SUM(K96:K110)</f>
        <v>0</v>
      </c>
      <c r="L95" s="112">
        <f>SUM(L96:L110)</f>
        <v>0</v>
      </c>
      <c r="M95" s="113">
        <f>SUM(M96:M110)</f>
        <v>0</v>
      </c>
      <c r="N95" s="112"/>
      <c r="O95" s="113"/>
      <c r="P95" s="112"/>
      <c r="Q95" s="113"/>
      <c r="R95" s="114" t="str">
        <f t="shared" ref="R95:S110" si="56">IF(L95=0," ",(N95-L95)/L95)</f>
        <v xml:space="preserve"> </v>
      </c>
      <c r="S95" s="114" t="str">
        <f t="shared" si="56"/>
        <v xml:space="preserve"> </v>
      </c>
      <c r="T95" s="114" t="str">
        <f t="shared" ref="T95:T113" si="57">IF(E95=0," ",(P95/E95))</f>
        <v xml:space="preserve"> </v>
      </c>
      <c r="U95" s="115" t="str">
        <f t="shared" ref="U95:U113" si="58">IF(E95=0," ",(Q95/E95))</f>
        <v xml:space="preserve"> </v>
      </c>
      <c r="V95" s="112">
        <f>SUM(V96:V110)</f>
        <v>0</v>
      </c>
      <c r="W95" s="112">
        <f>SUM(W96:W110)</f>
        <v>0</v>
      </c>
    </row>
    <row r="96" spans="1:23" hidden="1" x14ac:dyDescent="0.25">
      <c r="A96" s="116"/>
      <c r="B96" s="91"/>
      <c r="C96" s="91"/>
      <c r="D96" s="91"/>
      <c r="E96" s="117">
        <f>SUM(B96:D96)</f>
        <v>0</v>
      </c>
      <c r="F96" s="91"/>
      <c r="G96" s="91"/>
      <c r="H96" s="91"/>
      <c r="I96" s="91"/>
      <c r="J96" s="91"/>
      <c r="K96" s="91"/>
      <c r="L96" s="91"/>
      <c r="M96" s="118"/>
      <c r="N96" s="91"/>
      <c r="O96" s="118"/>
      <c r="P96" s="91"/>
      <c r="Q96" s="118"/>
      <c r="R96" s="119" t="str">
        <f t="shared" si="56"/>
        <v xml:space="preserve"> </v>
      </c>
      <c r="S96" s="119" t="str">
        <f t="shared" si="56"/>
        <v xml:space="preserve"> </v>
      </c>
      <c r="T96" s="119" t="str">
        <f t="shared" si="57"/>
        <v xml:space="preserve"> </v>
      </c>
      <c r="U96" s="120" t="str">
        <f t="shared" si="58"/>
        <v xml:space="preserve"> </v>
      </c>
      <c r="V96" s="91"/>
      <c r="W96" s="91"/>
    </row>
    <row r="97" spans="1:23" hidden="1" x14ac:dyDescent="0.25">
      <c r="A97" s="116"/>
      <c r="B97" s="91"/>
      <c r="C97" s="91"/>
      <c r="D97" s="91"/>
      <c r="E97" s="117">
        <f t="shared" ref="E97:E110" si="59">SUM(B97:D97)</f>
        <v>0</v>
      </c>
      <c r="F97" s="91"/>
      <c r="G97" s="91"/>
      <c r="H97" s="91"/>
      <c r="I97" s="91"/>
      <c r="J97" s="91"/>
      <c r="K97" s="91"/>
      <c r="L97" s="91"/>
      <c r="M97" s="118"/>
      <c r="N97" s="91"/>
      <c r="O97" s="118"/>
      <c r="P97" s="91"/>
      <c r="Q97" s="118"/>
      <c r="R97" s="119" t="str">
        <f t="shared" si="56"/>
        <v xml:space="preserve"> </v>
      </c>
      <c r="S97" s="119" t="str">
        <f t="shared" si="56"/>
        <v xml:space="preserve"> </v>
      </c>
      <c r="T97" s="119" t="str">
        <f t="shared" si="57"/>
        <v xml:space="preserve"> </v>
      </c>
      <c r="U97" s="120" t="str">
        <f t="shared" si="58"/>
        <v xml:space="preserve"> </v>
      </c>
      <c r="V97" s="91"/>
      <c r="W97" s="91"/>
    </row>
    <row r="98" spans="1:23" hidden="1" x14ac:dyDescent="0.25">
      <c r="A98" s="116"/>
      <c r="B98" s="91"/>
      <c r="C98" s="91"/>
      <c r="D98" s="91"/>
      <c r="E98" s="117">
        <f t="shared" si="59"/>
        <v>0</v>
      </c>
      <c r="F98" s="91"/>
      <c r="G98" s="91"/>
      <c r="H98" s="91"/>
      <c r="I98" s="91"/>
      <c r="J98" s="91"/>
      <c r="K98" s="91"/>
      <c r="L98" s="91"/>
      <c r="M98" s="118"/>
      <c r="N98" s="91"/>
      <c r="O98" s="118"/>
      <c r="P98" s="91"/>
      <c r="Q98" s="118"/>
      <c r="R98" s="119" t="str">
        <f t="shared" si="56"/>
        <v xml:space="preserve"> </v>
      </c>
      <c r="S98" s="119" t="str">
        <f t="shared" si="56"/>
        <v xml:space="preserve"> </v>
      </c>
      <c r="T98" s="119" t="str">
        <f t="shared" si="57"/>
        <v xml:space="preserve"> </v>
      </c>
      <c r="U98" s="120" t="str">
        <f t="shared" si="58"/>
        <v xml:space="preserve"> </v>
      </c>
      <c r="V98" s="91"/>
      <c r="W98" s="91"/>
    </row>
    <row r="99" spans="1:23" hidden="1" x14ac:dyDescent="0.25">
      <c r="A99" s="116"/>
      <c r="B99" s="91"/>
      <c r="C99" s="91"/>
      <c r="D99" s="91"/>
      <c r="E99" s="117">
        <f t="shared" si="59"/>
        <v>0</v>
      </c>
      <c r="F99" s="91"/>
      <c r="G99" s="91"/>
      <c r="H99" s="91"/>
      <c r="I99" s="91"/>
      <c r="J99" s="91"/>
      <c r="K99" s="91"/>
      <c r="L99" s="91"/>
      <c r="M99" s="118"/>
      <c r="N99" s="91"/>
      <c r="O99" s="118"/>
      <c r="P99" s="91"/>
      <c r="Q99" s="118"/>
      <c r="R99" s="119" t="str">
        <f t="shared" si="56"/>
        <v xml:space="preserve"> </v>
      </c>
      <c r="S99" s="119" t="str">
        <f t="shared" si="56"/>
        <v xml:space="preserve"> </v>
      </c>
      <c r="T99" s="119" t="str">
        <f t="shared" si="57"/>
        <v xml:space="preserve"> </v>
      </c>
      <c r="U99" s="120" t="str">
        <f t="shared" si="58"/>
        <v xml:space="preserve"> </v>
      </c>
      <c r="V99" s="91"/>
      <c r="W99" s="91"/>
    </row>
    <row r="100" spans="1:23" hidden="1" x14ac:dyDescent="0.25">
      <c r="A100" s="116"/>
      <c r="B100" s="91"/>
      <c r="C100" s="91"/>
      <c r="D100" s="91"/>
      <c r="E100" s="117">
        <f t="shared" si="59"/>
        <v>0</v>
      </c>
      <c r="F100" s="91"/>
      <c r="G100" s="91"/>
      <c r="H100" s="91"/>
      <c r="I100" s="91"/>
      <c r="J100" s="91"/>
      <c r="K100" s="91"/>
      <c r="L100" s="91"/>
      <c r="M100" s="118"/>
      <c r="N100" s="91"/>
      <c r="O100" s="118"/>
      <c r="P100" s="91"/>
      <c r="Q100" s="118"/>
      <c r="R100" s="119" t="str">
        <f t="shared" si="56"/>
        <v xml:space="preserve"> </v>
      </c>
      <c r="S100" s="119" t="str">
        <f t="shared" si="56"/>
        <v xml:space="preserve"> </v>
      </c>
      <c r="T100" s="119" t="str">
        <f t="shared" si="57"/>
        <v xml:space="preserve"> </v>
      </c>
      <c r="U100" s="120" t="str">
        <f t="shared" si="58"/>
        <v xml:space="preserve"> </v>
      </c>
      <c r="V100" s="91"/>
      <c r="W100" s="91"/>
    </row>
    <row r="101" spans="1:23" hidden="1" x14ac:dyDescent="0.25">
      <c r="A101" s="116"/>
      <c r="B101" s="91"/>
      <c r="C101" s="91"/>
      <c r="D101" s="91"/>
      <c r="E101" s="117">
        <f t="shared" si="59"/>
        <v>0</v>
      </c>
      <c r="F101" s="91"/>
      <c r="G101" s="91"/>
      <c r="H101" s="91"/>
      <c r="I101" s="91"/>
      <c r="J101" s="91"/>
      <c r="K101" s="91"/>
      <c r="L101" s="91"/>
      <c r="M101" s="118"/>
      <c r="N101" s="91"/>
      <c r="O101" s="118"/>
      <c r="P101" s="91"/>
      <c r="Q101" s="118"/>
      <c r="R101" s="119" t="str">
        <f t="shared" si="56"/>
        <v xml:space="preserve"> </v>
      </c>
      <c r="S101" s="119" t="str">
        <f t="shared" si="56"/>
        <v xml:space="preserve"> </v>
      </c>
      <c r="T101" s="119" t="str">
        <f t="shared" si="57"/>
        <v xml:space="preserve"> </v>
      </c>
      <c r="U101" s="120" t="str">
        <f t="shared" si="58"/>
        <v xml:space="preserve"> </v>
      </c>
      <c r="V101" s="91"/>
      <c r="W101" s="91"/>
    </row>
    <row r="102" spans="1:23" hidden="1" x14ac:dyDescent="0.25">
      <c r="A102" s="116"/>
      <c r="B102" s="91"/>
      <c r="C102" s="91"/>
      <c r="D102" s="91"/>
      <c r="E102" s="117">
        <f t="shared" si="59"/>
        <v>0</v>
      </c>
      <c r="F102" s="91"/>
      <c r="G102" s="91"/>
      <c r="H102" s="91"/>
      <c r="I102" s="91"/>
      <c r="J102" s="91"/>
      <c r="K102" s="91"/>
      <c r="L102" s="91"/>
      <c r="M102" s="118"/>
      <c r="N102" s="91"/>
      <c r="O102" s="118"/>
      <c r="P102" s="91"/>
      <c r="Q102" s="118"/>
      <c r="R102" s="119" t="str">
        <f t="shared" si="56"/>
        <v xml:space="preserve"> </v>
      </c>
      <c r="S102" s="119" t="str">
        <f t="shared" si="56"/>
        <v xml:space="preserve"> </v>
      </c>
      <c r="T102" s="119" t="str">
        <f t="shared" si="57"/>
        <v xml:space="preserve"> </v>
      </c>
      <c r="U102" s="120" t="str">
        <f t="shared" si="58"/>
        <v xml:space="preserve"> </v>
      </c>
      <c r="V102" s="91"/>
      <c r="W102" s="91"/>
    </row>
    <row r="103" spans="1:23" hidden="1" x14ac:dyDescent="0.25">
      <c r="A103" s="116"/>
      <c r="B103" s="91"/>
      <c r="C103" s="91"/>
      <c r="D103" s="91"/>
      <c r="E103" s="117">
        <f t="shared" si="59"/>
        <v>0</v>
      </c>
      <c r="F103" s="91"/>
      <c r="G103" s="91"/>
      <c r="H103" s="91"/>
      <c r="I103" s="91"/>
      <c r="J103" s="91"/>
      <c r="K103" s="91"/>
      <c r="L103" s="91"/>
      <c r="M103" s="118"/>
      <c r="N103" s="91"/>
      <c r="O103" s="118"/>
      <c r="P103" s="91"/>
      <c r="Q103" s="118"/>
      <c r="R103" s="119" t="str">
        <f t="shared" si="56"/>
        <v xml:space="preserve"> </v>
      </c>
      <c r="S103" s="119" t="str">
        <f t="shared" si="56"/>
        <v xml:space="preserve"> </v>
      </c>
      <c r="T103" s="119" t="str">
        <f t="shared" si="57"/>
        <v xml:space="preserve"> </v>
      </c>
      <c r="U103" s="120" t="str">
        <f t="shared" si="58"/>
        <v xml:space="preserve"> </v>
      </c>
      <c r="V103" s="91"/>
      <c r="W103" s="91"/>
    </row>
    <row r="104" spans="1:23" hidden="1" x14ac:dyDescent="0.25">
      <c r="A104" s="116"/>
      <c r="B104" s="91"/>
      <c r="C104" s="91"/>
      <c r="D104" s="91"/>
      <c r="E104" s="117">
        <f t="shared" si="59"/>
        <v>0</v>
      </c>
      <c r="F104" s="91"/>
      <c r="G104" s="91"/>
      <c r="H104" s="91"/>
      <c r="I104" s="91"/>
      <c r="J104" s="91"/>
      <c r="K104" s="91"/>
      <c r="L104" s="91"/>
      <c r="M104" s="118"/>
      <c r="N104" s="91"/>
      <c r="O104" s="118"/>
      <c r="P104" s="91"/>
      <c r="Q104" s="118"/>
      <c r="R104" s="119" t="str">
        <f t="shared" si="56"/>
        <v xml:space="preserve"> </v>
      </c>
      <c r="S104" s="119" t="str">
        <f t="shared" si="56"/>
        <v xml:space="preserve"> </v>
      </c>
      <c r="T104" s="119" t="str">
        <f t="shared" si="57"/>
        <v xml:space="preserve"> </v>
      </c>
      <c r="U104" s="120" t="str">
        <f t="shared" si="58"/>
        <v xml:space="preserve"> </v>
      </c>
      <c r="V104" s="91"/>
      <c r="W104" s="91"/>
    </row>
    <row r="105" spans="1:23" hidden="1" x14ac:dyDescent="0.25">
      <c r="A105" s="116"/>
      <c r="B105" s="91"/>
      <c r="C105" s="91"/>
      <c r="D105" s="91"/>
      <c r="E105" s="117">
        <f t="shared" si="59"/>
        <v>0</v>
      </c>
      <c r="F105" s="91"/>
      <c r="G105" s="91"/>
      <c r="H105" s="91"/>
      <c r="I105" s="91"/>
      <c r="J105" s="91"/>
      <c r="K105" s="91"/>
      <c r="L105" s="91"/>
      <c r="M105" s="118"/>
      <c r="N105" s="91"/>
      <c r="O105" s="118"/>
      <c r="P105" s="91"/>
      <c r="Q105" s="118"/>
      <c r="R105" s="119" t="str">
        <f t="shared" si="56"/>
        <v xml:space="preserve"> </v>
      </c>
      <c r="S105" s="119" t="str">
        <f t="shared" si="56"/>
        <v xml:space="preserve"> </v>
      </c>
      <c r="T105" s="119" t="str">
        <f t="shared" si="57"/>
        <v xml:space="preserve"> </v>
      </c>
      <c r="U105" s="120" t="str">
        <f t="shared" si="58"/>
        <v xml:space="preserve"> </v>
      </c>
      <c r="V105" s="91"/>
      <c r="W105" s="91"/>
    </row>
    <row r="106" spans="1:23" hidden="1" x14ac:dyDescent="0.25">
      <c r="A106" s="116"/>
      <c r="B106" s="91"/>
      <c r="C106" s="91"/>
      <c r="D106" s="91"/>
      <c r="E106" s="117">
        <f t="shared" si="59"/>
        <v>0</v>
      </c>
      <c r="F106" s="91"/>
      <c r="G106" s="91"/>
      <c r="H106" s="91"/>
      <c r="I106" s="91"/>
      <c r="J106" s="91"/>
      <c r="K106" s="91"/>
      <c r="L106" s="91"/>
      <c r="M106" s="118"/>
      <c r="N106" s="91"/>
      <c r="O106" s="118"/>
      <c r="P106" s="91"/>
      <c r="Q106" s="118"/>
      <c r="R106" s="119" t="str">
        <f t="shared" si="56"/>
        <v xml:space="preserve"> </v>
      </c>
      <c r="S106" s="119" t="str">
        <f t="shared" si="56"/>
        <v xml:space="preserve"> </v>
      </c>
      <c r="T106" s="119" t="str">
        <f t="shared" si="57"/>
        <v xml:space="preserve"> </v>
      </c>
      <c r="U106" s="120" t="str">
        <f t="shared" si="58"/>
        <v xml:space="preserve"> </v>
      </c>
      <c r="V106" s="91"/>
      <c r="W106" s="91"/>
    </row>
    <row r="107" spans="1:23" hidden="1" x14ac:dyDescent="0.25">
      <c r="A107" s="116"/>
      <c r="B107" s="91"/>
      <c r="C107" s="91"/>
      <c r="D107" s="91"/>
      <c r="E107" s="117">
        <f t="shared" si="59"/>
        <v>0</v>
      </c>
      <c r="F107" s="91"/>
      <c r="G107" s="91"/>
      <c r="H107" s="91"/>
      <c r="I107" s="91"/>
      <c r="J107" s="91"/>
      <c r="K107" s="91"/>
      <c r="L107" s="91"/>
      <c r="M107" s="118"/>
      <c r="N107" s="91"/>
      <c r="O107" s="118"/>
      <c r="P107" s="91"/>
      <c r="Q107" s="118"/>
      <c r="R107" s="119" t="str">
        <f t="shared" si="56"/>
        <v xml:space="preserve"> </v>
      </c>
      <c r="S107" s="119" t="str">
        <f t="shared" si="56"/>
        <v xml:space="preserve"> </v>
      </c>
      <c r="T107" s="119" t="str">
        <f t="shared" si="57"/>
        <v xml:space="preserve"> </v>
      </c>
      <c r="U107" s="120" t="str">
        <f t="shared" si="58"/>
        <v xml:space="preserve"> </v>
      </c>
      <c r="V107" s="91"/>
      <c r="W107" s="91"/>
    </row>
    <row r="108" spans="1:23" hidden="1" x14ac:dyDescent="0.25">
      <c r="A108" s="116"/>
      <c r="B108" s="91"/>
      <c r="C108" s="91"/>
      <c r="D108" s="91"/>
      <c r="E108" s="117">
        <f t="shared" si="59"/>
        <v>0</v>
      </c>
      <c r="F108" s="91"/>
      <c r="G108" s="91"/>
      <c r="H108" s="118"/>
      <c r="I108" s="91"/>
      <c r="J108" s="118"/>
      <c r="K108" s="91"/>
      <c r="L108" s="118"/>
      <c r="M108" s="118"/>
      <c r="N108" s="118"/>
      <c r="O108" s="118"/>
      <c r="P108" s="118"/>
      <c r="Q108" s="118"/>
      <c r="R108" s="119" t="str">
        <f t="shared" si="56"/>
        <v xml:space="preserve"> </v>
      </c>
      <c r="S108" s="119" t="str">
        <f t="shared" si="56"/>
        <v xml:space="preserve"> </v>
      </c>
      <c r="T108" s="119" t="str">
        <f t="shared" si="57"/>
        <v xml:space="preserve"> </v>
      </c>
      <c r="U108" s="120" t="str">
        <f t="shared" si="58"/>
        <v xml:space="preserve"> </v>
      </c>
      <c r="V108" s="91"/>
      <c r="W108" s="91"/>
    </row>
    <row r="109" spans="1:23" hidden="1" x14ac:dyDescent="0.25">
      <c r="A109" s="116"/>
      <c r="B109" s="91"/>
      <c r="C109" s="91"/>
      <c r="D109" s="91"/>
      <c r="E109" s="117">
        <f t="shared" si="59"/>
        <v>0</v>
      </c>
      <c r="F109" s="91"/>
      <c r="G109" s="91"/>
      <c r="H109" s="118"/>
      <c r="I109" s="91"/>
      <c r="J109" s="118"/>
      <c r="K109" s="91"/>
      <c r="L109" s="118"/>
      <c r="M109" s="118"/>
      <c r="N109" s="118"/>
      <c r="O109" s="118"/>
      <c r="P109" s="118"/>
      <c r="Q109" s="118"/>
      <c r="R109" s="119" t="str">
        <f t="shared" si="56"/>
        <v xml:space="preserve"> </v>
      </c>
      <c r="S109" s="119" t="str">
        <f t="shared" si="56"/>
        <v xml:space="preserve"> </v>
      </c>
      <c r="T109" s="119" t="str">
        <f t="shared" si="57"/>
        <v xml:space="preserve"> </v>
      </c>
      <c r="U109" s="120" t="str">
        <f t="shared" si="58"/>
        <v xml:space="preserve"> </v>
      </c>
      <c r="V109" s="91"/>
      <c r="W109" s="91"/>
    </row>
    <row r="110" spans="1:23" hidden="1" x14ac:dyDescent="0.25">
      <c r="A110" s="116"/>
      <c r="B110" s="91"/>
      <c r="C110" s="91"/>
      <c r="D110" s="91"/>
      <c r="E110" s="117">
        <f t="shared" si="59"/>
        <v>0</v>
      </c>
      <c r="F110" s="91"/>
      <c r="G110" s="91"/>
      <c r="H110" s="118"/>
      <c r="I110" s="91"/>
      <c r="J110" s="118"/>
      <c r="K110" s="91"/>
      <c r="L110" s="118"/>
      <c r="M110" s="118"/>
      <c r="N110" s="118"/>
      <c r="O110" s="118"/>
      <c r="P110" s="118"/>
      <c r="Q110" s="118"/>
      <c r="R110" s="119" t="str">
        <f t="shared" si="56"/>
        <v xml:space="preserve"> </v>
      </c>
      <c r="S110" s="119" t="str">
        <f t="shared" si="56"/>
        <v xml:space="preserve"> </v>
      </c>
      <c r="T110" s="119" t="str">
        <f t="shared" si="57"/>
        <v xml:space="preserve"> </v>
      </c>
      <c r="U110" s="120" t="str">
        <f t="shared" si="58"/>
        <v xml:space="preserve"> </v>
      </c>
      <c r="V110" s="91"/>
      <c r="W110" s="91"/>
    </row>
    <row r="111" spans="1:23" hidden="1" x14ac:dyDescent="0.25">
      <c r="A111" s="121"/>
      <c r="B111" s="122"/>
      <c r="C111" s="123"/>
      <c r="D111" s="123"/>
      <c r="E111" s="123"/>
      <c r="F111" s="122"/>
      <c r="G111" s="123"/>
      <c r="H111" s="122"/>
      <c r="I111" s="123"/>
      <c r="J111" s="122"/>
      <c r="K111" s="123"/>
      <c r="L111" s="122"/>
      <c r="M111" s="122"/>
      <c r="N111" s="122"/>
      <c r="O111" s="122"/>
      <c r="P111" s="122"/>
      <c r="Q111" s="122"/>
      <c r="R111" s="114" t="str">
        <f t="shared" ref="R111:S113" si="60">IF(L111=0," ",(N111-L111)/L111)</f>
        <v xml:space="preserve"> </v>
      </c>
      <c r="S111" s="115" t="str">
        <f t="shared" si="60"/>
        <v xml:space="preserve"> </v>
      </c>
      <c r="T111" s="114" t="str">
        <f t="shared" si="57"/>
        <v xml:space="preserve"> </v>
      </c>
      <c r="U111" s="115" t="str">
        <f t="shared" si="58"/>
        <v xml:space="preserve"> </v>
      </c>
      <c r="V111" s="122"/>
      <c r="W111" s="123"/>
    </row>
    <row r="112" spans="1:23" hidden="1" x14ac:dyDescent="0.25">
      <c r="A112" s="121" t="s">
        <v>86</v>
      </c>
      <c r="B112" s="122" t="e">
        <f t="shared" ref="B112:Q112" si="61">B95+B85</f>
        <v>#VALUE!</v>
      </c>
      <c r="C112" s="122">
        <f t="shared" si="61"/>
        <v>0</v>
      </c>
      <c r="D112" s="122">
        <f t="shared" si="61"/>
        <v>0</v>
      </c>
      <c r="E112" s="122">
        <f t="shared" si="61"/>
        <v>0</v>
      </c>
      <c r="F112" s="122">
        <f t="shared" si="61"/>
        <v>0</v>
      </c>
      <c r="G112" s="122">
        <f t="shared" si="61"/>
        <v>0</v>
      </c>
      <c r="H112" s="122">
        <f t="shared" si="61"/>
        <v>0</v>
      </c>
      <c r="I112" s="122">
        <f t="shared" si="61"/>
        <v>0</v>
      </c>
      <c r="J112" s="122">
        <f t="shared" si="61"/>
        <v>0</v>
      </c>
      <c r="K112" s="122">
        <f t="shared" si="61"/>
        <v>0</v>
      </c>
      <c r="L112" s="122">
        <f t="shared" si="61"/>
        <v>0</v>
      </c>
      <c r="M112" s="122">
        <f t="shared" si="61"/>
        <v>0</v>
      </c>
      <c r="N112" s="122">
        <f t="shared" si="61"/>
        <v>0</v>
      </c>
      <c r="O112" s="122">
        <f t="shared" si="61"/>
        <v>0</v>
      </c>
      <c r="P112" s="122">
        <f t="shared" si="61"/>
        <v>0</v>
      </c>
      <c r="Q112" s="122">
        <f t="shared" si="61"/>
        <v>0</v>
      </c>
      <c r="R112" s="114" t="str">
        <f t="shared" si="60"/>
        <v xml:space="preserve"> </v>
      </c>
      <c r="S112" s="115" t="str">
        <f t="shared" si="60"/>
        <v xml:space="preserve"> </v>
      </c>
      <c r="T112" s="114" t="str">
        <f t="shared" si="57"/>
        <v xml:space="preserve"> </v>
      </c>
      <c r="U112" s="115" t="str">
        <f t="shared" si="58"/>
        <v xml:space="preserve"> </v>
      </c>
      <c r="V112" s="122">
        <f>V95+V85</f>
        <v>0</v>
      </c>
      <c r="W112" s="122">
        <f>W95+W85</f>
        <v>0</v>
      </c>
    </row>
    <row r="113" spans="1:23" hidden="1" x14ac:dyDescent="0.25">
      <c r="A113" s="124" t="s">
        <v>117</v>
      </c>
      <c r="B113" s="125" t="str">
        <f>B85</f>
        <v/>
      </c>
      <c r="C113" s="125">
        <f t="shared" ref="C113:Q113" si="62">C85</f>
        <v>0</v>
      </c>
      <c r="D113" s="125">
        <f t="shared" si="62"/>
        <v>0</v>
      </c>
      <c r="E113" s="125">
        <f t="shared" si="62"/>
        <v>0</v>
      </c>
      <c r="F113" s="125">
        <f t="shared" si="62"/>
        <v>0</v>
      </c>
      <c r="G113" s="125">
        <f t="shared" si="62"/>
        <v>0</v>
      </c>
      <c r="H113" s="125">
        <f t="shared" si="62"/>
        <v>0</v>
      </c>
      <c r="I113" s="125">
        <f t="shared" si="62"/>
        <v>0</v>
      </c>
      <c r="J113" s="125">
        <f t="shared" si="62"/>
        <v>0</v>
      </c>
      <c r="K113" s="125">
        <f t="shared" si="62"/>
        <v>0</v>
      </c>
      <c r="L113" s="125">
        <f t="shared" si="62"/>
        <v>0</v>
      </c>
      <c r="M113" s="125">
        <f t="shared" si="62"/>
        <v>0</v>
      </c>
      <c r="N113" s="125">
        <f t="shared" si="62"/>
        <v>0</v>
      </c>
      <c r="O113" s="125">
        <f t="shared" si="62"/>
        <v>0</v>
      </c>
      <c r="P113" s="125">
        <f t="shared" si="62"/>
        <v>0</v>
      </c>
      <c r="Q113" s="125">
        <f t="shared" si="62"/>
        <v>0</v>
      </c>
      <c r="R113" s="114" t="str">
        <f t="shared" si="60"/>
        <v xml:space="preserve"> </v>
      </c>
      <c r="S113" s="115" t="str">
        <f t="shared" si="60"/>
        <v xml:space="preserve"> </v>
      </c>
      <c r="T113" s="114" t="str">
        <f t="shared" si="57"/>
        <v xml:space="preserve"> </v>
      </c>
      <c r="U113" s="115" t="str">
        <f t="shared" si="58"/>
        <v xml:space="preserve"> </v>
      </c>
      <c r="V113" s="125">
        <f>V85</f>
        <v>0</v>
      </c>
      <c r="W113" s="125">
        <f>W85</f>
        <v>0</v>
      </c>
    </row>
    <row r="114" spans="1:23" x14ac:dyDescent="0.25">
      <c r="A114" s="126"/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8"/>
      <c r="S114" s="128"/>
      <c r="T114" s="128"/>
      <c r="U114" s="128"/>
      <c r="V114" s="127"/>
      <c r="W114" s="127"/>
    </row>
    <row r="115" spans="1:23" x14ac:dyDescent="0.25">
      <c r="A115" s="129" t="s">
        <v>118</v>
      </c>
    </row>
    <row r="116" spans="1:23" x14ac:dyDescent="0.25">
      <c r="A116" s="129" t="s">
        <v>119</v>
      </c>
    </row>
    <row r="117" spans="1:23" x14ac:dyDescent="0.25">
      <c r="A117" s="129" t="s">
        <v>120</v>
      </c>
      <c r="B117" s="130"/>
      <c r="C117" s="130"/>
      <c r="D117" s="130"/>
      <c r="E117" s="130"/>
      <c r="F117" s="130"/>
      <c r="H117" s="130"/>
      <c r="I117" s="130"/>
      <c r="J117" s="130"/>
      <c r="K117" s="130"/>
      <c r="V117" s="130"/>
    </row>
    <row r="118" spans="1:23" x14ac:dyDescent="0.25">
      <c r="A118" s="129" t="s">
        <v>121</v>
      </c>
      <c r="B118" s="130"/>
      <c r="C118" s="130"/>
      <c r="D118" s="130"/>
      <c r="E118" s="130"/>
      <c r="F118" s="130"/>
      <c r="H118" s="130"/>
      <c r="I118" s="130"/>
      <c r="J118" s="130"/>
      <c r="K118" s="130"/>
      <c r="V118" s="130"/>
    </row>
    <row r="119" spans="1:23" x14ac:dyDescent="0.25">
      <c r="A119" s="129" t="s">
        <v>122</v>
      </c>
      <c r="B119" s="130"/>
      <c r="C119" s="130"/>
      <c r="D119" s="130"/>
      <c r="E119" s="130"/>
      <c r="F119" s="130"/>
      <c r="H119" s="130"/>
      <c r="I119" s="130"/>
      <c r="J119" s="130"/>
      <c r="K119" s="130"/>
      <c r="V119" s="130"/>
    </row>
    <row r="120" spans="1:23" x14ac:dyDescent="0.25">
      <c r="A120" s="129" t="s">
        <v>123</v>
      </c>
    </row>
    <row r="123" spans="1:23" x14ac:dyDescent="0.25">
      <c r="A123" s="130"/>
      <c r="G123" s="130"/>
      <c r="W123" s="130"/>
    </row>
    <row r="124" spans="1:23" x14ac:dyDescent="0.25">
      <c r="A124" s="130"/>
      <c r="G124" s="130"/>
      <c r="W124" s="130"/>
    </row>
    <row r="125" spans="1:23" x14ac:dyDescent="0.25">
      <c r="A125" s="130"/>
      <c r="G125" s="130"/>
      <c r="W125" s="130"/>
    </row>
  </sheetData>
  <mergeCells count="18">
    <mergeCell ref="P6:Q6"/>
    <mergeCell ref="R6:S6"/>
    <mergeCell ref="T6:U6"/>
    <mergeCell ref="V6:W6"/>
    <mergeCell ref="P74:Q74"/>
    <mergeCell ref="R74:S74"/>
    <mergeCell ref="T74:U74"/>
    <mergeCell ref="V74:W74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ageMargins left="0.70866141732283472" right="0.70866141732283472" top="0.74803149606299213" bottom="0.74803149606299213" header="0.31496062992125984" footer="0.31496062992125984"/>
  <pageSetup scale="3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5"/>
  <sheetViews>
    <sheetView tabSelected="1" view="pageBreakPreview" zoomScale="60" zoomScaleNormal="100" workbookViewId="0">
      <selection activeCell="E17" sqref="E17"/>
    </sheetView>
  </sheetViews>
  <sheetFormatPr defaultRowHeight="15" x14ac:dyDescent="0.25"/>
  <cols>
    <col min="1" max="1" width="52.7109375" style="2" customWidth="1"/>
    <col min="2" max="11" width="13.7109375" style="2" customWidth="1"/>
    <col min="12" max="15" width="13.7109375" style="2" hidden="1" customWidth="1"/>
    <col min="16" max="23" width="13.7109375" style="2" customWidth="1"/>
    <col min="24" max="24" width="2.7109375" style="2" customWidth="1"/>
    <col min="25" max="16384" width="9.140625" style="2"/>
  </cols>
  <sheetData>
    <row r="1" spans="1:23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"/>
      <c r="W1" s="1"/>
    </row>
    <row r="2" spans="1:23" ht="18" x14ac:dyDescent="0.25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3"/>
      <c r="W2" s="3"/>
    </row>
    <row r="3" spans="1:23" ht="18" customHeight="1" x14ac:dyDescent="0.25">
      <c r="A3" s="134" t="s">
        <v>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3"/>
      <c r="W3" s="3"/>
    </row>
    <row r="4" spans="1:23" ht="18" customHeight="1" x14ac:dyDescent="0.25">
      <c r="A4" s="134" t="s">
        <v>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3"/>
      <c r="W4" s="3"/>
    </row>
    <row r="5" spans="1:23" ht="15" customHeight="1" x14ac:dyDescent="0.25">
      <c r="A5" s="135" t="s">
        <v>132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4"/>
      <c r="W5" s="4"/>
    </row>
    <row r="6" spans="1:23" ht="12.75" customHeight="1" x14ac:dyDescent="0.25">
      <c r="A6" s="5"/>
      <c r="B6" s="5" t="s">
        <v>1</v>
      </c>
      <c r="C6" s="5" t="s">
        <v>1</v>
      </c>
      <c r="D6" s="5" t="s">
        <v>1</v>
      </c>
      <c r="E6" s="6" t="s">
        <v>1</v>
      </c>
      <c r="F6" s="131" t="s">
        <v>5</v>
      </c>
      <c r="G6" s="132"/>
      <c r="H6" s="131" t="s">
        <v>6</v>
      </c>
      <c r="I6" s="132"/>
      <c r="J6" s="131" t="s">
        <v>7</v>
      </c>
      <c r="K6" s="132"/>
      <c r="L6" s="131" t="s">
        <v>8</v>
      </c>
      <c r="M6" s="132"/>
      <c r="N6" s="131" t="s">
        <v>9</v>
      </c>
      <c r="O6" s="132"/>
      <c r="P6" s="131" t="s">
        <v>10</v>
      </c>
      <c r="Q6" s="132"/>
      <c r="R6" s="131" t="s">
        <v>11</v>
      </c>
      <c r="S6" s="132"/>
      <c r="T6" s="131" t="s">
        <v>12</v>
      </c>
      <c r="U6" s="132"/>
      <c r="V6" s="131" t="s">
        <v>13</v>
      </c>
      <c r="W6" s="132"/>
    </row>
    <row r="7" spans="1:23" ht="76.5" x14ac:dyDescent="0.25">
      <c r="A7" s="7" t="s">
        <v>14</v>
      </c>
      <c r="B7" s="8" t="s">
        <v>15</v>
      </c>
      <c r="C7" s="8" t="s">
        <v>16</v>
      </c>
      <c r="D7" s="8" t="s">
        <v>17</v>
      </c>
      <c r="E7" s="8" t="s">
        <v>18</v>
      </c>
      <c r="F7" s="9" t="s">
        <v>19</v>
      </c>
      <c r="G7" s="10" t="s">
        <v>20</v>
      </c>
      <c r="H7" s="9" t="s">
        <v>21</v>
      </c>
      <c r="I7" s="10" t="s">
        <v>22</v>
      </c>
      <c r="J7" s="9" t="s">
        <v>23</v>
      </c>
      <c r="K7" s="10" t="s">
        <v>24</v>
      </c>
      <c r="L7" s="9" t="s">
        <v>25</v>
      </c>
      <c r="M7" s="10" t="s">
        <v>26</v>
      </c>
      <c r="N7" s="9" t="s">
        <v>27</v>
      </c>
      <c r="O7" s="10" t="s">
        <v>28</v>
      </c>
      <c r="P7" s="9" t="s">
        <v>29</v>
      </c>
      <c r="Q7" s="10" t="s">
        <v>30</v>
      </c>
      <c r="R7" s="9" t="s">
        <v>29</v>
      </c>
      <c r="S7" s="10" t="s">
        <v>30</v>
      </c>
      <c r="T7" s="9" t="s">
        <v>31</v>
      </c>
      <c r="U7" s="10" t="s">
        <v>32</v>
      </c>
      <c r="V7" s="9" t="s">
        <v>18</v>
      </c>
      <c r="W7" s="10" t="s">
        <v>33</v>
      </c>
    </row>
    <row r="8" spans="1:23" ht="12.95" customHeight="1" x14ac:dyDescent="0.25">
      <c r="A8" s="11" t="s">
        <v>34</v>
      </c>
      <c r="B8" s="12" t="s">
        <v>1</v>
      </c>
      <c r="C8" s="12"/>
      <c r="D8" s="12"/>
      <c r="E8" s="12"/>
      <c r="F8" s="13"/>
      <c r="G8" s="14"/>
      <c r="H8" s="13"/>
      <c r="I8" s="14"/>
      <c r="J8" s="13"/>
      <c r="K8" s="14"/>
      <c r="L8" s="13"/>
      <c r="M8" s="14"/>
      <c r="N8" s="13"/>
      <c r="O8" s="14"/>
      <c r="P8" s="13"/>
      <c r="Q8" s="14"/>
      <c r="R8" s="15"/>
      <c r="S8" s="16"/>
      <c r="T8" s="15"/>
      <c r="U8" s="17"/>
      <c r="V8" s="13"/>
      <c r="W8" s="14"/>
    </row>
    <row r="9" spans="1:23" ht="12.95" customHeight="1" x14ac:dyDescent="0.25">
      <c r="A9" s="18" t="s">
        <v>35</v>
      </c>
      <c r="B9" s="19">
        <v>70890000</v>
      </c>
      <c r="C9" s="19">
        <v>0</v>
      </c>
      <c r="D9" s="19"/>
      <c r="E9" s="19">
        <f>$B9       +$C9       +$D9</f>
        <v>70890000</v>
      </c>
      <c r="F9" s="20">
        <v>70890000</v>
      </c>
      <c r="G9" s="21">
        <v>23630000</v>
      </c>
      <c r="H9" s="20">
        <v>1478000</v>
      </c>
      <c r="I9" s="21"/>
      <c r="J9" s="20"/>
      <c r="K9" s="21"/>
      <c r="L9" s="20"/>
      <c r="M9" s="21"/>
      <c r="N9" s="20"/>
      <c r="O9" s="21"/>
      <c r="P9" s="20">
        <f>$H9       +$J9       +$L9       +$N9</f>
        <v>1478000</v>
      </c>
      <c r="Q9" s="21">
        <f>$I9       +$K9       +$M9       +$O9</f>
        <v>0</v>
      </c>
      <c r="R9" s="22">
        <f>IF(($H9       =0),0,((($J9       -$H9       )/$H9       )*100))</f>
        <v>-100</v>
      </c>
      <c r="S9" s="23">
        <f>IF(($I9       =0),0,((($K9       -$I9       )/$I9       )*100))</f>
        <v>0</v>
      </c>
      <c r="T9" s="22">
        <f>IF(($E9       =0),0,(($P9       /$E9       )*100))</f>
        <v>2.0849202990548736</v>
      </c>
      <c r="U9" s="24">
        <f>IF(($E9       =0),0,(($Q9       /$E9       )*100))</f>
        <v>0</v>
      </c>
      <c r="V9" s="20">
        <v>0</v>
      </c>
      <c r="W9" s="21">
        <v>0</v>
      </c>
    </row>
    <row r="10" spans="1:23" ht="12.95" customHeight="1" x14ac:dyDescent="0.25">
      <c r="A10" s="18" t="s">
        <v>36</v>
      </c>
      <c r="B10" s="19">
        <v>46981000</v>
      </c>
      <c r="C10" s="19">
        <v>0</v>
      </c>
      <c r="D10" s="19"/>
      <c r="E10" s="19">
        <f t="shared" ref="E10:E16" si="0">$B10      +$C10      +$D10</f>
        <v>46981000</v>
      </c>
      <c r="F10" s="20">
        <v>46981000</v>
      </c>
      <c r="G10" s="21">
        <v>46981000</v>
      </c>
      <c r="H10" s="20">
        <v>9542000</v>
      </c>
      <c r="I10" s="21">
        <v>7176379</v>
      </c>
      <c r="J10" s="20">
        <v>12992000</v>
      </c>
      <c r="K10" s="21">
        <v>13535794</v>
      </c>
      <c r="L10" s="20"/>
      <c r="M10" s="21"/>
      <c r="N10" s="20"/>
      <c r="O10" s="21"/>
      <c r="P10" s="20">
        <f t="shared" ref="P10:P16" si="1">$H10      +$J10      +$L10      +$N10</f>
        <v>22534000</v>
      </c>
      <c r="Q10" s="21">
        <f t="shared" ref="Q10:Q16" si="2">$I10      +$K10      +$M10      +$O10</f>
        <v>20712173</v>
      </c>
      <c r="R10" s="22">
        <f t="shared" ref="R10:R16" si="3">IF(($H10      =0),0,((($J10      -$H10      )/$H10      )*100))</f>
        <v>36.155942150492557</v>
      </c>
      <c r="S10" s="23">
        <f t="shared" ref="S10:S16" si="4">IF(($I10      =0),0,((($K10      -$I10      )/$I10      )*100))</f>
        <v>88.615930122977062</v>
      </c>
      <c r="T10" s="22">
        <f t="shared" ref="T10:T15" si="5">IF(($E10      =0),0,(($P10      /$E10      )*100))</f>
        <v>47.964070581724528</v>
      </c>
      <c r="U10" s="24">
        <f t="shared" ref="U10:U15" si="6">IF(($E10      =0),0,(($Q10      /$E10      )*100))</f>
        <v>44.086275302781971</v>
      </c>
      <c r="V10" s="20">
        <v>0</v>
      </c>
      <c r="W10" s="21">
        <v>0</v>
      </c>
    </row>
    <row r="11" spans="1:23" ht="12.95" customHeight="1" x14ac:dyDescent="0.25">
      <c r="A11" s="18" t="s">
        <v>37</v>
      </c>
      <c r="B11" s="19">
        <v>18000000</v>
      </c>
      <c r="C11" s="19">
        <v>0</v>
      </c>
      <c r="D11" s="19"/>
      <c r="E11" s="19">
        <f t="shared" si="0"/>
        <v>18000000</v>
      </c>
      <c r="F11" s="20">
        <v>18000000</v>
      </c>
      <c r="G11" s="21">
        <v>9500000</v>
      </c>
      <c r="H11" s="20">
        <v>3222000</v>
      </c>
      <c r="I11" s="21">
        <v>3022178</v>
      </c>
      <c r="J11" s="20"/>
      <c r="K11" s="21">
        <v>4654670</v>
      </c>
      <c r="L11" s="20"/>
      <c r="M11" s="21"/>
      <c r="N11" s="20"/>
      <c r="O11" s="21"/>
      <c r="P11" s="20">
        <f t="shared" si="1"/>
        <v>3222000</v>
      </c>
      <c r="Q11" s="21">
        <f t="shared" si="2"/>
        <v>7676848</v>
      </c>
      <c r="R11" s="22">
        <f t="shared" si="3"/>
        <v>-100</v>
      </c>
      <c r="S11" s="23">
        <f t="shared" si="4"/>
        <v>54.017069808594997</v>
      </c>
      <c r="T11" s="22">
        <f t="shared" si="5"/>
        <v>17.899999999999999</v>
      </c>
      <c r="U11" s="24">
        <f t="shared" si="6"/>
        <v>42.649155555555559</v>
      </c>
      <c r="V11" s="20">
        <v>0</v>
      </c>
      <c r="W11" s="21">
        <v>0</v>
      </c>
    </row>
    <row r="12" spans="1:23" ht="12.95" customHeight="1" x14ac:dyDescent="0.25">
      <c r="A12" s="18" t="s">
        <v>38</v>
      </c>
      <c r="B12" s="19">
        <v>0</v>
      </c>
      <c r="C12" s="19">
        <v>0</v>
      </c>
      <c r="D12" s="19"/>
      <c r="E12" s="19">
        <f t="shared" si="0"/>
        <v>0</v>
      </c>
      <c r="F12" s="20">
        <v>0</v>
      </c>
      <c r="G12" s="21">
        <v>0</v>
      </c>
      <c r="H12" s="20"/>
      <c r="I12" s="21"/>
      <c r="J12" s="20"/>
      <c r="K12" s="21"/>
      <c r="L12" s="20"/>
      <c r="M12" s="21"/>
      <c r="N12" s="20"/>
      <c r="O12" s="21"/>
      <c r="P12" s="20">
        <f t="shared" si="1"/>
        <v>0</v>
      </c>
      <c r="Q12" s="21">
        <f t="shared" si="2"/>
        <v>0</v>
      </c>
      <c r="R12" s="22">
        <f t="shared" si="3"/>
        <v>0</v>
      </c>
      <c r="S12" s="23">
        <f t="shared" si="4"/>
        <v>0</v>
      </c>
      <c r="T12" s="22">
        <f t="shared" si="5"/>
        <v>0</v>
      </c>
      <c r="U12" s="24">
        <f t="shared" si="6"/>
        <v>0</v>
      </c>
      <c r="V12" s="20">
        <v>0</v>
      </c>
      <c r="W12" s="21">
        <v>0</v>
      </c>
    </row>
    <row r="13" spans="1:23" ht="12.95" customHeight="1" x14ac:dyDescent="0.25">
      <c r="A13" s="18" t="s">
        <v>39</v>
      </c>
      <c r="B13" s="19">
        <v>70000000</v>
      </c>
      <c r="C13" s="19">
        <v>0</v>
      </c>
      <c r="D13" s="19"/>
      <c r="E13" s="19">
        <f t="shared" si="0"/>
        <v>70000000</v>
      </c>
      <c r="F13" s="20">
        <v>70000000</v>
      </c>
      <c r="G13" s="21">
        <v>0</v>
      </c>
      <c r="H13" s="20"/>
      <c r="I13" s="21">
        <v>47801</v>
      </c>
      <c r="J13" s="20">
        <v>2888000</v>
      </c>
      <c r="K13" s="21">
        <v>12799205</v>
      </c>
      <c r="L13" s="20"/>
      <c r="M13" s="21"/>
      <c r="N13" s="20"/>
      <c r="O13" s="21"/>
      <c r="P13" s="20">
        <f t="shared" si="1"/>
        <v>2888000</v>
      </c>
      <c r="Q13" s="21">
        <f t="shared" si="2"/>
        <v>12847006</v>
      </c>
      <c r="R13" s="22">
        <f t="shared" si="3"/>
        <v>0</v>
      </c>
      <c r="S13" s="23">
        <f t="shared" si="4"/>
        <v>26676.019330139537</v>
      </c>
      <c r="T13" s="22">
        <f t="shared" si="5"/>
        <v>4.1257142857142863</v>
      </c>
      <c r="U13" s="24">
        <f t="shared" si="6"/>
        <v>18.352865714285716</v>
      </c>
      <c r="V13" s="20">
        <v>0</v>
      </c>
      <c r="W13" s="21">
        <v>0</v>
      </c>
    </row>
    <row r="14" spans="1:23" ht="12.95" customHeight="1" x14ac:dyDescent="0.25">
      <c r="A14" s="18" t="s">
        <v>40</v>
      </c>
      <c r="B14" s="19">
        <v>7200000</v>
      </c>
      <c r="C14" s="19">
        <v>0</v>
      </c>
      <c r="D14" s="19"/>
      <c r="E14" s="19">
        <f t="shared" si="0"/>
        <v>7200000</v>
      </c>
      <c r="F14" s="20">
        <v>7200000</v>
      </c>
      <c r="G14" s="21">
        <v>0</v>
      </c>
      <c r="H14" s="20"/>
      <c r="I14" s="21"/>
      <c r="J14" s="20"/>
      <c r="K14" s="21"/>
      <c r="L14" s="20"/>
      <c r="M14" s="21"/>
      <c r="N14" s="20"/>
      <c r="O14" s="21"/>
      <c r="P14" s="20">
        <f t="shared" si="1"/>
        <v>0</v>
      </c>
      <c r="Q14" s="21">
        <f t="shared" si="2"/>
        <v>0</v>
      </c>
      <c r="R14" s="22">
        <f t="shared" si="3"/>
        <v>0</v>
      </c>
      <c r="S14" s="23">
        <f t="shared" si="4"/>
        <v>0</v>
      </c>
      <c r="T14" s="22">
        <f t="shared" si="5"/>
        <v>0</v>
      </c>
      <c r="U14" s="24">
        <f t="shared" si="6"/>
        <v>0</v>
      </c>
      <c r="V14" s="20">
        <v>0</v>
      </c>
      <c r="W14" s="21">
        <v>0</v>
      </c>
    </row>
    <row r="15" spans="1:23" ht="12.95" customHeight="1" x14ac:dyDescent="0.25">
      <c r="A15" s="18" t="s">
        <v>41</v>
      </c>
      <c r="B15" s="19">
        <v>116197000</v>
      </c>
      <c r="C15" s="19">
        <v>0</v>
      </c>
      <c r="D15" s="19"/>
      <c r="E15" s="19">
        <f t="shared" si="0"/>
        <v>116197000</v>
      </c>
      <c r="F15" s="20">
        <v>116197000</v>
      </c>
      <c r="G15" s="21">
        <v>73179000</v>
      </c>
      <c r="H15" s="20">
        <v>8428000</v>
      </c>
      <c r="I15" s="21"/>
      <c r="J15" s="20">
        <v>20677000</v>
      </c>
      <c r="K15" s="21">
        <v>28607957</v>
      </c>
      <c r="L15" s="20"/>
      <c r="M15" s="21"/>
      <c r="N15" s="20"/>
      <c r="O15" s="21"/>
      <c r="P15" s="20">
        <f t="shared" si="1"/>
        <v>29105000</v>
      </c>
      <c r="Q15" s="21">
        <f t="shared" si="2"/>
        <v>28607957</v>
      </c>
      <c r="R15" s="22">
        <f t="shared" si="3"/>
        <v>145.33697199810155</v>
      </c>
      <c r="S15" s="23">
        <f t="shared" si="4"/>
        <v>0</v>
      </c>
      <c r="T15" s="22">
        <f t="shared" si="5"/>
        <v>25.047978863481845</v>
      </c>
      <c r="U15" s="24">
        <f t="shared" si="6"/>
        <v>24.620219971255715</v>
      </c>
      <c r="V15" s="20">
        <v>0</v>
      </c>
      <c r="W15" s="21">
        <v>0</v>
      </c>
    </row>
    <row r="16" spans="1:23" ht="12.95" customHeight="1" x14ac:dyDescent="0.25">
      <c r="A16" s="25" t="s">
        <v>42</v>
      </c>
      <c r="B16" s="26">
        <f>SUM(B9:B15)</f>
        <v>329268000</v>
      </c>
      <c r="C16" s="26">
        <f>SUM(C9:C15)</f>
        <v>0</v>
      </c>
      <c r="D16" s="26"/>
      <c r="E16" s="26">
        <f t="shared" si="0"/>
        <v>329268000</v>
      </c>
      <c r="F16" s="27">
        <f t="shared" ref="F16:O16" si="7">SUM(F9:F15)</f>
        <v>329268000</v>
      </c>
      <c r="G16" s="28">
        <f t="shared" si="7"/>
        <v>153290000</v>
      </c>
      <c r="H16" s="27">
        <f t="shared" si="7"/>
        <v>22670000</v>
      </c>
      <c r="I16" s="28">
        <f t="shared" si="7"/>
        <v>10246358</v>
      </c>
      <c r="J16" s="27">
        <f t="shared" si="7"/>
        <v>36557000</v>
      </c>
      <c r="K16" s="28">
        <f t="shared" si="7"/>
        <v>59597626</v>
      </c>
      <c r="L16" s="27">
        <f t="shared" si="7"/>
        <v>0</v>
      </c>
      <c r="M16" s="28">
        <f t="shared" si="7"/>
        <v>0</v>
      </c>
      <c r="N16" s="27">
        <f t="shared" si="7"/>
        <v>0</v>
      </c>
      <c r="O16" s="28">
        <f t="shared" si="7"/>
        <v>0</v>
      </c>
      <c r="P16" s="27">
        <f t="shared" si="1"/>
        <v>59227000</v>
      </c>
      <c r="Q16" s="28">
        <f t="shared" si="2"/>
        <v>69843984</v>
      </c>
      <c r="R16" s="29">
        <f t="shared" si="3"/>
        <v>61.257168063520076</v>
      </c>
      <c r="S16" s="30">
        <f t="shared" si="4"/>
        <v>481.64692274074355</v>
      </c>
      <c r="T16" s="29">
        <f>IF((SUM($E9:$E13)+$E15)=0,0,(P16/(SUM($E9:$E13)+$E15)*100))</f>
        <v>18.389594743967113</v>
      </c>
      <c r="U16" s="31">
        <f>IF((SUM($E9:$E13)+$E15)=0,0,(Q16/(SUM($E9:$E13)+$E15)*100))</f>
        <v>21.686098587875851</v>
      </c>
      <c r="V16" s="27">
        <f>SUM(V9:V15)</f>
        <v>0</v>
      </c>
      <c r="W16" s="28">
        <f>SUM(W9:W15)</f>
        <v>0</v>
      </c>
    </row>
    <row r="17" spans="1:23" ht="12.95" customHeight="1" x14ac:dyDescent="0.25">
      <c r="A17" s="11" t="s">
        <v>43</v>
      </c>
      <c r="B17" s="32" t="s">
        <v>1</v>
      </c>
      <c r="C17" s="32"/>
      <c r="D17" s="32"/>
      <c r="E17" s="32"/>
      <c r="F17" s="33"/>
      <c r="G17" s="34"/>
      <c r="H17" s="33"/>
      <c r="I17" s="34"/>
      <c r="J17" s="33"/>
      <c r="K17" s="34"/>
      <c r="L17" s="33"/>
      <c r="M17" s="34"/>
      <c r="N17" s="33"/>
      <c r="O17" s="34"/>
      <c r="P17" s="33"/>
      <c r="Q17" s="34"/>
      <c r="R17" s="15"/>
      <c r="S17" s="16"/>
      <c r="T17" s="15"/>
      <c r="U17" s="17"/>
      <c r="V17" s="33"/>
      <c r="W17" s="34"/>
    </row>
    <row r="18" spans="1:23" ht="12.95" customHeight="1" x14ac:dyDescent="0.25">
      <c r="A18" s="18" t="s">
        <v>44</v>
      </c>
      <c r="B18" s="19">
        <v>0</v>
      </c>
      <c r="C18" s="19">
        <v>0</v>
      </c>
      <c r="D18" s="19"/>
      <c r="E18" s="19">
        <f t="shared" ref="E18:E24" si="8">$B18      +$C18      +$D18</f>
        <v>0</v>
      </c>
      <c r="F18" s="20">
        <v>0</v>
      </c>
      <c r="G18" s="21">
        <v>0</v>
      </c>
      <c r="H18" s="20"/>
      <c r="I18" s="21"/>
      <c r="J18" s="20"/>
      <c r="K18" s="21"/>
      <c r="L18" s="20"/>
      <c r="M18" s="21"/>
      <c r="N18" s="20"/>
      <c r="O18" s="21"/>
      <c r="P18" s="20">
        <f t="shared" ref="P18:P24" si="9">$H18      +$J18      +$L18      +$N18</f>
        <v>0</v>
      </c>
      <c r="Q18" s="21">
        <f t="shared" ref="Q18:Q24" si="10">$I18      +$K18      +$M18      +$O18</f>
        <v>0</v>
      </c>
      <c r="R18" s="22">
        <f t="shared" ref="R18:R24" si="11">IF(($H18      =0),0,((($J18      -$H18      )/$H18      )*100))</f>
        <v>0</v>
      </c>
      <c r="S18" s="23">
        <f t="shared" ref="S18:S24" si="12">IF(($I18      =0),0,((($K18      -$I18      )/$I18      )*100))</f>
        <v>0</v>
      </c>
      <c r="T18" s="22">
        <f t="shared" ref="T18:T23" si="13">IF(($E18      =0),0,(($P18      /$E18      )*100))</f>
        <v>0</v>
      </c>
      <c r="U18" s="24">
        <f t="shared" ref="U18:U23" si="14">IF(($E18      =0),0,(($Q18      /$E18      )*100))</f>
        <v>0</v>
      </c>
      <c r="V18" s="20">
        <v>0</v>
      </c>
      <c r="W18" s="21">
        <v>0</v>
      </c>
    </row>
    <row r="19" spans="1:23" ht="12.95" customHeight="1" x14ac:dyDescent="0.25">
      <c r="A19" s="18" t="s">
        <v>45</v>
      </c>
      <c r="B19" s="19">
        <v>7000000</v>
      </c>
      <c r="C19" s="19">
        <v>0</v>
      </c>
      <c r="D19" s="19"/>
      <c r="E19" s="19">
        <f t="shared" si="8"/>
        <v>7000000</v>
      </c>
      <c r="F19" s="20">
        <v>7000000</v>
      </c>
      <c r="G19" s="21">
        <v>0</v>
      </c>
      <c r="H19" s="20"/>
      <c r="I19" s="21"/>
      <c r="J19" s="20"/>
      <c r="K19" s="21"/>
      <c r="L19" s="20"/>
      <c r="M19" s="21"/>
      <c r="N19" s="20"/>
      <c r="O19" s="21"/>
      <c r="P19" s="20">
        <f t="shared" si="9"/>
        <v>0</v>
      </c>
      <c r="Q19" s="21">
        <f t="shared" si="10"/>
        <v>0</v>
      </c>
      <c r="R19" s="22">
        <f t="shared" si="11"/>
        <v>0</v>
      </c>
      <c r="S19" s="23">
        <f t="shared" si="12"/>
        <v>0</v>
      </c>
      <c r="T19" s="22">
        <f t="shared" si="13"/>
        <v>0</v>
      </c>
      <c r="U19" s="24">
        <f t="shared" si="14"/>
        <v>0</v>
      </c>
      <c r="V19" s="20">
        <v>0</v>
      </c>
      <c r="W19" s="21">
        <v>0</v>
      </c>
    </row>
    <row r="20" spans="1:23" ht="12.95" customHeight="1" x14ac:dyDescent="0.25">
      <c r="A20" s="18" t="s">
        <v>46</v>
      </c>
      <c r="B20" s="19">
        <v>0</v>
      </c>
      <c r="C20" s="19">
        <v>0</v>
      </c>
      <c r="D20" s="19"/>
      <c r="E20" s="19">
        <f t="shared" si="8"/>
        <v>0</v>
      </c>
      <c r="F20" s="20">
        <v>0</v>
      </c>
      <c r="G20" s="21">
        <v>0</v>
      </c>
      <c r="H20" s="20"/>
      <c r="I20" s="21"/>
      <c r="J20" s="20"/>
      <c r="K20" s="21"/>
      <c r="L20" s="20"/>
      <c r="M20" s="21"/>
      <c r="N20" s="20"/>
      <c r="O20" s="21"/>
      <c r="P20" s="20">
        <f t="shared" si="9"/>
        <v>0</v>
      </c>
      <c r="Q20" s="21">
        <f t="shared" si="10"/>
        <v>0</v>
      </c>
      <c r="R20" s="22">
        <f t="shared" si="11"/>
        <v>0</v>
      </c>
      <c r="S20" s="23">
        <f t="shared" si="12"/>
        <v>0</v>
      </c>
      <c r="T20" s="22">
        <f t="shared" si="13"/>
        <v>0</v>
      </c>
      <c r="U20" s="24">
        <f t="shared" si="14"/>
        <v>0</v>
      </c>
      <c r="V20" s="20">
        <v>0</v>
      </c>
      <c r="W20" s="21" t="s">
        <v>1</v>
      </c>
    </row>
    <row r="21" spans="1:23" ht="12.95" customHeight="1" x14ac:dyDescent="0.25">
      <c r="A21" s="18" t="s">
        <v>47</v>
      </c>
      <c r="B21" s="19">
        <v>0</v>
      </c>
      <c r="C21" s="19">
        <v>0</v>
      </c>
      <c r="D21" s="19"/>
      <c r="E21" s="19">
        <f t="shared" si="8"/>
        <v>0</v>
      </c>
      <c r="F21" s="20">
        <v>0</v>
      </c>
      <c r="G21" s="21">
        <v>0</v>
      </c>
      <c r="H21" s="20"/>
      <c r="I21" s="21"/>
      <c r="J21" s="20"/>
      <c r="K21" s="21"/>
      <c r="L21" s="20"/>
      <c r="M21" s="21"/>
      <c r="N21" s="20"/>
      <c r="O21" s="21"/>
      <c r="P21" s="20">
        <f t="shared" si="9"/>
        <v>0</v>
      </c>
      <c r="Q21" s="21">
        <f t="shared" si="10"/>
        <v>0</v>
      </c>
      <c r="R21" s="22">
        <f t="shared" si="11"/>
        <v>0</v>
      </c>
      <c r="S21" s="23">
        <f t="shared" si="12"/>
        <v>0</v>
      </c>
      <c r="T21" s="22">
        <f t="shared" si="13"/>
        <v>0</v>
      </c>
      <c r="U21" s="24">
        <f t="shared" si="14"/>
        <v>0</v>
      </c>
      <c r="V21" s="20">
        <v>0</v>
      </c>
      <c r="W21" s="21">
        <v>0</v>
      </c>
    </row>
    <row r="22" spans="1:23" ht="12.95" customHeight="1" x14ac:dyDescent="0.25">
      <c r="A22" s="18" t="s">
        <v>48</v>
      </c>
      <c r="B22" s="19">
        <v>0</v>
      </c>
      <c r="C22" s="19">
        <v>0</v>
      </c>
      <c r="D22" s="19"/>
      <c r="E22" s="19">
        <f t="shared" si="8"/>
        <v>0</v>
      </c>
      <c r="F22" s="20">
        <v>0</v>
      </c>
      <c r="G22" s="21">
        <v>0</v>
      </c>
      <c r="H22" s="20"/>
      <c r="I22" s="21"/>
      <c r="J22" s="20"/>
      <c r="K22" s="21"/>
      <c r="L22" s="20"/>
      <c r="M22" s="21"/>
      <c r="N22" s="20"/>
      <c r="O22" s="21"/>
      <c r="P22" s="20">
        <f t="shared" si="9"/>
        <v>0</v>
      </c>
      <c r="Q22" s="21">
        <f t="shared" si="10"/>
        <v>0</v>
      </c>
      <c r="R22" s="22">
        <f t="shared" si="11"/>
        <v>0</v>
      </c>
      <c r="S22" s="23">
        <f t="shared" si="12"/>
        <v>0</v>
      </c>
      <c r="T22" s="22">
        <f t="shared" si="13"/>
        <v>0</v>
      </c>
      <c r="U22" s="24">
        <f t="shared" si="14"/>
        <v>0</v>
      </c>
      <c r="V22" s="20">
        <v>0</v>
      </c>
      <c r="W22" s="21" t="s">
        <v>1</v>
      </c>
    </row>
    <row r="23" spans="1:23" ht="12.95" customHeight="1" x14ac:dyDescent="0.25">
      <c r="A23" s="18" t="s">
        <v>49</v>
      </c>
      <c r="B23" s="19">
        <v>0</v>
      </c>
      <c r="C23" s="19">
        <v>0</v>
      </c>
      <c r="D23" s="19"/>
      <c r="E23" s="19">
        <f t="shared" si="8"/>
        <v>0</v>
      </c>
      <c r="F23" s="20">
        <v>0</v>
      </c>
      <c r="G23" s="21">
        <v>0</v>
      </c>
      <c r="H23" s="20"/>
      <c r="I23" s="21"/>
      <c r="J23" s="20"/>
      <c r="K23" s="21"/>
      <c r="L23" s="20"/>
      <c r="M23" s="21"/>
      <c r="N23" s="20"/>
      <c r="O23" s="21"/>
      <c r="P23" s="20">
        <f t="shared" si="9"/>
        <v>0</v>
      </c>
      <c r="Q23" s="21">
        <f t="shared" si="10"/>
        <v>0</v>
      </c>
      <c r="R23" s="22">
        <f t="shared" si="11"/>
        <v>0</v>
      </c>
      <c r="S23" s="23">
        <f t="shared" si="12"/>
        <v>0</v>
      </c>
      <c r="T23" s="22">
        <f t="shared" si="13"/>
        <v>0</v>
      </c>
      <c r="U23" s="24">
        <f t="shared" si="14"/>
        <v>0</v>
      </c>
      <c r="V23" s="20">
        <v>0</v>
      </c>
      <c r="W23" s="21" t="s">
        <v>1</v>
      </c>
    </row>
    <row r="24" spans="1:23" ht="12.95" customHeight="1" x14ac:dyDescent="0.25">
      <c r="A24" s="25" t="s">
        <v>42</v>
      </c>
      <c r="B24" s="26">
        <f>SUM(B18:B23)</f>
        <v>7000000</v>
      </c>
      <c r="C24" s="26">
        <f>SUM(C18:C23)</f>
        <v>0</v>
      </c>
      <c r="D24" s="26"/>
      <c r="E24" s="26">
        <f t="shared" si="8"/>
        <v>7000000</v>
      </c>
      <c r="F24" s="27">
        <f t="shared" ref="F24:O24" si="15">SUM(F18:F23)</f>
        <v>7000000</v>
      </c>
      <c r="G24" s="28">
        <f t="shared" si="15"/>
        <v>0</v>
      </c>
      <c r="H24" s="27">
        <f t="shared" si="15"/>
        <v>0</v>
      </c>
      <c r="I24" s="28">
        <f t="shared" si="15"/>
        <v>0</v>
      </c>
      <c r="J24" s="27">
        <f t="shared" si="15"/>
        <v>0</v>
      </c>
      <c r="K24" s="28">
        <f t="shared" si="15"/>
        <v>0</v>
      </c>
      <c r="L24" s="27">
        <f t="shared" si="15"/>
        <v>0</v>
      </c>
      <c r="M24" s="28">
        <f t="shared" si="15"/>
        <v>0</v>
      </c>
      <c r="N24" s="27">
        <f t="shared" si="15"/>
        <v>0</v>
      </c>
      <c r="O24" s="28">
        <f t="shared" si="15"/>
        <v>0</v>
      </c>
      <c r="P24" s="27">
        <f t="shared" si="9"/>
        <v>0</v>
      </c>
      <c r="Q24" s="28">
        <f t="shared" si="10"/>
        <v>0</v>
      </c>
      <c r="R24" s="29">
        <f t="shared" si="11"/>
        <v>0</v>
      </c>
      <c r="S24" s="30">
        <f t="shared" si="12"/>
        <v>0</v>
      </c>
      <c r="T24" s="29">
        <f>IF(($E24-$E19-$E23)   =0,0,($P24   /($E24-$E19-$E23)   )*100)</f>
        <v>0</v>
      </c>
      <c r="U24" s="31">
        <f>IF(($E24-$E19-$E23)   =0,0,($Q24   /($E24-$E19-$E23)   )*100)</f>
        <v>0</v>
      </c>
      <c r="V24" s="27">
        <f>SUM(V18:V23)</f>
        <v>0</v>
      </c>
      <c r="W24" s="28">
        <f>SUM(W18:W23)</f>
        <v>0</v>
      </c>
    </row>
    <row r="25" spans="1:23" ht="12.95" customHeight="1" x14ac:dyDescent="0.25">
      <c r="A25" s="11" t="s">
        <v>50</v>
      </c>
      <c r="B25" s="32" t="s">
        <v>1</v>
      </c>
      <c r="C25" s="32"/>
      <c r="D25" s="32"/>
      <c r="E25" s="32"/>
      <c r="F25" s="33"/>
      <c r="G25" s="34"/>
      <c r="H25" s="33"/>
      <c r="I25" s="34"/>
      <c r="J25" s="33"/>
      <c r="K25" s="34"/>
      <c r="L25" s="33"/>
      <c r="M25" s="34"/>
      <c r="N25" s="33"/>
      <c r="O25" s="34"/>
      <c r="P25" s="33"/>
      <c r="Q25" s="34"/>
      <c r="R25" s="15"/>
      <c r="S25" s="16"/>
      <c r="T25" s="15"/>
      <c r="U25" s="17"/>
      <c r="V25" s="33"/>
      <c r="W25" s="34"/>
    </row>
    <row r="26" spans="1:23" ht="12.95" customHeight="1" x14ac:dyDescent="0.25">
      <c r="A26" s="18" t="s">
        <v>51</v>
      </c>
      <c r="B26" s="19">
        <v>0</v>
      </c>
      <c r="C26" s="19">
        <v>0</v>
      </c>
      <c r="D26" s="19"/>
      <c r="E26" s="19">
        <f>$B26      +$C26      +$D26</f>
        <v>0</v>
      </c>
      <c r="F26" s="20">
        <v>0</v>
      </c>
      <c r="G26" s="21">
        <v>0</v>
      </c>
      <c r="H26" s="20"/>
      <c r="I26" s="21"/>
      <c r="J26" s="20"/>
      <c r="K26" s="21"/>
      <c r="L26" s="20"/>
      <c r="M26" s="21"/>
      <c r="N26" s="20"/>
      <c r="O26" s="21"/>
      <c r="P26" s="20">
        <f>$H26      +$J26      +$L26      +$N26</f>
        <v>0</v>
      </c>
      <c r="Q26" s="21">
        <f>$I26      +$K26      +$M26      +$O26</f>
        <v>0</v>
      </c>
      <c r="R26" s="22">
        <f>IF(($H26      =0),0,((($J26      -$H26      )/$H26      )*100))</f>
        <v>0</v>
      </c>
      <c r="S26" s="23">
        <f>IF(($I26      =0),0,((($K26      -$I26      )/$I26      )*100))</f>
        <v>0</v>
      </c>
      <c r="T26" s="22">
        <f>IF(($E26      =0),0,(($P26      /$E26      )*100))</f>
        <v>0</v>
      </c>
      <c r="U26" s="24">
        <f>IF(($E26      =0),0,(($Q26      /$E26      )*100))</f>
        <v>0</v>
      </c>
      <c r="V26" s="20">
        <v>0</v>
      </c>
      <c r="W26" s="21" t="s">
        <v>1</v>
      </c>
    </row>
    <row r="27" spans="1:23" ht="12.95" customHeight="1" x14ac:dyDescent="0.25">
      <c r="A27" s="18" t="s">
        <v>52</v>
      </c>
      <c r="B27" s="19">
        <v>0</v>
      </c>
      <c r="C27" s="19">
        <v>0</v>
      </c>
      <c r="D27" s="19"/>
      <c r="E27" s="19">
        <f>$B27      +$C27      +$D27</f>
        <v>0</v>
      </c>
      <c r="F27" s="20">
        <v>0</v>
      </c>
      <c r="G27" s="21">
        <v>0</v>
      </c>
      <c r="H27" s="20"/>
      <c r="I27" s="21"/>
      <c r="J27" s="20"/>
      <c r="K27" s="21"/>
      <c r="L27" s="20"/>
      <c r="M27" s="21"/>
      <c r="N27" s="20"/>
      <c r="O27" s="21"/>
      <c r="P27" s="20">
        <f>$H27      +$J27      +$L27      +$N27</f>
        <v>0</v>
      </c>
      <c r="Q27" s="21">
        <f>$I27      +$K27      +$M27      +$O27</f>
        <v>0</v>
      </c>
      <c r="R27" s="22">
        <f>IF(($H27      =0),0,((($J27      -$H27      )/$H27      )*100))</f>
        <v>0</v>
      </c>
      <c r="S27" s="23">
        <f>IF(($I27      =0),0,((($K27      -$I27      )/$I27      )*100))</f>
        <v>0</v>
      </c>
      <c r="T27" s="22">
        <f>IF(($E27      =0),0,(($P27      /$E27      )*100))</f>
        <v>0</v>
      </c>
      <c r="U27" s="24">
        <f>IF(($E27      =0),0,(($Q27      /$E27      )*100))</f>
        <v>0</v>
      </c>
      <c r="V27" s="20">
        <v>0</v>
      </c>
      <c r="W27" s="21" t="s">
        <v>1</v>
      </c>
    </row>
    <row r="28" spans="1:23" ht="12.95" customHeight="1" x14ac:dyDescent="0.25">
      <c r="A28" s="18" t="s">
        <v>53</v>
      </c>
      <c r="B28" s="19">
        <v>2472019000</v>
      </c>
      <c r="C28" s="19">
        <v>0</v>
      </c>
      <c r="D28" s="19"/>
      <c r="E28" s="19">
        <f>$B28      +$C28      +$D28</f>
        <v>2472019000</v>
      </c>
      <c r="F28" s="20">
        <v>2472019000</v>
      </c>
      <c r="G28" s="21">
        <v>872588000</v>
      </c>
      <c r="H28" s="20">
        <v>113943000</v>
      </c>
      <c r="I28" s="21">
        <v>103967105</v>
      </c>
      <c r="J28" s="20">
        <v>306052000</v>
      </c>
      <c r="K28" s="21">
        <v>302317992</v>
      </c>
      <c r="L28" s="20"/>
      <c r="M28" s="21"/>
      <c r="N28" s="20"/>
      <c r="O28" s="21"/>
      <c r="P28" s="20">
        <f>$H28      +$J28      +$L28      +$N28</f>
        <v>419995000</v>
      </c>
      <c r="Q28" s="21">
        <f>$I28      +$K28      +$M28      +$O28</f>
        <v>406285097</v>
      </c>
      <c r="R28" s="22">
        <f>IF(($H28      =0),0,((($J28      -$H28      )/$H28      )*100))</f>
        <v>168.60096715024179</v>
      </c>
      <c r="S28" s="23">
        <f>IF(($I28      =0),0,((($K28      -$I28      )/$I28      )*100))</f>
        <v>190.78235082144494</v>
      </c>
      <c r="T28" s="22">
        <f>IF(($E28      =0),0,(($P28      /$E28      )*100))</f>
        <v>16.989958410513836</v>
      </c>
      <c r="U28" s="24">
        <f>IF(($E28      =0),0,(($Q28      /$E28      )*100))</f>
        <v>16.435354946705509</v>
      </c>
      <c r="V28" s="20">
        <v>0</v>
      </c>
      <c r="W28" s="21">
        <v>0</v>
      </c>
    </row>
    <row r="29" spans="1:23" ht="12.95" customHeight="1" x14ac:dyDescent="0.25">
      <c r="A29" s="18" t="s">
        <v>54</v>
      </c>
      <c r="B29" s="19">
        <v>12483000</v>
      </c>
      <c r="C29" s="19">
        <v>0</v>
      </c>
      <c r="D29" s="19"/>
      <c r="E29" s="19">
        <f>$B29      +$C29      +$D29</f>
        <v>12483000</v>
      </c>
      <c r="F29" s="20">
        <v>12483000</v>
      </c>
      <c r="G29" s="21">
        <v>8739000</v>
      </c>
      <c r="H29" s="20">
        <v>1201000</v>
      </c>
      <c r="I29" s="21">
        <v>681449</v>
      </c>
      <c r="J29" s="20">
        <v>536000</v>
      </c>
      <c r="K29" s="21">
        <v>1216688</v>
      </c>
      <c r="L29" s="20"/>
      <c r="M29" s="21"/>
      <c r="N29" s="20"/>
      <c r="O29" s="21"/>
      <c r="P29" s="20">
        <f>$H29      +$J29      +$L29      +$N29</f>
        <v>1737000</v>
      </c>
      <c r="Q29" s="21">
        <f>$I29      +$K29      +$M29      +$O29</f>
        <v>1898137</v>
      </c>
      <c r="R29" s="22">
        <f>IF(($H29      =0),0,((($J29      -$H29      )/$H29      )*100))</f>
        <v>-55.370524562864276</v>
      </c>
      <c r="S29" s="23">
        <f>IF(($I29      =0),0,((($K29      -$I29      )/$I29      )*100))</f>
        <v>78.544249092742078</v>
      </c>
      <c r="T29" s="22">
        <f>IF(($E29      =0),0,(($P29      /$E29      )*100))</f>
        <v>13.91492429704398</v>
      </c>
      <c r="U29" s="24">
        <f>IF(($E29      =0),0,(($Q29      /$E29      )*100))</f>
        <v>15.205775855163022</v>
      </c>
      <c r="V29" s="20">
        <v>0</v>
      </c>
      <c r="W29" s="21">
        <v>0</v>
      </c>
    </row>
    <row r="30" spans="1:23" ht="12.95" customHeight="1" x14ac:dyDescent="0.25">
      <c r="A30" s="25" t="s">
        <v>42</v>
      </c>
      <c r="B30" s="26">
        <f>SUM(B26:B29)</f>
        <v>2484502000</v>
      </c>
      <c r="C30" s="26">
        <f>SUM(C26:C29)</f>
        <v>0</v>
      </c>
      <c r="D30" s="26"/>
      <c r="E30" s="26">
        <f>$B30      +$C30      +$D30</f>
        <v>2484502000</v>
      </c>
      <c r="F30" s="27">
        <f t="shared" ref="F30:O30" si="16">SUM(F26:F29)</f>
        <v>2484502000</v>
      </c>
      <c r="G30" s="28">
        <f t="shared" si="16"/>
        <v>881327000</v>
      </c>
      <c r="H30" s="27">
        <f t="shared" si="16"/>
        <v>115144000</v>
      </c>
      <c r="I30" s="28">
        <f t="shared" si="16"/>
        <v>104648554</v>
      </c>
      <c r="J30" s="27">
        <f t="shared" si="16"/>
        <v>306588000</v>
      </c>
      <c r="K30" s="28">
        <f t="shared" si="16"/>
        <v>303534680</v>
      </c>
      <c r="L30" s="27">
        <f t="shared" si="16"/>
        <v>0</v>
      </c>
      <c r="M30" s="28">
        <f t="shared" si="16"/>
        <v>0</v>
      </c>
      <c r="N30" s="27">
        <f t="shared" si="16"/>
        <v>0</v>
      </c>
      <c r="O30" s="28">
        <f t="shared" si="16"/>
        <v>0</v>
      </c>
      <c r="P30" s="27">
        <f>$H30      +$J30      +$L30      +$N30</f>
        <v>421732000</v>
      </c>
      <c r="Q30" s="28">
        <f>$I30      +$K30      +$M30      +$O30</f>
        <v>408183234</v>
      </c>
      <c r="R30" s="29">
        <f>IF(($H30      =0),0,((($J30      -$H30      )/$H30      )*100))</f>
        <v>166.26485096922116</v>
      </c>
      <c r="S30" s="30">
        <f>IF(($I30      =0),0,((($K30      -$I30      )/$I30      )*100))</f>
        <v>190.05148030999069</v>
      </c>
      <c r="T30" s="29">
        <f>IF($E30   =0,0,($P30   /$E30   )*100)</f>
        <v>16.974508372301571</v>
      </c>
      <c r="U30" s="31">
        <f>IF($E30   =0,0,($Q30   /$E30   )*100)</f>
        <v>16.429177114769882</v>
      </c>
      <c r="V30" s="27">
        <f>SUM(V26:V29)</f>
        <v>0</v>
      </c>
      <c r="W30" s="28">
        <f>SUM(W26:W29)</f>
        <v>0</v>
      </c>
    </row>
    <row r="31" spans="1:23" ht="12.95" customHeight="1" x14ac:dyDescent="0.25">
      <c r="A31" s="11" t="s">
        <v>55</v>
      </c>
      <c r="B31" s="32" t="s">
        <v>1</v>
      </c>
      <c r="C31" s="32"/>
      <c r="D31" s="32"/>
      <c r="E31" s="32"/>
      <c r="F31" s="33"/>
      <c r="G31" s="34"/>
      <c r="H31" s="33"/>
      <c r="I31" s="34"/>
      <c r="J31" s="33"/>
      <c r="K31" s="34"/>
      <c r="L31" s="33"/>
      <c r="M31" s="34"/>
      <c r="N31" s="33"/>
      <c r="O31" s="34"/>
      <c r="P31" s="33"/>
      <c r="Q31" s="34"/>
      <c r="R31" s="15"/>
      <c r="S31" s="16"/>
      <c r="T31" s="15"/>
      <c r="U31" s="17"/>
      <c r="V31" s="33"/>
      <c r="W31" s="34"/>
    </row>
    <row r="32" spans="1:23" ht="12.95" customHeight="1" x14ac:dyDescent="0.25">
      <c r="A32" s="18" t="s">
        <v>56</v>
      </c>
      <c r="B32" s="19">
        <v>107207000</v>
      </c>
      <c r="C32" s="19">
        <v>0</v>
      </c>
      <c r="D32" s="19"/>
      <c r="E32" s="19">
        <f>$B32      +$C32      +$D32</f>
        <v>107207000</v>
      </c>
      <c r="F32" s="20">
        <v>107207000</v>
      </c>
      <c r="G32" s="21">
        <v>73302000</v>
      </c>
      <c r="H32" s="20">
        <v>23732000</v>
      </c>
      <c r="I32" s="21">
        <v>17460460</v>
      </c>
      <c r="J32" s="20">
        <v>36344000</v>
      </c>
      <c r="K32" s="21">
        <v>37058533</v>
      </c>
      <c r="L32" s="20"/>
      <c r="M32" s="21"/>
      <c r="N32" s="20"/>
      <c r="O32" s="21"/>
      <c r="P32" s="20">
        <f>$H32      +$J32      +$L32      +$N32</f>
        <v>60076000</v>
      </c>
      <c r="Q32" s="21">
        <f>$I32      +$K32      +$M32      +$O32</f>
        <v>54518993</v>
      </c>
      <c r="R32" s="22">
        <f>IF(($H32      =0),0,((($J32      -$H32      )/$H32      )*100))</f>
        <v>53.143435024439576</v>
      </c>
      <c r="S32" s="23">
        <f>IF(($I32      =0),0,((($K32      -$I32      )/$I32      )*100))</f>
        <v>112.24259269228875</v>
      </c>
      <c r="T32" s="22">
        <f>IF(($E32      =0),0,(($P32      /$E32      )*100))</f>
        <v>56.037385618476407</v>
      </c>
      <c r="U32" s="24">
        <f>IF(($E32      =0),0,(($Q32      /$E32      )*100))</f>
        <v>50.853948902590318</v>
      </c>
      <c r="V32" s="20">
        <v>0</v>
      </c>
      <c r="W32" s="21">
        <v>0</v>
      </c>
    </row>
    <row r="33" spans="1:23" ht="12.95" customHeight="1" x14ac:dyDescent="0.25">
      <c r="A33" s="25" t="s">
        <v>42</v>
      </c>
      <c r="B33" s="26">
        <f>B32</f>
        <v>107207000</v>
      </c>
      <c r="C33" s="26">
        <f>C32</f>
        <v>0</v>
      </c>
      <c r="D33" s="26"/>
      <c r="E33" s="26">
        <f>$B33      +$C33      +$D33</f>
        <v>107207000</v>
      </c>
      <c r="F33" s="27">
        <f t="shared" ref="F33:O33" si="17">F32</f>
        <v>107207000</v>
      </c>
      <c r="G33" s="28">
        <f t="shared" si="17"/>
        <v>73302000</v>
      </c>
      <c r="H33" s="27">
        <f t="shared" si="17"/>
        <v>23732000</v>
      </c>
      <c r="I33" s="28">
        <f t="shared" si="17"/>
        <v>17460460</v>
      </c>
      <c r="J33" s="27">
        <f t="shared" si="17"/>
        <v>36344000</v>
      </c>
      <c r="K33" s="28">
        <f t="shared" si="17"/>
        <v>37058533</v>
      </c>
      <c r="L33" s="27">
        <f t="shared" si="17"/>
        <v>0</v>
      </c>
      <c r="M33" s="28">
        <f t="shared" si="17"/>
        <v>0</v>
      </c>
      <c r="N33" s="27">
        <f t="shared" si="17"/>
        <v>0</v>
      </c>
      <c r="O33" s="28">
        <f t="shared" si="17"/>
        <v>0</v>
      </c>
      <c r="P33" s="27">
        <f>$H33      +$J33      +$L33      +$N33</f>
        <v>60076000</v>
      </c>
      <c r="Q33" s="28">
        <f>$I33      +$K33      +$M33      +$O33</f>
        <v>54518993</v>
      </c>
      <c r="R33" s="29">
        <f>IF(($H33      =0),0,((($J33      -$H33      )/$H33      )*100))</f>
        <v>53.143435024439576</v>
      </c>
      <c r="S33" s="30">
        <f>IF(($I33      =0),0,((($K33      -$I33      )/$I33      )*100))</f>
        <v>112.24259269228875</v>
      </c>
      <c r="T33" s="29">
        <f>IF($E33   =0,0,($P33   /$E33   )*100)</f>
        <v>56.037385618476407</v>
      </c>
      <c r="U33" s="31">
        <f>IF($E33   =0,0,($Q33   /$E33   )*100)</f>
        <v>50.853948902590318</v>
      </c>
      <c r="V33" s="27">
        <f>V32</f>
        <v>0</v>
      </c>
      <c r="W33" s="28">
        <f>W32</f>
        <v>0</v>
      </c>
    </row>
    <row r="34" spans="1:23" ht="12.95" customHeight="1" x14ac:dyDescent="0.25">
      <c r="A34" s="11" t="s">
        <v>57</v>
      </c>
      <c r="B34" s="32" t="s">
        <v>1</v>
      </c>
      <c r="C34" s="32"/>
      <c r="D34" s="32"/>
      <c r="E34" s="32"/>
      <c r="F34" s="33"/>
      <c r="G34" s="34"/>
      <c r="H34" s="33"/>
      <c r="I34" s="34"/>
      <c r="J34" s="33"/>
      <c r="K34" s="34"/>
      <c r="L34" s="33"/>
      <c r="M34" s="34"/>
      <c r="N34" s="33"/>
      <c r="O34" s="34"/>
      <c r="P34" s="33"/>
      <c r="Q34" s="34"/>
      <c r="R34" s="15"/>
      <c r="S34" s="16"/>
      <c r="T34" s="15"/>
      <c r="U34" s="17"/>
      <c r="V34" s="33"/>
      <c r="W34" s="34"/>
    </row>
    <row r="35" spans="1:23" ht="12.95" customHeight="1" x14ac:dyDescent="0.25">
      <c r="A35" s="18" t="s">
        <v>58</v>
      </c>
      <c r="B35" s="19">
        <v>172571000</v>
      </c>
      <c r="C35" s="19">
        <v>0</v>
      </c>
      <c r="D35" s="19"/>
      <c r="E35" s="19">
        <f t="shared" ref="E35:E40" si="18">$B35      +$C35      +$D35</f>
        <v>172571000</v>
      </c>
      <c r="F35" s="20">
        <v>172571000</v>
      </c>
      <c r="G35" s="21">
        <v>164015000</v>
      </c>
      <c r="H35" s="20">
        <v>10392000</v>
      </c>
      <c r="I35" s="21">
        <v>12777858</v>
      </c>
      <c r="J35" s="20">
        <v>22788000</v>
      </c>
      <c r="K35" s="21">
        <v>24920397</v>
      </c>
      <c r="L35" s="20"/>
      <c r="M35" s="21"/>
      <c r="N35" s="20"/>
      <c r="O35" s="21"/>
      <c r="P35" s="20">
        <f t="shared" ref="P35:P40" si="19">$H35      +$J35      +$L35      +$N35</f>
        <v>33180000</v>
      </c>
      <c r="Q35" s="21">
        <f t="shared" ref="Q35:Q40" si="20">$I35      +$K35      +$M35      +$O35</f>
        <v>37698255</v>
      </c>
      <c r="R35" s="22">
        <f t="shared" ref="R35:R40" si="21">IF(($H35      =0),0,((($J35      -$H35      )/$H35      )*100))</f>
        <v>119.28406466512702</v>
      </c>
      <c r="S35" s="23">
        <f t="shared" ref="S35:S40" si="22">IF(($I35      =0),0,((($K35      -$I35      )/$I35      )*100))</f>
        <v>95.027969476574242</v>
      </c>
      <c r="T35" s="22">
        <f t="shared" ref="T35:T39" si="23">IF(($E35      =0),0,(($P35      /$E35      )*100))</f>
        <v>19.226868940899688</v>
      </c>
      <c r="U35" s="24">
        <f t="shared" ref="U35:U39" si="24">IF(($E35      =0),0,(($Q35      /$E35      )*100))</f>
        <v>21.845069565570114</v>
      </c>
      <c r="V35" s="20">
        <v>0</v>
      </c>
      <c r="W35" s="21">
        <v>0</v>
      </c>
    </row>
    <row r="36" spans="1:23" ht="12.95" customHeight="1" x14ac:dyDescent="0.25">
      <c r="A36" s="18" t="s">
        <v>59</v>
      </c>
      <c r="B36" s="19">
        <v>131493000</v>
      </c>
      <c r="C36" s="19">
        <v>0</v>
      </c>
      <c r="D36" s="19"/>
      <c r="E36" s="19">
        <f t="shared" si="18"/>
        <v>131493000</v>
      </c>
      <c r="F36" s="20">
        <v>131493000</v>
      </c>
      <c r="G36" s="21">
        <v>0</v>
      </c>
      <c r="H36" s="20"/>
      <c r="I36" s="21"/>
      <c r="J36" s="20"/>
      <c r="K36" s="21"/>
      <c r="L36" s="20"/>
      <c r="M36" s="21"/>
      <c r="N36" s="20"/>
      <c r="O36" s="21"/>
      <c r="P36" s="20">
        <f t="shared" si="19"/>
        <v>0</v>
      </c>
      <c r="Q36" s="21">
        <f t="shared" si="20"/>
        <v>0</v>
      </c>
      <c r="R36" s="22">
        <f t="shared" si="21"/>
        <v>0</v>
      </c>
      <c r="S36" s="23">
        <f t="shared" si="22"/>
        <v>0</v>
      </c>
      <c r="T36" s="22">
        <f t="shared" si="23"/>
        <v>0</v>
      </c>
      <c r="U36" s="24">
        <f t="shared" si="24"/>
        <v>0</v>
      </c>
      <c r="V36" s="20">
        <v>0</v>
      </c>
      <c r="W36" s="21">
        <v>0</v>
      </c>
    </row>
    <row r="37" spans="1:23" ht="12.95" customHeight="1" x14ac:dyDescent="0.25">
      <c r="A37" s="18" t="s">
        <v>60</v>
      </c>
      <c r="B37" s="19">
        <v>0</v>
      </c>
      <c r="C37" s="19">
        <v>0</v>
      </c>
      <c r="D37" s="19"/>
      <c r="E37" s="19">
        <f t="shared" si="18"/>
        <v>0</v>
      </c>
      <c r="F37" s="20">
        <v>0</v>
      </c>
      <c r="G37" s="21">
        <v>0</v>
      </c>
      <c r="H37" s="20"/>
      <c r="I37" s="21"/>
      <c r="J37" s="20"/>
      <c r="K37" s="21"/>
      <c r="L37" s="20"/>
      <c r="M37" s="21"/>
      <c r="N37" s="20"/>
      <c r="O37" s="21"/>
      <c r="P37" s="20">
        <f t="shared" si="19"/>
        <v>0</v>
      </c>
      <c r="Q37" s="21">
        <f t="shared" si="20"/>
        <v>0</v>
      </c>
      <c r="R37" s="22">
        <f t="shared" si="21"/>
        <v>0</v>
      </c>
      <c r="S37" s="23">
        <f t="shared" si="22"/>
        <v>0</v>
      </c>
      <c r="T37" s="22">
        <f t="shared" si="23"/>
        <v>0</v>
      </c>
      <c r="U37" s="24">
        <f t="shared" si="24"/>
        <v>0</v>
      </c>
      <c r="V37" s="20">
        <v>0</v>
      </c>
      <c r="W37" s="21" t="s">
        <v>1</v>
      </c>
    </row>
    <row r="38" spans="1:23" ht="12.95" customHeight="1" x14ac:dyDescent="0.25">
      <c r="A38" s="18" t="s">
        <v>61</v>
      </c>
      <c r="B38" s="19">
        <v>28159000</v>
      </c>
      <c r="C38" s="19">
        <v>0</v>
      </c>
      <c r="D38" s="19"/>
      <c r="E38" s="19">
        <f t="shared" si="18"/>
        <v>28159000</v>
      </c>
      <c r="F38" s="20">
        <v>28159000</v>
      </c>
      <c r="G38" s="21">
        <v>15659000</v>
      </c>
      <c r="H38" s="20">
        <v>3006000</v>
      </c>
      <c r="I38" s="21">
        <v>2273575</v>
      </c>
      <c r="J38" s="20">
        <v>4921000</v>
      </c>
      <c r="K38" s="21">
        <v>6591701</v>
      </c>
      <c r="L38" s="20"/>
      <c r="M38" s="21"/>
      <c r="N38" s="20"/>
      <c r="O38" s="21"/>
      <c r="P38" s="20">
        <f t="shared" si="19"/>
        <v>7927000</v>
      </c>
      <c r="Q38" s="21">
        <f t="shared" si="20"/>
        <v>8865276</v>
      </c>
      <c r="R38" s="22">
        <f t="shared" si="21"/>
        <v>63.705921490352623</v>
      </c>
      <c r="S38" s="23">
        <f t="shared" si="22"/>
        <v>189.92670134040003</v>
      </c>
      <c r="T38" s="22">
        <f t="shared" si="23"/>
        <v>28.150857629887426</v>
      </c>
      <c r="U38" s="24">
        <f t="shared" si="24"/>
        <v>31.48292197876345</v>
      </c>
      <c r="V38" s="20">
        <v>0</v>
      </c>
      <c r="W38" s="21">
        <v>0</v>
      </c>
    </row>
    <row r="39" spans="1:23" ht="12.95" customHeight="1" x14ac:dyDescent="0.25">
      <c r="A39" s="18" t="s">
        <v>62</v>
      </c>
      <c r="B39" s="19">
        <v>0</v>
      </c>
      <c r="C39" s="19">
        <v>0</v>
      </c>
      <c r="D39" s="19"/>
      <c r="E39" s="19">
        <f t="shared" si="18"/>
        <v>0</v>
      </c>
      <c r="F39" s="20">
        <v>0</v>
      </c>
      <c r="G39" s="21">
        <v>0</v>
      </c>
      <c r="H39" s="20"/>
      <c r="I39" s="21"/>
      <c r="J39" s="20"/>
      <c r="K39" s="21"/>
      <c r="L39" s="20"/>
      <c r="M39" s="21"/>
      <c r="N39" s="20"/>
      <c r="O39" s="21"/>
      <c r="P39" s="20">
        <f t="shared" si="19"/>
        <v>0</v>
      </c>
      <c r="Q39" s="21">
        <f t="shared" si="20"/>
        <v>0</v>
      </c>
      <c r="R39" s="22">
        <f t="shared" si="21"/>
        <v>0</v>
      </c>
      <c r="S39" s="23">
        <f t="shared" si="22"/>
        <v>0</v>
      </c>
      <c r="T39" s="22">
        <f t="shared" si="23"/>
        <v>0</v>
      </c>
      <c r="U39" s="24">
        <f t="shared" si="24"/>
        <v>0</v>
      </c>
      <c r="V39" s="20">
        <v>0</v>
      </c>
      <c r="W39" s="21" t="s">
        <v>1</v>
      </c>
    </row>
    <row r="40" spans="1:23" ht="12.95" customHeight="1" x14ac:dyDescent="0.25">
      <c r="A40" s="25" t="s">
        <v>42</v>
      </c>
      <c r="B40" s="26">
        <f>SUM(B35:B39)</f>
        <v>332223000</v>
      </c>
      <c r="C40" s="26">
        <f>SUM(C35:C39)</f>
        <v>0</v>
      </c>
      <c r="D40" s="26"/>
      <c r="E40" s="26">
        <f t="shared" si="18"/>
        <v>332223000</v>
      </c>
      <c r="F40" s="27">
        <f t="shared" ref="F40:O40" si="25">SUM(F35:F39)</f>
        <v>332223000</v>
      </c>
      <c r="G40" s="28">
        <f t="shared" si="25"/>
        <v>179674000</v>
      </c>
      <c r="H40" s="27">
        <f t="shared" si="25"/>
        <v>13398000</v>
      </c>
      <c r="I40" s="28">
        <f t="shared" si="25"/>
        <v>15051433</v>
      </c>
      <c r="J40" s="27">
        <f t="shared" si="25"/>
        <v>27709000</v>
      </c>
      <c r="K40" s="28">
        <f t="shared" si="25"/>
        <v>31512098</v>
      </c>
      <c r="L40" s="27">
        <f t="shared" si="25"/>
        <v>0</v>
      </c>
      <c r="M40" s="28">
        <f t="shared" si="25"/>
        <v>0</v>
      </c>
      <c r="N40" s="27">
        <f t="shared" si="25"/>
        <v>0</v>
      </c>
      <c r="O40" s="28">
        <f t="shared" si="25"/>
        <v>0</v>
      </c>
      <c r="P40" s="27">
        <f t="shared" si="19"/>
        <v>41107000</v>
      </c>
      <c r="Q40" s="28">
        <f t="shared" si="20"/>
        <v>46563531</v>
      </c>
      <c r="R40" s="29">
        <f t="shared" si="21"/>
        <v>106.81444991789819</v>
      </c>
      <c r="S40" s="30">
        <f t="shared" si="22"/>
        <v>109.36277628847699</v>
      </c>
      <c r="T40" s="29">
        <f>IF((+$E35+$E38) =0,0,(P40   /(+$E35+$E38) )*100)</f>
        <v>20.47875255318089</v>
      </c>
      <c r="U40" s="31">
        <f>IF((+$E35+$E38) =0,0,(Q40   /(+$E35+$E38) )*100)</f>
        <v>23.197096099237783</v>
      </c>
      <c r="V40" s="27">
        <f>SUM(V35:V39)</f>
        <v>0</v>
      </c>
      <c r="W40" s="28">
        <f>SUM(W35:W39)</f>
        <v>0</v>
      </c>
    </row>
    <row r="41" spans="1:23" ht="12.95" customHeight="1" x14ac:dyDescent="0.25">
      <c r="A41" s="11" t="s">
        <v>63</v>
      </c>
      <c r="B41" s="32" t="s">
        <v>1</v>
      </c>
      <c r="C41" s="32"/>
      <c r="D41" s="32"/>
      <c r="E41" s="32"/>
      <c r="F41" s="33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15"/>
      <c r="S41" s="16"/>
      <c r="T41" s="15"/>
      <c r="U41" s="17"/>
      <c r="V41" s="33"/>
      <c r="W41" s="34"/>
    </row>
    <row r="42" spans="1:23" ht="12.95" customHeight="1" x14ac:dyDescent="0.25">
      <c r="A42" s="18" t="s">
        <v>64</v>
      </c>
      <c r="B42" s="19">
        <v>0</v>
      </c>
      <c r="C42" s="19">
        <v>0</v>
      </c>
      <c r="D42" s="19"/>
      <c r="E42" s="19">
        <f t="shared" ref="E42:E53" si="26">$B42      +$C42      +$D42</f>
        <v>0</v>
      </c>
      <c r="F42" s="20">
        <v>0</v>
      </c>
      <c r="G42" s="21">
        <v>0</v>
      </c>
      <c r="H42" s="20"/>
      <c r="I42" s="21"/>
      <c r="J42" s="20"/>
      <c r="K42" s="21"/>
      <c r="L42" s="20"/>
      <c r="M42" s="21"/>
      <c r="N42" s="20"/>
      <c r="O42" s="21"/>
      <c r="P42" s="20">
        <f t="shared" ref="P42:P53" si="27">$H42      +$J42      +$L42      +$N42</f>
        <v>0</v>
      </c>
      <c r="Q42" s="21">
        <f t="shared" ref="Q42:Q53" si="28">$I42      +$K42      +$M42      +$O42</f>
        <v>0</v>
      </c>
      <c r="R42" s="22">
        <f t="shared" ref="R42:R53" si="29">IF(($H42      =0),0,((($J42      -$H42      )/$H42      )*100))</f>
        <v>0</v>
      </c>
      <c r="S42" s="23">
        <f t="shared" ref="S42:S53" si="30">IF(($I42      =0),0,((($K42      -$I42      )/$I42      )*100))</f>
        <v>0</v>
      </c>
      <c r="T42" s="22">
        <f t="shared" ref="T42:T52" si="31">IF(($E42      =0),0,(($P42      /$E42      )*100))</f>
        <v>0</v>
      </c>
      <c r="U42" s="24">
        <f t="shared" ref="U42:U52" si="32">IF(($E42      =0),0,(($Q42      /$E42      )*100))</f>
        <v>0</v>
      </c>
      <c r="V42" s="20">
        <v>0</v>
      </c>
      <c r="W42" s="21" t="s">
        <v>1</v>
      </c>
    </row>
    <row r="43" spans="1:23" ht="12.95" customHeight="1" x14ac:dyDescent="0.25">
      <c r="A43" s="18" t="s">
        <v>65</v>
      </c>
      <c r="B43" s="19">
        <v>27661000</v>
      </c>
      <c r="C43" s="19">
        <v>0</v>
      </c>
      <c r="D43" s="19"/>
      <c r="E43" s="19">
        <f t="shared" si="26"/>
        <v>27661000</v>
      </c>
      <c r="F43" s="20">
        <v>27661000</v>
      </c>
      <c r="G43" s="21">
        <v>16202000</v>
      </c>
      <c r="H43" s="20"/>
      <c r="I43" s="21"/>
      <c r="J43" s="20">
        <v>5643000</v>
      </c>
      <c r="K43" s="21">
        <v>1444921</v>
      </c>
      <c r="L43" s="20"/>
      <c r="M43" s="21"/>
      <c r="N43" s="20"/>
      <c r="O43" s="21"/>
      <c r="P43" s="20">
        <f t="shared" si="27"/>
        <v>5643000</v>
      </c>
      <c r="Q43" s="21">
        <f t="shared" si="28"/>
        <v>1444921</v>
      </c>
      <c r="R43" s="22">
        <f t="shared" si="29"/>
        <v>0</v>
      </c>
      <c r="S43" s="23">
        <f t="shared" si="30"/>
        <v>0</v>
      </c>
      <c r="T43" s="22">
        <f t="shared" si="31"/>
        <v>20.400563970933806</v>
      </c>
      <c r="U43" s="24">
        <f t="shared" si="32"/>
        <v>5.2236759336249587</v>
      </c>
      <c r="V43" s="20">
        <v>0</v>
      </c>
      <c r="W43" s="21">
        <v>0</v>
      </c>
    </row>
    <row r="44" spans="1:23" ht="12.95" customHeight="1" x14ac:dyDescent="0.25">
      <c r="A44" s="18" t="s">
        <v>66</v>
      </c>
      <c r="B44" s="19">
        <v>21973000</v>
      </c>
      <c r="C44" s="19">
        <v>0</v>
      </c>
      <c r="D44" s="19"/>
      <c r="E44" s="19">
        <f t="shared" si="26"/>
        <v>21973000</v>
      </c>
      <c r="F44" s="20">
        <v>21973000</v>
      </c>
      <c r="G44" s="21">
        <v>0</v>
      </c>
      <c r="H44" s="20"/>
      <c r="I44" s="21"/>
      <c r="J44" s="20"/>
      <c r="K44" s="21"/>
      <c r="L44" s="20"/>
      <c r="M44" s="21"/>
      <c r="N44" s="20"/>
      <c r="O44" s="21"/>
      <c r="P44" s="20">
        <f t="shared" si="27"/>
        <v>0</v>
      </c>
      <c r="Q44" s="21">
        <f t="shared" si="28"/>
        <v>0</v>
      </c>
      <c r="R44" s="22">
        <f t="shared" si="29"/>
        <v>0</v>
      </c>
      <c r="S44" s="23">
        <f t="shared" si="30"/>
        <v>0</v>
      </c>
      <c r="T44" s="22">
        <f t="shared" si="31"/>
        <v>0</v>
      </c>
      <c r="U44" s="24">
        <f t="shared" si="32"/>
        <v>0</v>
      </c>
      <c r="V44" s="20">
        <v>0</v>
      </c>
      <c r="W44" s="21">
        <v>0</v>
      </c>
    </row>
    <row r="45" spans="1:23" ht="12.95" customHeight="1" x14ac:dyDescent="0.25">
      <c r="A45" s="18" t="s">
        <v>67</v>
      </c>
      <c r="B45" s="19">
        <v>0</v>
      </c>
      <c r="C45" s="19">
        <v>0</v>
      </c>
      <c r="D45" s="19"/>
      <c r="E45" s="19">
        <f t="shared" si="26"/>
        <v>0</v>
      </c>
      <c r="F45" s="20">
        <v>0</v>
      </c>
      <c r="G45" s="21">
        <v>0</v>
      </c>
      <c r="H45" s="20"/>
      <c r="I45" s="21"/>
      <c r="J45" s="20"/>
      <c r="K45" s="21"/>
      <c r="L45" s="20"/>
      <c r="M45" s="21"/>
      <c r="N45" s="20"/>
      <c r="O45" s="21"/>
      <c r="P45" s="20">
        <f t="shared" si="27"/>
        <v>0</v>
      </c>
      <c r="Q45" s="21">
        <f t="shared" si="28"/>
        <v>0</v>
      </c>
      <c r="R45" s="22">
        <f t="shared" si="29"/>
        <v>0</v>
      </c>
      <c r="S45" s="23">
        <f t="shared" si="30"/>
        <v>0</v>
      </c>
      <c r="T45" s="22">
        <f t="shared" si="31"/>
        <v>0</v>
      </c>
      <c r="U45" s="24">
        <f t="shared" si="32"/>
        <v>0</v>
      </c>
      <c r="V45" s="20">
        <v>0</v>
      </c>
      <c r="W45" s="21" t="s">
        <v>1</v>
      </c>
    </row>
    <row r="46" spans="1:23" ht="12.95" customHeight="1" x14ac:dyDescent="0.25">
      <c r="A46" s="18" t="s">
        <v>68</v>
      </c>
      <c r="B46" s="19">
        <v>0</v>
      </c>
      <c r="C46" s="19">
        <v>0</v>
      </c>
      <c r="D46" s="19"/>
      <c r="E46" s="19">
        <f t="shared" si="26"/>
        <v>0</v>
      </c>
      <c r="F46" s="20">
        <v>0</v>
      </c>
      <c r="G46" s="21">
        <v>0</v>
      </c>
      <c r="H46" s="20"/>
      <c r="I46" s="21"/>
      <c r="J46" s="20"/>
      <c r="K46" s="21"/>
      <c r="L46" s="20"/>
      <c r="M46" s="21"/>
      <c r="N46" s="20"/>
      <c r="O46" s="21"/>
      <c r="P46" s="20">
        <f t="shared" si="27"/>
        <v>0</v>
      </c>
      <c r="Q46" s="21">
        <f t="shared" si="28"/>
        <v>0</v>
      </c>
      <c r="R46" s="22">
        <f t="shared" si="29"/>
        <v>0</v>
      </c>
      <c r="S46" s="23">
        <f t="shared" si="30"/>
        <v>0</v>
      </c>
      <c r="T46" s="22">
        <f t="shared" si="31"/>
        <v>0</v>
      </c>
      <c r="U46" s="24">
        <f t="shared" si="32"/>
        <v>0</v>
      </c>
      <c r="V46" s="20">
        <v>0</v>
      </c>
      <c r="W46" s="21" t="s">
        <v>1</v>
      </c>
    </row>
    <row r="47" spans="1:23" ht="12.95" hidden="1" customHeight="1" x14ac:dyDescent="0.25">
      <c r="A47" s="18" t="s">
        <v>69</v>
      </c>
      <c r="B47" s="19">
        <v>0</v>
      </c>
      <c r="C47" s="19">
        <v>0</v>
      </c>
      <c r="D47" s="19"/>
      <c r="E47" s="19">
        <f t="shared" si="26"/>
        <v>0</v>
      </c>
      <c r="F47" s="20">
        <v>0</v>
      </c>
      <c r="G47" s="21">
        <v>0</v>
      </c>
      <c r="H47" s="20"/>
      <c r="I47" s="21"/>
      <c r="J47" s="20"/>
      <c r="K47" s="21"/>
      <c r="L47" s="20"/>
      <c r="M47" s="21"/>
      <c r="N47" s="20"/>
      <c r="O47" s="21"/>
      <c r="P47" s="20">
        <f t="shared" si="27"/>
        <v>0</v>
      </c>
      <c r="Q47" s="21">
        <f t="shared" si="28"/>
        <v>0</v>
      </c>
      <c r="R47" s="22">
        <f t="shared" si="29"/>
        <v>0</v>
      </c>
      <c r="S47" s="23">
        <f t="shared" si="30"/>
        <v>0</v>
      </c>
      <c r="T47" s="22">
        <f t="shared" si="31"/>
        <v>0</v>
      </c>
      <c r="U47" s="24">
        <f t="shared" si="32"/>
        <v>0</v>
      </c>
      <c r="V47" s="20">
        <v>0</v>
      </c>
      <c r="W47" s="21" t="s">
        <v>1</v>
      </c>
    </row>
    <row r="48" spans="1:23" ht="12.95" customHeight="1" x14ac:dyDescent="0.25">
      <c r="A48" s="18" t="s">
        <v>70</v>
      </c>
      <c r="B48" s="19">
        <v>0</v>
      </c>
      <c r="C48" s="19">
        <v>0</v>
      </c>
      <c r="D48" s="19"/>
      <c r="E48" s="19">
        <f t="shared" si="26"/>
        <v>0</v>
      </c>
      <c r="F48" s="20">
        <v>0</v>
      </c>
      <c r="G48" s="21">
        <v>0</v>
      </c>
      <c r="H48" s="20"/>
      <c r="I48" s="21"/>
      <c r="J48" s="20"/>
      <c r="K48" s="21"/>
      <c r="L48" s="20"/>
      <c r="M48" s="21"/>
      <c r="N48" s="20"/>
      <c r="O48" s="21"/>
      <c r="P48" s="20">
        <f t="shared" si="27"/>
        <v>0</v>
      </c>
      <c r="Q48" s="21">
        <f t="shared" si="28"/>
        <v>0</v>
      </c>
      <c r="R48" s="22">
        <f t="shared" si="29"/>
        <v>0</v>
      </c>
      <c r="S48" s="23">
        <f t="shared" si="30"/>
        <v>0</v>
      </c>
      <c r="T48" s="22">
        <f t="shared" si="31"/>
        <v>0</v>
      </c>
      <c r="U48" s="24">
        <f t="shared" si="32"/>
        <v>0</v>
      </c>
      <c r="V48" s="20">
        <v>0</v>
      </c>
      <c r="W48" s="21" t="s">
        <v>1</v>
      </c>
    </row>
    <row r="49" spans="1:23" ht="12.95" customHeight="1" x14ac:dyDescent="0.25">
      <c r="A49" s="18" t="s">
        <v>71</v>
      </c>
      <c r="B49" s="19">
        <v>0</v>
      </c>
      <c r="C49" s="19">
        <v>0</v>
      </c>
      <c r="D49" s="19"/>
      <c r="E49" s="19">
        <f t="shared" si="26"/>
        <v>0</v>
      </c>
      <c r="F49" s="20">
        <v>0</v>
      </c>
      <c r="G49" s="21">
        <v>0</v>
      </c>
      <c r="H49" s="20"/>
      <c r="I49" s="21"/>
      <c r="J49" s="20"/>
      <c r="K49" s="21"/>
      <c r="L49" s="20"/>
      <c r="M49" s="21"/>
      <c r="N49" s="20"/>
      <c r="O49" s="21"/>
      <c r="P49" s="20">
        <f t="shared" si="27"/>
        <v>0</v>
      </c>
      <c r="Q49" s="21">
        <f t="shared" si="28"/>
        <v>0</v>
      </c>
      <c r="R49" s="22">
        <f t="shared" si="29"/>
        <v>0</v>
      </c>
      <c r="S49" s="23">
        <f t="shared" si="30"/>
        <v>0</v>
      </c>
      <c r="T49" s="22">
        <f t="shared" si="31"/>
        <v>0</v>
      </c>
      <c r="U49" s="24">
        <f t="shared" si="32"/>
        <v>0</v>
      </c>
      <c r="V49" s="20">
        <v>0</v>
      </c>
      <c r="W49" s="21" t="s">
        <v>1</v>
      </c>
    </row>
    <row r="50" spans="1:23" ht="12.95" customHeight="1" x14ac:dyDescent="0.25">
      <c r="A50" s="18" t="s">
        <v>72</v>
      </c>
      <c r="B50" s="19">
        <v>0</v>
      </c>
      <c r="C50" s="19">
        <v>0</v>
      </c>
      <c r="D50" s="19"/>
      <c r="E50" s="19">
        <f t="shared" si="26"/>
        <v>0</v>
      </c>
      <c r="F50" s="20">
        <v>0</v>
      </c>
      <c r="G50" s="21">
        <v>0</v>
      </c>
      <c r="H50" s="20"/>
      <c r="I50" s="21"/>
      <c r="J50" s="20"/>
      <c r="K50" s="21"/>
      <c r="L50" s="20"/>
      <c r="M50" s="21"/>
      <c r="N50" s="20"/>
      <c r="O50" s="21"/>
      <c r="P50" s="20">
        <f t="shared" si="27"/>
        <v>0</v>
      </c>
      <c r="Q50" s="21">
        <f t="shared" si="28"/>
        <v>0</v>
      </c>
      <c r="R50" s="22">
        <f t="shared" si="29"/>
        <v>0</v>
      </c>
      <c r="S50" s="23">
        <f t="shared" si="30"/>
        <v>0</v>
      </c>
      <c r="T50" s="22">
        <f t="shared" si="31"/>
        <v>0</v>
      </c>
      <c r="U50" s="24">
        <f t="shared" si="32"/>
        <v>0</v>
      </c>
      <c r="V50" s="20">
        <v>0</v>
      </c>
      <c r="W50" s="21" t="s">
        <v>1</v>
      </c>
    </row>
    <row r="51" spans="1:23" ht="12.95" customHeight="1" x14ac:dyDescent="0.25">
      <c r="A51" s="18" t="s">
        <v>73</v>
      </c>
      <c r="B51" s="19">
        <v>129000000</v>
      </c>
      <c r="C51" s="19">
        <v>0</v>
      </c>
      <c r="D51" s="19"/>
      <c r="E51" s="19">
        <f t="shared" si="26"/>
        <v>129000000</v>
      </c>
      <c r="F51" s="20">
        <v>129000000</v>
      </c>
      <c r="G51" s="21">
        <v>68569000</v>
      </c>
      <c r="H51" s="20">
        <v>1713000</v>
      </c>
      <c r="I51" s="21">
        <v>3449020</v>
      </c>
      <c r="J51" s="20">
        <v>26477000</v>
      </c>
      <c r="K51" s="21">
        <v>31246167</v>
      </c>
      <c r="L51" s="20"/>
      <c r="M51" s="21"/>
      <c r="N51" s="20"/>
      <c r="O51" s="21"/>
      <c r="P51" s="20">
        <f t="shared" si="27"/>
        <v>28190000</v>
      </c>
      <c r="Q51" s="21">
        <f t="shared" si="28"/>
        <v>34695187</v>
      </c>
      <c r="R51" s="22">
        <f t="shared" si="29"/>
        <v>1445.6509048453006</v>
      </c>
      <c r="S51" s="23">
        <f t="shared" si="30"/>
        <v>805.94334042713581</v>
      </c>
      <c r="T51" s="22">
        <f t="shared" si="31"/>
        <v>21.852713178294575</v>
      </c>
      <c r="U51" s="24">
        <f t="shared" si="32"/>
        <v>26.895493798449611</v>
      </c>
      <c r="V51" s="20">
        <v>0</v>
      </c>
      <c r="W51" s="21">
        <v>0</v>
      </c>
    </row>
    <row r="52" spans="1:23" ht="12.95" customHeight="1" x14ac:dyDescent="0.25">
      <c r="A52" s="18" t="s">
        <v>74</v>
      </c>
      <c r="B52" s="19">
        <v>0</v>
      </c>
      <c r="C52" s="19">
        <v>0</v>
      </c>
      <c r="D52" s="19"/>
      <c r="E52" s="19">
        <f t="shared" si="26"/>
        <v>0</v>
      </c>
      <c r="F52" s="20">
        <v>0</v>
      </c>
      <c r="G52" s="21">
        <v>0</v>
      </c>
      <c r="H52" s="20"/>
      <c r="I52" s="21"/>
      <c r="J52" s="20"/>
      <c r="K52" s="21"/>
      <c r="L52" s="20"/>
      <c r="M52" s="21"/>
      <c r="N52" s="20"/>
      <c r="O52" s="21"/>
      <c r="P52" s="20">
        <f t="shared" si="27"/>
        <v>0</v>
      </c>
      <c r="Q52" s="21">
        <f t="shared" si="28"/>
        <v>0</v>
      </c>
      <c r="R52" s="22">
        <f t="shared" si="29"/>
        <v>0</v>
      </c>
      <c r="S52" s="23">
        <f t="shared" si="30"/>
        <v>0</v>
      </c>
      <c r="T52" s="22">
        <f t="shared" si="31"/>
        <v>0</v>
      </c>
      <c r="U52" s="24">
        <f t="shared" si="32"/>
        <v>0</v>
      </c>
      <c r="V52" s="20">
        <v>0</v>
      </c>
      <c r="W52" s="21">
        <v>0</v>
      </c>
    </row>
    <row r="53" spans="1:23" ht="12.95" customHeight="1" x14ac:dyDescent="0.25">
      <c r="A53" s="25" t="s">
        <v>42</v>
      </c>
      <c r="B53" s="26">
        <f>SUM(B42:B52)</f>
        <v>178634000</v>
      </c>
      <c r="C53" s="26">
        <f>SUM(C42:C52)</f>
        <v>0</v>
      </c>
      <c r="D53" s="26"/>
      <c r="E53" s="26">
        <f t="shared" si="26"/>
        <v>178634000</v>
      </c>
      <c r="F53" s="27">
        <f t="shared" ref="F53:O53" si="33">SUM(F42:F52)</f>
        <v>178634000</v>
      </c>
      <c r="G53" s="28">
        <f t="shared" si="33"/>
        <v>84771000</v>
      </c>
      <c r="H53" s="27">
        <f t="shared" si="33"/>
        <v>1713000</v>
      </c>
      <c r="I53" s="28">
        <f t="shared" si="33"/>
        <v>3449020</v>
      </c>
      <c r="J53" s="27">
        <f t="shared" si="33"/>
        <v>32120000</v>
      </c>
      <c r="K53" s="28">
        <f t="shared" si="33"/>
        <v>32691088</v>
      </c>
      <c r="L53" s="27">
        <f t="shared" si="33"/>
        <v>0</v>
      </c>
      <c r="M53" s="28">
        <f t="shared" si="33"/>
        <v>0</v>
      </c>
      <c r="N53" s="27">
        <f t="shared" si="33"/>
        <v>0</v>
      </c>
      <c r="O53" s="28">
        <f t="shared" si="33"/>
        <v>0</v>
      </c>
      <c r="P53" s="27">
        <f t="shared" si="27"/>
        <v>33833000</v>
      </c>
      <c r="Q53" s="28">
        <f t="shared" si="28"/>
        <v>36140108</v>
      </c>
      <c r="R53" s="29">
        <f t="shared" si="29"/>
        <v>1775.072971395213</v>
      </c>
      <c r="S53" s="30">
        <f t="shared" si="30"/>
        <v>847.83700877350668</v>
      </c>
      <c r="T53" s="29">
        <f>IF((+$E43+$E45+$E47+$E48+$E51) =0,0,(P53   /(+$E43+$E45+$E47+$E48+$E51) )*100)</f>
        <v>21.596313058131887</v>
      </c>
      <c r="U53" s="31">
        <f>IF((+$E43+$E45+$E47+$E48+$E51) =0,0,(Q53   /(+$E43+$E45+$E47+$E48+$E51) )*100)</f>
        <v>23.068988452773823</v>
      </c>
      <c r="V53" s="27">
        <f>SUM(V42:V52)</f>
        <v>0</v>
      </c>
      <c r="W53" s="28">
        <f>SUM(W42:W52)</f>
        <v>0</v>
      </c>
    </row>
    <row r="54" spans="1:23" ht="12.95" customHeight="1" x14ac:dyDescent="0.25">
      <c r="A54" s="11" t="s">
        <v>75</v>
      </c>
      <c r="B54" s="32" t="s">
        <v>1</v>
      </c>
      <c r="C54" s="32"/>
      <c r="D54" s="32"/>
      <c r="E54" s="32"/>
      <c r="F54" s="33"/>
      <c r="G54" s="34"/>
      <c r="H54" s="33"/>
      <c r="I54" s="34"/>
      <c r="J54" s="33"/>
      <c r="K54" s="34"/>
      <c r="L54" s="33"/>
      <c r="M54" s="34"/>
      <c r="N54" s="33"/>
      <c r="O54" s="34"/>
      <c r="P54" s="33"/>
      <c r="Q54" s="34"/>
      <c r="R54" s="15"/>
      <c r="S54" s="16"/>
      <c r="T54" s="15"/>
      <c r="U54" s="17"/>
      <c r="V54" s="33"/>
      <c r="W54" s="34"/>
    </row>
    <row r="55" spans="1:23" ht="12.95" customHeight="1" x14ac:dyDescent="0.25">
      <c r="A55" s="35" t="s">
        <v>76</v>
      </c>
      <c r="B55" s="19">
        <v>0</v>
      </c>
      <c r="C55" s="19">
        <v>0</v>
      </c>
      <c r="D55" s="19"/>
      <c r="E55" s="19">
        <f>$B55      +$C55      +$D55</f>
        <v>0</v>
      </c>
      <c r="F55" s="20">
        <v>0</v>
      </c>
      <c r="G55" s="21">
        <v>0</v>
      </c>
      <c r="H55" s="20"/>
      <c r="I55" s="21"/>
      <c r="J55" s="20"/>
      <c r="K55" s="21"/>
      <c r="L55" s="20"/>
      <c r="M55" s="21"/>
      <c r="N55" s="20"/>
      <c r="O55" s="21"/>
      <c r="P55" s="20">
        <f>$H55      +$J55      +$L55      +$N55</f>
        <v>0</v>
      </c>
      <c r="Q55" s="21">
        <f>$I55      +$K55      +$M55      +$O55</f>
        <v>0</v>
      </c>
      <c r="R55" s="22">
        <f>IF(($H55      =0),0,((($J55      -$H55      )/$H55      )*100))</f>
        <v>0</v>
      </c>
      <c r="S55" s="23">
        <f>IF(($I55      =0),0,((($K55      -$I55      )/$I55      )*100))</f>
        <v>0</v>
      </c>
      <c r="T55" s="22">
        <f>IF(($E55      =0),0,(($P55      /$E55      )*100))</f>
        <v>0</v>
      </c>
      <c r="U55" s="24">
        <f>IF(($E55      =0),0,(($Q55      /$E55      )*100))</f>
        <v>0</v>
      </c>
      <c r="V55" s="20">
        <v>0</v>
      </c>
      <c r="W55" s="21" t="s">
        <v>1</v>
      </c>
    </row>
    <row r="56" spans="1:23" ht="12.95" customHeight="1" x14ac:dyDescent="0.25">
      <c r="A56" s="35" t="s">
        <v>77</v>
      </c>
      <c r="B56" s="19">
        <v>0</v>
      </c>
      <c r="C56" s="19">
        <v>0</v>
      </c>
      <c r="D56" s="19"/>
      <c r="E56" s="19">
        <f>$B56      +$C56      +$D56</f>
        <v>0</v>
      </c>
      <c r="F56" s="20">
        <v>0</v>
      </c>
      <c r="G56" s="21">
        <v>0</v>
      </c>
      <c r="H56" s="20"/>
      <c r="I56" s="21"/>
      <c r="J56" s="20"/>
      <c r="K56" s="21"/>
      <c r="L56" s="20"/>
      <c r="M56" s="21"/>
      <c r="N56" s="20"/>
      <c r="O56" s="21"/>
      <c r="P56" s="20">
        <f>$H56      +$J56      +$L56      +$N56</f>
        <v>0</v>
      </c>
      <c r="Q56" s="21">
        <f>$I56      +$K56      +$M56      +$O56</f>
        <v>0</v>
      </c>
      <c r="R56" s="22">
        <f>IF(($H56      =0),0,((($J56      -$H56      )/$H56      )*100))</f>
        <v>0</v>
      </c>
      <c r="S56" s="23">
        <f>IF(($I56      =0),0,((($K56      -$I56      )/$I56      )*100))</f>
        <v>0</v>
      </c>
      <c r="T56" s="22">
        <f>IF(($E56      =0),0,(($P56      /$E56      )*100))</f>
        <v>0</v>
      </c>
      <c r="U56" s="24">
        <f>IF(($E56      =0),0,(($Q56      /$E56      )*100))</f>
        <v>0</v>
      </c>
      <c r="V56" s="20">
        <v>0</v>
      </c>
      <c r="W56" s="21" t="s">
        <v>1</v>
      </c>
    </row>
    <row r="57" spans="1:23" ht="12.95" hidden="1" customHeight="1" x14ac:dyDescent="0.25">
      <c r="A57" s="35" t="s">
        <v>78</v>
      </c>
      <c r="B57" s="19">
        <v>0</v>
      </c>
      <c r="C57" s="19">
        <v>0</v>
      </c>
      <c r="D57" s="19"/>
      <c r="E57" s="19">
        <f>$B57      +$C57      +$D57</f>
        <v>0</v>
      </c>
      <c r="F57" s="20">
        <v>0</v>
      </c>
      <c r="G57" s="21">
        <v>0</v>
      </c>
      <c r="H57" s="20"/>
      <c r="I57" s="21"/>
      <c r="J57" s="20"/>
      <c r="K57" s="21"/>
      <c r="L57" s="20"/>
      <c r="M57" s="21"/>
      <c r="N57" s="20"/>
      <c r="O57" s="21"/>
      <c r="P57" s="20">
        <f>$H57      +$J57      +$L57      +$N57</f>
        <v>0</v>
      </c>
      <c r="Q57" s="21">
        <f>$I57      +$K57      +$M57      +$O57</f>
        <v>0</v>
      </c>
      <c r="R57" s="22">
        <f>IF(($H57      =0),0,((($J57      -$H57      )/$H57      )*100))</f>
        <v>0</v>
      </c>
      <c r="S57" s="23">
        <f>IF(($I57      =0),0,((($K57      -$I57      )/$I57      )*100))</f>
        <v>0</v>
      </c>
      <c r="T57" s="22">
        <f>IF(($E57      =0),0,(($P57      /$E57      )*100))</f>
        <v>0</v>
      </c>
      <c r="U57" s="24">
        <f>IF(($E57      =0),0,(($Q57      /$E57      )*100))</f>
        <v>0</v>
      </c>
      <c r="V57" s="20">
        <v>0</v>
      </c>
      <c r="W57" s="21" t="s">
        <v>1</v>
      </c>
    </row>
    <row r="58" spans="1:23" ht="12.95" hidden="1" customHeight="1" x14ac:dyDescent="0.25">
      <c r="A58" s="18" t="s">
        <v>79</v>
      </c>
      <c r="B58" s="19">
        <v>0</v>
      </c>
      <c r="C58" s="19">
        <v>0</v>
      </c>
      <c r="D58" s="19"/>
      <c r="E58" s="19">
        <f>$B58      +$C58      +$D58</f>
        <v>0</v>
      </c>
      <c r="F58" s="20">
        <v>0</v>
      </c>
      <c r="G58" s="21">
        <v>0</v>
      </c>
      <c r="H58" s="20"/>
      <c r="I58" s="21"/>
      <c r="J58" s="20"/>
      <c r="K58" s="21"/>
      <c r="L58" s="20"/>
      <c r="M58" s="21"/>
      <c r="N58" s="20"/>
      <c r="O58" s="21"/>
      <c r="P58" s="20">
        <f>$H58      +$J58      +$L58      +$N58</f>
        <v>0</v>
      </c>
      <c r="Q58" s="21">
        <f>$I58      +$K58      +$M58      +$O58</f>
        <v>0</v>
      </c>
      <c r="R58" s="22">
        <f>IF(($H58      =0),0,((($J58      -$H58      )/$H58      )*100))</f>
        <v>0</v>
      </c>
      <c r="S58" s="23">
        <f>IF(($I58      =0),0,((($K58      -$I58      )/$I58      )*100))</f>
        <v>0</v>
      </c>
      <c r="T58" s="22">
        <f>IF(($E58      =0),0,(($P58      /$E58      )*100))</f>
        <v>0</v>
      </c>
      <c r="U58" s="24">
        <f>IF(($E58      =0),0,(($Q58      /$E58      )*100))</f>
        <v>0</v>
      </c>
      <c r="V58" s="20">
        <v>0</v>
      </c>
      <c r="W58" s="21" t="s">
        <v>1</v>
      </c>
    </row>
    <row r="59" spans="1:23" ht="12.95" customHeight="1" x14ac:dyDescent="0.25">
      <c r="A59" s="36" t="s">
        <v>42</v>
      </c>
      <c r="B59" s="37">
        <f>SUM(B55:B58)</f>
        <v>0</v>
      </c>
      <c r="C59" s="37">
        <f>SUM(C55:C58)</f>
        <v>0</v>
      </c>
      <c r="D59" s="37"/>
      <c r="E59" s="37">
        <f>$B59      +$C59      +$D59</f>
        <v>0</v>
      </c>
      <c r="F59" s="38">
        <f t="shared" ref="F59:O59" si="34">SUM(F55:F58)</f>
        <v>0</v>
      </c>
      <c r="G59" s="39">
        <f t="shared" si="34"/>
        <v>0</v>
      </c>
      <c r="H59" s="38">
        <f t="shared" si="34"/>
        <v>0</v>
      </c>
      <c r="I59" s="39">
        <f t="shared" si="34"/>
        <v>0</v>
      </c>
      <c r="J59" s="38">
        <f t="shared" si="34"/>
        <v>0</v>
      </c>
      <c r="K59" s="39">
        <f t="shared" si="34"/>
        <v>0</v>
      </c>
      <c r="L59" s="38">
        <f t="shared" si="34"/>
        <v>0</v>
      </c>
      <c r="M59" s="39">
        <f t="shared" si="34"/>
        <v>0</v>
      </c>
      <c r="N59" s="38">
        <f t="shared" si="34"/>
        <v>0</v>
      </c>
      <c r="O59" s="39">
        <f t="shared" si="34"/>
        <v>0</v>
      </c>
      <c r="P59" s="38">
        <f>$H59      +$J59      +$L59      +$N59</f>
        <v>0</v>
      </c>
      <c r="Q59" s="39">
        <f>$I59      +$K59      +$M59      +$O59</f>
        <v>0</v>
      </c>
      <c r="R59" s="40">
        <f>IF(($H59      =0),0,((($J59      -$H59      )/$H59      )*100))</f>
        <v>0</v>
      </c>
      <c r="S59" s="41">
        <f>IF(($I59      =0),0,((($K59      -$I59      )/$I59      )*100))</f>
        <v>0</v>
      </c>
      <c r="T59" s="40">
        <f>IF($E59   =0,0,($P59   /$E59   )*100)</f>
        <v>0</v>
      </c>
      <c r="U59" s="42">
        <f>IF($E59   =0,0,($Q59   /$E59   )*100)</f>
        <v>0</v>
      </c>
      <c r="V59" s="38">
        <f>SUM(V55:V58)</f>
        <v>0</v>
      </c>
      <c r="W59" s="39" t="s">
        <v>1</v>
      </c>
    </row>
    <row r="60" spans="1:23" ht="12.95" customHeight="1" x14ac:dyDescent="0.25">
      <c r="A60" s="11" t="s">
        <v>80</v>
      </c>
      <c r="B60" s="32" t="s">
        <v>1</v>
      </c>
      <c r="C60" s="32"/>
      <c r="D60" s="32"/>
      <c r="E60" s="32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15"/>
      <c r="S60" s="16"/>
      <c r="T60" s="15"/>
      <c r="U60" s="17"/>
      <c r="V60" s="33"/>
      <c r="W60" s="34"/>
    </row>
    <row r="61" spans="1:23" ht="12.95" customHeight="1" x14ac:dyDescent="0.25">
      <c r="A61" s="18" t="s">
        <v>81</v>
      </c>
      <c r="B61" s="19">
        <v>0</v>
      </c>
      <c r="C61" s="19">
        <v>0</v>
      </c>
      <c r="D61" s="19"/>
      <c r="E61" s="19">
        <f t="shared" ref="E61:E67" si="35">$B61      +$C61      +$D61</f>
        <v>0</v>
      </c>
      <c r="F61" s="20">
        <v>0</v>
      </c>
      <c r="G61" s="21">
        <v>0</v>
      </c>
      <c r="H61" s="20"/>
      <c r="I61" s="21"/>
      <c r="J61" s="20"/>
      <c r="K61" s="21"/>
      <c r="L61" s="20"/>
      <c r="M61" s="21"/>
      <c r="N61" s="20"/>
      <c r="O61" s="21"/>
      <c r="P61" s="20">
        <f t="shared" ref="P61:P67" si="36">$H61      +$J61      +$L61      +$N61</f>
        <v>0</v>
      </c>
      <c r="Q61" s="21">
        <f t="shared" ref="Q61:Q67" si="37">$I61      +$K61      +$M61      +$O61</f>
        <v>0</v>
      </c>
      <c r="R61" s="22">
        <f t="shared" ref="R61:R67" si="38">IF(($H61      =0),0,((($J61      -$H61      )/$H61      )*100))</f>
        <v>0</v>
      </c>
      <c r="S61" s="23">
        <f t="shared" ref="S61:S67" si="39">IF(($I61      =0),0,((($K61      -$I61      )/$I61      )*100))</f>
        <v>0</v>
      </c>
      <c r="T61" s="22">
        <f t="shared" ref="T61:T65" si="40">IF(($E61      =0),0,(($P61      /$E61      )*100))</f>
        <v>0</v>
      </c>
      <c r="U61" s="24">
        <f t="shared" ref="U61:U65" si="41">IF(($E61      =0),0,(($Q61      /$E61      )*100))</f>
        <v>0</v>
      </c>
      <c r="V61" s="20">
        <v>0</v>
      </c>
      <c r="W61" s="21" t="s">
        <v>1</v>
      </c>
    </row>
    <row r="62" spans="1:23" ht="12.95" customHeight="1" x14ac:dyDescent="0.25">
      <c r="A62" s="18" t="s">
        <v>82</v>
      </c>
      <c r="B62" s="19">
        <v>0</v>
      </c>
      <c r="C62" s="19">
        <v>0</v>
      </c>
      <c r="D62" s="19"/>
      <c r="E62" s="19">
        <f t="shared" si="35"/>
        <v>0</v>
      </c>
      <c r="F62" s="20">
        <v>0</v>
      </c>
      <c r="G62" s="21">
        <v>0</v>
      </c>
      <c r="H62" s="20"/>
      <c r="I62" s="21"/>
      <c r="J62" s="20"/>
      <c r="K62" s="21"/>
      <c r="L62" s="20"/>
      <c r="M62" s="21"/>
      <c r="N62" s="20"/>
      <c r="O62" s="21"/>
      <c r="P62" s="20">
        <f t="shared" si="36"/>
        <v>0</v>
      </c>
      <c r="Q62" s="21">
        <f t="shared" si="37"/>
        <v>0</v>
      </c>
      <c r="R62" s="22">
        <f t="shared" si="38"/>
        <v>0</v>
      </c>
      <c r="S62" s="23">
        <f t="shared" si="39"/>
        <v>0</v>
      </c>
      <c r="T62" s="22">
        <f t="shared" si="40"/>
        <v>0</v>
      </c>
      <c r="U62" s="24">
        <f t="shared" si="41"/>
        <v>0</v>
      </c>
      <c r="V62" s="20">
        <v>0</v>
      </c>
      <c r="W62" s="21" t="s">
        <v>1</v>
      </c>
    </row>
    <row r="63" spans="1:23" ht="12.95" customHeight="1" x14ac:dyDescent="0.25">
      <c r="A63" s="18" t="s">
        <v>83</v>
      </c>
      <c r="B63" s="19">
        <v>0</v>
      </c>
      <c r="C63" s="19">
        <v>0</v>
      </c>
      <c r="D63" s="19"/>
      <c r="E63" s="19">
        <f t="shared" si="35"/>
        <v>0</v>
      </c>
      <c r="F63" s="20">
        <v>0</v>
      </c>
      <c r="G63" s="21">
        <v>0</v>
      </c>
      <c r="H63" s="20"/>
      <c r="I63" s="21"/>
      <c r="J63" s="20"/>
      <c r="K63" s="21"/>
      <c r="L63" s="20"/>
      <c r="M63" s="21"/>
      <c r="N63" s="20"/>
      <c r="O63" s="21"/>
      <c r="P63" s="20">
        <f t="shared" si="36"/>
        <v>0</v>
      </c>
      <c r="Q63" s="21">
        <f t="shared" si="37"/>
        <v>0</v>
      </c>
      <c r="R63" s="22">
        <f t="shared" si="38"/>
        <v>0</v>
      </c>
      <c r="S63" s="23">
        <f t="shared" si="39"/>
        <v>0</v>
      </c>
      <c r="T63" s="22">
        <f t="shared" si="40"/>
        <v>0</v>
      </c>
      <c r="U63" s="24">
        <f t="shared" si="41"/>
        <v>0</v>
      </c>
      <c r="V63" s="20">
        <v>0</v>
      </c>
      <c r="W63" s="21" t="s">
        <v>1</v>
      </c>
    </row>
    <row r="64" spans="1:23" ht="12.95" customHeight="1" x14ac:dyDescent="0.25">
      <c r="A64" s="18" t="s">
        <v>84</v>
      </c>
      <c r="B64" s="19">
        <v>0</v>
      </c>
      <c r="C64" s="19">
        <v>0</v>
      </c>
      <c r="D64" s="19"/>
      <c r="E64" s="19">
        <f t="shared" si="35"/>
        <v>0</v>
      </c>
      <c r="F64" s="20">
        <v>0</v>
      </c>
      <c r="G64" s="21">
        <v>0</v>
      </c>
      <c r="H64" s="20"/>
      <c r="I64" s="21"/>
      <c r="J64" s="20"/>
      <c r="K64" s="21"/>
      <c r="L64" s="20"/>
      <c r="M64" s="21"/>
      <c r="N64" s="20"/>
      <c r="O64" s="21"/>
      <c r="P64" s="20">
        <f t="shared" si="36"/>
        <v>0</v>
      </c>
      <c r="Q64" s="21">
        <f t="shared" si="37"/>
        <v>0</v>
      </c>
      <c r="R64" s="22">
        <f t="shared" si="38"/>
        <v>0</v>
      </c>
      <c r="S64" s="23">
        <f t="shared" si="39"/>
        <v>0</v>
      </c>
      <c r="T64" s="22">
        <f t="shared" si="40"/>
        <v>0</v>
      </c>
      <c r="U64" s="24">
        <f t="shared" si="41"/>
        <v>0</v>
      </c>
      <c r="V64" s="20">
        <v>0</v>
      </c>
      <c r="W64" s="21">
        <v>0</v>
      </c>
    </row>
    <row r="65" spans="1:23" ht="12.95" customHeight="1" x14ac:dyDescent="0.25">
      <c r="A65" s="18" t="s">
        <v>85</v>
      </c>
      <c r="B65" s="19">
        <v>518140000</v>
      </c>
      <c r="C65" s="19">
        <v>0</v>
      </c>
      <c r="D65" s="19"/>
      <c r="E65" s="19">
        <f t="shared" si="35"/>
        <v>518140000</v>
      </c>
      <c r="F65" s="20">
        <v>518140000</v>
      </c>
      <c r="G65" s="21">
        <v>106860000</v>
      </c>
      <c r="H65" s="20">
        <v>65743000</v>
      </c>
      <c r="I65" s="21">
        <v>66038286</v>
      </c>
      <c r="J65" s="20"/>
      <c r="K65" s="21">
        <v>119505873</v>
      </c>
      <c r="L65" s="20"/>
      <c r="M65" s="21"/>
      <c r="N65" s="20"/>
      <c r="O65" s="21"/>
      <c r="P65" s="20">
        <f t="shared" si="36"/>
        <v>65743000</v>
      </c>
      <c r="Q65" s="21">
        <f t="shared" si="37"/>
        <v>185544159</v>
      </c>
      <c r="R65" s="22">
        <f t="shared" si="38"/>
        <v>-100</v>
      </c>
      <c r="S65" s="23">
        <f t="shared" si="39"/>
        <v>80.964528667506613</v>
      </c>
      <c r="T65" s="22">
        <f t="shared" si="40"/>
        <v>12.688269579650289</v>
      </c>
      <c r="U65" s="24">
        <f t="shared" si="41"/>
        <v>35.809657428494226</v>
      </c>
      <c r="V65" s="20">
        <v>0</v>
      </c>
      <c r="W65" s="21">
        <v>0</v>
      </c>
    </row>
    <row r="66" spans="1:23" ht="12.95" customHeight="1" x14ac:dyDescent="0.25">
      <c r="A66" s="25" t="s">
        <v>42</v>
      </c>
      <c r="B66" s="26">
        <f>SUM(B61:B65)</f>
        <v>518140000</v>
      </c>
      <c r="C66" s="26">
        <f>SUM(C61:C65)</f>
        <v>0</v>
      </c>
      <c r="D66" s="26"/>
      <c r="E66" s="26">
        <f t="shared" si="35"/>
        <v>518140000</v>
      </c>
      <c r="F66" s="27">
        <f t="shared" ref="F66:O66" si="42">SUM(F61:F65)</f>
        <v>518140000</v>
      </c>
      <c r="G66" s="28">
        <f t="shared" si="42"/>
        <v>106860000</v>
      </c>
      <c r="H66" s="27">
        <f t="shared" si="42"/>
        <v>65743000</v>
      </c>
      <c r="I66" s="28">
        <f t="shared" si="42"/>
        <v>66038286</v>
      </c>
      <c r="J66" s="27">
        <f t="shared" si="42"/>
        <v>0</v>
      </c>
      <c r="K66" s="28">
        <f t="shared" si="42"/>
        <v>119505873</v>
      </c>
      <c r="L66" s="27">
        <f t="shared" si="42"/>
        <v>0</v>
      </c>
      <c r="M66" s="28">
        <f t="shared" si="42"/>
        <v>0</v>
      </c>
      <c r="N66" s="27">
        <f t="shared" si="42"/>
        <v>0</v>
      </c>
      <c r="O66" s="28">
        <f t="shared" si="42"/>
        <v>0</v>
      </c>
      <c r="P66" s="27">
        <f t="shared" si="36"/>
        <v>65743000</v>
      </c>
      <c r="Q66" s="28">
        <f t="shared" si="37"/>
        <v>185544159</v>
      </c>
      <c r="R66" s="29">
        <f t="shared" si="38"/>
        <v>-100</v>
      </c>
      <c r="S66" s="30">
        <f t="shared" si="39"/>
        <v>80.964528667506613</v>
      </c>
      <c r="T66" s="29">
        <f>IF((+$E61+$E63+$E64++$E65) =0,0,(P66   /(+$E61+$E63+$E64+$E65) )*100)</f>
        <v>12.688269579650289</v>
      </c>
      <c r="U66" s="31">
        <f>IF((+$E61+$E63+$E65) =0,0,(Q66  /(+$E61+$E63+$E65) )*100)</f>
        <v>35.809657428494226</v>
      </c>
      <c r="V66" s="27">
        <f>SUM(V61:V65)</f>
        <v>0</v>
      </c>
      <c r="W66" s="28">
        <f>SUM(W61:W65)</f>
        <v>0</v>
      </c>
    </row>
    <row r="67" spans="1:23" ht="12.95" customHeight="1" x14ac:dyDescent="0.25">
      <c r="A67" s="43" t="s">
        <v>86</v>
      </c>
      <c r="B67" s="44">
        <f>SUM(B9:B15,B18:B23,B26:B29,B32,B35:B39,B42:B52,B55:B58,B61:B65)</f>
        <v>3956974000</v>
      </c>
      <c r="C67" s="44">
        <f>SUM(C9:C15,C18:C23,C26:C29,C32,C35:C39,C42:C52,C55:C58,C61:C65)</f>
        <v>0</v>
      </c>
      <c r="D67" s="44"/>
      <c r="E67" s="44">
        <f t="shared" si="35"/>
        <v>3956974000</v>
      </c>
      <c r="F67" s="45">
        <f t="shared" ref="F67:O67" si="43">SUM(F9:F15,F18:F23,F26:F29,F32,F35:F39,F42:F52,F55:F58,F61:F65)</f>
        <v>3956974000</v>
      </c>
      <c r="G67" s="46">
        <f t="shared" si="43"/>
        <v>1479224000</v>
      </c>
      <c r="H67" s="45">
        <f t="shared" si="43"/>
        <v>242400000</v>
      </c>
      <c r="I67" s="46">
        <f t="shared" si="43"/>
        <v>216894111</v>
      </c>
      <c r="J67" s="45">
        <f t="shared" si="43"/>
        <v>439318000</v>
      </c>
      <c r="K67" s="46">
        <f t="shared" si="43"/>
        <v>583899898</v>
      </c>
      <c r="L67" s="45">
        <f t="shared" si="43"/>
        <v>0</v>
      </c>
      <c r="M67" s="46">
        <f t="shared" si="43"/>
        <v>0</v>
      </c>
      <c r="N67" s="45">
        <f t="shared" si="43"/>
        <v>0</v>
      </c>
      <c r="O67" s="46">
        <f t="shared" si="43"/>
        <v>0</v>
      </c>
      <c r="P67" s="45">
        <f t="shared" si="36"/>
        <v>681718000</v>
      </c>
      <c r="Q67" s="46">
        <f t="shared" si="37"/>
        <v>800794009</v>
      </c>
      <c r="R67" s="47">
        <f t="shared" si="38"/>
        <v>81.236798679867988</v>
      </c>
      <c r="S67" s="48">
        <f t="shared" si="39"/>
        <v>169.20965963893781</v>
      </c>
      <c r="T67" s="47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17.99056714313009</v>
      </c>
      <c r="U67" s="47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21.132988107591149</v>
      </c>
      <c r="V67" s="45">
        <f>SUM(V9:V15,V18:V23,V26:V29,V32,V35:V39,V42:V52,V55:V58,V61:V65)</f>
        <v>0</v>
      </c>
      <c r="W67" s="46">
        <f>SUM(W9:W15,W18:W23,W26:W29,W32,W35:W39,W42:W52,W55:W58,W61:W65)</f>
        <v>0</v>
      </c>
    </row>
    <row r="68" spans="1:23" ht="12.95" customHeight="1" x14ac:dyDescent="0.25">
      <c r="A68" s="11" t="s">
        <v>43</v>
      </c>
      <c r="B68" s="32" t="s">
        <v>1</v>
      </c>
      <c r="C68" s="32"/>
      <c r="D68" s="32"/>
      <c r="E68" s="32"/>
      <c r="F68" s="33"/>
      <c r="G68" s="34"/>
      <c r="H68" s="33"/>
      <c r="I68" s="34"/>
      <c r="J68" s="33"/>
      <c r="K68" s="34"/>
      <c r="L68" s="33"/>
      <c r="M68" s="34"/>
      <c r="N68" s="33"/>
      <c r="O68" s="34"/>
      <c r="P68" s="33"/>
      <c r="Q68" s="34"/>
      <c r="R68" s="15"/>
      <c r="S68" s="16"/>
      <c r="T68" s="15"/>
      <c r="U68" s="17"/>
      <c r="V68" s="33"/>
      <c r="W68" s="34"/>
    </row>
    <row r="69" spans="1:23" s="50" customFormat="1" ht="12.95" customHeight="1" x14ac:dyDescent="0.25">
      <c r="A69" s="49" t="s">
        <v>87</v>
      </c>
      <c r="B69" s="19">
        <v>454428000</v>
      </c>
      <c r="C69" s="19">
        <v>0</v>
      </c>
      <c r="D69" s="19"/>
      <c r="E69" s="19">
        <f>$B69      +$C69      +$D69</f>
        <v>454428000</v>
      </c>
      <c r="F69" s="20">
        <v>454428000</v>
      </c>
      <c r="G69" s="21">
        <v>258188000</v>
      </c>
      <c r="H69" s="20">
        <v>69178000</v>
      </c>
      <c r="I69" s="21">
        <v>74789466</v>
      </c>
      <c r="J69" s="20">
        <v>103690000</v>
      </c>
      <c r="K69" s="21">
        <v>105419803</v>
      </c>
      <c r="L69" s="20"/>
      <c r="M69" s="21"/>
      <c r="N69" s="20"/>
      <c r="O69" s="21"/>
      <c r="P69" s="20">
        <f>$H69      +$J69      +$L69      +$N69</f>
        <v>172868000</v>
      </c>
      <c r="Q69" s="21">
        <f>$I69      +$K69      +$M69      +$O69</f>
        <v>180209269</v>
      </c>
      <c r="R69" s="22">
        <f>IF(($H69      =0),0,((($J69      -$H69      )/$H69      )*100))</f>
        <v>49.888692937060917</v>
      </c>
      <c r="S69" s="23">
        <f>IF(($I69      =0),0,((($K69      -$I69      )/$I69      )*100))</f>
        <v>40.955416100978717</v>
      </c>
      <c r="T69" s="22">
        <f>IF(($E69      =0),0,(($P69      /$E69      )*100))</f>
        <v>38.040789740068831</v>
      </c>
      <c r="U69" s="24">
        <f>IF(($E69      =0),0,(($Q69      /$E69      )*100))</f>
        <v>39.656286364396557</v>
      </c>
      <c r="V69" s="20">
        <v>0</v>
      </c>
      <c r="W69" s="21">
        <v>0</v>
      </c>
    </row>
    <row r="70" spans="1:23" ht="12.95" customHeight="1" x14ac:dyDescent="0.25">
      <c r="A70" s="36" t="s">
        <v>42</v>
      </c>
      <c r="B70" s="37">
        <f>B69</f>
        <v>454428000</v>
      </c>
      <c r="C70" s="37">
        <f>C69</f>
        <v>0</v>
      </c>
      <c r="D70" s="37"/>
      <c r="E70" s="37">
        <f>$B70      +$C70      +$D70</f>
        <v>454428000</v>
      </c>
      <c r="F70" s="38">
        <f t="shared" ref="F70:O70" si="44">F69</f>
        <v>454428000</v>
      </c>
      <c r="G70" s="39">
        <f t="shared" si="44"/>
        <v>258188000</v>
      </c>
      <c r="H70" s="38">
        <f t="shared" si="44"/>
        <v>69178000</v>
      </c>
      <c r="I70" s="39">
        <f t="shared" si="44"/>
        <v>74789466</v>
      </c>
      <c r="J70" s="38">
        <f t="shared" si="44"/>
        <v>103690000</v>
      </c>
      <c r="K70" s="39">
        <f t="shared" si="44"/>
        <v>105419803</v>
      </c>
      <c r="L70" s="38">
        <f t="shared" si="44"/>
        <v>0</v>
      </c>
      <c r="M70" s="39">
        <f t="shared" si="44"/>
        <v>0</v>
      </c>
      <c r="N70" s="38">
        <f t="shared" si="44"/>
        <v>0</v>
      </c>
      <c r="O70" s="39">
        <f t="shared" si="44"/>
        <v>0</v>
      </c>
      <c r="P70" s="38">
        <f>$H70      +$J70      +$L70      +$N70</f>
        <v>172868000</v>
      </c>
      <c r="Q70" s="39">
        <f>$I70      +$K70      +$M70      +$O70</f>
        <v>180209269</v>
      </c>
      <c r="R70" s="40">
        <f>IF(($H70      =0),0,((($J70      -$H70      )/$H70      )*100))</f>
        <v>49.888692937060917</v>
      </c>
      <c r="S70" s="41">
        <f>IF(($I70      =0),0,((($K70      -$I70      )/$I70      )*100))</f>
        <v>40.955416100978717</v>
      </c>
      <c r="T70" s="40">
        <f>IF($E70   =0,0,($P70   /$E70   )*100)</f>
        <v>38.040789740068831</v>
      </c>
      <c r="U70" s="42">
        <f>IF($E70   =0,0,($Q70   /$E70 )*100)</f>
        <v>39.656286364396557</v>
      </c>
      <c r="V70" s="38">
        <f>V69</f>
        <v>0</v>
      </c>
      <c r="W70" s="39">
        <f>W69</f>
        <v>0</v>
      </c>
    </row>
    <row r="71" spans="1:23" ht="12.95" customHeight="1" x14ac:dyDescent="0.25">
      <c r="A71" s="43" t="s">
        <v>86</v>
      </c>
      <c r="B71" s="44">
        <f>B69</f>
        <v>454428000</v>
      </c>
      <c r="C71" s="44">
        <f>C69</f>
        <v>0</v>
      </c>
      <c r="D71" s="44"/>
      <c r="E71" s="44">
        <f>$B71      +$C71      +$D71</f>
        <v>454428000</v>
      </c>
      <c r="F71" s="45">
        <f t="shared" ref="F71:O71" si="45">F69</f>
        <v>454428000</v>
      </c>
      <c r="G71" s="46">
        <f t="shared" si="45"/>
        <v>258188000</v>
      </c>
      <c r="H71" s="45">
        <f t="shared" si="45"/>
        <v>69178000</v>
      </c>
      <c r="I71" s="46">
        <f t="shared" si="45"/>
        <v>74789466</v>
      </c>
      <c r="J71" s="45">
        <f t="shared" si="45"/>
        <v>103690000</v>
      </c>
      <c r="K71" s="46">
        <f t="shared" si="45"/>
        <v>105419803</v>
      </c>
      <c r="L71" s="45">
        <f t="shared" si="45"/>
        <v>0</v>
      </c>
      <c r="M71" s="46">
        <f t="shared" si="45"/>
        <v>0</v>
      </c>
      <c r="N71" s="45">
        <f t="shared" si="45"/>
        <v>0</v>
      </c>
      <c r="O71" s="46">
        <f t="shared" si="45"/>
        <v>0</v>
      </c>
      <c r="P71" s="45">
        <f>$H71      +$J71      +$L71      +$N71</f>
        <v>172868000</v>
      </c>
      <c r="Q71" s="46">
        <f>$I71      +$K71      +$M71      +$O71</f>
        <v>180209269</v>
      </c>
      <c r="R71" s="47">
        <f>IF(($H71      =0),0,((($J71      -$H71      )/$H71      )*100))</f>
        <v>49.888692937060917</v>
      </c>
      <c r="S71" s="48">
        <f>IF(($I71      =0),0,((($K71      -$I71      )/$I71      )*100))</f>
        <v>40.955416100978717</v>
      </c>
      <c r="T71" s="47">
        <f>IF($E71   =0,0,($P71   /$E71   )*100)</f>
        <v>38.040789740068831</v>
      </c>
      <c r="U71" s="51">
        <f>IF($E71   =0,0,($Q71   /$E71   )*100)</f>
        <v>39.656286364396557</v>
      </c>
      <c r="V71" s="45">
        <f>V69</f>
        <v>0</v>
      </c>
      <c r="W71" s="46">
        <f>W69</f>
        <v>0</v>
      </c>
    </row>
    <row r="72" spans="1:23" ht="12.95" customHeight="1" thickBot="1" x14ac:dyDescent="0.3">
      <c r="A72" s="43" t="s">
        <v>88</v>
      </c>
      <c r="B72" s="44">
        <f>SUM(B9:B15,B18:B23,B26:B29,B32,B35:B39,B42:B52,B55:B58,B61:B65,B69)</f>
        <v>4411402000</v>
      </c>
      <c r="C72" s="44">
        <f>SUM(C9:C15,C18:C23,C26:C29,C32,C35:C39,C42:C52,C55:C58,C61:C65,C69)</f>
        <v>0</v>
      </c>
      <c r="D72" s="44"/>
      <c r="E72" s="44">
        <f>$B72      +$C72      +$D72</f>
        <v>4411402000</v>
      </c>
      <c r="F72" s="45">
        <f t="shared" ref="F72:O72" si="46">SUM(F9:F15,F18:F23,F26:F29,F32,F35:F39,F42:F52,F55:F58,F61:F65,F69)</f>
        <v>4411402000</v>
      </c>
      <c r="G72" s="46">
        <f t="shared" si="46"/>
        <v>1737412000</v>
      </c>
      <c r="H72" s="45">
        <f t="shared" si="46"/>
        <v>311578000</v>
      </c>
      <c r="I72" s="46">
        <f t="shared" si="46"/>
        <v>291683577</v>
      </c>
      <c r="J72" s="45">
        <f t="shared" si="46"/>
        <v>543008000</v>
      </c>
      <c r="K72" s="46">
        <f t="shared" si="46"/>
        <v>689319701</v>
      </c>
      <c r="L72" s="45">
        <f t="shared" si="46"/>
        <v>0</v>
      </c>
      <c r="M72" s="46">
        <f t="shared" si="46"/>
        <v>0</v>
      </c>
      <c r="N72" s="45">
        <f t="shared" si="46"/>
        <v>0</v>
      </c>
      <c r="O72" s="46">
        <f t="shared" si="46"/>
        <v>0</v>
      </c>
      <c r="P72" s="45">
        <f>$H72      +$J72      +$L72      +$N72</f>
        <v>854586000</v>
      </c>
      <c r="Q72" s="46">
        <f>$I72      +$K72      +$M72      +$O72</f>
        <v>981003278</v>
      </c>
      <c r="R72" s="47">
        <f>IF(($H72      =0),0,((($J72      -$H72      )/$H72      )*100))</f>
        <v>74.276746111728045</v>
      </c>
      <c r="S72" s="48">
        <f>IF(($I72      =0),0,((($K72      -$I72      )/$I72      )*100))</f>
        <v>136.32448151168964</v>
      </c>
      <c r="T72" s="47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20.137586315454119</v>
      </c>
      <c r="U72" s="51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23.767268534591679</v>
      </c>
      <c r="V72" s="45">
        <f>SUM(V9:V15,V18:V23,V26:V29,V32,V35:V39,V42:V52,V55:V58,V61:V65,V69)</f>
        <v>0</v>
      </c>
      <c r="W72" s="46">
        <f>SUM(W9:W15,W18:W23,W26:W29,W32,W35:W39,W42:W52,W55:W58,W61:W65,W69)</f>
        <v>0</v>
      </c>
    </row>
    <row r="73" spans="1:23" ht="15.75" thickTop="1" x14ac:dyDescent="0.25">
      <c r="A73" s="52" t="s">
        <v>89</v>
      </c>
      <c r="B73" s="53"/>
      <c r="C73" s="54"/>
      <c r="D73" s="54"/>
      <c r="E73" s="55"/>
      <c r="F73" s="53"/>
      <c r="G73" s="54"/>
      <c r="H73" s="54"/>
      <c r="I73" s="55"/>
      <c r="J73" s="54"/>
      <c r="K73" s="55"/>
      <c r="L73" s="54"/>
      <c r="M73" s="54"/>
      <c r="N73" s="54"/>
      <c r="O73" s="54"/>
      <c r="P73" s="54"/>
      <c r="Q73" s="54"/>
      <c r="R73" s="54"/>
      <c r="S73" s="54"/>
      <c r="T73" s="54"/>
      <c r="U73" s="55"/>
      <c r="V73" s="53"/>
      <c r="W73" s="55"/>
    </row>
    <row r="74" spans="1:23" x14ac:dyDescent="0.25">
      <c r="A74" s="56" t="s">
        <v>1</v>
      </c>
      <c r="B74" s="57" t="s">
        <v>1</v>
      </c>
      <c r="C74" s="58" t="s">
        <v>1</v>
      </c>
      <c r="D74" s="58" t="s">
        <v>1</v>
      </c>
      <c r="E74" s="59" t="s">
        <v>1</v>
      </c>
      <c r="F74" s="64" t="s">
        <v>5</v>
      </c>
      <c r="G74" s="61"/>
      <c r="H74" s="64" t="s">
        <v>6</v>
      </c>
      <c r="I74" s="62"/>
      <c r="J74" s="64" t="s">
        <v>7</v>
      </c>
      <c r="K74" s="62"/>
      <c r="L74" s="64" t="s">
        <v>8</v>
      </c>
      <c r="M74" s="64"/>
      <c r="N74" s="63" t="s">
        <v>9</v>
      </c>
      <c r="O74" s="64"/>
      <c r="P74" s="136" t="s">
        <v>10</v>
      </c>
      <c r="Q74" s="137"/>
      <c r="R74" s="138" t="s">
        <v>11</v>
      </c>
      <c r="S74" s="137"/>
      <c r="T74" s="138" t="s">
        <v>12</v>
      </c>
      <c r="U74" s="137"/>
      <c r="V74" s="136"/>
      <c r="W74" s="137"/>
    </row>
    <row r="75" spans="1:23" ht="67.5" x14ac:dyDescent="0.25">
      <c r="A75" s="65" t="s">
        <v>90</v>
      </c>
      <c r="B75" s="66" t="s">
        <v>91</v>
      </c>
      <c r="C75" s="66" t="s">
        <v>92</v>
      </c>
      <c r="D75" s="67" t="s">
        <v>17</v>
      </c>
      <c r="E75" s="66" t="s">
        <v>18</v>
      </c>
      <c r="F75" s="66" t="s">
        <v>19</v>
      </c>
      <c r="G75" s="66" t="s">
        <v>93</v>
      </c>
      <c r="H75" s="66" t="s">
        <v>94</v>
      </c>
      <c r="I75" s="68" t="s">
        <v>22</v>
      </c>
      <c r="J75" s="66" t="s">
        <v>95</v>
      </c>
      <c r="K75" s="68" t="s">
        <v>24</v>
      </c>
      <c r="L75" s="66" t="s">
        <v>96</v>
      </c>
      <c r="M75" s="68" t="s">
        <v>26</v>
      </c>
      <c r="N75" s="66" t="s">
        <v>97</v>
      </c>
      <c r="O75" s="68" t="s">
        <v>28</v>
      </c>
      <c r="P75" s="68" t="s">
        <v>98</v>
      </c>
      <c r="Q75" s="69" t="s">
        <v>30</v>
      </c>
      <c r="R75" s="70" t="s">
        <v>98</v>
      </c>
      <c r="S75" s="71" t="s">
        <v>30</v>
      </c>
      <c r="T75" s="70" t="s">
        <v>99</v>
      </c>
      <c r="U75" s="67" t="s">
        <v>32</v>
      </c>
      <c r="V75" s="66"/>
      <c r="W75" s="68"/>
    </row>
    <row r="76" spans="1:23" x14ac:dyDescent="0.25">
      <c r="A76" s="72" t="str">
        <f>+A7</f>
        <v>R thousands</v>
      </c>
      <c r="B76" s="73"/>
      <c r="C76" s="73">
        <v>100</v>
      </c>
      <c r="D76" s="73"/>
      <c r="E76" s="73"/>
      <c r="F76" s="73"/>
      <c r="G76" s="73"/>
      <c r="H76" s="73"/>
      <c r="I76" s="73"/>
      <c r="J76" s="73"/>
      <c r="K76" s="73"/>
      <c r="L76" s="73"/>
      <c r="M76" s="74"/>
      <c r="N76" s="73"/>
      <c r="O76" s="74"/>
      <c r="P76" s="73"/>
      <c r="Q76" s="74"/>
      <c r="R76" s="73"/>
      <c r="S76" s="74"/>
      <c r="T76" s="73"/>
      <c r="U76" s="73"/>
      <c r="V76" s="73"/>
      <c r="W76" s="73"/>
    </row>
    <row r="77" spans="1:23" hidden="1" x14ac:dyDescent="0.25">
      <c r="A77" s="75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7"/>
      <c r="N77" s="76"/>
      <c r="O77" s="77"/>
      <c r="P77" s="76"/>
      <c r="Q77" s="77"/>
      <c r="R77" s="78"/>
      <c r="S77" s="79"/>
      <c r="T77" s="78"/>
      <c r="U77" s="78"/>
      <c r="V77" s="76"/>
      <c r="W77" s="76"/>
    </row>
    <row r="78" spans="1:23" hidden="1" x14ac:dyDescent="0.25">
      <c r="A78" s="80" t="s">
        <v>100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2"/>
      <c r="N78" s="81"/>
      <c r="O78" s="82"/>
      <c r="P78" s="81"/>
      <c r="Q78" s="82"/>
      <c r="R78" s="83"/>
      <c r="S78" s="84"/>
      <c r="T78" s="83"/>
      <c r="U78" s="83"/>
      <c r="V78" s="81"/>
      <c r="W78" s="81"/>
    </row>
    <row r="79" spans="1:23" hidden="1" x14ac:dyDescent="0.25">
      <c r="A79" s="85" t="s">
        <v>101</v>
      </c>
      <c r="B79" s="86">
        <f>SUM(B80:B83)</f>
        <v>0</v>
      </c>
      <c r="C79" s="86">
        <f t="shared" ref="C79:I79" si="47">SUM(C80:C83)</f>
        <v>0</v>
      </c>
      <c r="D79" s="86">
        <f t="shared" si="47"/>
        <v>0</v>
      </c>
      <c r="E79" s="86">
        <f t="shared" si="47"/>
        <v>0</v>
      </c>
      <c r="F79" s="86">
        <f t="shared" si="47"/>
        <v>0</v>
      </c>
      <c r="G79" s="86">
        <f t="shared" si="47"/>
        <v>0</v>
      </c>
      <c r="H79" s="86">
        <f t="shared" si="47"/>
        <v>0</v>
      </c>
      <c r="I79" s="86">
        <f t="shared" si="47"/>
        <v>0</v>
      </c>
      <c r="J79" s="86">
        <f>SUM(J80:J83)</f>
        <v>0</v>
      </c>
      <c r="K79" s="86">
        <f>SUM(K80:K83)</f>
        <v>0</v>
      </c>
      <c r="L79" s="86">
        <f>SUM(L80:L83)</f>
        <v>0</v>
      </c>
      <c r="M79" s="87">
        <f>SUM(M80:M83)</f>
        <v>0</v>
      </c>
      <c r="N79" s="86"/>
      <c r="O79" s="87"/>
      <c r="P79" s="86"/>
      <c r="Q79" s="87"/>
      <c r="R79" s="88"/>
      <c r="S79" s="89"/>
      <c r="T79" s="88"/>
      <c r="U79" s="88"/>
      <c r="V79" s="86">
        <f>SUM(V80:V83)</f>
        <v>0</v>
      </c>
      <c r="W79" s="86">
        <f>SUM(W80:W83)</f>
        <v>0</v>
      </c>
    </row>
    <row r="80" spans="1:23" hidden="1" x14ac:dyDescent="0.25">
      <c r="A80" s="56" t="s">
        <v>102</v>
      </c>
      <c r="B80" s="90"/>
      <c r="C80" s="90"/>
      <c r="D80" s="90"/>
      <c r="E80" s="90">
        <f>SUM(B80:D80)</f>
        <v>0</v>
      </c>
      <c r="F80" s="90"/>
      <c r="G80" s="90"/>
      <c r="H80" s="90"/>
      <c r="I80" s="91"/>
      <c r="J80" s="90"/>
      <c r="K80" s="91"/>
      <c r="L80" s="90"/>
      <c r="M80" s="92"/>
      <c r="N80" s="90"/>
      <c r="O80" s="92"/>
      <c r="P80" s="90"/>
      <c r="Q80" s="92"/>
      <c r="R80" s="93"/>
      <c r="S80" s="94"/>
      <c r="T80" s="93"/>
      <c r="U80" s="93"/>
      <c r="V80" s="90"/>
      <c r="W80" s="90"/>
    </row>
    <row r="81" spans="1:23" hidden="1" x14ac:dyDescent="0.25">
      <c r="A81" s="56" t="s">
        <v>103</v>
      </c>
      <c r="B81" s="90"/>
      <c r="C81" s="90"/>
      <c r="D81" s="90"/>
      <c r="E81" s="90">
        <f>SUM(B81:D81)</f>
        <v>0</v>
      </c>
      <c r="F81" s="90"/>
      <c r="G81" s="90"/>
      <c r="H81" s="90"/>
      <c r="I81" s="91"/>
      <c r="J81" s="90"/>
      <c r="K81" s="91"/>
      <c r="L81" s="90"/>
      <c r="M81" s="92"/>
      <c r="N81" s="90"/>
      <c r="O81" s="92"/>
      <c r="P81" s="90"/>
      <c r="Q81" s="92"/>
      <c r="R81" s="93"/>
      <c r="S81" s="94"/>
      <c r="T81" s="93"/>
      <c r="U81" s="93"/>
      <c r="V81" s="90"/>
      <c r="W81" s="90"/>
    </row>
    <row r="82" spans="1:23" hidden="1" x14ac:dyDescent="0.25">
      <c r="A82" s="56" t="s">
        <v>104</v>
      </c>
      <c r="B82" s="90"/>
      <c r="C82" s="90"/>
      <c r="D82" s="90"/>
      <c r="E82" s="90">
        <f>SUM(B82:D82)</f>
        <v>0</v>
      </c>
      <c r="F82" s="90"/>
      <c r="G82" s="90"/>
      <c r="H82" s="90"/>
      <c r="I82" s="91"/>
      <c r="J82" s="90"/>
      <c r="K82" s="91"/>
      <c r="L82" s="90"/>
      <c r="M82" s="92"/>
      <c r="N82" s="90"/>
      <c r="O82" s="92"/>
      <c r="P82" s="90"/>
      <c r="Q82" s="92"/>
      <c r="R82" s="93"/>
      <c r="S82" s="94"/>
      <c r="T82" s="93"/>
      <c r="U82" s="93"/>
      <c r="V82" s="90"/>
      <c r="W82" s="90"/>
    </row>
    <row r="83" spans="1:23" hidden="1" x14ac:dyDescent="0.25">
      <c r="A83" s="56" t="s">
        <v>105</v>
      </c>
      <c r="B83" s="90"/>
      <c r="C83" s="90"/>
      <c r="D83" s="90"/>
      <c r="E83" s="90">
        <f>SUM(B83:D83)</f>
        <v>0</v>
      </c>
      <c r="F83" s="90"/>
      <c r="G83" s="90"/>
      <c r="H83" s="90"/>
      <c r="I83" s="91"/>
      <c r="J83" s="90"/>
      <c r="K83" s="91"/>
      <c r="L83" s="90"/>
      <c r="M83" s="92"/>
      <c r="N83" s="90"/>
      <c r="O83" s="92"/>
      <c r="P83" s="90"/>
      <c r="Q83" s="92"/>
      <c r="R83" s="93"/>
      <c r="S83" s="94"/>
      <c r="T83" s="93"/>
      <c r="U83" s="93"/>
      <c r="V83" s="90"/>
      <c r="W83" s="90"/>
    </row>
    <row r="84" spans="1:23" hidden="1" x14ac:dyDescent="0.25">
      <c r="A84" s="56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2"/>
      <c r="N84" s="90"/>
      <c r="O84" s="92"/>
      <c r="P84" s="90"/>
      <c r="Q84" s="92"/>
      <c r="R84" s="93"/>
      <c r="S84" s="94"/>
      <c r="T84" s="93"/>
      <c r="U84" s="93"/>
      <c r="V84" s="90"/>
      <c r="W84" s="90"/>
    </row>
    <row r="85" spans="1:23" x14ac:dyDescent="0.25">
      <c r="A85" s="95" t="s">
        <v>106</v>
      </c>
      <c r="B85" s="96" t="s">
        <v>1</v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7"/>
      <c r="R85" s="98"/>
      <c r="S85" s="98"/>
      <c r="T85" s="99"/>
      <c r="U85" s="100"/>
      <c r="V85" s="96"/>
      <c r="W85" s="96"/>
    </row>
    <row r="86" spans="1:23" x14ac:dyDescent="0.25">
      <c r="A86" s="101" t="s">
        <v>107</v>
      </c>
      <c r="B86" s="102">
        <v>0</v>
      </c>
      <c r="C86" s="102">
        <v>0</v>
      </c>
      <c r="D86" s="102"/>
      <c r="E86" s="102">
        <f t="shared" ref="E86:E93" si="48">$B86      +$C86      +$D86</f>
        <v>0</v>
      </c>
      <c r="F86" s="102">
        <v>0</v>
      </c>
      <c r="G86" s="102">
        <v>0</v>
      </c>
      <c r="H86" s="102"/>
      <c r="I86" s="102"/>
      <c r="J86" s="102"/>
      <c r="K86" s="102"/>
      <c r="L86" s="102"/>
      <c r="M86" s="102"/>
      <c r="N86" s="102"/>
      <c r="O86" s="102"/>
      <c r="P86" s="102">
        <f t="shared" ref="P86:P93" si="49">$H86      +$J86      +$L86      +$N86</f>
        <v>0</v>
      </c>
      <c r="Q86" s="90">
        <f t="shared" ref="Q86:Q93" si="50">$I86      +$K86      +$M86      +$O86</f>
        <v>0</v>
      </c>
      <c r="R86" s="103">
        <f t="shared" ref="R86:R93" si="51">IF(($H86      =0),0,((($J86      -$H86      )/$H86      )*100))</f>
        <v>0</v>
      </c>
      <c r="S86" s="104">
        <f t="shared" ref="S86:S93" si="52">IF(($I86      =0),0,((($K86      -$I86      )/$I86      )*100))</f>
        <v>0</v>
      </c>
      <c r="T86" s="103">
        <f t="shared" ref="T86:T93" si="53">IF(($E86      =0),0,(($P86      /$E86      )*100))</f>
        <v>0</v>
      </c>
      <c r="U86" s="104">
        <f t="shared" ref="U86:U93" si="54">IF(($E86      =0),0,(($Q86      /$E86      )*100))</f>
        <v>0</v>
      </c>
      <c r="V86" s="102"/>
      <c r="W86" s="102"/>
    </row>
    <row r="87" spans="1:23" x14ac:dyDescent="0.25">
      <c r="A87" s="105" t="s">
        <v>108</v>
      </c>
      <c r="B87" s="90">
        <v>0</v>
      </c>
      <c r="C87" s="90">
        <v>0</v>
      </c>
      <c r="D87" s="90"/>
      <c r="E87" s="90">
        <f t="shared" si="48"/>
        <v>0</v>
      </c>
      <c r="F87" s="90">
        <v>0</v>
      </c>
      <c r="G87" s="90">
        <v>0</v>
      </c>
      <c r="H87" s="90"/>
      <c r="I87" s="90"/>
      <c r="J87" s="90"/>
      <c r="K87" s="90"/>
      <c r="L87" s="90"/>
      <c r="M87" s="90"/>
      <c r="N87" s="90"/>
      <c r="O87" s="90"/>
      <c r="P87" s="92">
        <f t="shared" si="49"/>
        <v>0</v>
      </c>
      <c r="Q87" s="92">
        <f t="shared" si="50"/>
        <v>0</v>
      </c>
      <c r="R87" s="103">
        <f t="shared" si="51"/>
        <v>0</v>
      </c>
      <c r="S87" s="104">
        <f t="shared" si="52"/>
        <v>0</v>
      </c>
      <c r="T87" s="103">
        <f t="shared" si="53"/>
        <v>0</v>
      </c>
      <c r="U87" s="104">
        <f t="shared" si="54"/>
        <v>0</v>
      </c>
      <c r="V87" s="90"/>
      <c r="W87" s="90"/>
    </row>
    <row r="88" spans="1:23" x14ac:dyDescent="0.25">
      <c r="A88" s="105" t="s">
        <v>109</v>
      </c>
      <c r="B88" s="90">
        <v>0</v>
      </c>
      <c r="C88" s="90">
        <v>0</v>
      </c>
      <c r="D88" s="90"/>
      <c r="E88" s="90">
        <f t="shared" si="48"/>
        <v>0</v>
      </c>
      <c r="F88" s="90">
        <v>0</v>
      </c>
      <c r="G88" s="90">
        <v>0</v>
      </c>
      <c r="H88" s="90"/>
      <c r="I88" s="90"/>
      <c r="J88" s="90"/>
      <c r="K88" s="90"/>
      <c r="L88" s="90"/>
      <c r="M88" s="90"/>
      <c r="N88" s="90"/>
      <c r="O88" s="90"/>
      <c r="P88" s="92">
        <f t="shared" si="49"/>
        <v>0</v>
      </c>
      <c r="Q88" s="92">
        <f t="shared" si="50"/>
        <v>0</v>
      </c>
      <c r="R88" s="103">
        <f t="shared" si="51"/>
        <v>0</v>
      </c>
      <c r="S88" s="104">
        <f t="shared" si="52"/>
        <v>0</v>
      </c>
      <c r="T88" s="103">
        <f t="shared" si="53"/>
        <v>0</v>
      </c>
      <c r="U88" s="104">
        <f t="shared" si="54"/>
        <v>0</v>
      </c>
      <c r="V88" s="90"/>
      <c r="W88" s="90"/>
    </row>
    <row r="89" spans="1:23" x14ac:dyDescent="0.25">
      <c r="A89" s="105" t="s">
        <v>110</v>
      </c>
      <c r="B89" s="90">
        <v>0</v>
      </c>
      <c r="C89" s="90">
        <v>0</v>
      </c>
      <c r="D89" s="90"/>
      <c r="E89" s="90">
        <f t="shared" si="48"/>
        <v>0</v>
      </c>
      <c r="F89" s="90">
        <v>0</v>
      </c>
      <c r="G89" s="90">
        <v>0</v>
      </c>
      <c r="H89" s="90"/>
      <c r="I89" s="90"/>
      <c r="J89" s="90"/>
      <c r="K89" s="90"/>
      <c r="L89" s="90"/>
      <c r="M89" s="90"/>
      <c r="N89" s="90"/>
      <c r="O89" s="90"/>
      <c r="P89" s="92">
        <f t="shared" si="49"/>
        <v>0</v>
      </c>
      <c r="Q89" s="92">
        <f t="shared" si="50"/>
        <v>0</v>
      </c>
      <c r="R89" s="103">
        <f t="shared" si="51"/>
        <v>0</v>
      </c>
      <c r="S89" s="104">
        <f t="shared" si="52"/>
        <v>0</v>
      </c>
      <c r="T89" s="103">
        <f t="shared" si="53"/>
        <v>0</v>
      </c>
      <c r="U89" s="104">
        <f t="shared" si="54"/>
        <v>0</v>
      </c>
      <c r="V89" s="90"/>
      <c r="W89" s="90"/>
    </row>
    <row r="90" spans="1:23" x14ac:dyDescent="0.25">
      <c r="A90" s="105" t="s">
        <v>111</v>
      </c>
      <c r="B90" s="90">
        <v>0</v>
      </c>
      <c r="C90" s="90">
        <v>0</v>
      </c>
      <c r="D90" s="90"/>
      <c r="E90" s="90">
        <f t="shared" si="48"/>
        <v>0</v>
      </c>
      <c r="F90" s="90">
        <v>0</v>
      </c>
      <c r="G90" s="90">
        <v>0</v>
      </c>
      <c r="H90" s="90"/>
      <c r="I90" s="90"/>
      <c r="J90" s="90"/>
      <c r="K90" s="90"/>
      <c r="L90" s="90"/>
      <c r="M90" s="90"/>
      <c r="N90" s="90"/>
      <c r="O90" s="90"/>
      <c r="P90" s="92">
        <f t="shared" si="49"/>
        <v>0</v>
      </c>
      <c r="Q90" s="92">
        <f t="shared" si="50"/>
        <v>0</v>
      </c>
      <c r="R90" s="103">
        <f t="shared" si="51"/>
        <v>0</v>
      </c>
      <c r="S90" s="104">
        <f t="shared" si="52"/>
        <v>0</v>
      </c>
      <c r="T90" s="103">
        <f t="shared" si="53"/>
        <v>0</v>
      </c>
      <c r="U90" s="104">
        <f t="shared" si="54"/>
        <v>0</v>
      </c>
      <c r="V90" s="90"/>
      <c r="W90" s="90"/>
    </row>
    <row r="91" spans="1:23" x14ac:dyDescent="0.25">
      <c r="A91" s="105" t="s">
        <v>112</v>
      </c>
      <c r="B91" s="90">
        <v>0</v>
      </c>
      <c r="C91" s="90">
        <v>0</v>
      </c>
      <c r="D91" s="90"/>
      <c r="E91" s="90">
        <f t="shared" si="48"/>
        <v>0</v>
      </c>
      <c r="F91" s="90">
        <v>0</v>
      </c>
      <c r="G91" s="90">
        <v>0</v>
      </c>
      <c r="H91" s="90"/>
      <c r="I91" s="90"/>
      <c r="J91" s="90"/>
      <c r="K91" s="90"/>
      <c r="L91" s="90"/>
      <c r="M91" s="90"/>
      <c r="N91" s="90"/>
      <c r="O91" s="90"/>
      <c r="P91" s="92">
        <f t="shared" si="49"/>
        <v>0</v>
      </c>
      <c r="Q91" s="92">
        <f t="shared" si="50"/>
        <v>0</v>
      </c>
      <c r="R91" s="103">
        <f t="shared" si="51"/>
        <v>0</v>
      </c>
      <c r="S91" s="104">
        <f t="shared" si="52"/>
        <v>0</v>
      </c>
      <c r="T91" s="103">
        <f t="shared" si="53"/>
        <v>0</v>
      </c>
      <c r="U91" s="104">
        <f t="shared" si="54"/>
        <v>0</v>
      </c>
      <c r="V91" s="90"/>
      <c r="W91" s="90"/>
    </row>
    <row r="92" spans="1:23" x14ac:dyDescent="0.25">
      <c r="A92" s="105" t="s">
        <v>113</v>
      </c>
      <c r="B92" s="90">
        <v>0</v>
      </c>
      <c r="C92" s="90">
        <v>0</v>
      </c>
      <c r="D92" s="90"/>
      <c r="E92" s="90">
        <f t="shared" si="48"/>
        <v>0</v>
      </c>
      <c r="F92" s="90">
        <v>0</v>
      </c>
      <c r="G92" s="90">
        <v>0</v>
      </c>
      <c r="H92" s="90"/>
      <c r="I92" s="90"/>
      <c r="J92" s="90"/>
      <c r="K92" s="90"/>
      <c r="L92" s="90"/>
      <c r="M92" s="90"/>
      <c r="N92" s="90"/>
      <c r="O92" s="90"/>
      <c r="P92" s="92">
        <f t="shared" si="49"/>
        <v>0</v>
      </c>
      <c r="Q92" s="92">
        <f t="shared" si="50"/>
        <v>0</v>
      </c>
      <c r="R92" s="103">
        <f t="shared" si="51"/>
        <v>0</v>
      </c>
      <c r="S92" s="104">
        <f t="shared" si="52"/>
        <v>0</v>
      </c>
      <c r="T92" s="103">
        <f t="shared" si="53"/>
        <v>0</v>
      </c>
      <c r="U92" s="104">
        <f t="shared" si="54"/>
        <v>0</v>
      </c>
      <c r="V92" s="90"/>
      <c r="W92" s="90"/>
    </row>
    <row r="93" spans="1:23" x14ac:dyDescent="0.25">
      <c r="A93" s="105" t="s">
        <v>114</v>
      </c>
      <c r="B93" s="90">
        <v>0</v>
      </c>
      <c r="C93" s="90">
        <v>0</v>
      </c>
      <c r="D93" s="90"/>
      <c r="E93" s="90">
        <f t="shared" si="48"/>
        <v>0</v>
      </c>
      <c r="F93" s="90">
        <v>0</v>
      </c>
      <c r="G93" s="90">
        <v>0</v>
      </c>
      <c r="H93" s="90"/>
      <c r="I93" s="90"/>
      <c r="J93" s="90"/>
      <c r="K93" s="90"/>
      <c r="L93" s="90"/>
      <c r="M93" s="90"/>
      <c r="N93" s="90"/>
      <c r="O93" s="90"/>
      <c r="P93" s="92">
        <f t="shared" si="49"/>
        <v>0</v>
      </c>
      <c r="Q93" s="92">
        <f t="shared" si="50"/>
        <v>0</v>
      </c>
      <c r="R93" s="103">
        <f t="shared" si="51"/>
        <v>0</v>
      </c>
      <c r="S93" s="104">
        <f t="shared" si="52"/>
        <v>0</v>
      </c>
      <c r="T93" s="103">
        <f t="shared" si="53"/>
        <v>0</v>
      </c>
      <c r="U93" s="104">
        <f t="shared" si="54"/>
        <v>0</v>
      </c>
      <c r="V93" s="90"/>
      <c r="W93" s="90"/>
    </row>
    <row r="94" spans="1:23" x14ac:dyDescent="0.25">
      <c r="A94" s="106" t="s">
        <v>115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8"/>
      <c r="Q94" s="108"/>
      <c r="R94" s="109"/>
      <c r="S94" s="110"/>
      <c r="T94" s="109"/>
      <c r="U94" s="110"/>
      <c r="V94" s="107"/>
      <c r="W94" s="107"/>
    </row>
    <row r="95" spans="1:23" ht="22.5" hidden="1" x14ac:dyDescent="0.25">
      <c r="A95" s="111" t="s">
        <v>116</v>
      </c>
      <c r="B95" s="112">
        <f t="shared" ref="B95:I95" si="55">SUM(B96:B110)</f>
        <v>0</v>
      </c>
      <c r="C95" s="112">
        <f t="shared" si="55"/>
        <v>0</v>
      </c>
      <c r="D95" s="112">
        <f t="shared" si="55"/>
        <v>0</v>
      </c>
      <c r="E95" s="112">
        <f t="shared" si="55"/>
        <v>0</v>
      </c>
      <c r="F95" s="112">
        <f t="shared" si="55"/>
        <v>0</v>
      </c>
      <c r="G95" s="112">
        <f t="shared" si="55"/>
        <v>0</v>
      </c>
      <c r="H95" s="112">
        <f t="shared" si="55"/>
        <v>0</v>
      </c>
      <c r="I95" s="112">
        <f t="shared" si="55"/>
        <v>0</v>
      </c>
      <c r="J95" s="112">
        <f>SUM(J96:J110)</f>
        <v>0</v>
      </c>
      <c r="K95" s="112">
        <f>SUM(K96:K110)</f>
        <v>0</v>
      </c>
      <c r="L95" s="112">
        <f>SUM(L96:L110)</f>
        <v>0</v>
      </c>
      <c r="M95" s="113">
        <f>SUM(M96:M110)</f>
        <v>0</v>
      </c>
      <c r="N95" s="112"/>
      <c r="O95" s="113"/>
      <c r="P95" s="112"/>
      <c r="Q95" s="113"/>
      <c r="R95" s="114" t="str">
        <f t="shared" ref="R95:S110" si="56">IF(L95=0," ",(N95-L95)/L95)</f>
        <v xml:space="preserve"> </v>
      </c>
      <c r="S95" s="114" t="str">
        <f t="shared" si="56"/>
        <v xml:space="preserve"> </v>
      </c>
      <c r="T95" s="114" t="str">
        <f t="shared" ref="T95:T113" si="57">IF(E95=0," ",(P95/E95))</f>
        <v xml:space="preserve"> </v>
      </c>
      <c r="U95" s="115" t="str">
        <f t="shared" ref="U95:U113" si="58">IF(E95=0," ",(Q95/E95))</f>
        <v xml:space="preserve"> </v>
      </c>
      <c r="V95" s="112">
        <f>SUM(V96:V110)</f>
        <v>0</v>
      </c>
      <c r="W95" s="112">
        <f>SUM(W96:W110)</f>
        <v>0</v>
      </c>
    </row>
    <row r="96" spans="1:23" hidden="1" x14ac:dyDescent="0.25">
      <c r="A96" s="116"/>
      <c r="B96" s="91"/>
      <c r="C96" s="91"/>
      <c r="D96" s="91"/>
      <c r="E96" s="117">
        <f>SUM(B96:D96)</f>
        <v>0</v>
      </c>
      <c r="F96" s="91"/>
      <c r="G96" s="91"/>
      <c r="H96" s="91"/>
      <c r="I96" s="91"/>
      <c r="J96" s="91"/>
      <c r="K96" s="91"/>
      <c r="L96" s="91"/>
      <c r="M96" s="118"/>
      <c r="N96" s="91"/>
      <c r="O96" s="118"/>
      <c r="P96" s="91"/>
      <c r="Q96" s="118"/>
      <c r="R96" s="119" t="str">
        <f t="shared" si="56"/>
        <v xml:space="preserve"> </v>
      </c>
      <c r="S96" s="119" t="str">
        <f t="shared" si="56"/>
        <v xml:space="preserve"> </v>
      </c>
      <c r="T96" s="119" t="str">
        <f t="shared" si="57"/>
        <v xml:space="preserve"> </v>
      </c>
      <c r="U96" s="120" t="str">
        <f t="shared" si="58"/>
        <v xml:space="preserve"> </v>
      </c>
      <c r="V96" s="91"/>
      <c r="W96" s="91"/>
    </row>
    <row r="97" spans="1:23" hidden="1" x14ac:dyDescent="0.25">
      <c r="A97" s="116"/>
      <c r="B97" s="91"/>
      <c r="C97" s="91"/>
      <c r="D97" s="91"/>
      <c r="E97" s="117">
        <f t="shared" ref="E97:E110" si="59">SUM(B97:D97)</f>
        <v>0</v>
      </c>
      <c r="F97" s="91"/>
      <c r="G97" s="91"/>
      <c r="H97" s="91"/>
      <c r="I97" s="91"/>
      <c r="J97" s="91"/>
      <c r="K97" s="91"/>
      <c r="L97" s="91"/>
      <c r="M97" s="118"/>
      <c r="N97" s="91"/>
      <c r="O97" s="118"/>
      <c r="P97" s="91"/>
      <c r="Q97" s="118"/>
      <c r="R97" s="119" t="str">
        <f t="shared" si="56"/>
        <v xml:space="preserve"> </v>
      </c>
      <c r="S97" s="119" t="str">
        <f t="shared" si="56"/>
        <v xml:space="preserve"> </v>
      </c>
      <c r="T97" s="119" t="str">
        <f t="shared" si="57"/>
        <v xml:space="preserve"> </v>
      </c>
      <c r="U97" s="120" t="str">
        <f t="shared" si="58"/>
        <v xml:space="preserve"> </v>
      </c>
      <c r="V97" s="91"/>
      <c r="W97" s="91"/>
    </row>
    <row r="98" spans="1:23" hidden="1" x14ac:dyDescent="0.25">
      <c r="A98" s="116"/>
      <c r="B98" s="91"/>
      <c r="C98" s="91"/>
      <c r="D98" s="91"/>
      <c r="E98" s="117">
        <f t="shared" si="59"/>
        <v>0</v>
      </c>
      <c r="F98" s="91"/>
      <c r="G98" s="91"/>
      <c r="H98" s="91"/>
      <c r="I98" s="91"/>
      <c r="J98" s="91"/>
      <c r="K98" s="91"/>
      <c r="L98" s="91"/>
      <c r="M98" s="118"/>
      <c r="N98" s="91"/>
      <c r="O98" s="118"/>
      <c r="P98" s="91"/>
      <c r="Q98" s="118"/>
      <c r="R98" s="119" t="str">
        <f t="shared" si="56"/>
        <v xml:space="preserve"> </v>
      </c>
      <c r="S98" s="119" t="str">
        <f t="shared" si="56"/>
        <v xml:space="preserve"> </v>
      </c>
      <c r="T98" s="119" t="str">
        <f t="shared" si="57"/>
        <v xml:space="preserve"> </v>
      </c>
      <c r="U98" s="120" t="str">
        <f t="shared" si="58"/>
        <v xml:space="preserve"> </v>
      </c>
      <c r="V98" s="91"/>
      <c r="W98" s="91"/>
    </row>
    <row r="99" spans="1:23" hidden="1" x14ac:dyDescent="0.25">
      <c r="A99" s="116"/>
      <c r="B99" s="91"/>
      <c r="C99" s="91"/>
      <c r="D99" s="91"/>
      <c r="E99" s="117">
        <f t="shared" si="59"/>
        <v>0</v>
      </c>
      <c r="F99" s="91"/>
      <c r="G99" s="91"/>
      <c r="H99" s="91"/>
      <c r="I99" s="91"/>
      <c r="J99" s="91"/>
      <c r="K99" s="91"/>
      <c r="L99" s="91"/>
      <c r="M99" s="118"/>
      <c r="N99" s="91"/>
      <c r="O99" s="118"/>
      <c r="P99" s="91"/>
      <c r="Q99" s="118"/>
      <c r="R99" s="119" t="str">
        <f t="shared" si="56"/>
        <v xml:space="preserve"> </v>
      </c>
      <c r="S99" s="119" t="str">
        <f t="shared" si="56"/>
        <v xml:space="preserve"> </v>
      </c>
      <c r="T99" s="119" t="str">
        <f t="shared" si="57"/>
        <v xml:space="preserve"> </v>
      </c>
      <c r="U99" s="120" t="str">
        <f t="shared" si="58"/>
        <v xml:space="preserve"> </v>
      </c>
      <c r="V99" s="91"/>
      <c r="W99" s="91"/>
    </row>
    <row r="100" spans="1:23" hidden="1" x14ac:dyDescent="0.25">
      <c r="A100" s="116"/>
      <c r="B100" s="91"/>
      <c r="C100" s="91"/>
      <c r="D100" s="91"/>
      <c r="E100" s="117">
        <f t="shared" si="59"/>
        <v>0</v>
      </c>
      <c r="F100" s="91"/>
      <c r="G100" s="91"/>
      <c r="H100" s="91"/>
      <c r="I100" s="91"/>
      <c r="J100" s="91"/>
      <c r="K100" s="91"/>
      <c r="L100" s="91"/>
      <c r="M100" s="118"/>
      <c r="N100" s="91"/>
      <c r="O100" s="118"/>
      <c r="P100" s="91"/>
      <c r="Q100" s="118"/>
      <c r="R100" s="119" t="str">
        <f t="shared" si="56"/>
        <v xml:space="preserve"> </v>
      </c>
      <c r="S100" s="119" t="str">
        <f t="shared" si="56"/>
        <v xml:space="preserve"> </v>
      </c>
      <c r="T100" s="119" t="str">
        <f t="shared" si="57"/>
        <v xml:space="preserve"> </v>
      </c>
      <c r="U100" s="120" t="str">
        <f t="shared" si="58"/>
        <v xml:space="preserve"> </v>
      </c>
      <c r="V100" s="91"/>
      <c r="W100" s="91"/>
    </row>
    <row r="101" spans="1:23" hidden="1" x14ac:dyDescent="0.25">
      <c r="A101" s="116"/>
      <c r="B101" s="91"/>
      <c r="C101" s="91"/>
      <c r="D101" s="91"/>
      <c r="E101" s="117">
        <f t="shared" si="59"/>
        <v>0</v>
      </c>
      <c r="F101" s="91"/>
      <c r="G101" s="91"/>
      <c r="H101" s="91"/>
      <c r="I101" s="91"/>
      <c r="J101" s="91"/>
      <c r="K101" s="91"/>
      <c r="L101" s="91"/>
      <c r="M101" s="118"/>
      <c r="N101" s="91"/>
      <c r="O101" s="118"/>
      <c r="P101" s="91"/>
      <c r="Q101" s="118"/>
      <c r="R101" s="119" t="str">
        <f t="shared" si="56"/>
        <v xml:space="preserve"> </v>
      </c>
      <c r="S101" s="119" t="str">
        <f t="shared" si="56"/>
        <v xml:space="preserve"> </v>
      </c>
      <c r="T101" s="119" t="str">
        <f t="shared" si="57"/>
        <v xml:space="preserve"> </v>
      </c>
      <c r="U101" s="120" t="str">
        <f t="shared" si="58"/>
        <v xml:space="preserve"> </v>
      </c>
      <c r="V101" s="91"/>
      <c r="W101" s="91"/>
    </row>
    <row r="102" spans="1:23" hidden="1" x14ac:dyDescent="0.25">
      <c r="A102" s="116"/>
      <c r="B102" s="91"/>
      <c r="C102" s="91"/>
      <c r="D102" s="91"/>
      <c r="E102" s="117">
        <f t="shared" si="59"/>
        <v>0</v>
      </c>
      <c r="F102" s="91"/>
      <c r="G102" s="91"/>
      <c r="H102" s="91"/>
      <c r="I102" s="91"/>
      <c r="J102" s="91"/>
      <c r="K102" s="91"/>
      <c r="L102" s="91"/>
      <c r="M102" s="118"/>
      <c r="N102" s="91"/>
      <c r="O102" s="118"/>
      <c r="P102" s="91"/>
      <c r="Q102" s="118"/>
      <c r="R102" s="119" t="str">
        <f t="shared" si="56"/>
        <v xml:space="preserve"> </v>
      </c>
      <c r="S102" s="119" t="str">
        <f t="shared" si="56"/>
        <v xml:space="preserve"> </v>
      </c>
      <c r="T102" s="119" t="str">
        <f t="shared" si="57"/>
        <v xml:space="preserve"> </v>
      </c>
      <c r="U102" s="120" t="str">
        <f t="shared" si="58"/>
        <v xml:space="preserve"> </v>
      </c>
      <c r="V102" s="91"/>
      <c r="W102" s="91"/>
    </row>
    <row r="103" spans="1:23" hidden="1" x14ac:dyDescent="0.25">
      <c r="A103" s="116"/>
      <c r="B103" s="91"/>
      <c r="C103" s="91"/>
      <c r="D103" s="91"/>
      <c r="E103" s="117">
        <f t="shared" si="59"/>
        <v>0</v>
      </c>
      <c r="F103" s="91"/>
      <c r="G103" s="91"/>
      <c r="H103" s="91"/>
      <c r="I103" s="91"/>
      <c r="J103" s="91"/>
      <c r="K103" s="91"/>
      <c r="L103" s="91"/>
      <c r="M103" s="118"/>
      <c r="N103" s="91"/>
      <c r="O103" s="118"/>
      <c r="P103" s="91"/>
      <c r="Q103" s="118"/>
      <c r="R103" s="119" t="str">
        <f t="shared" si="56"/>
        <v xml:space="preserve"> </v>
      </c>
      <c r="S103" s="119" t="str">
        <f t="shared" si="56"/>
        <v xml:space="preserve"> </v>
      </c>
      <c r="T103" s="119" t="str">
        <f t="shared" si="57"/>
        <v xml:space="preserve"> </v>
      </c>
      <c r="U103" s="120" t="str">
        <f t="shared" si="58"/>
        <v xml:space="preserve"> </v>
      </c>
      <c r="V103" s="91"/>
      <c r="W103" s="91"/>
    </row>
    <row r="104" spans="1:23" hidden="1" x14ac:dyDescent="0.25">
      <c r="A104" s="116"/>
      <c r="B104" s="91"/>
      <c r="C104" s="91"/>
      <c r="D104" s="91"/>
      <c r="E104" s="117">
        <f t="shared" si="59"/>
        <v>0</v>
      </c>
      <c r="F104" s="91"/>
      <c r="G104" s="91"/>
      <c r="H104" s="91"/>
      <c r="I104" s="91"/>
      <c r="J104" s="91"/>
      <c r="K104" s="91"/>
      <c r="L104" s="91"/>
      <c r="M104" s="118"/>
      <c r="N104" s="91"/>
      <c r="O104" s="118"/>
      <c r="P104" s="91"/>
      <c r="Q104" s="118"/>
      <c r="R104" s="119" t="str">
        <f t="shared" si="56"/>
        <v xml:space="preserve"> </v>
      </c>
      <c r="S104" s="119" t="str">
        <f t="shared" si="56"/>
        <v xml:space="preserve"> </v>
      </c>
      <c r="T104" s="119" t="str">
        <f t="shared" si="57"/>
        <v xml:space="preserve"> </v>
      </c>
      <c r="U104" s="120" t="str">
        <f t="shared" si="58"/>
        <v xml:space="preserve"> </v>
      </c>
      <c r="V104" s="91"/>
      <c r="W104" s="91"/>
    </row>
    <row r="105" spans="1:23" hidden="1" x14ac:dyDescent="0.25">
      <c r="A105" s="116"/>
      <c r="B105" s="91"/>
      <c r="C105" s="91"/>
      <c r="D105" s="91"/>
      <c r="E105" s="117">
        <f t="shared" si="59"/>
        <v>0</v>
      </c>
      <c r="F105" s="91"/>
      <c r="G105" s="91"/>
      <c r="H105" s="91"/>
      <c r="I105" s="91"/>
      <c r="J105" s="91"/>
      <c r="K105" s="91"/>
      <c r="L105" s="91"/>
      <c r="M105" s="118"/>
      <c r="N105" s="91"/>
      <c r="O105" s="118"/>
      <c r="P105" s="91"/>
      <c r="Q105" s="118"/>
      <c r="R105" s="119" t="str">
        <f t="shared" si="56"/>
        <v xml:space="preserve"> </v>
      </c>
      <c r="S105" s="119" t="str">
        <f t="shared" si="56"/>
        <v xml:space="preserve"> </v>
      </c>
      <c r="T105" s="119" t="str">
        <f t="shared" si="57"/>
        <v xml:space="preserve"> </v>
      </c>
      <c r="U105" s="120" t="str">
        <f t="shared" si="58"/>
        <v xml:space="preserve"> </v>
      </c>
      <c r="V105" s="91"/>
      <c r="W105" s="91"/>
    </row>
    <row r="106" spans="1:23" hidden="1" x14ac:dyDescent="0.25">
      <c r="A106" s="116"/>
      <c r="B106" s="91"/>
      <c r="C106" s="91"/>
      <c r="D106" s="91"/>
      <c r="E106" s="117">
        <f t="shared" si="59"/>
        <v>0</v>
      </c>
      <c r="F106" s="91"/>
      <c r="G106" s="91"/>
      <c r="H106" s="91"/>
      <c r="I106" s="91"/>
      <c r="J106" s="91"/>
      <c r="K106" s="91"/>
      <c r="L106" s="91"/>
      <c r="M106" s="118"/>
      <c r="N106" s="91"/>
      <c r="O106" s="118"/>
      <c r="P106" s="91"/>
      <c r="Q106" s="118"/>
      <c r="R106" s="119" t="str">
        <f t="shared" si="56"/>
        <v xml:space="preserve"> </v>
      </c>
      <c r="S106" s="119" t="str">
        <f t="shared" si="56"/>
        <v xml:space="preserve"> </v>
      </c>
      <c r="T106" s="119" t="str">
        <f t="shared" si="57"/>
        <v xml:space="preserve"> </v>
      </c>
      <c r="U106" s="120" t="str">
        <f t="shared" si="58"/>
        <v xml:space="preserve"> </v>
      </c>
      <c r="V106" s="91"/>
      <c r="W106" s="91"/>
    </row>
    <row r="107" spans="1:23" hidden="1" x14ac:dyDescent="0.25">
      <c r="A107" s="116"/>
      <c r="B107" s="91"/>
      <c r="C107" s="91"/>
      <c r="D107" s="91"/>
      <c r="E107" s="117">
        <f t="shared" si="59"/>
        <v>0</v>
      </c>
      <c r="F107" s="91"/>
      <c r="G107" s="91"/>
      <c r="H107" s="91"/>
      <c r="I107" s="91"/>
      <c r="J107" s="91"/>
      <c r="K107" s="91"/>
      <c r="L107" s="91"/>
      <c r="M107" s="118"/>
      <c r="N107" s="91"/>
      <c r="O107" s="118"/>
      <c r="P107" s="91"/>
      <c r="Q107" s="118"/>
      <c r="R107" s="119" t="str">
        <f t="shared" si="56"/>
        <v xml:space="preserve"> </v>
      </c>
      <c r="S107" s="119" t="str">
        <f t="shared" si="56"/>
        <v xml:space="preserve"> </v>
      </c>
      <c r="T107" s="119" t="str">
        <f t="shared" si="57"/>
        <v xml:space="preserve"> </v>
      </c>
      <c r="U107" s="120" t="str">
        <f t="shared" si="58"/>
        <v xml:space="preserve"> </v>
      </c>
      <c r="V107" s="91"/>
      <c r="W107" s="91"/>
    </row>
    <row r="108" spans="1:23" hidden="1" x14ac:dyDescent="0.25">
      <c r="A108" s="116"/>
      <c r="B108" s="91"/>
      <c r="C108" s="91"/>
      <c r="D108" s="91"/>
      <c r="E108" s="117">
        <f t="shared" si="59"/>
        <v>0</v>
      </c>
      <c r="F108" s="91"/>
      <c r="G108" s="91"/>
      <c r="H108" s="118"/>
      <c r="I108" s="91"/>
      <c r="J108" s="118"/>
      <c r="K108" s="91"/>
      <c r="L108" s="118"/>
      <c r="M108" s="118"/>
      <c r="N108" s="118"/>
      <c r="O108" s="118"/>
      <c r="P108" s="118"/>
      <c r="Q108" s="118"/>
      <c r="R108" s="119" t="str">
        <f t="shared" si="56"/>
        <v xml:space="preserve"> </v>
      </c>
      <c r="S108" s="119" t="str">
        <f t="shared" si="56"/>
        <v xml:space="preserve"> </v>
      </c>
      <c r="T108" s="119" t="str">
        <f t="shared" si="57"/>
        <v xml:space="preserve"> </v>
      </c>
      <c r="U108" s="120" t="str">
        <f t="shared" si="58"/>
        <v xml:space="preserve"> </v>
      </c>
      <c r="V108" s="91"/>
      <c r="W108" s="91"/>
    </row>
    <row r="109" spans="1:23" hidden="1" x14ac:dyDescent="0.25">
      <c r="A109" s="116"/>
      <c r="B109" s="91"/>
      <c r="C109" s="91"/>
      <c r="D109" s="91"/>
      <c r="E109" s="117">
        <f t="shared" si="59"/>
        <v>0</v>
      </c>
      <c r="F109" s="91"/>
      <c r="G109" s="91"/>
      <c r="H109" s="118"/>
      <c r="I109" s="91"/>
      <c r="J109" s="118"/>
      <c r="K109" s="91"/>
      <c r="L109" s="118"/>
      <c r="M109" s="118"/>
      <c r="N109" s="118"/>
      <c r="O109" s="118"/>
      <c r="P109" s="118"/>
      <c r="Q109" s="118"/>
      <c r="R109" s="119" t="str">
        <f t="shared" si="56"/>
        <v xml:space="preserve"> </v>
      </c>
      <c r="S109" s="119" t="str">
        <f t="shared" si="56"/>
        <v xml:space="preserve"> </v>
      </c>
      <c r="T109" s="119" t="str">
        <f t="shared" si="57"/>
        <v xml:space="preserve"> </v>
      </c>
      <c r="U109" s="120" t="str">
        <f t="shared" si="58"/>
        <v xml:space="preserve"> </v>
      </c>
      <c r="V109" s="91"/>
      <c r="W109" s="91"/>
    </row>
    <row r="110" spans="1:23" hidden="1" x14ac:dyDescent="0.25">
      <c r="A110" s="116"/>
      <c r="B110" s="91"/>
      <c r="C110" s="91"/>
      <c r="D110" s="91"/>
      <c r="E110" s="117">
        <f t="shared" si="59"/>
        <v>0</v>
      </c>
      <c r="F110" s="91"/>
      <c r="G110" s="91"/>
      <c r="H110" s="118"/>
      <c r="I110" s="91"/>
      <c r="J110" s="118"/>
      <c r="K110" s="91"/>
      <c r="L110" s="118"/>
      <c r="M110" s="118"/>
      <c r="N110" s="118"/>
      <c r="O110" s="118"/>
      <c r="P110" s="118"/>
      <c r="Q110" s="118"/>
      <c r="R110" s="119" t="str">
        <f t="shared" si="56"/>
        <v xml:space="preserve"> </v>
      </c>
      <c r="S110" s="119" t="str">
        <f t="shared" si="56"/>
        <v xml:space="preserve"> </v>
      </c>
      <c r="T110" s="119" t="str">
        <f t="shared" si="57"/>
        <v xml:space="preserve"> </v>
      </c>
      <c r="U110" s="120" t="str">
        <f t="shared" si="58"/>
        <v xml:space="preserve"> </v>
      </c>
      <c r="V110" s="91"/>
      <c r="W110" s="91"/>
    </row>
    <row r="111" spans="1:23" hidden="1" x14ac:dyDescent="0.25">
      <c r="A111" s="121"/>
      <c r="B111" s="122"/>
      <c r="C111" s="123"/>
      <c r="D111" s="123"/>
      <c r="E111" s="123"/>
      <c r="F111" s="122"/>
      <c r="G111" s="123"/>
      <c r="H111" s="122"/>
      <c r="I111" s="123"/>
      <c r="J111" s="122"/>
      <c r="K111" s="123"/>
      <c r="L111" s="122"/>
      <c r="M111" s="122"/>
      <c r="N111" s="122"/>
      <c r="O111" s="122"/>
      <c r="P111" s="122"/>
      <c r="Q111" s="122"/>
      <c r="R111" s="114" t="str">
        <f t="shared" ref="R111:S113" si="60">IF(L111=0," ",(N111-L111)/L111)</f>
        <v xml:space="preserve"> </v>
      </c>
      <c r="S111" s="115" t="str">
        <f t="shared" si="60"/>
        <v xml:space="preserve"> </v>
      </c>
      <c r="T111" s="114" t="str">
        <f t="shared" si="57"/>
        <v xml:space="preserve"> </v>
      </c>
      <c r="U111" s="115" t="str">
        <f t="shared" si="58"/>
        <v xml:space="preserve"> </v>
      </c>
      <c r="V111" s="122"/>
      <c r="W111" s="123"/>
    </row>
    <row r="112" spans="1:23" hidden="1" x14ac:dyDescent="0.25">
      <c r="A112" s="121" t="s">
        <v>86</v>
      </c>
      <c r="B112" s="122" t="e">
        <f t="shared" ref="B112:Q112" si="61">B95+B85</f>
        <v>#VALUE!</v>
      </c>
      <c r="C112" s="122">
        <f t="shared" si="61"/>
        <v>0</v>
      </c>
      <c r="D112" s="122">
        <f t="shared" si="61"/>
        <v>0</v>
      </c>
      <c r="E112" s="122">
        <f t="shared" si="61"/>
        <v>0</v>
      </c>
      <c r="F112" s="122">
        <f t="shared" si="61"/>
        <v>0</v>
      </c>
      <c r="G112" s="122">
        <f t="shared" si="61"/>
        <v>0</v>
      </c>
      <c r="H112" s="122">
        <f t="shared" si="61"/>
        <v>0</v>
      </c>
      <c r="I112" s="122">
        <f t="shared" si="61"/>
        <v>0</v>
      </c>
      <c r="J112" s="122">
        <f t="shared" si="61"/>
        <v>0</v>
      </c>
      <c r="K112" s="122">
        <f t="shared" si="61"/>
        <v>0</v>
      </c>
      <c r="L112" s="122">
        <f t="shared" si="61"/>
        <v>0</v>
      </c>
      <c r="M112" s="122">
        <f t="shared" si="61"/>
        <v>0</v>
      </c>
      <c r="N112" s="122">
        <f t="shared" si="61"/>
        <v>0</v>
      </c>
      <c r="O112" s="122">
        <f t="shared" si="61"/>
        <v>0</v>
      </c>
      <c r="P112" s="122">
        <f t="shared" si="61"/>
        <v>0</v>
      </c>
      <c r="Q112" s="122">
        <f t="shared" si="61"/>
        <v>0</v>
      </c>
      <c r="R112" s="114" t="str">
        <f t="shared" si="60"/>
        <v xml:space="preserve"> </v>
      </c>
      <c r="S112" s="115" t="str">
        <f t="shared" si="60"/>
        <v xml:space="preserve"> </v>
      </c>
      <c r="T112" s="114" t="str">
        <f t="shared" si="57"/>
        <v xml:space="preserve"> </v>
      </c>
      <c r="U112" s="115" t="str">
        <f t="shared" si="58"/>
        <v xml:space="preserve"> </v>
      </c>
      <c r="V112" s="122">
        <f>V95+V85</f>
        <v>0</v>
      </c>
      <c r="W112" s="122">
        <f>W95+W85</f>
        <v>0</v>
      </c>
    </row>
    <row r="113" spans="1:23" hidden="1" x14ac:dyDescent="0.25">
      <c r="A113" s="124" t="s">
        <v>117</v>
      </c>
      <c r="B113" s="125" t="str">
        <f>B85</f>
        <v/>
      </c>
      <c r="C113" s="125">
        <f t="shared" ref="C113:Q113" si="62">C85</f>
        <v>0</v>
      </c>
      <c r="D113" s="125">
        <f t="shared" si="62"/>
        <v>0</v>
      </c>
      <c r="E113" s="125">
        <f t="shared" si="62"/>
        <v>0</v>
      </c>
      <c r="F113" s="125">
        <f t="shared" si="62"/>
        <v>0</v>
      </c>
      <c r="G113" s="125">
        <f t="shared" si="62"/>
        <v>0</v>
      </c>
      <c r="H113" s="125">
        <f t="shared" si="62"/>
        <v>0</v>
      </c>
      <c r="I113" s="125">
        <f t="shared" si="62"/>
        <v>0</v>
      </c>
      <c r="J113" s="125">
        <f t="shared" si="62"/>
        <v>0</v>
      </c>
      <c r="K113" s="125">
        <f t="shared" si="62"/>
        <v>0</v>
      </c>
      <c r="L113" s="125">
        <f t="shared" si="62"/>
        <v>0</v>
      </c>
      <c r="M113" s="125">
        <f t="shared" si="62"/>
        <v>0</v>
      </c>
      <c r="N113" s="125">
        <f t="shared" si="62"/>
        <v>0</v>
      </c>
      <c r="O113" s="125">
        <f t="shared" si="62"/>
        <v>0</v>
      </c>
      <c r="P113" s="125">
        <f t="shared" si="62"/>
        <v>0</v>
      </c>
      <c r="Q113" s="125">
        <f t="shared" si="62"/>
        <v>0</v>
      </c>
      <c r="R113" s="114" t="str">
        <f t="shared" si="60"/>
        <v xml:space="preserve"> </v>
      </c>
      <c r="S113" s="115" t="str">
        <f t="shared" si="60"/>
        <v xml:space="preserve"> </v>
      </c>
      <c r="T113" s="114" t="str">
        <f t="shared" si="57"/>
        <v xml:space="preserve"> </v>
      </c>
      <c r="U113" s="115" t="str">
        <f t="shared" si="58"/>
        <v xml:space="preserve"> </v>
      </c>
      <c r="V113" s="125">
        <f>V85</f>
        <v>0</v>
      </c>
      <c r="W113" s="125">
        <f>W85</f>
        <v>0</v>
      </c>
    </row>
    <row r="114" spans="1:23" x14ac:dyDescent="0.25">
      <c r="A114" s="126"/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8"/>
      <c r="S114" s="128"/>
      <c r="T114" s="128"/>
      <c r="U114" s="128"/>
      <c r="V114" s="127"/>
      <c r="W114" s="127"/>
    </row>
    <row r="115" spans="1:23" x14ac:dyDescent="0.25">
      <c r="A115" s="129" t="s">
        <v>118</v>
      </c>
    </row>
    <row r="116" spans="1:23" x14ac:dyDescent="0.25">
      <c r="A116" s="129" t="s">
        <v>119</v>
      </c>
    </row>
    <row r="117" spans="1:23" x14ac:dyDescent="0.25">
      <c r="A117" s="129" t="s">
        <v>120</v>
      </c>
      <c r="B117" s="130"/>
      <c r="C117" s="130"/>
      <c r="D117" s="130"/>
      <c r="E117" s="130"/>
      <c r="F117" s="130"/>
      <c r="H117" s="130"/>
      <c r="I117" s="130"/>
      <c r="J117" s="130"/>
      <c r="K117" s="130"/>
      <c r="V117" s="130"/>
    </row>
    <row r="118" spans="1:23" x14ac:dyDescent="0.25">
      <c r="A118" s="129" t="s">
        <v>121</v>
      </c>
      <c r="B118" s="130"/>
      <c r="C118" s="130"/>
      <c r="D118" s="130"/>
      <c r="E118" s="130"/>
      <c r="F118" s="130"/>
      <c r="H118" s="130"/>
      <c r="I118" s="130"/>
      <c r="J118" s="130"/>
      <c r="K118" s="130"/>
      <c r="V118" s="130"/>
    </row>
    <row r="119" spans="1:23" x14ac:dyDescent="0.25">
      <c r="A119" s="129" t="s">
        <v>122</v>
      </c>
      <c r="B119" s="130"/>
      <c r="C119" s="130"/>
      <c r="D119" s="130"/>
      <c r="E119" s="130"/>
      <c r="F119" s="130"/>
      <c r="H119" s="130"/>
      <c r="I119" s="130"/>
      <c r="J119" s="130"/>
      <c r="K119" s="130"/>
      <c r="V119" s="130"/>
    </row>
    <row r="120" spans="1:23" x14ac:dyDescent="0.25">
      <c r="A120" s="129" t="s">
        <v>123</v>
      </c>
    </row>
    <row r="123" spans="1:23" x14ac:dyDescent="0.25">
      <c r="A123" s="130"/>
      <c r="G123" s="130"/>
      <c r="W123" s="130"/>
    </row>
    <row r="124" spans="1:23" x14ac:dyDescent="0.25">
      <c r="A124" s="130"/>
      <c r="G124" s="130"/>
      <c r="W124" s="130"/>
    </row>
    <row r="125" spans="1:23" x14ac:dyDescent="0.25">
      <c r="A125" s="130"/>
      <c r="G125" s="130"/>
      <c r="W125" s="130"/>
    </row>
  </sheetData>
  <mergeCells count="18"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P74:Q74"/>
    <mergeCell ref="R74:S74"/>
    <mergeCell ref="T74:U74"/>
    <mergeCell ref="V74:W74"/>
  </mergeCells>
  <pageMargins left="0.70866141732283472" right="0.70866141732283472" top="0.74803149606299213" bottom="0.74803149606299213" header="0.31496062992125984" footer="0.31496062992125984"/>
  <pageSetup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5"/>
  <sheetViews>
    <sheetView view="pageBreakPreview" zoomScale="60" zoomScaleNormal="100" workbookViewId="0">
      <selection activeCell="A5" sqref="A5:U5"/>
    </sheetView>
  </sheetViews>
  <sheetFormatPr defaultRowHeight="15" x14ac:dyDescent="0.25"/>
  <cols>
    <col min="1" max="1" width="52.7109375" style="2" customWidth="1"/>
    <col min="2" max="11" width="13.7109375" style="2" customWidth="1"/>
    <col min="12" max="15" width="13.7109375" style="2" hidden="1" customWidth="1"/>
    <col min="16" max="23" width="13.7109375" style="2" customWidth="1"/>
    <col min="24" max="24" width="2.7109375" style="2" customWidth="1"/>
    <col min="25" max="16384" width="9.140625" style="2"/>
  </cols>
  <sheetData>
    <row r="1" spans="1:23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"/>
      <c r="W1" s="1"/>
    </row>
    <row r="2" spans="1:23" ht="18" x14ac:dyDescent="0.25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3"/>
      <c r="W2" s="3"/>
    </row>
    <row r="3" spans="1:23" ht="18" customHeight="1" x14ac:dyDescent="0.25">
      <c r="A3" s="134" t="s">
        <v>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3"/>
      <c r="W3" s="3"/>
    </row>
    <row r="4" spans="1:23" ht="18" customHeight="1" x14ac:dyDescent="0.25">
      <c r="A4" s="134" t="s">
        <v>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3"/>
      <c r="W4" s="3"/>
    </row>
    <row r="5" spans="1:23" ht="15" customHeight="1" x14ac:dyDescent="0.25">
      <c r="A5" s="135" t="s">
        <v>124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4"/>
      <c r="W5" s="4"/>
    </row>
    <row r="6" spans="1:23" ht="12.75" customHeight="1" x14ac:dyDescent="0.25">
      <c r="A6" s="5"/>
      <c r="B6" s="5" t="s">
        <v>1</v>
      </c>
      <c r="C6" s="5" t="s">
        <v>1</v>
      </c>
      <c r="D6" s="5" t="s">
        <v>1</v>
      </c>
      <c r="E6" s="6" t="s">
        <v>1</v>
      </c>
      <c r="F6" s="131" t="s">
        <v>5</v>
      </c>
      <c r="G6" s="132"/>
      <c r="H6" s="131" t="s">
        <v>6</v>
      </c>
      <c r="I6" s="132"/>
      <c r="J6" s="131" t="s">
        <v>7</v>
      </c>
      <c r="K6" s="132"/>
      <c r="L6" s="131" t="s">
        <v>8</v>
      </c>
      <c r="M6" s="132"/>
      <c r="N6" s="131" t="s">
        <v>9</v>
      </c>
      <c r="O6" s="132"/>
      <c r="P6" s="131" t="s">
        <v>10</v>
      </c>
      <c r="Q6" s="132"/>
      <c r="R6" s="131" t="s">
        <v>11</v>
      </c>
      <c r="S6" s="132"/>
      <c r="T6" s="131" t="s">
        <v>12</v>
      </c>
      <c r="U6" s="132"/>
      <c r="V6" s="131" t="s">
        <v>13</v>
      </c>
      <c r="W6" s="132"/>
    </row>
    <row r="7" spans="1:23" ht="76.5" x14ac:dyDescent="0.25">
      <c r="A7" s="7" t="s">
        <v>14</v>
      </c>
      <c r="B7" s="8" t="s">
        <v>15</v>
      </c>
      <c r="C7" s="8" t="s">
        <v>16</v>
      </c>
      <c r="D7" s="8" t="s">
        <v>17</v>
      </c>
      <c r="E7" s="8" t="s">
        <v>18</v>
      </c>
      <c r="F7" s="9" t="s">
        <v>19</v>
      </c>
      <c r="G7" s="10" t="s">
        <v>20</v>
      </c>
      <c r="H7" s="9" t="s">
        <v>21</v>
      </c>
      <c r="I7" s="10" t="s">
        <v>22</v>
      </c>
      <c r="J7" s="9" t="s">
        <v>23</v>
      </c>
      <c r="K7" s="10" t="s">
        <v>24</v>
      </c>
      <c r="L7" s="9" t="s">
        <v>25</v>
      </c>
      <c r="M7" s="10" t="s">
        <v>26</v>
      </c>
      <c r="N7" s="9" t="s">
        <v>27</v>
      </c>
      <c r="O7" s="10" t="s">
        <v>28</v>
      </c>
      <c r="P7" s="9" t="s">
        <v>29</v>
      </c>
      <c r="Q7" s="10" t="s">
        <v>30</v>
      </c>
      <c r="R7" s="9" t="s">
        <v>29</v>
      </c>
      <c r="S7" s="10" t="s">
        <v>30</v>
      </c>
      <c r="T7" s="9" t="s">
        <v>31</v>
      </c>
      <c r="U7" s="10" t="s">
        <v>32</v>
      </c>
      <c r="V7" s="9" t="s">
        <v>18</v>
      </c>
      <c r="W7" s="10" t="s">
        <v>33</v>
      </c>
    </row>
    <row r="8" spans="1:23" ht="12.95" customHeight="1" x14ac:dyDescent="0.25">
      <c r="A8" s="11" t="s">
        <v>34</v>
      </c>
      <c r="B8" s="12" t="s">
        <v>1</v>
      </c>
      <c r="C8" s="12"/>
      <c r="D8" s="12"/>
      <c r="E8" s="12"/>
      <c r="F8" s="13"/>
      <c r="G8" s="14"/>
      <c r="H8" s="13"/>
      <c r="I8" s="14"/>
      <c r="J8" s="13"/>
      <c r="K8" s="14"/>
      <c r="L8" s="13"/>
      <c r="M8" s="14"/>
      <c r="N8" s="13"/>
      <c r="O8" s="14"/>
      <c r="P8" s="13"/>
      <c r="Q8" s="14"/>
      <c r="R8" s="15"/>
      <c r="S8" s="16"/>
      <c r="T8" s="15"/>
      <c r="U8" s="17"/>
      <c r="V8" s="13"/>
      <c r="W8" s="14"/>
    </row>
    <row r="9" spans="1:23" ht="12.95" customHeight="1" x14ac:dyDescent="0.25">
      <c r="A9" s="18" t="s">
        <v>35</v>
      </c>
      <c r="B9" s="19">
        <v>20208000</v>
      </c>
      <c r="C9" s="19">
        <v>0</v>
      </c>
      <c r="D9" s="19"/>
      <c r="E9" s="19">
        <f>$B9       +$C9       +$D9</f>
        <v>20208000</v>
      </c>
      <c r="F9" s="20">
        <v>20208000</v>
      </c>
      <c r="G9" s="21">
        <v>7497000</v>
      </c>
      <c r="H9" s="20"/>
      <c r="I9" s="21">
        <v>6645</v>
      </c>
      <c r="J9" s="20"/>
      <c r="K9" s="21"/>
      <c r="L9" s="20"/>
      <c r="M9" s="21"/>
      <c r="N9" s="20"/>
      <c r="O9" s="21"/>
      <c r="P9" s="20">
        <f>$H9       +$J9       +$L9       +$N9</f>
        <v>0</v>
      </c>
      <c r="Q9" s="21">
        <f>$I9       +$K9       +$M9       +$O9</f>
        <v>6645</v>
      </c>
      <c r="R9" s="22">
        <f>IF(($H9       =0),0,((($J9       -$H9       )/$H9       )*100))</f>
        <v>0</v>
      </c>
      <c r="S9" s="23">
        <f>IF(($I9       =0),0,((($K9       -$I9       )/$I9       )*100))</f>
        <v>-100</v>
      </c>
      <c r="T9" s="22">
        <f>IF(($E9       =0),0,(($P9       /$E9       )*100))</f>
        <v>0</v>
      </c>
      <c r="U9" s="24">
        <f>IF(($E9       =0),0,(($Q9       /$E9       )*100))</f>
        <v>3.2883016627078383E-2</v>
      </c>
      <c r="V9" s="20">
        <v>0</v>
      </c>
      <c r="W9" s="21">
        <v>0</v>
      </c>
    </row>
    <row r="10" spans="1:23" ht="12.95" customHeight="1" x14ac:dyDescent="0.25">
      <c r="A10" s="18" t="s">
        <v>36</v>
      </c>
      <c r="B10" s="19">
        <v>82060000</v>
      </c>
      <c r="C10" s="19">
        <v>0</v>
      </c>
      <c r="D10" s="19"/>
      <c r="E10" s="19">
        <f t="shared" ref="E10:E16" si="0">$B10      +$C10      +$D10</f>
        <v>82060000</v>
      </c>
      <c r="F10" s="20">
        <v>82060000</v>
      </c>
      <c r="G10" s="21">
        <v>80060000</v>
      </c>
      <c r="H10" s="20">
        <v>15133000</v>
      </c>
      <c r="I10" s="21">
        <v>16435072</v>
      </c>
      <c r="J10" s="20">
        <v>17828000</v>
      </c>
      <c r="K10" s="21">
        <v>11361721</v>
      </c>
      <c r="L10" s="20"/>
      <c r="M10" s="21"/>
      <c r="N10" s="20"/>
      <c r="O10" s="21"/>
      <c r="P10" s="20">
        <f t="shared" ref="P10:P16" si="1">$H10      +$J10      +$L10      +$N10</f>
        <v>32961000</v>
      </c>
      <c r="Q10" s="21">
        <f t="shared" ref="Q10:Q16" si="2">$I10      +$K10      +$M10      +$O10</f>
        <v>27796793</v>
      </c>
      <c r="R10" s="22">
        <f t="shared" ref="R10:R16" si="3">IF(($H10      =0),0,((($J10      -$H10      )/$H10      )*100))</f>
        <v>17.808762307539812</v>
      </c>
      <c r="S10" s="23">
        <f t="shared" ref="S10:S16" si="4">IF(($I10      =0),0,((($K10      -$I10      )/$I10      )*100))</f>
        <v>-30.86905247509716</v>
      </c>
      <c r="T10" s="22">
        <f t="shared" ref="T10:T15" si="5">IF(($E10      =0),0,(($P10      /$E10      )*100))</f>
        <v>40.166951011455033</v>
      </c>
      <c r="U10" s="24">
        <f t="shared" ref="U10:U15" si="6">IF(($E10      =0),0,(($Q10      /$E10      )*100))</f>
        <v>33.873742383621739</v>
      </c>
      <c r="V10" s="20">
        <v>0</v>
      </c>
      <c r="W10" s="21">
        <v>0</v>
      </c>
    </row>
    <row r="11" spans="1:23" ht="12.95" customHeight="1" x14ac:dyDescent="0.25">
      <c r="A11" s="18" t="s">
        <v>37</v>
      </c>
      <c r="B11" s="19">
        <v>32000000</v>
      </c>
      <c r="C11" s="19">
        <v>0</v>
      </c>
      <c r="D11" s="19"/>
      <c r="E11" s="19">
        <f t="shared" si="0"/>
        <v>32000000</v>
      </c>
      <c r="F11" s="20">
        <v>32000000</v>
      </c>
      <c r="G11" s="21">
        <v>17000000</v>
      </c>
      <c r="H11" s="20">
        <v>6859000</v>
      </c>
      <c r="I11" s="21">
        <v>2684164</v>
      </c>
      <c r="J11" s="20"/>
      <c r="K11" s="21">
        <v>3883151</v>
      </c>
      <c r="L11" s="20"/>
      <c r="M11" s="21"/>
      <c r="N11" s="20"/>
      <c r="O11" s="21"/>
      <c r="P11" s="20">
        <f t="shared" si="1"/>
        <v>6859000</v>
      </c>
      <c r="Q11" s="21">
        <f t="shared" si="2"/>
        <v>6567315</v>
      </c>
      <c r="R11" s="22">
        <f t="shared" si="3"/>
        <v>-100</v>
      </c>
      <c r="S11" s="23">
        <f t="shared" si="4"/>
        <v>44.66891739848981</v>
      </c>
      <c r="T11" s="22">
        <f t="shared" si="5"/>
        <v>21.434374999999999</v>
      </c>
      <c r="U11" s="24">
        <f t="shared" si="6"/>
        <v>20.522859374999999</v>
      </c>
      <c r="V11" s="20">
        <v>0</v>
      </c>
      <c r="W11" s="21">
        <v>0</v>
      </c>
    </row>
    <row r="12" spans="1:23" ht="12.95" customHeight="1" x14ac:dyDescent="0.25">
      <c r="A12" s="18" t="s">
        <v>38</v>
      </c>
      <c r="B12" s="19">
        <v>0</v>
      </c>
      <c r="C12" s="19">
        <v>0</v>
      </c>
      <c r="D12" s="19"/>
      <c r="E12" s="19">
        <f t="shared" si="0"/>
        <v>0</v>
      </c>
      <c r="F12" s="20">
        <v>0</v>
      </c>
      <c r="G12" s="21">
        <v>0</v>
      </c>
      <c r="H12" s="20"/>
      <c r="I12" s="21"/>
      <c r="J12" s="20"/>
      <c r="K12" s="21"/>
      <c r="L12" s="20"/>
      <c r="M12" s="21"/>
      <c r="N12" s="20"/>
      <c r="O12" s="21"/>
      <c r="P12" s="20">
        <f t="shared" si="1"/>
        <v>0</v>
      </c>
      <c r="Q12" s="21">
        <f t="shared" si="2"/>
        <v>0</v>
      </c>
      <c r="R12" s="22">
        <f t="shared" si="3"/>
        <v>0</v>
      </c>
      <c r="S12" s="23">
        <f t="shared" si="4"/>
        <v>0</v>
      </c>
      <c r="T12" s="22">
        <f t="shared" si="5"/>
        <v>0</v>
      </c>
      <c r="U12" s="24">
        <f t="shared" si="6"/>
        <v>0</v>
      </c>
      <c r="V12" s="20">
        <v>0</v>
      </c>
      <c r="W12" s="21">
        <v>0</v>
      </c>
    </row>
    <row r="13" spans="1:23" ht="12.95" customHeight="1" x14ac:dyDescent="0.25">
      <c r="A13" s="18" t="s">
        <v>39</v>
      </c>
      <c r="B13" s="19">
        <v>32700000</v>
      </c>
      <c r="C13" s="19">
        <v>0</v>
      </c>
      <c r="D13" s="19"/>
      <c r="E13" s="19">
        <f t="shared" si="0"/>
        <v>32700000</v>
      </c>
      <c r="F13" s="20">
        <v>32700000</v>
      </c>
      <c r="G13" s="21">
        <v>18954000</v>
      </c>
      <c r="H13" s="20"/>
      <c r="I13" s="21"/>
      <c r="J13" s="20">
        <v>7489000</v>
      </c>
      <c r="K13" s="21">
        <v>23937</v>
      </c>
      <c r="L13" s="20"/>
      <c r="M13" s="21"/>
      <c r="N13" s="20"/>
      <c r="O13" s="21"/>
      <c r="P13" s="20">
        <f t="shared" si="1"/>
        <v>7489000</v>
      </c>
      <c r="Q13" s="21">
        <f t="shared" si="2"/>
        <v>23937</v>
      </c>
      <c r="R13" s="22">
        <f t="shared" si="3"/>
        <v>0</v>
      </c>
      <c r="S13" s="23">
        <f t="shared" si="4"/>
        <v>0</v>
      </c>
      <c r="T13" s="22">
        <f t="shared" si="5"/>
        <v>22.902140672782874</v>
      </c>
      <c r="U13" s="24">
        <f t="shared" si="6"/>
        <v>7.3201834862385323E-2</v>
      </c>
      <c r="V13" s="20">
        <v>0</v>
      </c>
      <c r="W13" s="21">
        <v>0</v>
      </c>
    </row>
    <row r="14" spans="1:23" ht="12.95" customHeight="1" x14ac:dyDescent="0.25">
      <c r="A14" s="18" t="s">
        <v>40</v>
      </c>
      <c r="B14" s="19">
        <v>5500000</v>
      </c>
      <c r="C14" s="19">
        <v>0</v>
      </c>
      <c r="D14" s="19"/>
      <c r="E14" s="19">
        <f t="shared" si="0"/>
        <v>5500000</v>
      </c>
      <c r="F14" s="20">
        <v>5500000</v>
      </c>
      <c r="G14" s="21">
        <v>0</v>
      </c>
      <c r="H14" s="20"/>
      <c r="I14" s="21"/>
      <c r="J14" s="20"/>
      <c r="K14" s="21"/>
      <c r="L14" s="20"/>
      <c r="M14" s="21"/>
      <c r="N14" s="20"/>
      <c r="O14" s="21"/>
      <c r="P14" s="20">
        <f t="shared" si="1"/>
        <v>0</v>
      </c>
      <c r="Q14" s="21">
        <f t="shared" si="2"/>
        <v>0</v>
      </c>
      <c r="R14" s="22">
        <f t="shared" si="3"/>
        <v>0</v>
      </c>
      <c r="S14" s="23">
        <f t="shared" si="4"/>
        <v>0</v>
      </c>
      <c r="T14" s="22">
        <f t="shared" si="5"/>
        <v>0</v>
      </c>
      <c r="U14" s="24">
        <f t="shared" si="6"/>
        <v>0</v>
      </c>
      <c r="V14" s="20">
        <v>0</v>
      </c>
      <c r="W14" s="21">
        <v>0</v>
      </c>
    </row>
    <row r="15" spans="1:23" ht="12.95" customHeight="1" x14ac:dyDescent="0.25">
      <c r="A15" s="18" t="s">
        <v>41</v>
      </c>
      <c r="B15" s="19">
        <v>0</v>
      </c>
      <c r="C15" s="19">
        <v>0</v>
      </c>
      <c r="D15" s="19"/>
      <c r="E15" s="19">
        <f t="shared" si="0"/>
        <v>0</v>
      </c>
      <c r="F15" s="20">
        <v>0</v>
      </c>
      <c r="G15" s="21">
        <v>0</v>
      </c>
      <c r="H15" s="20"/>
      <c r="I15" s="21"/>
      <c r="J15" s="20"/>
      <c r="K15" s="21"/>
      <c r="L15" s="20"/>
      <c r="M15" s="21"/>
      <c r="N15" s="20"/>
      <c r="O15" s="21"/>
      <c r="P15" s="20">
        <f t="shared" si="1"/>
        <v>0</v>
      </c>
      <c r="Q15" s="21">
        <f t="shared" si="2"/>
        <v>0</v>
      </c>
      <c r="R15" s="22">
        <f t="shared" si="3"/>
        <v>0</v>
      </c>
      <c r="S15" s="23">
        <f t="shared" si="4"/>
        <v>0</v>
      </c>
      <c r="T15" s="22">
        <f t="shared" si="5"/>
        <v>0</v>
      </c>
      <c r="U15" s="24">
        <f t="shared" si="6"/>
        <v>0</v>
      </c>
      <c r="V15" s="20">
        <v>0</v>
      </c>
      <c r="W15" s="21">
        <v>0</v>
      </c>
    </row>
    <row r="16" spans="1:23" ht="12.95" customHeight="1" x14ac:dyDescent="0.25">
      <c r="A16" s="25" t="s">
        <v>42</v>
      </c>
      <c r="B16" s="26">
        <f>SUM(B9:B15)</f>
        <v>172468000</v>
      </c>
      <c r="C16" s="26">
        <f>SUM(C9:C15)</f>
        <v>0</v>
      </c>
      <c r="D16" s="26"/>
      <c r="E16" s="26">
        <f t="shared" si="0"/>
        <v>172468000</v>
      </c>
      <c r="F16" s="27">
        <f t="shared" ref="F16:O16" si="7">SUM(F9:F15)</f>
        <v>172468000</v>
      </c>
      <c r="G16" s="28">
        <f t="shared" si="7"/>
        <v>123511000</v>
      </c>
      <c r="H16" s="27">
        <f t="shared" si="7"/>
        <v>21992000</v>
      </c>
      <c r="I16" s="28">
        <f t="shared" si="7"/>
        <v>19125881</v>
      </c>
      <c r="J16" s="27">
        <f t="shared" si="7"/>
        <v>25317000</v>
      </c>
      <c r="K16" s="28">
        <f t="shared" si="7"/>
        <v>15268809</v>
      </c>
      <c r="L16" s="27">
        <f t="shared" si="7"/>
        <v>0</v>
      </c>
      <c r="M16" s="28">
        <f t="shared" si="7"/>
        <v>0</v>
      </c>
      <c r="N16" s="27">
        <f t="shared" si="7"/>
        <v>0</v>
      </c>
      <c r="O16" s="28">
        <f t="shared" si="7"/>
        <v>0</v>
      </c>
      <c r="P16" s="27">
        <f t="shared" si="1"/>
        <v>47309000</v>
      </c>
      <c r="Q16" s="28">
        <f t="shared" si="2"/>
        <v>34394690</v>
      </c>
      <c r="R16" s="29">
        <f t="shared" si="3"/>
        <v>15.119134230629319</v>
      </c>
      <c r="S16" s="30">
        <f t="shared" si="4"/>
        <v>-20.166767742620589</v>
      </c>
      <c r="T16" s="29">
        <f>IF((SUM($E9:$E13)+$E15)=0,0,(P16/(SUM($E9:$E13)+$E15)*100))</f>
        <v>28.334171817354225</v>
      </c>
      <c r="U16" s="31">
        <f>IF((SUM($E9:$E13)+$E15)=0,0,(Q16/(SUM($E9:$E13)+$E15)*100))</f>
        <v>20.599569977480712</v>
      </c>
      <c r="V16" s="27">
        <f>SUM(V9:V15)</f>
        <v>0</v>
      </c>
      <c r="W16" s="28">
        <f>SUM(W9:W15)</f>
        <v>0</v>
      </c>
    </row>
    <row r="17" spans="1:23" ht="12.95" customHeight="1" x14ac:dyDescent="0.25">
      <c r="A17" s="11" t="s">
        <v>43</v>
      </c>
      <c r="B17" s="32" t="s">
        <v>1</v>
      </c>
      <c r="C17" s="32"/>
      <c r="D17" s="32"/>
      <c r="E17" s="32"/>
      <c r="F17" s="33"/>
      <c r="G17" s="34"/>
      <c r="H17" s="33"/>
      <c r="I17" s="34"/>
      <c r="J17" s="33"/>
      <c r="K17" s="34"/>
      <c r="L17" s="33"/>
      <c r="M17" s="34"/>
      <c r="N17" s="33"/>
      <c r="O17" s="34"/>
      <c r="P17" s="33"/>
      <c r="Q17" s="34"/>
      <c r="R17" s="15"/>
      <c r="S17" s="16"/>
      <c r="T17" s="15"/>
      <c r="U17" s="17"/>
      <c r="V17" s="33"/>
      <c r="W17" s="34"/>
    </row>
    <row r="18" spans="1:23" ht="12.95" customHeight="1" x14ac:dyDescent="0.25">
      <c r="A18" s="18" t="s">
        <v>44</v>
      </c>
      <c r="B18" s="19">
        <v>0</v>
      </c>
      <c r="C18" s="19">
        <v>0</v>
      </c>
      <c r="D18" s="19"/>
      <c r="E18" s="19">
        <f t="shared" ref="E18:E24" si="8">$B18      +$C18      +$D18</f>
        <v>0</v>
      </c>
      <c r="F18" s="20">
        <v>0</v>
      </c>
      <c r="G18" s="21">
        <v>0</v>
      </c>
      <c r="H18" s="20"/>
      <c r="I18" s="21"/>
      <c r="J18" s="20"/>
      <c r="K18" s="21"/>
      <c r="L18" s="20"/>
      <c r="M18" s="21"/>
      <c r="N18" s="20"/>
      <c r="O18" s="21"/>
      <c r="P18" s="20">
        <f t="shared" ref="P18:P24" si="9">$H18      +$J18      +$L18      +$N18</f>
        <v>0</v>
      </c>
      <c r="Q18" s="21">
        <f t="shared" ref="Q18:Q24" si="10">$I18      +$K18      +$M18      +$O18</f>
        <v>0</v>
      </c>
      <c r="R18" s="22">
        <f t="shared" ref="R18:R24" si="11">IF(($H18      =0),0,((($J18      -$H18      )/$H18      )*100))</f>
        <v>0</v>
      </c>
      <c r="S18" s="23">
        <f t="shared" ref="S18:S24" si="12">IF(($I18      =0),0,((($K18      -$I18      )/$I18      )*100))</f>
        <v>0</v>
      </c>
      <c r="T18" s="22">
        <f t="shared" ref="T18:T23" si="13">IF(($E18      =0),0,(($P18      /$E18      )*100))</f>
        <v>0</v>
      </c>
      <c r="U18" s="24">
        <f t="shared" ref="U18:U23" si="14">IF(($E18      =0),0,(($Q18      /$E18      )*100))</f>
        <v>0</v>
      </c>
      <c r="V18" s="20">
        <v>0</v>
      </c>
      <c r="W18" s="21">
        <v>0</v>
      </c>
    </row>
    <row r="19" spans="1:23" ht="12.95" customHeight="1" x14ac:dyDescent="0.25">
      <c r="A19" s="18" t="s">
        <v>45</v>
      </c>
      <c r="B19" s="19">
        <v>19655000</v>
      </c>
      <c r="C19" s="19">
        <v>0</v>
      </c>
      <c r="D19" s="19"/>
      <c r="E19" s="19">
        <f t="shared" si="8"/>
        <v>19655000</v>
      </c>
      <c r="F19" s="20">
        <v>19655000</v>
      </c>
      <c r="G19" s="21">
        <v>0</v>
      </c>
      <c r="H19" s="20"/>
      <c r="I19" s="21"/>
      <c r="J19" s="20"/>
      <c r="K19" s="21"/>
      <c r="L19" s="20"/>
      <c r="M19" s="21"/>
      <c r="N19" s="20"/>
      <c r="O19" s="21"/>
      <c r="P19" s="20">
        <f t="shared" si="9"/>
        <v>0</v>
      </c>
      <c r="Q19" s="21">
        <f t="shared" si="10"/>
        <v>0</v>
      </c>
      <c r="R19" s="22">
        <f t="shared" si="11"/>
        <v>0</v>
      </c>
      <c r="S19" s="23">
        <f t="shared" si="12"/>
        <v>0</v>
      </c>
      <c r="T19" s="22">
        <f t="shared" si="13"/>
        <v>0</v>
      </c>
      <c r="U19" s="24">
        <f t="shared" si="14"/>
        <v>0</v>
      </c>
      <c r="V19" s="20">
        <v>0</v>
      </c>
      <c r="W19" s="21">
        <v>0</v>
      </c>
    </row>
    <row r="20" spans="1:23" ht="12.95" customHeight="1" x14ac:dyDescent="0.25">
      <c r="A20" s="18" t="s">
        <v>46</v>
      </c>
      <c r="B20" s="19">
        <v>0</v>
      </c>
      <c r="C20" s="19">
        <v>0</v>
      </c>
      <c r="D20" s="19"/>
      <c r="E20" s="19">
        <f t="shared" si="8"/>
        <v>0</v>
      </c>
      <c r="F20" s="20">
        <v>0</v>
      </c>
      <c r="G20" s="21">
        <v>0</v>
      </c>
      <c r="H20" s="20"/>
      <c r="I20" s="21"/>
      <c r="J20" s="20"/>
      <c r="K20" s="21"/>
      <c r="L20" s="20"/>
      <c r="M20" s="21"/>
      <c r="N20" s="20"/>
      <c r="O20" s="21"/>
      <c r="P20" s="20">
        <f t="shared" si="9"/>
        <v>0</v>
      </c>
      <c r="Q20" s="21">
        <f t="shared" si="10"/>
        <v>0</v>
      </c>
      <c r="R20" s="22">
        <f t="shared" si="11"/>
        <v>0</v>
      </c>
      <c r="S20" s="23">
        <f t="shared" si="12"/>
        <v>0</v>
      </c>
      <c r="T20" s="22">
        <f t="shared" si="13"/>
        <v>0</v>
      </c>
      <c r="U20" s="24">
        <f t="shared" si="14"/>
        <v>0</v>
      </c>
      <c r="V20" s="20">
        <v>0</v>
      </c>
      <c r="W20" s="21" t="s">
        <v>1</v>
      </c>
    </row>
    <row r="21" spans="1:23" ht="12.95" customHeight="1" x14ac:dyDescent="0.25">
      <c r="A21" s="18" t="s">
        <v>47</v>
      </c>
      <c r="B21" s="19">
        <v>0</v>
      </c>
      <c r="C21" s="19">
        <v>0</v>
      </c>
      <c r="D21" s="19"/>
      <c r="E21" s="19">
        <f t="shared" si="8"/>
        <v>0</v>
      </c>
      <c r="F21" s="20">
        <v>0</v>
      </c>
      <c r="G21" s="21">
        <v>0</v>
      </c>
      <c r="H21" s="20"/>
      <c r="I21" s="21"/>
      <c r="J21" s="20"/>
      <c r="K21" s="21"/>
      <c r="L21" s="20"/>
      <c r="M21" s="21"/>
      <c r="N21" s="20"/>
      <c r="O21" s="21"/>
      <c r="P21" s="20">
        <f t="shared" si="9"/>
        <v>0</v>
      </c>
      <c r="Q21" s="21">
        <f t="shared" si="10"/>
        <v>0</v>
      </c>
      <c r="R21" s="22">
        <f t="shared" si="11"/>
        <v>0</v>
      </c>
      <c r="S21" s="23">
        <f t="shared" si="12"/>
        <v>0</v>
      </c>
      <c r="T21" s="22">
        <f t="shared" si="13"/>
        <v>0</v>
      </c>
      <c r="U21" s="24">
        <f t="shared" si="14"/>
        <v>0</v>
      </c>
      <c r="V21" s="20">
        <v>0</v>
      </c>
      <c r="W21" s="21">
        <v>0</v>
      </c>
    </row>
    <row r="22" spans="1:23" ht="12.95" customHeight="1" x14ac:dyDescent="0.25">
      <c r="A22" s="18" t="s">
        <v>48</v>
      </c>
      <c r="B22" s="19">
        <v>0</v>
      </c>
      <c r="C22" s="19">
        <v>0</v>
      </c>
      <c r="D22" s="19"/>
      <c r="E22" s="19">
        <f t="shared" si="8"/>
        <v>0</v>
      </c>
      <c r="F22" s="20">
        <v>0</v>
      </c>
      <c r="G22" s="21">
        <v>0</v>
      </c>
      <c r="H22" s="20"/>
      <c r="I22" s="21"/>
      <c r="J22" s="20"/>
      <c r="K22" s="21"/>
      <c r="L22" s="20"/>
      <c r="M22" s="21"/>
      <c r="N22" s="20"/>
      <c r="O22" s="21"/>
      <c r="P22" s="20">
        <f t="shared" si="9"/>
        <v>0</v>
      </c>
      <c r="Q22" s="21">
        <f t="shared" si="10"/>
        <v>0</v>
      </c>
      <c r="R22" s="22">
        <f t="shared" si="11"/>
        <v>0</v>
      </c>
      <c r="S22" s="23">
        <f t="shared" si="12"/>
        <v>0</v>
      </c>
      <c r="T22" s="22">
        <f t="shared" si="13"/>
        <v>0</v>
      </c>
      <c r="U22" s="24">
        <f t="shared" si="14"/>
        <v>0</v>
      </c>
      <c r="V22" s="20">
        <v>0</v>
      </c>
      <c r="W22" s="21" t="s">
        <v>1</v>
      </c>
    </row>
    <row r="23" spans="1:23" ht="12.95" customHeight="1" x14ac:dyDescent="0.25">
      <c r="A23" s="18" t="s">
        <v>49</v>
      </c>
      <c r="B23" s="19">
        <v>0</v>
      </c>
      <c r="C23" s="19">
        <v>0</v>
      </c>
      <c r="D23" s="19"/>
      <c r="E23" s="19">
        <f t="shared" si="8"/>
        <v>0</v>
      </c>
      <c r="F23" s="20">
        <v>0</v>
      </c>
      <c r="G23" s="21">
        <v>0</v>
      </c>
      <c r="H23" s="20"/>
      <c r="I23" s="21"/>
      <c r="J23" s="20"/>
      <c r="K23" s="21"/>
      <c r="L23" s="20"/>
      <c r="M23" s="21"/>
      <c r="N23" s="20"/>
      <c r="O23" s="21"/>
      <c r="P23" s="20">
        <f t="shared" si="9"/>
        <v>0</v>
      </c>
      <c r="Q23" s="21">
        <f t="shared" si="10"/>
        <v>0</v>
      </c>
      <c r="R23" s="22">
        <f t="shared" si="11"/>
        <v>0</v>
      </c>
      <c r="S23" s="23">
        <f t="shared" si="12"/>
        <v>0</v>
      </c>
      <c r="T23" s="22">
        <f t="shared" si="13"/>
        <v>0</v>
      </c>
      <c r="U23" s="24">
        <f t="shared" si="14"/>
        <v>0</v>
      </c>
      <c r="V23" s="20">
        <v>0</v>
      </c>
      <c r="W23" s="21" t="s">
        <v>1</v>
      </c>
    </row>
    <row r="24" spans="1:23" ht="12.95" customHeight="1" x14ac:dyDescent="0.25">
      <c r="A24" s="25" t="s">
        <v>42</v>
      </c>
      <c r="B24" s="26">
        <f>SUM(B18:B23)</f>
        <v>19655000</v>
      </c>
      <c r="C24" s="26">
        <f>SUM(C18:C23)</f>
        <v>0</v>
      </c>
      <c r="D24" s="26"/>
      <c r="E24" s="26">
        <f t="shared" si="8"/>
        <v>19655000</v>
      </c>
      <c r="F24" s="27">
        <f t="shared" ref="F24:O24" si="15">SUM(F18:F23)</f>
        <v>19655000</v>
      </c>
      <c r="G24" s="28">
        <f t="shared" si="15"/>
        <v>0</v>
      </c>
      <c r="H24" s="27">
        <f t="shared" si="15"/>
        <v>0</v>
      </c>
      <c r="I24" s="28">
        <f t="shared" si="15"/>
        <v>0</v>
      </c>
      <c r="J24" s="27">
        <f t="shared" si="15"/>
        <v>0</v>
      </c>
      <c r="K24" s="28">
        <f t="shared" si="15"/>
        <v>0</v>
      </c>
      <c r="L24" s="27">
        <f t="shared" si="15"/>
        <v>0</v>
      </c>
      <c r="M24" s="28">
        <f t="shared" si="15"/>
        <v>0</v>
      </c>
      <c r="N24" s="27">
        <f t="shared" si="15"/>
        <v>0</v>
      </c>
      <c r="O24" s="28">
        <f t="shared" si="15"/>
        <v>0</v>
      </c>
      <c r="P24" s="27">
        <f t="shared" si="9"/>
        <v>0</v>
      </c>
      <c r="Q24" s="28">
        <f t="shared" si="10"/>
        <v>0</v>
      </c>
      <c r="R24" s="29">
        <f t="shared" si="11"/>
        <v>0</v>
      </c>
      <c r="S24" s="30">
        <f t="shared" si="12"/>
        <v>0</v>
      </c>
      <c r="T24" s="29">
        <f>IF(($E24-$E19-$E23)   =0,0,($P24   /($E24-$E19-$E23)   )*100)</f>
        <v>0</v>
      </c>
      <c r="U24" s="31">
        <f>IF(($E24-$E19-$E23)   =0,0,($Q24   /($E24-$E19-$E23)   )*100)</f>
        <v>0</v>
      </c>
      <c r="V24" s="27">
        <f>SUM(V18:V23)</f>
        <v>0</v>
      </c>
      <c r="W24" s="28">
        <f>SUM(W18:W23)</f>
        <v>0</v>
      </c>
    </row>
    <row r="25" spans="1:23" ht="12.95" customHeight="1" x14ac:dyDescent="0.25">
      <c r="A25" s="11" t="s">
        <v>50</v>
      </c>
      <c r="B25" s="32" t="s">
        <v>1</v>
      </c>
      <c r="C25" s="32"/>
      <c r="D25" s="32"/>
      <c r="E25" s="32"/>
      <c r="F25" s="33"/>
      <c r="G25" s="34"/>
      <c r="H25" s="33"/>
      <c r="I25" s="34"/>
      <c r="J25" s="33"/>
      <c r="K25" s="34"/>
      <c r="L25" s="33"/>
      <c r="M25" s="34"/>
      <c r="N25" s="33"/>
      <c r="O25" s="34"/>
      <c r="P25" s="33"/>
      <c r="Q25" s="34"/>
      <c r="R25" s="15"/>
      <c r="S25" s="16"/>
      <c r="T25" s="15"/>
      <c r="U25" s="17"/>
      <c r="V25" s="33"/>
      <c r="W25" s="34"/>
    </row>
    <row r="26" spans="1:23" ht="12.95" customHeight="1" x14ac:dyDescent="0.25">
      <c r="A26" s="18" t="s">
        <v>51</v>
      </c>
      <c r="B26" s="19">
        <v>0</v>
      </c>
      <c r="C26" s="19">
        <v>0</v>
      </c>
      <c r="D26" s="19"/>
      <c r="E26" s="19">
        <f>$B26      +$C26      +$D26</f>
        <v>0</v>
      </c>
      <c r="F26" s="20">
        <v>0</v>
      </c>
      <c r="G26" s="21">
        <v>0</v>
      </c>
      <c r="H26" s="20"/>
      <c r="I26" s="21"/>
      <c r="J26" s="20"/>
      <c r="K26" s="21"/>
      <c r="L26" s="20"/>
      <c r="M26" s="21"/>
      <c r="N26" s="20"/>
      <c r="O26" s="21"/>
      <c r="P26" s="20">
        <f>$H26      +$J26      +$L26      +$N26</f>
        <v>0</v>
      </c>
      <c r="Q26" s="21">
        <f>$I26      +$K26      +$M26      +$O26</f>
        <v>0</v>
      </c>
      <c r="R26" s="22">
        <f>IF(($H26      =0),0,((($J26      -$H26      )/$H26      )*100))</f>
        <v>0</v>
      </c>
      <c r="S26" s="23">
        <f>IF(($I26      =0),0,((($K26      -$I26      )/$I26      )*100))</f>
        <v>0</v>
      </c>
      <c r="T26" s="22">
        <f>IF(($E26      =0),0,(($P26      /$E26      )*100))</f>
        <v>0</v>
      </c>
      <c r="U26" s="24">
        <f>IF(($E26      =0),0,(($Q26      /$E26      )*100))</f>
        <v>0</v>
      </c>
      <c r="V26" s="20">
        <v>0</v>
      </c>
      <c r="W26" s="21" t="s">
        <v>1</v>
      </c>
    </row>
    <row r="27" spans="1:23" ht="12.95" customHeight="1" x14ac:dyDescent="0.25">
      <c r="A27" s="18" t="s">
        <v>52</v>
      </c>
      <c r="B27" s="19">
        <v>0</v>
      </c>
      <c r="C27" s="19">
        <v>0</v>
      </c>
      <c r="D27" s="19"/>
      <c r="E27" s="19">
        <f>$B27      +$C27      +$D27</f>
        <v>0</v>
      </c>
      <c r="F27" s="20">
        <v>0</v>
      </c>
      <c r="G27" s="21">
        <v>0</v>
      </c>
      <c r="H27" s="20"/>
      <c r="I27" s="21"/>
      <c r="J27" s="20"/>
      <c r="K27" s="21"/>
      <c r="L27" s="20"/>
      <c r="M27" s="21"/>
      <c r="N27" s="20"/>
      <c r="O27" s="21"/>
      <c r="P27" s="20">
        <f>$H27      +$J27      +$L27      +$N27</f>
        <v>0</v>
      </c>
      <c r="Q27" s="21">
        <f>$I27      +$K27      +$M27      +$O27</f>
        <v>0</v>
      </c>
      <c r="R27" s="22">
        <f>IF(($H27      =0),0,((($J27      -$H27      )/$H27      )*100))</f>
        <v>0</v>
      </c>
      <c r="S27" s="23">
        <f>IF(($I27      =0),0,((($K27      -$I27      )/$I27      )*100))</f>
        <v>0</v>
      </c>
      <c r="T27" s="22">
        <f>IF(($E27      =0),0,(($P27      /$E27      )*100))</f>
        <v>0</v>
      </c>
      <c r="U27" s="24">
        <f>IF(($E27      =0),0,(($Q27      /$E27      )*100))</f>
        <v>0</v>
      </c>
      <c r="V27" s="20">
        <v>0</v>
      </c>
      <c r="W27" s="21" t="s">
        <v>1</v>
      </c>
    </row>
    <row r="28" spans="1:23" ht="12.95" customHeight="1" x14ac:dyDescent="0.25">
      <c r="A28" s="18" t="s">
        <v>53</v>
      </c>
      <c r="B28" s="19">
        <v>285087000</v>
      </c>
      <c r="C28" s="19">
        <v>0</v>
      </c>
      <c r="D28" s="19"/>
      <c r="E28" s="19">
        <f>$B28      +$C28      +$D28</f>
        <v>285087000</v>
      </c>
      <c r="F28" s="20">
        <v>285087000</v>
      </c>
      <c r="G28" s="21">
        <v>96361000</v>
      </c>
      <c r="H28" s="20">
        <v>18245000</v>
      </c>
      <c r="I28" s="21"/>
      <c r="J28" s="20">
        <v>29189000</v>
      </c>
      <c r="K28" s="21"/>
      <c r="L28" s="20"/>
      <c r="M28" s="21"/>
      <c r="N28" s="20"/>
      <c r="O28" s="21"/>
      <c r="P28" s="20">
        <f>$H28      +$J28      +$L28      +$N28</f>
        <v>47434000</v>
      </c>
      <c r="Q28" s="21">
        <f>$I28      +$K28      +$M28      +$O28</f>
        <v>0</v>
      </c>
      <c r="R28" s="22">
        <f>IF(($H28      =0),0,((($J28      -$H28      )/$H28      )*100))</f>
        <v>59.983557138942182</v>
      </c>
      <c r="S28" s="23">
        <f>IF(($I28      =0),0,((($K28      -$I28      )/$I28      )*100))</f>
        <v>0</v>
      </c>
      <c r="T28" s="22">
        <f>IF(($E28      =0),0,(($P28      /$E28      )*100))</f>
        <v>16.638429672345634</v>
      </c>
      <c r="U28" s="24">
        <f>IF(($E28      =0),0,(($Q28      /$E28      )*100))</f>
        <v>0</v>
      </c>
      <c r="V28" s="20">
        <v>0</v>
      </c>
      <c r="W28" s="21">
        <v>0</v>
      </c>
    </row>
    <row r="29" spans="1:23" ht="12.95" customHeight="1" x14ac:dyDescent="0.25">
      <c r="A29" s="18" t="s">
        <v>54</v>
      </c>
      <c r="B29" s="19">
        <v>16167000</v>
      </c>
      <c r="C29" s="19">
        <v>0</v>
      </c>
      <c r="D29" s="19"/>
      <c r="E29" s="19">
        <f>$B29      +$C29      +$D29</f>
        <v>16167000</v>
      </c>
      <c r="F29" s="20">
        <v>16167000</v>
      </c>
      <c r="G29" s="21">
        <v>9215000</v>
      </c>
      <c r="H29" s="20">
        <v>723000</v>
      </c>
      <c r="I29" s="21">
        <v>6782769</v>
      </c>
      <c r="J29" s="20">
        <v>2173000</v>
      </c>
      <c r="K29" s="21">
        <v>2200091</v>
      </c>
      <c r="L29" s="20"/>
      <c r="M29" s="21"/>
      <c r="N29" s="20"/>
      <c r="O29" s="21"/>
      <c r="P29" s="20">
        <f>$H29      +$J29      +$L29      +$N29</f>
        <v>2896000</v>
      </c>
      <c r="Q29" s="21">
        <f>$I29      +$K29      +$M29      +$O29</f>
        <v>8982860</v>
      </c>
      <c r="R29" s="22">
        <f>IF(($H29      =0),0,((($J29      -$H29      )/$H29      )*100))</f>
        <v>200.55325034578146</v>
      </c>
      <c r="S29" s="23">
        <f>IF(($I29      =0),0,((($K29      -$I29      )/$I29      )*100))</f>
        <v>-67.563527520987378</v>
      </c>
      <c r="T29" s="22">
        <f>IF(($E29      =0),0,(($P29      /$E29      )*100))</f>
        <v>17.913032720974826</v>
      </c>
      <c r="U29" s="24">
        <f>IF(($E29      =0),0,(($Q29      /$E29      )*100))</f>
        <v>55.562936846662957</v>
      </c>
      <c r="V29" s="20">
        <v>0</v>
      </c>
      <c r="W29" s="21">
        <v>0</v>
      </c>
    </row>
    <row r="30" spans="1:23" ht="12.95" customHeight="1" x14ac:dyDescent="0.25">
      <c r="A30" s="25" t="s">
        <v>42</v>
      </c>
      <c r="B30" s="26">
        <f>SUM(B26:B29)</f>
        <v>301254000</v>
      </c>
      <c r="C30" s="26">
        <f>SUM(C26:C29)</f>
        <v>0</v>
      </c>
      <c r="D30" s="26"/>
      <c r="E30" s="26">
        <f>$B30      +$C30      +$D30</f>
        <v>301254000</v>
      </c>
      <c r="F30" s="27">
        <f t="shared" ref="F30:O30" si="16">SUM(F26:F29)</f>
        <v>301254000</v>
      </c>
      <c r="G30" s="28">
        <f t="shared" si="16"/>
        <v>105576000</v>
      </c>
      <c r="H30" s="27">
        <f t="shared" si="16"/>
        <v>18968000</v>
      </c>
      <c r="I30" s="28">
        <f t="shared" si="16"/>
        <v>6782769</v>
      </c>
      <c r="J30" s="27">
        <f t="shared" si="16"/>
        <v>31362000</v>
      </c>
      <c r="K30" s="28">
        <f t="shared" si="16"/>
        <v>2200091</v>
      </c>
      <c r="L30" s="27">
        <f t="shared" si="16"/>
        <v>0</v>
      </c>
      <c r="M30" s="28">
        <f t="shared" si="16"/>
        <v>0</v>
      </c>
      <c r="N30" s="27">
        <f t="shared" si="16"/>
        <v>0</v>
      </c>
      <c r="O30" s="28">
        <f t="shared" si="16"/>
        <v>0</v>
      </c>
      <c r="P30" s="27">
        <f>$H30      +$J30      +$L30      +$N30</f>
        <v>50330000</v>
      </c>
      <c r="Q30" s="28">
        <f>$I30      +$K30      +$M30      +$O30</f>
        <v>8982860</v>
      </c>
      <c r="R30" s="29">
        <f>IF(($H30      =0),0,((($J30      -$H30      )/$H30      )*100))</f>
        <v>65.341628005061153</v>
      </c>
      <c r="S30" s="30">
        <f>IF(($I30      =0),0,((($K30      -$I30      )/$I30      )*100))</f>
        <v>-67.563527520987378</v>
      </c>
      <c r="T30" s="29">
        <f>IF($E30   =0,0,($P30   /$E30   )*100)</f>
        <v>16.70683210845333</v>
      </c>
      <c r="U30" s="31">
        <f>IF($E30   =0,0,($Q30   /$E30   )*100)</f>
        <v>2.981822647998035</v>
      </c>
      <c r="V30" s="27">
        <f>SUM(V26:V29)</f>
        <v>0</v>
      </c>
      <c r="W30" s="28">
        <f>SUM(W26:W29)</f>
        <v>0</v>
      </c>
    </row>
    <row r="31" spans="1:23" ht="12.95" customHeight="1" x14ac:dyDescent="0.25">
      <c r="A31" s="11" t="s">
        <v>55</v>
      </c>
      <c r="B31" s="32" t="s">
        <v>1</v>
      </c>
      <c r="C31" s="32"/>
      <c r="D31" s="32"/>
      <c r="E31" s="32"/>
      <c r="F31" s="33"/>
      <c r="G31" s="34"/>
      <c r="H31" s="33"/>
      <c r="I31" s="34"/>
      <c r="J31" s="33"/>
      <c r="K31" s="34"/>
      <c r="L31" s="33"/>
      <c r="M31" s="34"/>
      <c r="N31" s="33"/>
      <c r="O31" s="34"/>
      <c r="P31" s="33"/>
      <c r="Q31" s="34"/>
      <c r="R31" s="15"/>
      <c r="S31" s="16"/>
      <c r="T31" s="15"/>
      <c r="U31" s="17"/>
      <c r="V31" s="33"/>
      <c r="W31" s="34"/>
    </row>
    <row r="32" spans="1:23" ht="12.95" customHeight="1" x14ac:dyDescent="0.25">
      <c r="A32" s="18" t="s">
        <v>56</v>
      </c>
      <c r="B32" s="19">
        <v>112946000</v>
      </c>
      <c r="C32" s="19">
        <v>0</v>
      </c>
      <c r="D32" s="19"/>
      <c r="E32" s="19">
        <f>$B32      +$C32      +$D32</f>
        <v>112946000</v>
      </c>
      <c r="F32" s="20">
        <v>112946000</v>
      </c>
      <c r="G32" s="21">
        <v>68623000</v>
      </c>
      <c r="H32" s="20">
        <v>21190000</v>
      </c>
      <c r="I32" s="21">
        <v>13985586</v>
      </c>
      <c r="J32" s="20">
        <v>47648000</v>
      </c>
      <c r="K32" s="21">
        <v>33540841</v>
      </c>
      <c r="L32" s="20"/>
      <c r="M32" s="21"/>
      <c r="N32" s="20"/>
      <c r="O32" s="21"/>
      <c r="P32" s="20">
        <f>$H32      +$J32      +$L32      +$N32</f>
        <v>68838000</v>
      </c>
      <c r="Q32" s="21">
        <f>$I32      +$K32      +$M32      +$O32</f>
        <v>47526427</v>
      </c>
      <c r="R32" s="22">
        <f>IF(($H32      =0),0,((($J32      -$H32      )/$H32      )*100))</f>
        <v>124.86078338839076</v>
      </c>
      <c r="S32" s="23">
        <f>IF(($I32      =0),0,((($K32      -$I32      )/$I32      )*100))</f>
        <v>139.82435201499601</v>
      </c>
      <c r="T32" s="22">
        <f>IF(($E32      =0),0,(($P32      /$E32      )*100))</f>
        <v>60.947709524905704</v>
      </c>
      <c r="U32" s="24">
        <f>IF(($E32      =0),0,(($Q32      /$E32      )*100))</f>
        <v>42.078893453508762</v>
      </c>
      <c r="V32" s="20">
        <v>0</v>
      </c>
      <c r="W32" s="21">
        <v>0</v>
      </c>
    </row>
    <row r="33" spans="1:23" ht="12.95" customHeight="1" x14ac:dyDescent="0.25">
      <c r="A33" s="25" t="s">
        <v>42</v>
      </c>
      <c r="B33" s="26">
        <f>B32</f>
        <v>112946000</v>
      </c>
      <c r="C33" s="26">
        <f>C32</f>
        <v>0</v>
      </c>
      <c r="D33" s="26"/>
      <c r="E33" s="26">
        <f>$B33      +$C33      +$D33</f>
        <v>112946000</v>
      </c>
      <c r="F33" s="27">
        <f t="shared" ref="F33:O33" si="17">F32</f>
        <v>112946000</v>
      </c>
      <c r="G33" s="28">
        <f t="shared" si="17"/>
        <v>68623000</v>
      </c>
      <c r="H33" s="27">
        <f t="shared" si="17"/>
        <v>21190000</v>
      </c>
      <c r="I33" s="28">
        <f t="shared" si="17"/>
        <v>13985586</v>
      </c>
      <c r="J33" s="27">
        <f t="shared" si="17"/>
        <v>47648000</v>
      </c>
      <c r="K33" s="28">
        <f t="shared" si="17"/>
        <v>33540841</v>
      </c>
      <c r="L33" s="27">
        <f t="shared" si="17"/>
        <v>0</v>
      </c>
      <c r="M33" s="28">
        <f t="shared" si="17"/>
        <v>0</v>
      </c>
      <c r="N33" s="27">
        <f t="shared" si="17"/>
        <v>0</v>
      </c>
      <c r="O33" s="28">
        <f t="shared" si="17"/>
        <v>0</v>
      </c>
      <c r="P33" s="27">
        <f>$H33      +$J33      +$L33      +$N33</f>
        <v>68838000</v>
      </c>
      <c r="Q33" s="28">
        <f>$I33      +$K33      +$M33      +$O33</f>
        <v>47526427</v>
      </c>
      <c r="R33" s="29">
        <f>IF(($H33      =0),0,((($J33      -$H33      )/$H33      )*100))</f>
        <v>124.86078338839076</v>
      </c>
      <c r="S33" s="30">
        <f>IF(($I33      =0),0,((($K33      -$I33      )/$I33      )*100))</f>
        <v>139.82435201499601</v>
      </c>
      <c r="T33" s="29">
        <f>IF($E33   =0,0,($P33   /$E33   )*100)</f>
        <v>60.947709524905704</v>
      </c>
      <c r="U33" s="31">
        <f>IF($E33   =0,0,($Q33   /$E33   )*100)</f>
        <v>42.078893453508762</v>
      </c>
      <c r="V33" s="27">
        <f>V32</f>
        <v>0</v>
      </c>
      <c r="W33" s="28">
        <f>W32</f>
        <v>0</v>
      </c>
    </row>
    <row r="34" spans="1:23" ht="12.95" customHeight="1" x14ac:dyDescent="0.25">
      <c r="A34" s="11" t="s">
        <v>57</v>
      </c>
      <c r="B34" s="32" t="s">
        <v>1</v>
      </c>
      <c r="C34" s="32"/>
      <c r="D34" s="32"/>
      <c r="E34" s="32"/>
      <c r="F34" s="33"/>
      <c r="G34" s="34"/>
      <c r="H34" s="33"/>
      <c r="I34" s="34"/>
      <c r="J34" s="33"/>
      <c r="K34" s="34"/>
      <c r="L34" s="33"/>
      <c r="M34" s="34"/>
      <c r="N34" s="33"/>
      <c r="O34" s="34"/>
      <c r="P34" s="33"/>
      <c r="Q34" s="34"/>
      <c r="R34" s="15"/>
      <c r="S34" s="16"/>
      <c r="T34" s="15"/>
      <c r="U34" s="17"/>
      <c r="V34" s="33"/>
      <c r="W34" s="34"/>
    </row>
    <row r="35" spans="1:23" ht="12.95" customHeight="1" x14ac:dyDescent="0.25">
      <c r="A35" s="18" t="s">
        <v>58</v>
      </c>
      <c r="B35" s="19">
        <v>314162000</v>
      </c>
      <c r="C35" s="19">
        <v>0</v>
      </c>
      <c r="D35" s="19"/>
      <c r="E35" s="19">
        <f t="shared" ref="E35:E40" si="18">$B35      +$C35      +$D35</f>
        <v>314162000</v>
      </c>
      <c r="F35" s="20">
        <v>314162000</v>
      </c>
      <c r="G35" s="21">
        <v>200115000</v>
      </c>
      <c r="H35" s="20">
        <v>64776000</v>
      </c>
      <c r="I35" s="21">
        <v>35619873</v>
      </c>
      <c r="J35" s="20">
        <v>90639000</v>
      </c>
      <c r="K35" s="21">
        <v>62900110</v>
      </c>
      <c r="L35" s="20"/>
      <c r="M35" s="21"/>
      <c r="N35" s="20"/>
      <c r="O35" s="21"/>
      <c r="P35" s="20">
        <f t="shared" ref="P35:P40" si="19">$H35      +$J35      +$L35      +$N35</f>
        <v>155415000</v>
      </c>
      <c r="Q35" s="21">
        <f t="shared" ref="Q35:Q40" si="20">$I35      +$K35      +$M35      +$O35</f>
        <v>98519983</v>
      </c>
      <c r="R35" s="22">
        <f t="shared" ref="R35:R40" si="21">IF(($H35      =0),0,((($J35      -$H35      )/$H35      )*100))</f>
        <v>39.926824749907375</v>
      </c>
      <c r="S35" s="23">
        <f t="shared" ref="S35:S40" si="22">IF(($I35      =0),0,((($K35      -$I35      )/$I35      )*100))</f>
        <v>76.58712595634465</v>
      </c>
      <c r="T35" s="22">
        <f t="shared" ref="T35:T39" si="23">IF(($E35      =0),0,(($P35      /$E35      )*100))</f>
        <v>49.469700345681531</v>
      </c>
      <c r="U35" s="24">
        <f t="shared" ref="U35:U39" si="24">IF(($E35      =0),0,(($Q35      /$E35      )*100))</f>
        <v>31.359611601657743</v>
      </c>
      <c r="V35" s="20">
        <v>0</v>
      </c>
      <c r="W35" s="21">
        <v>0</v>
      </c>
    </row>
    <row r="36" spans="1:23" ht="12.95" customHeight="1" x14ac:dyDescent="0.25">
      <c r="A36" s="18" t="s">
        <v>59</v>
      </c>
      <c r="B36" s="19">
        <v>653779000</v>
      </c>
      <c r="C36" s="19">
        <v>0</v>
      </c>
      <c r="D36" s="19"/>
      <c r="E36" s="19">
        <f t="shared" si="18"/>
        <v>653779000</v>
      </c>
      <c r="F36" s="20">
        <v>653779000</v>
      </c>
      <c r="G36" s="21">
        <v>0</v>
      </c>
      <c r="H36" s="20"/>
      <c r="I36" s="21"/>
      <c r="J36" s="20"/>
      <c r="K36" s="21"/>
      <c r="L36" s="20"/>
      <c r="M36" s="21"/>
      <c r="N36" s="20"/>
      <c r="O36" s="21"/>
      <c r="P36" s="20">
        <f t="shared" si="19"/>
        <v>0</v>
      </c>
      <c r="Q36" s="21">
        <f t="shared" si="20"/>
        <v>0</v>
      </c>
      <c r="R36" s="22">
        <f t="shared" si="21"/>
        <v>0</v>
      </c>
      <c r="S36" s="23">
        <f t="shared" si="22"/>
        <v>0</v>
      </c>
      <c r="T36" s="22">
        <f t="shared" si="23"/>
        <v>0</v>
      </c>
      <c r="U36" s="24">
        <f t="shared" si="24"/>
        <v>0</v>
      </c>
      <c r="V36" s="20">
        <v>0</v>
      </c>
      <c r="W36" s="21">
        <v>0</v>
      </c>
    </row>
    <row r="37" spans="1:23" ht="12.95" customHeight="1" x14ac:dyDescent="0.25">
      <c r="A37" s="18" t="s">
        <v>60</v>
      </c>
      <c r="B37" s="19">
        <v>0</v>
      </c>
      <c r="C37" s="19">
        <v>0</v>
      </c>
      <c r="D37" s="19"/>
      <c r="E37" s="19">
        <f t="shared" si="18"/>
        <v>0</v>
      </c>
      <c r="F37" s="20">
        <v>0</v>
      </c>
      <c r="G37" s="21">
        <v>0</v>
      </c>
      <c r="H37" s="20"/>
      <c r="I37" s="21"/>
      <c r="J37" s="20"/>
      <c r="K37" s="21"/>
      <c r="L37" s="20"/>
      <c r="M37" s="21"/>
      <c r="N37" s="20"/>
      <c r="O37" s="21"/>
      <c r="P37" s="20">
        <f t="shared" si="19"/>
        <v>0</v>
      </c>
      <c r="Q37" s="21">
        <f t="shared" si="20"/>
        <v>0</v>
      </c>
      <c r="R37" s="22">
        <f t="shared" si="21"/>
        <v>0</v>
      </c>
      <c r="S37" s="23">
        <f t="shared" si="22"/>
        <v>0</v>
      </c>
      <c r="T37" s="22">
        <f t="shared" si="23"/>
        <v>0</v>
      </c>
      <c r="U37" s="24">
        <f t="shared" si="24"/>
        <v>0</v>
      </c>
      <c r="V37" s="20">
        <v>0</v>
      </c>
      <c r="W37" s="21" t="s">
        <v>1</v>
      </c>
    </row>
    <row r="38" spans="1:23" ht="12.95" customHeight="1" x14ac:dyDescent="0.25">
      <c r="A38" s="18" t="s">
        <v>61</v>
      </c>
      <c r="B38" s="19">
        <v>19000000</v>
      </c>
      <c r="C38" s="19">
        <v>0</v>
      </c>
      <c r="D38" s="19"/>
      <c r="E38" s="19">
        <f t="shared" si="18"/>
        <v>19000000</v>
      </c>
      <c r="F38" s="20">
        <v>19000000</v>
      </c>
      <c r="G38" s="21">
        <v>13000000</v>
      </c>
      <c r="H38" s="20">
        <v>5459000</v>
      </c>
      <c r="I38" s="21"/>
      <c r="J38" s="20">
        <v>2938000</v>
      </c>
      <c r="K38" s="21">
        <v>7906744</v>
      </c>
      <c r="L38" s="20"/>
      <c r="M38" s="21"/>
      <c r="N38" s="20"/>
      <c r="O38" s="21"/>
      <c r="P38" s="20">
        <f t="shared" si="19"/>
        <v>8397000</v>
      </c>
      <c r="Q38" s="21">
        <f t="shared" si="20"/>
        <v>7906744</v>
      </c>
      <c r="R38" s="22">
        <f t="shared" si="21"/>
        <v>-46.180619161018498</v>
      </c>
      <c r="S38" s="23">
        <f t="shared" si="22"/>
        <v>0</v>
      </c>
      <c r="T38" s="22">
        <f t="shared" si="23"/>
        <v>44.194736842105264</v>
      </c>
      <c r="U38" s="24">
        <f t="shared" si="24"/>
        <v>41.614442105263159</v>
      </c>
      <c r="V38" s="20">
        <v>0</v>
      </c>
      <c r="W38" s="21">
        <v>0</v>
      </c>
    </row>
    <row r="39" spans="1:23" ht="12.95" customHeight="1" x14ac:dyDescent="0.25">
      <c r="A39" s="18" t="s">
        <v>62</v>
      </c>
      <c r="B39" s="19">
        <v>0</v>
      </c>
      <c r="C39" s="19">
        <v>0</v>
      </c>
      <c r="D39" s="19"/>
      <c r="E39" s="19">
        <f t="shared" si="18"/>
        <v>0</v>
      </c>
      <c r="F39" s="20">
        <v>0</v>
      </c>
      <c r="G39" s="21">
        <v>0</v>
      </c>
      <c r="H39" s="20"/>
      <c r="I39" s="21"/>
      <c r="J39" s="20"/>
      <c r="K39" s="21"/>
      <c r="L39" s="20"/>
      <c r="M39" s="21"/>
      <c r="N39" s="20"/>
      <c r="O39" s="21"/>
      <c r="P39" s="20">
        <f t="shared" si="19"/>
        <v>0</v>
      </c>
      <c r="Q39" s="21">
        <f t="shared" si="20"/>
        <v>0</v>
      </c>
      <c r="R39" s="22">
        <f t="shared" si="21"/>
        <v>0</v>
      </c>
      <c r="S39" s="23">
        <f t="shared" si="22"/>
        <v>0</v>
      </c>
      <c r="T39" s="22">
        <f t="shared" si="23"/>
        <v>0</v>
      </c>
      <c r="U39" s="24">
        <f t="shared" si="24"/>
        <v>0</v>
      </c>
      <c r="V39" s="20">
        <v>0</v>
      </c>
      <c r="W39" s="21" t="s">
        <v>1</v>
      </c>
    </row>
    <row r="40" spans="1:23" ht="12.95" customHeight="1" x14ac:dyDescent="0.25">
      <c r="A40" s="25" t="s">
        <v>42</v>
      </c>
      <c r="B40" s="26">
        <f>SUM(B35:B39)</f>
        <v>986941000</v>
      </c>
      <c r="C40" s="26">
        <f>SUM(C35:C39)</f>
        <v>0</v>
      </c>
      <c r="D40" s="26"/>
      <c r="E40" s="26">
        <f t="shared" si="18"/>
        <v>986941000</v>
      </c>
      <c r="F40" s="27">
        <f t="shared" ref="F40:O40" si="25">SUM(F35:F39)</f>
        <v>986941000</v>
      </c>
      <c r="G40" s="28">
        <f t="shared" si="25"/>
        <v>213115000</v>
      </c>
      <c r="H40" s="27">
        <f t="shared" si="25"/>
        <v>70235000</v>
      </c>
      <c r="I40" s="28">
        <f t="shared" si="25"/>
        <v>35619873</v>
      </c>
      <c r="J40" s="27">
        <f t="shared" si="25"/>
        <v>93577000</v>
      </c>
      <c r="K40" s="28">
        <f t="shared" si="25"/>
        <v>70806854</v>
      </c>
      <c r="L40" s="27">
        <f t="shared" si="25"/>
        <v>0</v>
      </c>
      <c r="M40" s="28">
        <f t="shared" si="25"/>
        <v>0</v>
      </c>
      <c r="N40" s="27">
        <f t="shared" si="25"/>
        <v>0</v>
      </c>
      <c r="O40" s="28">
        <f t="shared" si="25"/>
        <v>0</v>
      </c>
      <c r="P40" s="27">
        <f t="shared" si="19"/>
        <v>163812000</v>
      </c>
      <c r="Q40" s="28">
        <f t="shared" si="20"/>
        <v>106426727</v>
      </c>
      <c r="R40" s="29">
        <f t="shared" si="21"/>
        <v>33.234142521534849</v>
      </c>
      <c r="S40" s="30">
        <f t="shared" si="22"/>
        <v>98.78468965905634</v>
      </c>
      <c r="T40" s="29">
        <f>IF((+$E35+$E38) =0,0,(P40   /(+$E35+$E38) )*100)</f>
        <v>49.168872800619518</v>
      </c>
      <c r="U40" s="31">
        <f>IF((+$E35+$E38) =0,0,(Q40   /(+$E35+$E38) )*100)</f>
        <v>31.944437540896018</v>
      </c>
      <c r="V40" s="27">
        <f>SUM(V35:V39)</f>
        <v>0</v>
      </c>
      <c r="W40" s="28">
        <f>SUM(W35:W39)</f>
        <v>0</v>
      </c>
    </row>
    <row r="41" spans="1:23" ht="12.95" customHeight="1" x14ac:dyDescent="0.25">
      <c r="A41" s="11" t="s">
        <v>63</v>
      </c>
      <c r="B41" s="32" t="s">
        <v>1</v>
      </c>
      <c r="C41" s="32"/>
      <c r="D41" s="32"/>
      <c r="E41" s="32"/>
      <c r="F41" s="33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15"/>
      <c r="S41" s="16"/>
      <c r="T41" s="15"/>
      <c r="U41" s="17"/>
      <c r="V41" s="33"/>
      <c r="W41" s="34"/>
    </row>
    <row r="42" spans="1:23" ht="12.95" customHeight="1" x14ac:dyDescent="0.25">
      <c r="A42" s="18" t="s">
        <v>64</v>
      </c>
      <c r="B42" s="19">
        <v>0</v>
      </c>
      <c r="C42" s="19">
        <v>0</v>
      </c>
      <c r="D42" s="19"/>
      <c r="E42" s="19">
        <f t="shared" ref="E42:E53" si="26">$B42      +$C42      +$D42</f>
        <v>0</v>
      </c>
      <c r="F42" s="20">
        <v>0</v>
      </c>
      <c r="G42" s="21">
        <v>0</v>
      </c>
      <c r="H42" s="20"/>
      <c r="I42" s="21"/>
      <c r="J42" s="20"/>
      <c r="K42" s="21"/>
      <c r="L42" s="20"/>
      <c r="M42" s="21"/>
      <c r="N42" s="20"/>
      <c r="O42" s="21"/>
      <c r="P42" s="20">
        <f t="shared" ref="P42:P53" si="27">$H42      +$J42      +$L42      +$N42</f>
        <v>0</v>
      </c>
      <c r="Q42" s="21">
        <f t="shared" ref="Q42:Q53" si="28">$I42      +$K42      +$M42      +$O42</f>
        <v>0</v>
      </c>
      <c r="R42" s="22">
        <f t="shared" ref="R42:R53" si="29">IF(($H42      =0),0,((($J42      -$H42      )/$H42      )*100))</f>
        <v>0</v>
      </c>
      <c r="S42" s="23">
        <f t="shared" ref="S42:S53" si="30">IF(($I42      =0),0,((($K42      -$I42      )/$I42      )*100))</f>
        <v>0</v>
      </c>
      <c r="T42" s="22">
        <f t="shared" ref="T42:T52" si="31">IF(($E42      =0),0,(($P42      /$E42      )*100))</f>
        <v>0</v>
      </c>
      <c r="U42" s="24">
        <f t="shared" ref="U42:U52" si="32">IF(($E42      =0),0,(($Q42      /$E42      )*100))</f>
        <v>0</v>
      </c>
      <c r="V42" s="20">
        <v>0</v>
      </c>
      <c r="W42" s="21" t="s">
        <v>1</v>
      </c>
    </row>
    <row r="43" spans="1:23" ht="12.95" customHeight="1" x14ac:dyDescent="0.25">
      <c r="A43" s="18" t="s">
        <v>65</v>
      </c>
      <c r="B43" s="19">
        <v>481329000</v>
      </c>
      <c r="C43" s="19">
        <v>0</v>
      </c>
      <c r="D43" s="19"/>
      <c r="E43" s="19">
        <f t="shared" si="26"/>
        <v>481329000</v>
      </c>
      <c r="F43" s="20">
        <v>481329000</v>
      </c>
      <c r="G43" s="21">
        <v>111028000</v>
      </c>
      <c r="H43" s="20">
        <v>16524000</v>
      </c>
      <c r="I43" s="21">
        <v>18298124</v>
      </c>
      <c r="J43" s="20">
        <v>51705000</v>
      </c>
      <c r="K43" s="21">
        <v>72938380</v>
      </c>
      <c r="L43" s="20"/>
      <c r="M43" s="21"/>
      <c r="N43" s="20"/>
      <c r="O43" s="21"/>
      <c r="P43" s="20">
        <f t="shared" si="27"/>
        <v>68229000</v>
      </c>
      <c r="Q43" s="21">
        <f t="shared" si="28"/>
        <v>91236504</v>
      </c>
      <c r="R43" s="22">
        <f t="shared" si="29"/>
        <v>212.90849673202615</v>
      </c>
      <c r="S43" s="23">
        <f t="shared" si="30"/>
        <v>298.61124561184522</v>
      </c>
      <c r="T43" s="22">
        <f t="shared" si="31"/>
        <v>14.175127615414821</v>
      </c>
      <c r="U43" s="24">
        <f t="shared" si="32"/>
        <v>18.95512300318493</v>
      </c>
      <c r="V43" s="20">
        <v>0</v>
      </c>
      <c r="W43" s="21">
        <v>0</v>
      </c>
    </row>
    <row r="44" spans="1:23" ht="12.95" customHeight="1" x14ac:dyDescent="0.25">
      <c r="A44" s="18" t="s">
        <v>66</v>
      </c>
      <c r="B44" s="19">
        <v>352215000</v>
      </c>
      <c r="C44" s="19">
        <v>0</v>
      </c>
      <c r="D44" s="19"/>
      <c r="E44" s="19">
        <f t="shared" si="26"/>
        <v>352215000</v>
      </c>
      <c r="F44" s="20">
        <v>352215000</v>
      </c>
      <c r="G44" s="21">
        <v>0</v>
      </c>
      <c r="H44" s="20"/>
      <c r="I44" s="21"/>
      <c r="J44" s="20"/>
      <c r="K44" s="21"/>
      <c r="L44" s="20"/>
      <c r="M44" s="21"/>
      <c r="N44" s="20"/>
      <c r="O44" s="21"/>
      <c r="P44" s="20">
        <f t="shared" si="27"/>
        <v>0</v>
      </c>
      <c r="Q44" s="21">
        <f t="shared" si="28"/>
        <v>0</v>
      </c>
      <c r="R44" s="22">
        <f t="shared" si="29"/>
        <v>0</v>
      </c>
      <c r="S44" s="23">
        <f t="shared" si="30"/>
        <v>0</v>
      </c>
      <c r="T44" s="22">
        <f t="shared" si="31"/>
        <v>0</v>
      </c>
      <c r="U44" s="24">
        <f t="shared" si="32"/>
        <v>0</v>
      </c>
      <c r="V44" s="20">
        <v>0</v>
      </c>
      <c r="W44" s="21">
        <v>0</v>
      </c>
    </row>
    <row r="45" spans="1:23" ht="12.95" customHeight="1" x14ac:dyDescent="0.25">
      <c r="A45" s="18" t="s">
        <v>67</v>
      </c>
      <c r="B45" s="19">
        <v>0</v>
      </c>
      <c r="C45" s="19">
        <v>0</v>
      </c>
      <c r="D45" s="19"/>
      <c r="E45" s="19">
        <f t="shared" si="26"/>
        <v>0</v>
      </c>
      <c r="F45" s="20">
        <v>0</v>
      </c>
      <c r="G45" s="21">
        <v>0</v>
      </c>
      <c r="H45" s="20"/>
      <c r="I45" s="21"/>
      <c r="J45" s="20"/>
      <c r="K45" s="21"/>
      <c r="L45" s="20"/>
      <c r="M45" s="21"/>
      <c r="N45" s="20"/>
      <c r="O45" s="21"/>
      <c r="P45" s="20">
        <f t="shared" si="27"/>
        <v>0</v>
      </c>
      <c r="Q45" s="21">
        <f t="shared" si="28"/>
        <v>0</v>
      </c>
      <c r="R45" s="22">
        <f t="shared" si="29"/>
        <v>0</v>
      </c>
      <c r="S45" s="23">
        <f t="shared" si="30"/>
        <v>0</v>
      </c>
      <c r="T45" s="22">
        <f t="shared" si="31"/>
        <v>0</v>
      </c>
      <c r="U45" s="24">
        <f t="shared" si="32"/>
        <v>0</v>
      </c>
      <c r="V45" s="20">
        <v>0</v>
      </c>
      <c r="W45" s="21" t="s">
        <v>1</v>
      </c>
    </row>
    <row r="46" spans="1:23" ht="12.95" customHeight="1" x14ac:dyDescent="0.25">
      <c r="A46" s="18" t="s">
        <v>68</v>
      </c>
      <c r="B46" s="19">
        <v>0</v>
      </c>
      <c r="C46" s="19">
        <v>0</v>
      </c>
      <c r="D46" s="19"/>
      <c r="E46" s="19">
        <f t="shared" si="26"/>
        <v>0</v>
      </c>
      <c r="F46" s="20">
        <v>0</v>
      </c>
      <c r="G46" s="21">
        <v>0</v>
      </c>
      <c r="H46" s="20"/>
      <c r="I46" s="21"/>
      <c r="J46" s="20"/>
      <c r="K46" s="21"/>
      <c r="L46" s="20"/>
      <c r="M46" s="21"/>
      <c r="N46" s="20"/>
      <c r="O46" s="21"/>
      <c r="P46" s="20">
        <f t="shared" si="27"/>
        <v>0</v>
      </c>
      <c r="Q46" s="21">
        <f t="shared" si="28"/>
        <v>0</v>
      </c>
      <c r="R46" s="22">
        <f t="shared" si="29"/>
        <v>0</v>
      </c>
      <c r="S46" s="23">
        <f t="shared" si="30"/>
        <v>0</v>
      </c>
      <c r="T46" s="22">
        <f t="shared" si="31"/>
        <v>0</v>
      </c>
      <c r="U46" s="24">
        <f t="shared" si="32"/>
        <v>0</v>
      </c>
      <c r="V46" s="20">
        <v>0</v>
      </c>
      <c r="W46" s="21" t="s">
        <v>1</v>
      </c>
    </row>
    <row r="47" spans="1:23" ht="12.95" hidden="1" customHeight="1" x14ac:dyDescent="0.25">
      <c r="A47" s="18" t="s">
        <v>69</v>
      </c>
      <c r="B47" s="19">
        <v>0</v>
      </c>
      <c r="C47" s="19">
        <v>0</v>
      </c>
      <c r="D47" s="19"/>
      <c r="E47" s="19">
        <f t="shared" si="26"/>
        <v>0</v>
      </c>
      <c r="F47" s="20">
        <v>0</v>
      </c>
      <c r="G47" s="21">
        <v>0</v>
      </c>
      <c r="H47" s="20"/>
      <c r="I47" s="21"/>
      <c r="J47" s="20"/>
      <c r="K47" s="21"/>
      <c r="L47" s="20"/>
      <c r="M47" s="21"/>
      <c r="N47" s="20"/>
      <c r="O47" s="21"/>
      <c r="P47" s="20">
        <f t="shared" si="27"/>
        <v>0</v>
      </c>
      <c r="Q47" s="21">
        <f t="shared" si="28"/>
        <v>0</v>
      </c>
      <c r="R47" s="22">
        <f t="shared" si="29"/>
        <v>0</v>
      </c>
      <c r="S47" s="23">
        <f t="shared" si="30"/>
        <v>0</v>
      </c>
      <c r="T47" s="22">
        <f t="shared" si="31"/>
        <v>0</v>
      </c>
      <c r="U47" s="24">
        <f t="shared" si="32"/>
        <v>0</v>
      </c>
      <c r="V47" s="20">
        <v>0</v>
      </c>
      <c r="W47" s="21" t="s">
        <v>1</v>
      </c>
    </row>
    <row r="48" spans="1:23" ht="12.95" customHeight="1" x14ac:dyDescent="0.25">
      <c r="A48" s="18" t="s">
        <v>70</v>
      </c>
      <c r="B48" s="19">
        <v>0</v>
      </c>
      <c r="C48" s="19">
        <v>0</v>
      </c>
      <c r="D48" s="19"/>
      <c r="E48" s="19">
        <f t="shared" si="26"/>
        <v>0</v>
      </c>
      <c r="F48" s="20">
        <v>0</v>
      </c>
      <c r="G48" s="21">
        <v>0</v>
      </c>
      <c r="H48" s="20"/>
      <c r="I48" s="21"/>
      <c r="J48" s="20"/>
      <c r="K48" s="21"/>
      <c r="L48" s="20"/>
      <c r="M48" s="21"/>
      <c r="N48" s="20"/>
      <c r="O48" s="21"/>
      <c r="P48" s="20">
        <f t="shared" si="27"/>
        <v>0</v>
      </c>
      <c r="Q48" s="21">
        <f t="shared" si="28"/>
        <v>0</v>
      </c>
      <c r="R48" s="22">
        <f t="shared" si="29"/>
        <v>0</v>
      </c>
      <c r="S48" s="23">
        <f t="shared" si="30"/>
        <v>0</v>
      </c>
      <c r="T48" s="22">
        <f t="shared" si="31"/>
        <v>0</v>
      </c>
      <c r="U48" s="24">
        <f t="shared" si="32"/>
        <v>0</v>
      </c>
      <c r="V48" s="20">
        <v>0</v>
      </c>
      <c r="W48" s="21" t="s">
        <v>1</v>
      </c>
    </row>
    <row r="49" spans="1:23" ht="12.95" customHeight="1" x14ac:dyDescent="0.25">
      <c r="A49" s="18" t="s">
        <v>71</v>
      </c>
      <c r="B49" s="19">
        <v>0</v>
      </c>
      <c r="C49" s="19">
        <v>0</v>
      </c>
      <c r="D49" s="19"/>
      <c r="E49" s="19">
        <f t="shared" si="26"/>
        <v>0</v>
      </c>
      <c r="F49" s="20">
        <v>0</v>
      </c>
      <c r="G49" s="21">
        <v>0</v>
      </c>
      <c r="H49" s="20"/>
      <c r="I49" s="21"/>
      <c r="J49" s="20"/>
      <c r="K49" s="21"/>
      <c r="L49" s="20"/>
      <c r="M49" s="21"/>
      <c r="N49" s="20"/>
      <c r="O49" s="21"/>
      <c r="P49" s="20">
        <f t="shared" si="27"/>
        <v>0</v>
      </c>
      <c r="Q49" s="21">
        <f t="shared" si="28"/>
        <v>0</v>
      </c>
      <c r="R49" s="22">
        <f t="shared" si="29"/>
        <v>0</v>
      </c>
      <c r="S49" s="23">
        <f t="shared" si="30"/>
        <v>0</v>
      </c>
      <c r="T49" s="22">
        <f t="shared" si="31"/>
        <v>0</v>
      </c>
      <c r="U49" s="24">
        <f t="shared" si="32"/>
        <v>0</v>
      </c>
      <c r="V49" s="20">
        <v>0</v>
      </c>
      <c r="W49" s="21" t="s">
        <v>1</v>
      </c>
    </row>
    <row r="50" spans="1:23" ht="12.95" customHeight="1" x14ac:dyDescent="0.25">
      <c r="A50" s="18" t="s">
        <v>72</v>
      </c>
      <c r="B50" s="19">
        <v>0</v>
      </c>
      <c r="C50" s="19">
        <v>0</v>
      </c>
      <c r="D50" s="19"/>
      <c r="E50" s="19">
        <f t="shared" si="26"/>
        <v>0</v>
      </c>
      <c r="F50" s="20">
        <v>0</v>
      </c>
      <c r="G50" s="21">
        <v>0</v>
      </c>
      <c r="H50" s="20"/>
      <c r="I50" s="21"/>
      <c r="J50" s="20"/>
      <c r="K50" s="21"/>
      <c r="L50" s="20"/>
      <c r="M50" s="21"/>
      <c r="N50" s="20"/>
      <c r="O50" s="21"/>
      <c r="P50" s="20">
        <f t="shared" si="27"/>
        <v>0</v>
      </c>
      <c r="Q50" s="21">
        <f t="shared" si="28"/>
        <v>0</v>
      </c>
      <c r="R50" s="22">
        <f t="shared" si="29"/>
        <v>0</v>
      </c>
      <c r="S50" s="23">
        <f t="shared" si="30"/>
        <v>0</v>
      </c>
      <c r="T50" s="22">
        <f t="shared" si="31"/>
        <v>0</v>
      </c>
      <c r="U50" s="24">
        <f t="shared" si="32"/>
        <v>0</v>
      </c>
      <c r="V50" s="20">
        <v>0</v>
      </c>
      <c r="W50" s="21" t="s">
        <v>1</v>
      </c>
    </row>
    <row r="51" spans="1:23" ht="12.95" customHeight="1" x14ac:dyDescent="0.25">
      <c r="A51" s="18" t="s">
        <v>73</v>
      </c>
      <c r="B51" s="19">
        <v>527000000</v>
      </c>
      <c r="C51" s="19">
        <v>0</v>
      </c>
      <c r="D51" s="19"/>
      <c r="E51" s="19">
        <f t="shared" si="26"/>
        <v>527000000</v>
      </c>
      <c r="F51" s="20">
        <v>527000000</v>
      </c>
      <c r="G51" s="21">
        <v>208448000</v>
      </c>
      <c r="H51" s="20">
        <v>46226000</v>
      </c>
      <c r="I51" s="21">
        <v>27378959</v>
      </c>
      <c r="J51" s="20">
        <v>111847000</v>
      </c>
      <c r="K51" s="21">
        <v>102563694</v>
      </c>
      <c r="L51" s="20"/>
      <c r="M51" s="21"/>
      <c r="N51" s="20"/>
      <c r="O51" s="21"/>
      <c r="P51" s="20">
        <f t="shared" si="27"/>
        <v>158073000</v>
      </c>
      <c r="Q51" s="21">
        <f t="shared" si="28"/>
        <v>129942653</v>
      </c>
      <c r="R51" s="22">
        <f t="shared" si="29"/>
        <v>141.9569073681478</v>
      </c>
      <c r="S51" s="23">
        <f t="shared" si="30"/>
        <v>274.60771974566308</v>
      </c>
      <c r="T51" s="22">
        <f t="shared" si="31"/>
        <v>29.994876660341557</v>
      </c>
      <c r="U51" s="24">
        <f t="shared" si="32"/>
        <v>24.65704990512334</v>
      </c>
      <c r="V51" s="20">
        <v>0</v>
      </c>
      <c r="W51" s="21">
        <v>0</v>
      </c>
    </row>
    <row r="52" spans="1:23" ht="12.95" customHeight="1" x14ac:dyDescent="0.25">
      <c r="A52" s="18" t="s">
        <v>74</v>
      </c>
      <c r="B52" s="19">
        <v>0</v>
      </c>
      <c r="C52" s="19">
        <v>0</v>
      </c>
      <c r="D52" s="19"/>
      <c r="E52" s="19">
        <f t="shared" si="26"/>
        <v>0</v>
      </c>
      <c r="F52" s="20">
        <v>0</v>
      </c>
      <c r="G52" s="21">
        <v>0</v>
      </c>
      <c r="H52" s="20"/>
      <c r="I52" s="21"/>
      <c r="J52" s="20"/>
      <c r="K52" s="21"/>
      <c r="L52" s="20"/>
      <c r="M52" s="21"/>
      <c r="N52" s="20"/>
      <c r="O52" s="21"/>
      <c r="P52" s="20">
        <f t="shared" si="27"/>
        <v>0</v>
      </c>
      <c r="Q52" s="21">
        <f t="shared" si="28"/>
        <v>0</v>
      </c>
      <c r="R52" s="22">
        <f t="shared" si="29"/>
        <v>0</v>
      </c>
      <c r="S52" s="23">
        <f t="shared" si="30"/>
        <v>0</v>
      </c>
      <c r="T52" s="22">
        <f t="shared" si="31"/>
        <v>0</v>
      </c>
      <c r="U52" s="24">
        <f t="shared" si="32"/>
        <v>0</v>
      </c>
      <c r="V52" s="20">
        <v>0</v>
      </c>
      <c r="W52" s="21">
        <v>0</v>
      </c>
    </row>
    <row r="53" spans="1:23" ht="12.95" customHeight="1" x14ac:dyDescent="0.25">
      <c r="A53" s="25" t="s">
        <v>42</v>
      </c>
      <c r="B53" s="26">
        <f>SUM(B42:B52)</f>
        <v>1360544000</v>
      </c>
      <c r="C53" s="26">
        <f>SUM(C42:C52)</f>
        <v>0</v>
      </c>
      <c r="D53" s="26"/>
      <c r="E53" s="26">
        <f t="shared" si="26"/>
        <v>1360544000</v>
      </c>
      <c r="F53" s="27">
        <f t="shared" ref="F53:O53" si="33">SUM(F42:F52)</f>
        <v>1360544000</v>
      </c>
      <c r="G53" s="28">
        <f t="shared" si="33"/>
        <v>319476000</v>
      </c>
      <c r="H53" s="27">
        <f t="shared" si="33"/>
        <v>62750000</v>
      </c>
      <c r="I53" s="28">
        <f t="shared" si="33"/>
        <v>45677083</v>
      </c>
      <c r="J53" s="27">
        <f t="shared" si="33"/>
        <v>163552000</v>
      </c>
      <c r="K53" s="28">
        <f t="shared" si="33"/>
        <v>175502074</v>
      </c>
      <c r="L53" s="27">
        <f t="shared" si="33"/>
        <v>0</v>
      </c>
      <c r="M53" s="28">
        <f t="shared" si="33"/>
        <v>0</v>
      </c>
      <c r="N53" s="27">
        <f t="shared" si="33"/>
        <v>0</v>
      </c>
      <c r="O53" s="28">
        <f t="shared" si="33"/>
        <v>0</v>
      </c>
      <c r="P53" s="27">
        <f t="shared" si="27"/>
        <v>226302000</v>
      </c>
      <c r="Q53" s="28">
        <f t="shared" si="28"/>
        <v>221179157</v>
      </c>
      <c r="R53" s="29">
        <f t="shared" si="29"/>
        <v>160.64063745019922</v>
      </c>
      <c r="S53" s="30">
        <f t="shared" si="30"/>
        <v>284.22347153823284</v>
      </c>
      <c r="T53" s="29">
        <f>IF((+$E43+$E45+$E47+$E48+$E51) =0,0,(P53   /(+$E43+$E45+$E47+$E48+$E51) )*100)</f>
        <v>22.443270004135556</v>
      </c>
      <c r="U53" s="31">
        <f>IF((+$E43+$E45+$E47+$E48+$E51) =0,0,(Q53   /(+$E43+$E45+$E47+$E48+$E51) )*100)</f>
        <v>21.93521727531391</v>
      </c>
      <c r="V53" s="27">
        <f>SUM(V42:V52)</f>
        <v>0</v>
      </c>
      <c r="W53" s="28">
        <f>SUM(W42:W52)</f>
        <v>0</v>
      </c>
    </row>
    <row r="54" spans="1:23" ht="12.95" customHeight="1" x14ac:dyDescent="0.25">
      <c r="A54" s="11" t="s">
        <v>75</v>
      </c>
      <c r="B54" s="32" t="s">
        <v>1</v>
      </c>
      <c r="C54" s="32"/>
      <c r="D54" s="32"/>
      <c r="E54" s="32"/>
      <c r="F54" s="33"/>
      <c r="G54" s="34"/>
      <c r="H54" s="33"/>
      <c r="I54" s="34"/>
      <c r="J54" s="33"/>
      <c r="K54" s="34"/>
      <c r="L54" s="33"/>
      <c r="M54" s="34"/>
      <c r="N54" s="33"/>
      <c r="O54" s="34"/>
      <c r="P54" s="33"/>
      <c r="Q54" s="34"/>
      <c r="R54" s="15"/>
      <c r="S54" s="16"/>
      <c r="T54" s="15"/>
      <c r="U54" s="17"/>
      <c r="V54" s="33"/>
      <c r="W54" s="34"/>
    </row>
    <row r="55" spans="1:23" ht="12.95" customHeight="1" x14ac:dyDescent="0.25">
      <c r="A55" s="35" t="s">
        <v>76</v>
      </c>
      <c r="B55" s="19">
        <v>0</v>
      </c>
      <c r="C55" s="19">
        <v>0</v>
      </c>
      <c r="D55" s="19"/>
      <c r="E55" s="19">
        <f>$B55      +$C55      +$D55</f>
        <v>0</v>
      </c>
      <c r="F55" s="20">
        <v>0</v>
      </c>
      <c r="G55" s="21">
        <v>0</v>
      </c>
      <c r="H55" s="20"/>
      <c r="I55" s="21"/>
      <c r="J55" s="20"/>
      <c r="K55" s="21"/>
      <c r="L55" s="20"/>
      <c r="M55" s="21"/>
      <c r="N55" s="20"/>
      <c r="O55" s="21"/>
      <c r="P55" s="20">
        <f>$H55      +$J55      +$L55      +$N55</f>
        <v>0</v>
      </c>
      <c r="Q55" s="21">
        <f>$I55      +$K55      +$M55      +$O55</f>
        <v>0</v>
      </c>
      <c r="R55" s="22">
        <f>IF(($H55      =0),0,((($J55      -$H55      )/$H55      )*100))</f>
        <v>0</v>
      </c>
      <c r="S55" s="23">
        <f>IF(($I55      =0),0,((($K55      -$I55      )/$I55      )*100))</f>
        <v>0</v>
      </c>
      <c r="T55" s="22">
        <f>IF(($E55      =0),0,(($P55      /$E55      )*100))</f>
        <v>0</v>
      </c>
      <c r="U55" s="24">
        <f>IF(($E55      =0),0,(($Q55      /$E55      )*100))</f>
        <v>0</v>
      </c>
      <c r="V55" s="20">
        <v>0</v>
      </c>
      <c r="W55" s="21" t="s">
        <v>1</v>
      </c>
    </row>
    <row r="56" spans="1:23" ht="12.95" customHeight="1" x14ac:dyDescent="0.25">
      <c r="A56" s="35" t="s">
        <v>77</v>
      </c>
      <c r="B56" s="19">
        <v>0</v>
      </c>
      <c r="C56" s="19">
        <v>0</v>
      </c>
      <c r="D56" s="19"/>
      <c r="E56" s="19">
        <f>$B56      +$C56      +$D56</f>
        <v>0</v>
      </c>
      <c r="F56" s="20">
        <v>0</v>
      </c>
      <c r="G56" s="21">
        <v>0</v>
      </c>
      <c r="H56" s="20"/>
      <c r="I56" s="21"/>
      <c r="J56" s="20"/>
      <c r="K56" s="21"/>
      <c r="L56" s="20"/>
      <c r="M56" s="21"/>
      <c r="N56" s="20"/>
      <c r="O56" s="21"/>
      <c r="P56" s="20">
        <f>$H56      +$J56      +$L56      +$N56</f>
        <v>0</v>
      </c>
      <c r="Q56" s="21">
        <f>$I56      +$K56      +$M56      +$O56</f>
        <v>0</v>
      </c>
      <c r="R56" s="22">
        <f>IF(($H56      =0),0,((($J56      -$H56      )/$H56      )*100))</f>
        <v>0</v>
      </c>
      <c r="S56" s="23">
        <f>IF(($I56      =0),0,((($K56      -$I56      )/$I56      )*100))</f>
        <v>0</v>
      </c>
      <c r="T56" s="22">
        <f>IF(($E56      =0),0,(($P56      /$E56      )*100))</f>
        <v>0</v>
      </c>
      <c r="U56" s="24">
        <f>IF(($E56      =0),0,(($Q56      /$E56      )*100))</f>
        <v>0</v>
      </c>
      <c r="V56" s="20">
        <v>0</v>
      </c>
      <c r="W56" s="21" t="s">
        <v>1</v>
      </c>
    </row>
    <row r="57" spans="1:23" ht="12.95" hidden="1" customHeight="1" x14ac:dyDescent="0.25">
      <c r="A57" s="35" t="s">
        <v>78</v>
      </c>
      <c r="B57" s="19">
        <v>0</v>
      </c>
      <c r="C57" s="19">
        <v>0</v>
      </c>
      <c r="D57" s="19"/>
      <c r="E57" s="19">
        <f>$B57      +$C57      +$D57</f>
        <v>0</v>
      </c>
      <c r="F57" s="20">
        <v>0</v>
      </c>
      <c r="G57" s="21">
        <v>0</v>
      </c>
      <c r="H57" s="20"/>
      <c r="I57" s="21"/>
      <c r="J57" s="20"/>
      <c r="K57" s="21"/>
      <c r="L57" s="20"/>
      <c r="M57" s="21"/>
      <c r="N57" s="20"/>
      <c r="O57" s="21"/>
      <c r="P57" s="20">
        <f>$H57      +$J57      +$L57      +$N57</f>
        <v>0</v>
      </c>
      <c r="Q57" s="21">
        <f>$I57      +$K57      +$M57      +$O57</f>
        <v>0</v>
      </c>
      <c r="R57" s="22">
        <f>IF(($H57      =0),0,((($J57      -$H57      )/$H57      )*100))</f>
        <v>0</v>
      </c>
      <c r="S57" s="23">
        <f>IF(($I57      =0),0,((($K57      -$I57      )/$I57      )*100))</f>
        <v>0</v>
      </c>
      <c r="T57" s="22">
        <f>IF(($E57      =0),0,(($P57      /$E57      )*100))</f>
        <v>0</v>
      </c>
      <c r="U57" s="24">
        <f>IF(($E57      =0),0,(($Q57      /$E57      )*100))</f>
        <v>0</v>
      </c>
      <c r="V57" s="20">
        <v>0</v>
      </c>
      <c r="W57" s="21" t="s">
        <v>1</v>
      </c>
    </row>
    <row r="58" spans="1:23" ht="12.95" hidden="1" customHeight="1" x14ac:dyDescent="0.25">
      <c r="A58" s="18" t="s">
        <v>79</v>
      </c>
      <c r="B58" s="19">
        <v>0</v>
      </c>
      <c r="C58" s="19">
        <v>0</v>
      </c>
      <c r="D58" s="19"/>
      <c r="E58" s="19">
        <f>$B58      +$C58      +$D58</f>
        <v>0</v>
      </c>
      <c r="F58" s="20">
        <v>0</v>
      </c>
      <c r="G58" s="21">
        <v>0</v>
      </c>
      <c r="H58" s="20"/>
      <c r="I58" s="21"/>
      <c r="J58" s="20"/>
      <c r="K58" s="21"/>
      <c r="L58" s="20"/>
      <c r="M58" s="21"/>
      <c r="N58" s="20"/>
      <c r="O58" s="21"/>
      <c r="P58" s="20">
        <f>$H58      +$J58      +$L58      +$N58</f>
        <v>0</v>
      </c>
      <c r="Q58" s="21">
        <f>$I58      +$K58      +$M58      +$O58</f>
        <v>0</v>
      </c>
      <c r="R58" s="22">
        <f>IF(($H58      =0),0,((($J58      -$H58      )/$H58      )*100))</f>
        <v>0</v>
      </c>
      <c r="S58" s="23">
        <f>IF(($I58      =0),0,((($K58      -$I58      )/$I58      )*100))</f>
        <v>0</v>
      </c>
      <c r="T58" s="22">
        <f>IF(($E58      =0),0,(($P58      /$E58      )*100))</f>
        <v>0</v>
      </c>
      <c r="U58" s="24">
        <f>IF(($E58      =0),0,(($Q58      /$E58      )*100))</f>
        <v>0</v>
      </c>
      <c r="V58" s="20">
        <v>0</v>
      </c>
      <c r="W58" s="21" t="s">
        <v>1</v>
      </c>
    </row>
    <row r="59" spans="1:23" ht="12.95" customHeight="1" x14ac:dyDescent="0.25">
      <c r="A59" s="36" t="s">
        <v>42</v>
      </c>
      <c r="B59" s="37">
        <f>SUM(B55:B58)</f>
        <v>0</v>
      </c>
      <c r="C59" s="37">
        <f>SUM(C55:C58)</f>
        <v>0</v>
      </c>
      <c r="D59" s="37"/>
      <c r="E59" s="37">
        <f>$B59      +$C59      +$D59</f>
        <v>0</v>
      </c>
      <c r="F59" s="38">
        <f t="shared" ref="F59:O59" si="34">SUM(F55:F58)</f>
        <v>0</v>
      </c>
      <c r="G59" s="39">
        <f t="shared" si="34"/>
        <v>0</v>
      </c>
      <c r="H59" s="38">
        <f t="shared" si="34"/>
        <v>0</v>
      </c>
      <c r="I59" s="39">
        <f t="shared" si="34"/>
        <v>0</v>
      </c>
      <c r="J59" s="38">
        <f t="shared" si="34"/>
        <v>0</v>
      </c>
      <c r="K59" s="39">
        <f t="shared" si="34"/>
        <v>0</v>
      </c>
      <c r="L59" s="38">
        <f t="shared" si="34"/>
        <v>0</v>
      </c>
      <c r="M59" s="39">
        <f t="shared" si="34"/>
        <v>0</v>
      </c>
      <c r="N59" s="38">
        <f t="shared" si="34"/>
        <v>0</v>
      </c>
      <c r="O59" s="39">
        <f t="shared" si="34"/>
        <v>0</v>
      </c>
      <c r="P59" s="38">
        <f>$H59      +$J59      +$L59      +$N59</f>
        <v>0</v>
      </c>
      <c r="Q59" s="39">
        <f>$I59      +$K59      +$M59      +$O59</f>
        <v>0</v>
      </c>
      <c r="R59" s="40">
        <f>IF(($H59      =0),0,((($J59      -$H59      )/$H59      )*100))</f>
        <v>0</v>
      </c>
      <c r="S59" s="41">
        <f>IF(($I59      =0),0,((($K59      -$I59      )/$I59      )*100))</f>
        <v>0</v>
      </c>
      <c r="T59" s="40">
        <f>IF($E59   =0,0,($P59   /$E59   )*100)</f>
        <v>0</v>
      </c>
      <c r="U59" s="42">
        <f>IF($E59   =0,0,($Q59   /$E59   )*100)</f>
        <v>0</v>
      </c>
      <c r="V59" s="38">
        <f>SUM(V55:V58)</f>
        <v>0</v>
      </c>
      <c r="W59" s="39" t="s">
        <v>1</v>
      </c>
    </row>
    <row r="60" spans="1:23" ht="12.95" customHeight="1" x14ac:dyDescent="0.25">
      <c r="A60" s="11" t="s">
        <v>80</v>
      </c>
      <c r="B60" s="32" t="s">
        <v>1</v>
      </c>
      <c r="C60" s="32"/>
      <c r="D60" s="32"/>
      <c r="E60" s="32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15"/>
      <c r="S60" s="16"/>
      <c r="T60" s="15"/>
      <c r="U60" s="17"/>
      <c r="V60" s="33"/>
      <c r="W60" s="34"/>
    </row>
    <row r="61" spans="1:23" ht="12.95" customHeight="1" x14ac:dyDescent="0.25">
      <c r="A61" s="18" t="s">
        <v>81</v>
      </c>
      <c r="B61" s="19">
        <v>0</v>
      </c>
      <c r="C61" s="19">
        <v>0</v>
      </c>
      <c r="D61" s="19"/>
      <c r="E61" s="19">
        <f t="shared" ref="E61:E67" si="35">$B61      +$C61      +$D61</f>
        <v>0</v>
      </c>
      <c r="F61" s="20">
        <v>0</v>
      </c>
      <c r="G61" s="21">
        <v>0</v>
      </c>
      <c r="H61" s="20"/>
      <c r="I61" s="21"/>
      <c r="J61" s="20"/>
      <c r="K61" s="21"/>
      <c r="L61" s="20"/>
      <c r="M61" s="21"/>
      <c r="N61" s="20"/>
      <c r="O61" s="21"/>
      <c r="P61" s="20">
        <f t="shared" ref="P61:P67" si="36">$H61      +$J61      +$L61      +$N61</f>
        <v>0</v>
      </c>
      <c r="Q61" s="21">
        <f t="shared" ref="Q61:Q67" si="37">$I61      +$K61      +$M61      +$O61</f>
        <v>0</v>
      </c>
      <c r="R61" s="22">
        <f t="shared" ref="R61:R67" si="38">IF(($H61      =0),0,((($J61      -$H61      )/$H61      )*100))</f>
        <v>0</v>
      </c>
      <c r="S61" s="23">
        <f t="shared" ref="S61:S67" si="39">IF(($I61      =0),0,((($K61      -$I61      )/$I61      )*100))</f>
        <v>0</v>
      </c>
      <c r="T61" s="22">
        <f t="shared" ref="T61:T65" si="40">IF(($E61      =0),0,(($P61      /$E61      )*100))</f>
        <v>0</v>
      </c>
      <c r="U61" s="24">
        <f t="shared" ref="U61:U65" si="41">IF(($E61      =0),0,(($Q61      /$E61      )*100))</f>
        <v>0</v>
      </c>
      <c r="V61" s="20">
        <v>0</v>
      </c>
      <c r="W61" s="21" t="s">
        <v>1</v>
      </c>
    </row>
    <row r="62" spans="1:23" ht="12.95" customHeight="1" x14ac:dyDescent="0.25">
      <c r="A62" s="18" t="s">
        <v>82</v>
      </c>
      <c r="B62" s="19">
        <v>0</v>
      </c>
      <c r="C62" s="19">
        <v>0</v>
      </c>
      <c r="D62" s="19"/>
      <c r="E62" s="19">
        <f t="shared" si="35"/>
        <v>0</v>
      </c>
      <c r="F62" s="20">
        <v>0</v>
      </c>
      <c r="G62" s="21">
        <v>0</v>
      </c>
      <c r="H62" s="20"/>
      <c r="I62" s="21"/>
      <c r="J62" s="20"/>
      <c r="K62" s="21"/>
      <c r="L62" s="20"/>
      <c r="M62" s="21"/>
      <c r="N62" s="20"/>
      <c r="O62" s="21"/>
      <c r="P62" s="20">
        <f t="shared" si="36"/>
        <v>0</v>
      </c>
      <c r="Q62" s="21">
        <f t="shared" si="37"/>
        <v>0</v>
      </c>
      <c r="R62" s="22">
        <f t="shared" si="38"/>
        <v>0</v>
      </c>
      <c r="S62" s="23">
        <f t="shared" si="39"/>
        <v>0</v>
      </c>
      <c r="T62" s="22">
        <f t="shared" si="40"/>
        <v>0</v>
      </c>
      <c r="U62" s="24">
        <f t="shared" si="41"/>
        <v>0</v>
      </c>
      <c r="V62" s="20">
        <v>0</v>
      </c>
      <c r="W62" s="21" t="s">
        <v>1</v>
      </c>
    </row>
    <row r="63" spans="1:23" ht="12.95" customHeight="1" x14ac:dyDescent="0.25">
      <c r="A63" s="18" t="s">
        <v>83</v>
      </c>
      <c r="B63" s="19">
        <v>0</v>
      </c>
      <c r="C63" s="19">
        <v>0</v>
      </c>
      <c r="D63" s="19"/>
      <c r="E63" s="19">
        <f t="shared" si="35"/>
        <v>0</v>
      </c>
      <c r="F63" s="20">
        <v>0</v>
      </c>
      <c r="G63" s="21">
        <v>0</v>
      </c>
      <c r="H63" s="20"/>
      <c r="I63" s="21"/>
      <c r="J63" s="20"/>
      <c r="K63" s="21"/>
      <c r="L63" s="20"/>
      <c r="M63" s="21"/>
      <c r="N63" s="20"/>
      <c r="O63" s="21"/>
      <c r="P63" s="20">
        <f t="shared" si="36"/>
        <v>0</v>
      </c>
      <c r="Q63" s="21">
        <f t="shared" si="37"/>
        <v>0</v>
      </c>
      <c r="R63" s="22">
        <f t="shared" si="38"/>
        <v>0</v>
      </c>
      <c r="S63" s="23">
        <f t="shared" si="39"/>
        <v>0</v>
      </c>
      <c r="T63" s="22">
        <f t="shared" si="40"/>
        <v>0</v>
      </c>
      <c r="U63" s="24">
        <f t="shared" si="41"/>
        <v>0</v>
      </c>
      <c r="V63" s="20">
        <v>0</v>
      </c>
      <c r="W63" s="21" t="s">
        <v>1</v>
      </c>
    </row>
    <row r="64" spans="1:23" ht="12.95" customHeight="1" x14ac:dyDescent="0.25">
      <c r="A64" s="18" t="s">
        <v>84</v>
      </c>
      <c r="B64" s="19">
        <v>0</v>
      </c>
      <c r="C64" s="19">
        <v>0</v>
      </c>
      <c r="D64" s="19"/>
      <c r="E64" s="19">
        <f t="shared" si="35"/>
        <v>0</v>
      </c>
      <c r="F64" s="20">
        <v>0</v>
      </c>
      <c r="G64" s="21">
        <v>0</v>
      </c>
      <c r="H64" s="20"/>
      <c r="I64" s="21"/>
      <c r="J64" s="20"/>
      <c r="K64" s="21"/>
      <c r="L64" s="20"/>
      <c r="M64" s="21"/>
      <c r="N64" s="20"/>
      <c r="O64" s="21"/>
      <c r="P64" s="20">
        <f t="shared" si="36"/>
        <v>0</v>
      </c>
      <c r="Q64" s="21">
        <f t="shared" si="37"/>
        <v>0</v>
      </c>
      <c r="R64" s="22">
        <f t="shared" si="38"/>
        <v>0</v>
      </c>
      <c r="S64" s="23">
        <f t="shared" si="39"/>
        <v>0</v>
      </c>
      <c r="T64" s="22">
        <f t="shared" si="40"/>
        <v>0</v>
      </c>
      <c r="U64" s="24">
        <f t="shared" si="41"/>
        <v>0</v>
      </c>
      <c r="V64" s="20">
        <v>0</v>
      </c>
      <c r="W64" s="21">
        <v>0</v>
      </c>
    </row>
    <row r="65" spans="1:23" ht="12.95" customHeight="1" x14ac:dyDescent="0.25">
      <c r="A65" s="18" t="s">
        <v>85</v>
      </c>
      <c r="B65" s="19">
        <v>582303000</v>
      </c>
      <c r="C65" s="19">
        <v>0</v>
      </c>
      <c r="D65" s="19"/>
      <c r="E65" s="19">
        <f t="shared" si="35"/>
        <v>582303000</v>
      </c>
      <c r="F65" s="20">
        <v>582303000</v>
      </c>
      <c r="G65" s="21">
        <v>139980000</v>
      </c>
      <c r="H65" s="20">
        <v>13830000</v>
      </c>
      <c r="I65" s="21">
        <v>578411</v>
      </c>
      <c r="J65" s="20"/>
      <c r="K65" s="21">
        <v>22625984</v>
      </c>
      <c r="L65" s="20"/>
      <c r="M65" s="21"/>
      <c r="N65" s="20"/>
      <c r="O65" s="21"/>
      <c r="P65" s="20">
        <f t="shared" si="36"/>
        <v>13830000</v>
      </c>
      <c r="Q65" s="21">
        <f t="shared" si="37"/>
        <v>23204395</v>
      </c>
      <c r="R65" s="22">
        <f t="shared" si="38"/>
        <v>-100</v>
      </c>
      <c r="S65" s="23">
        <f t="shared" si="39"/>
        <v>3811.7485663308612</v>
      </c>
      <c r="T65" s="22">
        <f t="shared" si="40"/>
        <v>2.3750521635643298</v>
      </c>
      <c r="U65" s="24">
        <f t="shared" si="41"/>
        <v>3.9849348191577239</v>
      </c>
      <c r="V65" s="20">
        <v>0</v>
      </c>
      <c r="W65" s="21">
        <v>0</v>
      </c>
    </row>
    <row r="66" spans="1:23" ht="12.95" customHeight="1" x14ac:dyDescent="0.25">
      <c r="A66" s="25" t="s">
        <v>42</v>
      </c>
      <c r="B66" s="26">
        <f>SUM(B61:B65)</f>
        <v>582303000</v>
      </c>
      <c r="C66" s="26">
        <f>SUM(C61:C65)</f>
        <v>0</v>
      </c>
      <c r="D66" s="26"/>
      <c r="E66" s="26">
        <f t="shared" si="35"/>
        <v>582303000</v>
      </c>
      <c r="F66" s="27">
        <f t="shared" ref="F66:O66" si="42">SUM(F61:F65)</f>
        <v>582303000</v>
      </c>
      <c r="G66" s="28">
        <f t="shared" si="42"/>
        <v>139980000</v>
      </c>
      <c r="H66" s="27">
        <f t="shared" si="42"/>
        <v>13830000</v>
      </c>
      <c r="I66" s="28">
        <f t="shared" si="42"/>
        <v>578411</v>
      </c>
      <c r="J66" s="27">
        <f t="shared" si="42"/>
        <v>0</v>
      </c>
      <c r="K66" s="28">
        <f t="shared" si="42"/>
        <v>22625984</v>
      </c>
      <c r="L66" s="27">
        <f t="shared" si="42"/>
        <v>0</v>
      </c>
      <c r="M66" s="28">
        <f t="shared" si="42"/>
        <v>0</v>
      </c>
      <c r="N66" s="27">
        <f t="shared" si="42"/>
        <v>0</v>
      </c>
      <c r="O66" s="28">
        <f t="shared" si="42"/>
        <v>0</v>
      </c>
      <c r="P66" s="27">
        <f t="shared" si="36"/>
        <v>13830000</v>
      </c>
      <c r="Q66" s="28">
        <f t="shared" si="37"/>
        <v>23204395</v>
      </c>
      <c r="R66" s="29">
        <f t="shared" si="38"/>
        <v>-100</v>
      </c>
      <c r="S66" s="30">
        <f t="shared" si="39"/>
        <v>3811.7485663308612</v>
      </c>
      <c r="T66" s="29">
        <f>IF((+$E61+$E63+$E64++$E65) =0,0,(P66   /(+$E61+$E63+$E64+$E65) )*100)</f>
        <v>2.3750521635643298</v>
      </c>
      <c r="U66" s="31">
        <f>IF((+$E61+$E63+$E65) =0,0,(Q66  /(+$E61+$E63+$E65) )*100)</f>
        <v>3.9849348191577239</v>
      </c>
      <c r="V66" s="27">
        <f>SUM(V61:V65)</f>
        <v>0</v>
      </c>
      <c r="W66" s="28">
        <f>SUM(W61:W65)</f>
        <v>0</v>
      </c>
    </row>
    <row r="67" spans="1:23" ht="12.95" customHeight="1" x14ac:dyDescent="0.25">
      <c r="A67" s="43" t="s">
        <v>86</v>
      </c>
      <c r="B67" s="44">
        <f>SUM(B9:B15,B18:B23,B26:B29,B32,B35:B39,B42:B52,B55:B58,B61:B65)</f>
        <v>3536111000</v>
      </c>
      <c r="C67" s="44">
        <f>SUM(C9:C15,C18:C23,C26:C29,C32,C35:C39,C42:C52,C55:C58,C61:C65)</f>
        <v>0</v>
      </c>
      <c r="D67" s="44"/>
      <c r="E67" s="44">
        <f t="shared" si="35"/>
        <v>3536111000</v>
      </c>
      <c r="F67" s="45">
        <f t="shared" ref="F67:O67" si="43">SUM(F9:F15,F18:F23,F26:F29,F32,F35:F39,F42:F52,F55:F58,F61:F65)</f>
        <v>3536111000</v>
      </c>
      <c r="G67" s="46">
        <f t="shared" si="43"/>
        <v>970281000</v>
      </c>
      <c r="H67" s="45">
        <f t="shared" si="43"/>
        <v>208965000</v>
      </c>
      <c r="I67" s="46">
        <f t="shared" si="43"/>
        <v>121769603</v>
      </c>
      <c r="J67" s="45">
        <f t="shared" si="43"/>
        <v>361456000</v>
      </c>
      <c r="K67" s="46">
        <f t="shared" si="43"/>
        <v>319944653</v>
      </c>
      <c r="L67" s="45">
        <f t="shared" si="43"/>
        <v>0</v>
      </c>
      <c r="M67" s="46">
        <f t="shared" si="43"/>
        <v>0</v>
      </c>
      <c r="N67" s="45">
        <f t="shared" si="43"/>
        <v>0</v>
      </c>
      <c r="O67" s="46">
        <f t="shared" si="43"/>
        <v>0</v>
      </c>
      <c r="P67" s="45">
        <f t="shared" si="36"/>
        <v>570421000</v>
      </c>
      <c r="Q67" s="46">
        <f t="shared" si="37"/>
        <v>441714256</v>
      </c>
      <c r="R67" s="47">
        <f t="shared" si="38"/>
        <v>72.974421553848728</v>
      </c>
      <c r="S67" s="48">
        <f t="shared" si="39"/>
        <v>162.74591122712292</v>
      </c>
      <c r="T67" s="47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22.771642843284649</v>
      </c>
      <c r="U67" s="47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17.633571128025096</v>
      </c>
      <c r="V67" s="45">
        <f>SUM(V9:V15,V18:V23,V26:V29,V32,V35:V39,V42:V52,V55:V58,V61:V65)</f>
        <v>0</v>
      </c>
      <c r="W67" s="46">
        <f>SUM(W9:W15,W18:W23,W26:W29,W32,W35:W39,W42:W52,W55:W58,W61:W65)</f>
        <v>0</v>
      </c>
    </row>
    <row r="68" spans="1:23" ht="12.95" customHeight="1" x14ac:dyDescent="0.25">
      <c r="A68" s="11" t="s">
        <v>43</v>
      </c>
      <c r="B68" s="32" t="s">
        <v>1</v>
      </c>
      <c r="C68" s="32"/>
      <c r="D68" s="32"/>
      <c r="E68" s="32"/>
      <c r="F68" s="33"/>
      <c r="G68" s="34"/>
      <c r="H68" s="33"/>
      <c r="I68" s="34"/>
      <c r="J68" s="33"/>
      <c r="K68" s="34"/>
      <c r="L68" s="33"/>
      <c r="M68" s="34"/>
      <c r="N68" s="33"/>
      <c r="O68" s="34"/>
      <c r="P68" s="33"/>
      <c r="Q68" s="34"/>
      <c r="R68" s="15"/>
      <c r="S68" s="16"/>
      <c r="T68" s="15"/>
      <c r="U68" s="17"/>
      <c r="V68" s="33"/>
      <c r="W68" s="34"/>
    </row>
    <row r="69" spans="1:23" s="50" customFormat="1" ht="12.95" customHeight="1" x14ac:dyDescent="0.25">
      <c r="A69" s="49" t="s">
        <v>87</v>
      </c>
      <c r="B69" s="19">
        <v>3226154000</v>
      </c>
      <c r="C69" s="19">
        <v>0</v>
      </c>
      <c r="D69" s="19"/>
      <c r="E69" s="19">
        <f>$B69      +$C69      +$D69</f>
        <v>3226154000</v>
      </c>
      <c r="F69" s="20">
        <v>3226154000</v>
      </c>
      <c r="G69" s="21">
        <v>1630627000</v>
      </c>
      <c r="H69" s="20">
        <v>533974000</v>
      </c>
      <c r="I69" s="21">
        <v>413965430</v>
      </c>
      <c r="J69" s="20">
        <v>640030000</v>
      </c>
      <c r="K69" s="21">
        <v>724560669</v>
      </c>
      <c r="L69" s="20"/>
      <c r="M69" s="21"/>
      <c r="N69" s="20"/>
      <c r="O69" s="21"/>
      <c r="P69" s="20">
        <f>$H69      +$J69      +$L69      +$N69</f>
        <v>1174004000</v>
      </c>
      <c r="Q69" s="21">
        <f>$I69      +$K69      +$M69      +$O69</f>
        <v>1138526099</v>
      </c>
      <c r="R69" s="22">
        <f>IF(($H69      =0),0,((($J69      -$H69      )/$H69      )*100))</f>
        <v>19.861641203504291</v>
      </c>
      <c r="S69" s="23">
        <f>IF(($I69      =0),0,((($K69      -$I69      )/$I69      )*100))</f>
        <v>75.029269714623268</v>
      </c>
      <c r="T69" s="22">
        <f>IF(($E69      =0),0,(($P69      /$E69      )*100))</f>
        <v>36.390203319494354</v>
      </c>
      <c r="U69" s="24">
        <f>IF(($E69      =0),0,(($Q69      /$E69      )*100))</f>
        <v>35.290506869789851</v>
      </c>
      <c r="V69" s="20">
        <v>0</v>
      </c>
      <c r="W69" s="21">
        <v>0</v>
      </c>
    </row>
    <row r="70" spans="1:23" ht="12.95" customHeight="1" x14ac:dyDescent="0.25">
      <c r="A70" s="36" t="s">
        <v>42</v>
      </c>
      <c r="B70" s="37">
        <f>B69</f>
        <v>3226154000</v>
      </c>
      <c r="C70" s="37">
        <f>C69</f>
        <v>0</v>
      </c>
      <c r="D70" s="37"/>
      <c r="E70" s="37">
        <f>$B70      +$C70      +$D70</f>
        <v>3226154000</v>
      </c>
      <c r="F70" s="38">
        <f t="shared" ref="F70:O70" si="44">F69</f>
        <v>3226154000</v>
      </c>
      <c r="G70" s="39">
        <f t="shared" si="44"/>
        <v>1630627000</v>
      </c>
      <c r="H70" s="38">
        <f t="shared" si="44"/>
        <v>533974000</v>
      </c>
      <c r="I70" s="39">
        <f t="shared" si="44"/>
        <v>413965430</v>
      </c>
      <c r="J70" s="38">
        <f t="shared" si="44"/>
        <v>640030000</v>
      </c>
      <c r="K70" s="39">
        <f t="shared" si="44"/>
        <v>724560669</v>
      </c>
      <c r="L70" s="38">
        <f t="shared" si="44"/>
        <v>0</v>
      </c>
      <c r="M70" s="39">
        <f t="shared" si="44"/>
        <v>0</v>
      </c>
      <c r="N70" s="38">
        <f t="shared" si="44"/>
        <v>0</v>
      </c>
      <c r="O70" s="39">
        <f t="shared" si="44"/>
        <v>0</v>
      </c>
      <c r="P70" s="38">
        <f>$H70      +$J70      +$L70      +$N70</f>
        <v>1174004000</v>
      </c>
      <c r="Q70" s="39">
        <f>$I70      +$K70      +$M70      +$O70</f>
        <v>1138526099</v>
      </c>
      <c r="R70" s="40">
        <f>IF(($H70      =0),0,((($J70      -$H70      )/$H70      )*100))</f>
        <v>19.861641203504291</v>
      </c>
      <c r="S70" s="41">
        <f>IF(($I70      =0),0,((($K70      -$I70      )/$I70      )*100))</f>
        <v>75.029269714623268</v>
      </c>
      <c r="T70" s="40">
        <f>IF($E70   =0,0,($P70   /$E70   )*100)</f>
        <v>36.390203319494354</v>
      </c>
      <c r="U70" s="42">
        <f>IF($E70   =0,0,($Q70   /$E70 )*100)</f>
        <v>35.290506869789851</v>
      </c>
      <c r="V70" s="38">
        <f>V69</f>
        <v>0</v>
      </c>
      <c r="W70" s="39">
        <f>W69</f>
        <v>0</v>
      </c>
    </row>
    <row r="71" spans="1:23" ht="12.95" customHeight="1" x14ac:dyDescent="0.25">
      <c r="A71" s="43" t="s">
        <v>86</v>
      </c>
      <c r="B71" s="44">
        <f>B69</f>
        <v>3226154000</v>
      </c>
      <c r="C71" s="44">
        <f>C69</f>
        <v>0</v>
      </c>
      <c r="D71" s="44"/>
      <c r="E71" s="44">
        <f>$B71      +$C71      +$D71</f>
        <v>3226154000</v>
      </c>
      <c r="F71" s="45">
        <f t="shared" ref="F71:O71" si="45">F69</f>
        <v>3226154000</v>
      </c>
      <c r="G71" s="46">
        <f t="shared" si="45"/>
        <v>1630627000</v>
      </c>
      <c r="H71" s="45">
        <f t="shared" si="45"/>
        <v>533974000</v>
      </c>
      <c r="I71" s="46">
        <f t="shared" si="45"/>
        <v>413965430</v>
      </c>
      <c r="J71" s="45">
        <f t="shared" si="45"/>
        <v>640030000</v>
      </c>
      <c r="K71" s="46">
        <f t="shared" si="45"/>
        <v>724560669</v>
      </c>
      <c r="L71" s="45">
        <f t="shared" si="45"/>
        <v>0</v>
      </c>
      <c r="M71" s="46">
        <f t="shared" si="45"/>
        <v>0</v>
      </c>
      <c r="N71" s="45">
        <f t="shared" si="45"/>
        <v>0</v>
      </c>
      <c r="O71" s="46">
        <f t="shared" si="45"/>
        <v>0</v>
      </c>
      <c r="P71" s="45">
        <f>$H71      +$J71      +$L71      +$N71</f>
        <v>1174004000</v>
      </c>
      <c r="Q71" s="46">
        <f>$I71      +$K71      +$M71      +$O71</f>
        <v>1138526099</v>
      </c>
      <c r="R71" s="47">
        <f>IF(($H71      =0),0,((($J71      -$H71      )/$H71      )*100))</f>
        <v>19.861641203504291</v>
      </c>
      <c r="S71" s="48">
        <f>IF(($I71      =0),0,((($K71      -$I71      )/$I71      )*100))</f>
        <v>75.029269714623268</v>
      </c>
      <c r="T71" s="47">
        <f>IF($E71   =0,0,($P71   /$E71   )*100)</f>
        <v>36.390203319494354</v>
      </c>
      <c r="U71" s="51">
        <f>IF($E71   =0,0,($Q71   /$E71   )*100)</f>
        <v>35.290506869789851</v>
      </c>
      <c r="V71" s="45">
        <f>V69</f>
        <v>0</v>
      </c>
      <c r="W71" s="46">
        <f>W69</f>
        <v>0</v>
      </c>
    </row>
    <row r="72" spans="1:23" ht="12.95" customHeight="1" thickBot="1" x14ac:dyDescent="0.3">
      <c r="A72" s="43" t="s">
        <v>88</v>
      </c>
      <c r="B72" s="44">
        <f>SUM(B9:B15,B18:B23,B26:B29,B32,B35:B39,B42:B52,B55:B58,B61:B65,B69)</f>
        <v>6762265000</v>
      </c>
      <c r="C72" s="44">
        <f>SUM(C9:C15,C18:C23,C26:C29,C32,C35:C39,C42:C52,C55:C58,C61:C65,C69)</f>
        <v>0</v>
      </c>
      <c r="D72" s="44"/>
      <c r="E72" s="44">
        <f>$B72      +$C72      +$D72</f>
        <v>6762265000</v>
      </c>
      <c r="F72" s="45">
        <f t="shared" ref="F72:O72" si="46">SUM(F9:F15,F18:F23,F26:F29,F32,F35:F39,F42:F52,F55:F58,F61:F65,F69)</f>
        <v>6762265000</v>
      </c>
      <c r="G72" s="46">
        <f t="shared" si="46"/>
        <v>2600908000</v>
      </c>
      <c r="H72" s="45">
        <f t="shared" si="46"/>
        <v>742939000</v>
      </c>
      <c r="I72" s="46">
        <f t="shared" si="46"/>
        <v>535735033</v>
      </c>
      <c r="J72" s="45">
        <f t="shared" si="46"/>
        <v>1001486000</v>
      </c>
      <c r="K72" s="46">
        <f t="shared" si="46"/>
        <v>1044505322</v>
      </c>
      <c r="L72" s="45">
        <f t="shared" si="46"/>
        <v>0</v>
      </c>
      <c r="M72" s="46">
        <f t="shared" si="46"/>
        <v>0</v>
      </c>
      <c r="N72" s="45">
        <f t="shared" si="46"/>
        <v>0</v>
      </c>
      <c r="O72" s="46">
        <f t="shared" si="46"/>
        <v>0</v>
      </c>
      <c r="P72" s="45">
        <f>$H72      +$J72      +$L72      +$N72</f>
        <v>1744425000</v>
      </c>
      <c r="Q72" s="46">
        <f>$I72      +$K72      +$M72      +$O72</f>
        <v>1580240355</v>
      </c>
      <c r="R72" s="47">
        <f>IF(($H72      =0),0,((($J72      -$H72      )/$H72      )*100))</f>
        <v>34.800569091136694</v>
      </c>
      <c r="S72" s="48">
        <f>IF(($I72      =0),0,((($K72      -$I72      )/$I72      )*100))</f>
        <v>94.966776048039407</v>
      </c>
      <c r="T72" s="47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30.437789079823197</v>
      </c>
      <c r="U72" s="51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27.572995468945315</v>
      </c>
      <c r="V72" s="45">
        <f>SUM(V9:V15,V18:V23,V26:V29,V32,V35:V39,V42:V52,V55:V58,V61:V65,V69)</f>
        <v>0</v>
      </c>
      <c r="W72" s="46">
        <f>SUM(W9:W15,W18:W23,W26:W29,W32,W35:W39,W42:W52,W55:W58,W61:W65,W69)</f>
        <v>0</v>
      </c>
    </row>
    <row r="73" spans="1:23" ht="15.75" thickTop="1" x14ac:dyDescent="0.25">
      <c r="A73" s="52" t="s">
        <v>89</v>
      </c>
      <c r="B73" s="53"/>
      <c r="C73" s="54"/>
      <c r="D73" s="54"/>
      <c r="E73" s="55"/>
      <c r="F73" s="53"/>
      <c r="G73" s="54"/>
      <c r="H73" s="54"/>
      <c r="I73" s="55"/>
      <c r="J73" s="54"/>
      <c r="K73" s="55"/>
      <c r="L73" s="54"/>
      <c r="M73" s="54"/>
      <c r="N73" s="54"/>
      <c r="O73" s="54"/>
      <c r="P73" s="54"/>
      <c r="Q73" s="54"/>
      <c r="R73" s="54"/>
      <c r="S73" s="54"/>
      <c r="T73" s="54"/>
      <c r="U73" s="55"/>
      <c r="V73" s="53"/>
      <c r="W73" s="55"/>
    </row>
    <row r="74" spans="1:23" x14ac:dyDescent="0.25">
      <c r="A74" s="56" t="s">
        <v>1</v>
      </c>
      <c r="B74" s="57" t="s">
        <v>1</v>
      </c>
      <c r="C74" s="58" t="s">
        <v>1</v>
      </c>
      <c r="D74" s="58" t="s">
        <v>1</v>
      </c>
      <c r="E74" s="59" t="s">
        <v>1</v>
      </c>
      <c r="F74" s="64" t="s">
        <v>5</v>
      </c>
      <c r="G74" s="61"/>
      <c r="H74" s="64" t="s">
        <v>6</v>
      </c>
      <c r="I74" s="62"/>
      <c r="J74" s="64" t="s">
        <v>7</v>
      </c>
      <c r="K74" s="62"/>
      <c r="L74" s="64" t="s">
        <v>8</v>
      </c>
      <c r="M74" s="64"/>
      <c r="N74" s="63" t="s">
        <v>9</v>
      </c>
      <c r="O74" s="64"/>
      <c r="P74" s="136" t="s">
        <v>10</v>
      </c>
      <c r="Q74" s="137"/>
      <c r="R74" s="138" t="s">
        <v>11</v>
      </c>
      <c r="S74" s="137"/>
      <c r="T74" s="138" t="s">
        <v>12</v>
      </c>
      <c r="U74" s="137"/>
      <c r="V74" s="136"/>
      <c r="W74" s="137"/>
    </row>
    <row r="75" spans="1:23" ht="67.5" x14ac:dyDescent="0.25">
      <c r="A75" s="65" t="s">
        <v>90</v>
      </c>
      <c r="B75" s="66" t="s">
        <v>91</v>
      </c>
      <c r="C75" s="66" t="s">
        <v>92</v>
      </c>
      <c r="D75" s="67" t="s">
        <v>17</v>
      </c>
      <c r="E75" s="66" t="s">
        <v>18</v>
      </c>
      <c r="F75" s="66" t="s">
        <v>19</v>
      </c>
      <c r="G75" s="66" t="s">
        <v>93</v>
      </c>
      <c r="H75" s="66" t="s">
        <v>94</v>
      </c>
      <c r="I75" s="68" t="s">
        <v>22</v>
      </c>
      <c r="J75" s="66" t="s">
        <v>95</v>
      </c>
      <c r="K75" s="68" t="s">
        <v>24</v>
      </c>
      <c r="L75" s="66" t="s">
        <v>96</v>
      </c>
      <c r="M75" s="68" t="s">
        <v>26</v>
      </c>
      <c r="N75" s="66" t="s">
        <v>97</v>
      </c>
      <c r="O75" s="68" t="s">
        <v>28</v>
      </c>
      <c r="P75" s="68" t="s">
        <v>98</v>
      </c>
      <c r="Q75" s="69" t="s">
        <v>30</v>
      </c>
      <c r="R75" s="70" t="s">
        <v>98</v>
      </c>
      <c r="S75" s="71" t="s">
        <v>30</v>
      </c>
      <c r="T75" s="70" t="s">
        <v>99</v>
      </c>
      <c r="U75" s="67" t="s">
        <v>32</v>
      </c>
      <c r="V75" s="66"/>
      <c r="W75" s="68"/>
    </row>
    <row r="76" spans="1:23" x14ac:dyDescent="0.25">
      <c r="A76" s="72" t="str">
        <f>+A7</f>
        <v>R thousands</v>
      </c>
      <c r="B76" s="73"/>
      <c r="C76" s="73">
        <v>100</v>
      </c>
      <c r="D76" s="73"/>
      <c r="E76" s="73"/>
      <c r="F76" s="73"/>
      <c r="G76" s="73"/>
      <c r="H76" s="73"/>
      <c r="I76" s="73"/>
      <c r="J76" s="73"/>
      <c r="K76" s="73"/>
      <c r="L76" s="73"/>
      <c r="M76" s="74"/>
      <c r="N76" s="73"/>
      <c r="O76" s="74"/>
      <c r="P76" s="73"/>
      <c r="Q76" s="74"/>
      <c r="R76" s="73"/>
      <c r="S76" s="74"/>
      <c r="T76" s="73"/>
      <c r="U76" s="73"/>
      <c r="V76" s="73"/>
      <c r="W76" s="73"/>
    </row>
    <row r="77" spans="1:23" hidden="1" x14ac:dyDescent="0.25">
      <c r="A77" s="75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7"/>
      <c r="N77" s="76"/>
      <c r="O77" s="77"/>
      <c r="P77" s="76"/>
      <c r="Q77" s="77"/>
      <c r="R77" s="78"/>
      <c r="S77" s="79"/>
      <c r="T77" s="78"/>
      <c r="U77" s="78"/>
      <c r="V77" s="76"/>
      <c r="W77" s="76"/>
    </row>
    <row r="78" spans="1:23" hidden="1" x14ac:dyDescent="0.25">
      <c r="A78" s="80" t="s">
        <v>100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2"/>
      <c r="N78" s="81"/>
      <c r="O78" s="82"/>
      <c r="P78" s="81"/>
      <c r="Q78" s="82"/>
      <c r="R78" s="83"/>
      <c r="S78" s="84"/>
      <c r="T78" s="83"/>
      <c r="U78" s="83"/>
      <c r="V78" s="81"/>
      <c r="W78" s="81"/>
    </row>
    <row r="79" spans="1:23" hidden="1" x14ac:dyDescent="0.25">
      <c r="A79" s="85" t="s">
        <v>101</v>
      </c>
      <c r="B79" s="86">
        <f>SUM(B80:B83)</f>
        <v>0</v>
      </c>
      <c r="C79" s="86">
        <f t="shared" ref="C79:I79" si="47">SUM(C80:C83)</f>
        <v>0</v>
      </c>
      <c r="D79" s="86">
        <f t="shared" si="47"/>
        <v>0</v>
      </c>
      <c r="E79" s="86">
        <f t="shared" si="47"/>
        <v>0</v>
      </c>
      <c r="F79" s="86">
        <f t="shared" si="47"/>
        <v>0</v>
      </c>
      <c r="G79" s="86">
        <f t="shared" si="47"/>
        <v>0</v>
      </c>
      <c r="H79" s="86">
        <f t="shared" si="47"/>
        <v>0</v>
      </c>
      <c r="I79" s="86">
        <f t="shared" si="47"/>
        <v>0</v>
      </c>
      <c r="J79" s="86">
        <f>SUM(J80:J83)</f>
        <v>0</v>
      </c>
      <c r="K79" s="86">
        <f>SUM(K80:K83)</f>
        <v>0</v>
      </c>
      <c r="L79" s="86">
        <f>SUM(L80:L83)</f>
        <v>0</v>
      </c>
      <c r="M79" s="87">
        <f>SUM(M80:M83)</f>
        <v>0</v>
      </c>
      <c r="N79" s="86"/>
      <c r="O79" s="87"/>
      <c r="P79" s="86"/>
      <c r="Q79" s="87"/>
      <c r="R79" s="88"/>
      <c r="S79" s="89"/>
      <c r="T79" s="88"/>
      <c r="U79" s="88"/>
      <c r="V79" s="86">
        <f>SUM(V80:V83)</f>
        <v>0</v>
      </c>
      <c r="W79" s="86">
        <f>SUM(W80:W83)</f>
        <v>0</v>
      </c>
    </row>
    <row r="80" spans="1:23" hidden="1" x14ac:dyDescent="0.25">
      <c r="A80" s="56" t="s">
        <v>102</v>
      </c>
      <c r="B80" s="90"/>
      <c r="C80" s="90"/>
      <c r="D80" s="90"/>
      <c r="E80" s="90">
        <f>SUM(B80:D80)</f>
        <v>0</v>
      </c>
      <c r="F80" s="90"/>
      <c r="G80" s="90"/>
      <c r="H80" s="90"/>
      <c r="I80" s="91"/>
      <c r="J80" s="90"/>
      <c r="K80" s="91"/>
      <c r="L80" s="90"/>
      <c r="M80" s="92"/>
      <c r="N80" s="90"/>
      <c r="O80" s="92"/>
      <c r="P80" s="90"/>
      <c r="Q80" s="92"/>
      <c r="R80" s="93"/>
      <c r="S80" s="94"/>
      <c r="T80" s="93"/>
      <c r="U80" s="93"/>
      <c r="V80" s="90"/>
      <c r="W80" s="90"/>
    </row>
    <row r="81" spans="1:23" hidden="1" x14ac:dyDescent="0.25">
      <c r="A81" s="56" t="s">
        <v>103</v>
      </c>
      <c r="B81" s="90"/>
      <c r="C81" s="90"/>
      <c r="D81" s="90"/>
      <c r="E81" s="90">
        <f>SUM(B81:D81)</f>
        <v>0</v>
      </c>
      <c r="F81" s="90"/>
      <c r="G81" s="90"/>
      <c r="H81" s="90"/>
      <c r="I81" s="91"/>
      <c r="J81" s="90"/>
      <c r="K81" s="91"/>
      <c r="L81" s="90"/>
      <c r="M81" s="92"/>
      <c r="N81" s="90"/>
      <c r="O81" s="92"/>
      <c r="P81" s="90"/>
      <c r="Q81" s="92"/>
      <c r="R81" s="93"/>
      <c r="S81" s="94"/>
      <c r="T81" s="93"/>
      <c r="U81" s="93"/>
      <c r="V81" s="90"/>
      <c r="W81" s="90"/>
    </row>
    <row r="82" spans="1:23" hidden="1" x14ac:dyDescent="0.25">
      <c r="A82" s="56" t="s">
        <v>104</v>
      </c>
      <c r="B82" s="90"/>
      <c r="C82" s="90"/>
      <c r="D82" s="90"/>
      <c r="E82" s="90">
        <f>SUM(B82:D82)</f>
        <v>0</v>
      </c>
      <c r="F82" s="90"/>
      <c r="G82" s="90"/>
      <c r="H82" s="90"/>
      <c r="I82" s="91"/>
      <c r="J82" s="90"/>
      <c r="K82" s="91"/>
      <c r="L82" s="90"/>
      <c r="M82" s="92"/>
      <c r="N82" s="90"/>
      <c r="O82" s="92"/>
      <c r="P82" s="90"/>
      <c r="Q82" s="92"/>
      <c r="R82" s="93"/>
      <c r="S82" s="94"/>
      <c r="T82" s="93"/>
      <c r="U82" s="93"/>
      <c r="V82" s="90"/>
      <c r="W82" s="90"/>
    </row>
    <row r="83" spans="1:23" hidden="1" x14ac:dyDescent="0.25">
      <c r="A83" s="56" t="s">
        <v>105</v>
      </c>
      <c r="B83" s="90"/>
      <c r="C83" s="90"/>
      <c r="D83" s="90"/>
      <c r="E83" s="90">
        <f>SUM(B83:D83)</f>
        <v>0</v>
      </c>
      <c r="F83" s="90"/>
      <c r="G83" s="90"/>
      <c r="H83" s="90"/>
      <c r="I83" s="91"/>
      <c r="J83" s="90"/>
      <c r="K83" s="91"/>
      <c r="L83" s="90"/>
      <c r="M83" s="92"/>
      <c r="N83" s="90"/>
      <c r="O83" s="92"/>
      <c r="P83" s="90"/>
      <c r="Q83" s="92"/>
      <c r="R83" s="93"/>
      <c r="S83" s="94"/>
      <c r="T83" s="93"/>
      <c r="U83" s="93"/>
      <c r="V83" s="90"/>
      <c r="W83" s="90"/>
    </row>
    <row r="84" spans="1:23" hidden="1" x14ac:dyDescent="0.25">
      <c r="A84" s="56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2"/>
      <c r="N84" s="90"/>
      <c r="O84" s="92"/>
      <c r="P84" s="90"/>
      <c r="Q84" s="92"/>
      <c r="R84" s="93"/>
      <c r="S84" s="94"/>
      <c r="T84" s="93"/>
      <c r="U84" s="93"/>
      <c r="V84" s="90"/>
      <c r="W84" s="90"/>
    </row>
    <row r="85" spans="1:23" x14ac:dyDescent="0.25">
      <c r="A85" s="95" t="s">
        <v>106</v>
      </c>
      <c r="B85" s="96" t="s">
        <v>1</v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7"/>
      <c r="R85" s="98"/>
      <c r="S85" s="98"/>
      <c r="T85" s="99"/>
      <c r="U85" s="100"/>
      <c r="V85" s="96"/>
      <c r="W85" s="96"/>
    </row>
    <row r="86" spans="1:23" x14ac:dyDescent="0.25">
      <c r="A86" s="101" t="s">
        <v>107</v>
      </c>
      <c r="B86" s="102">
        <v>0</v>
      </c>
      <c r="C86" s="102">
        <v>0</v>
      </c>
      <c r="D86" s="102"/>
      <c r="E86" s="102">
        <f t="shared" ref="E86:E93" si="48">$B86      +$C86      +$D86</f>
        <v>0</v>
      </c>
      <c r="F86" s="102">
        <v>0</v>
      </c>
      <c r="G86" s="102">
        <v>0</v>
      </c>
      <c r="H86" s="102"/>
      <c r="I86" s="102"/>
      <c r="J86" s="102"/>
      <c r="K86" s="102"/>
      <c r="L86" s="102"/>
      <c r="M86" s="102"/>
      <c r="N86" s="102"/>
      <c r="O86" s="102"/>
      <c r="P86" s="102">
        <f t="shared" ref="P86:P93" si="49">$H86      +$J86      +$L86      +$N86</f>
        <v>0</v>
      </c>
      <c r="Q86" s="90">
        <f t="shared" ref="Q86:Q93" si="50">$I86      +$K86      +$M86      +$O86</f>
        <v>0</v>
      </c>
      <c r="R86" s="103">
        <f t="shared" ref="R86:R93" si="51">IF(($H86      =0),0,((($J86      -$H86      )/$H86      )*100))</f>
        <v>0</v>
      </c>
      <c r="S86" s="104">
        <f t="shared" ref="S86:S93" si="52">IF(($I86      =0),0,((($K86      -$I86      )/$I86      )*100))</f>
        <v>0</v>
      </c>
      <c r="T86" s="103">
        <f t="shared" ref="T86:T93" si="53">IF(($E86      =0),0,(($P86      /$E86      )*100))</f>
        <v>0</v>
      </c>
      <c r="U86" s="104">
        <f t="shared" ref="U86:U93" si="54">IF(($E86      =0),0,(($Q86      /$E86      )*100))</f>
        <v>0</v>
      </c>
      <c r="V86" s="102"/>
      <c r="W86" s="102"/>
    </row>
    <row r="87" spans="1:23" x14ac:dyDescent="0.25">
      <c r="A87" s="105" t="s">
        <v>108</v>
      </c>
      <c r="B87" s="90">
        <v>0</v>
      </c>
      <c r="C87" s="90">
        <v>0</v>
      </c>
      <c r="D87" s="90"/>
      <c r="E87" s="90">
        <f t="shared" si="48"/>
        <v>0</v>
      </c>
      <c r="F87" s="90">
        <v>0</v>
      </c>
      <c r="G87" s="90">
        <v>0</v>
      </c>
      <c r="H87" s="90"/>
      <c r="I87" s="90"/>
      <c r="J87" s="90"/>
      <c r="K87" s="90"/>
      <c r="L87" s="90"/>
      <c r="M87" s="90"/>
      <c r="N87" s="90"/>
      <c r="O87" s="90"/>
      <c r="P87" s="92">
        <f t="shared" si="49"/>
        <v>0</v>
      </c>
      <c r="Q87" s="92">
        <f t="shared" si="50"/>
        <v>0</v>
      </c>
      <c r="R87" s="103">
        <f t="shared" si="51"/>
        <v>0</v>
      </c>
      <c r="S87" s="104">
        <f t="shared" si="52"/>
        <v>0</v>
      </c>
      <c r="T87" s="103">
        <f t="shared" si="53"/>
        <v>0</v>
      </c>
      <c r="U87" s="104">
        <f t="shared" si="54"/>
        <v>0</v>
      </c>
      <c r="V87" s="90"/>
      <c r="W87" s="90"/>
    </row>
    <row r="88" spans="1:23" x14ac:dyDescent="0.25">
      <c r="A88" s="105" t="s">
        <v>109</v>
      </c>
      <c r="B88" s="90">
        <v>0</v>
      </c>
      <c r="C88" s="90">
        <v>0</v>
      </c>
      <c r="D88" s="90"/>
      <c r="E88" s="90">
        <f t="shared" si="48"/>
        <v>0</v>
      </c>
      <c r="F88" s="90">
        <v>0</v>
      </c>
      <c r="G88" s="90">
        <v>0</v>
      </c>
      <c r="H88" s="90"/>
      <c r="I88" s="90"/>
      <c r="J88" s="90"/>
      <c r="K88" s="90"/>
      <c r="L88" s="90"/>
      <c r="M88" s="90"/>
      <c r="N88" s="90"/>
      <c r="O88" s="90"/>
      <c r="P88" s="92">
        <f t="shared" si="49"/>
        <v>0</v>
      </c>
      <c r="Q88" s="92">
        <f t="shared" si="50"/>
        <v>0</v>
      </c>
      <c r="R88" s="103">
        <f t="shared" si="51"/>
        <v>0</v>
      </c>
      <c r="S88" s="104">
        <f t="shared" si="52"/>
        <v>0</v>
      </c>
      <c r="T88" s="103">
        <f t="shared" si="53"/>
        <v>0</v>
      </c>
      <c r="U88" s="104">
        <f t="shared" si="54"/>
        <v>0</v>
      </c>
      <c r="V88" s="90"/>
      <c r="W88" s="90"/>
    </row>
    <row r="89" spans="1:23" x14ac:dyDescent="0.25">
      <c r="A89" s="105" t="s">
        <v>110</v>
      </c>
      <c r="B89" s="90">
        <v>0</v>
      </c>
      <c r="C89" s="90">
        <v>0</v>
      </c>
      <c r="D89" s="90"/>
      <c r="E89" s="90">
        <f t="shared" si="48"/>
        <v>0</v>
      </c>
      <c r="F89" s="90">
        <v>0</v>
      </c>
      <c r="G89" s="90">
        <v>0</v>
      </c>
      <c r="H89" s="90"/>
      <c r="I89" s="90"/>
      <c r="J89" s="90"/>
      <c r="K89" s="90"/>
      <c r="L89" s="90"/>
      <c r="M89" s="90"/>
      <c r="N89" s="90"/>
      <c r="O89" s="90"/>
      <c r="P89" s="92">
        <f t="shared" si="49"/>
        <v>0</v>
      </c>
      <c r="Q89" s="92">
        <f t="shared" si="50"/>
        <v>0</v>
      </c>
      <c r="R89" s="103">
        <f t="shared" si="51"/>
        <v>0</v>
      </c>
      <c r="S89" s="104">
        <f t="shared" si="52"/>
        <v>0</v>
      </c>
      <c r="T89" s="103">
        <f t="shared" si="53"/>
        <v>0</v>
      </c>
      <c r="U89" s="104">
        <f t="shared" si="54"/>
        <v>0</v>
      </c>
      <c r="V89" s="90"/>
      <c r="W89" s="90"/>
    </row>
    <row r="90" spans="1:23" x14ac:dyDescent="0.25">
      <c r="A90" s="105" t="s">
        <v>111</v>
      </c>
      <c r="B90" s="90">
        <v>0</v>
      </c>
      <c r="C90" s="90">
        <v>0</v>
      </c>
      <c r="D90" s="90"/>
      <c r="E90" s="90">
        <f t="shared" si="48"/>
        <v>0</v>
      </c>
      <c r="F90" s="90">
        <v>0</v>
      </c>
      <c r="G90" s="90">
        <v>0</v>
      </c>
      <c r="H90" s="90"/>
      <c r="I90" s="90"/>
      <c r="J90" s="90"/>
      <c r="K90" s="90"/>
      <c r="L90" s="90"/>
      <c r="M90" s="90"/>
      <c r="N90" s="90"/>
      <c r="O90" s="90"/>
      <c r="P90" s="92">
        <f t="shared" si="49"/>
        <v>0</v>
      </c>
      <c r="Q90" s="92">
        <f t="shared" si="50"/>
        <v>0</v>
      </c>
      <c r="R90" s="103">
        <f t="shared" si="51"/>
        <v>0</v>
      </c>
      <c r="S90" s="104">
        <f t="shared" si="52"/>
        <v>0</v>
      </c>
      <c r="T90" s="103">
        <f t="shared" si="53"/>
        <v>0</v>
      </c>
      <c r="U90" s="104">
        <f t="shared" si="54"/>
        <v>0</v>
      </c>
      <c r="V90" s="90"/>
      <c r="W90" s="90"/>
    </row>
    <row r="91" spans="1:23" x14ac:dyDescent="0.25">
      <c r="A91" s="105" t="s">
        <v>112</v>
      </c>
      <c r="B91" s="90">
        <v>0</v>
      </c>
      <c r="C91" s="90">
        <v>0</v>
      </c>
      <c r="D91" s="90"/>
      <c r="E91" s="90">
        <f t="shared" si="48"/>
        <v>0</v>
      </c>
      <c r="F91" s="90">
        <v>0</v>
      </c>
      <c r="G91" s="90">
        <v>0</v>
      </c>
      <c r="H91" s="90"/>
      <c r="I91" s="90"/>
      <c r="J91" s="90"/>
      <c r="K91" s="90"/>
      <c r="L91" s="90"/>
      <c r="M91" s="90"/>
      <c r="N91" s="90"/>
      <c r="O91" s="90"/>
      <c r="P91" s="92">
        <f t="shared" si="49"/>
        <v>0</v>
      </c>
      <c r="Q91" s="92">
        <f t="shared" si="50"/>
        <v>0</v>
      </c>
      <c r="R91" s="103">
        <f t="shared" si="51"/>
        <v>0</v>
      </c>
      <c r="S91" s="104">
        <f t="shared" si="52"/>
        <v>0</v>
      </c>
      <c r="T91" s="103">
        <f t="shared" si="53"/>
        <v>0</v>
      </c>
      <c r="U91" s="104">
        <f t="shared" si="54"/>
        <v>0</v>
      </c>
      <c r="V91" s="90"/>
      <c r="W91" s="90"/>
    </row>
    <row r="92" spans="1:23" x14ac:dyDescent="0.25">
      <c r="A92" s="105" t="s">
        <v>113</v>
      </c>
      <c r="B92" s="90">
        <v>0</v>
      </c>
      <c r="C92" s="90">
        <v>0</v>
      </c>
      <c r="D92" s="90"/>
      <c r="E92" s="90">
        <f t="shared" si="48"/>
        <v>0</v>
      </c>
      <c r="F92" s="90">
        <v>0</v>
      </c>
      <c r="G92" s="90">
        <v>0</v>
      </c>
      <c r="H92" s="90"/>
      <c r="I92" s="90"/>
      <c r="J92" s="90"/>
      <c r="K92" s="90"/>
      <c r="L92" s="90"/>
      <c r="M92" s="90"/>
      <c r="N92" s="90"/>
      <c r="O92" s="90"/>
      <c r="P92" s="92">
        <f t="shared" si="49"/>
        <v>0</v>
      </c>
      <c r="Q92" s="92">
        <f t="shared" si="50"/>
        <v>0</v>
      </c>
      <c r="R92" s="103">
        <f t="shared" si="51"/>
        <v>0</v>
      </c>
      <c r="S92" s="104">
        <f t="shared" si="52"/>
        <v>0</v>
      </c>
      <c r="T92" s="103">
        <f t="shared" si="53"/>
        <v>0</v>
      </c>
      <c r="U92" s="104">
        <f t="shared" si="54"/>
        <v>0</v>
      </c>
      <c r="V92" s="90"/>
      <c r="W92" s="90"/>
    </row>
    <row r="93" spans="1:23" x14ac:dyDescent="0.25">
      <c r="A93" s="105" t="s">
        <v>114</v>
      </c>
      <c r="B93" s="90">
        <v>0</v>
      </c>
      <c r="C93" s="90">
        <v>0</v>
      </c>
      <c r="D93" s="90"/>
      <c r="E93" s="90">
        <f t="shared" si="48"/>
        <v>0</v>
      </c>
      <c r="F93" s="90">
        <v>0</v>
      </c>
      <c r="G93" s="90">
        <v>0</v>
      </c>
      <c r="H93" s="90"/>
      <c r="I93" s="90"/>
      <c r="J93" s="90"/>
      <c r="K93" s="90"/>
      <c r="L93" s="90"/>
      <c r="M93" s="90"/>
      <c r="N93" s="90"/>
      <c r="O93" s="90"/>
      <c r="P93" s="92">
        <f t="shared" si="49"/>
        <v>0</v>
      </c>
      <c r="Q93" s="92">
        <f t="shared" si="50"/>
        <v>0</v>
      </c>
      <c r="R93" s="103">
        <f t="shared" si="51"/>
        <v>0</v>
      </c>
      <c r="S93" s="104">
        <f t="shared" si="52"/>
        <v>0</v>
      </c>
      <c r="T93" s="103">
        <f t="shared" si="53"/>
        <v>0</v>
      </c>
      <c r="U93" s="104">
        <f t="shared" si="54"/>
        <v>0</v>
      </c>
      <c r="V93" s="90"/>
      <c r="W93" s="90"/>
    </row>
    <row r="94" spans="1:23" x14ac:dyDescent="0.25">
      <c r="A94" s="106" t="s">
        <v>115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8"/>
      <c r="Q94" s="108"/>
      <c r="R94" s="109"/>
      <c r="S94" s="110"/>
      <c r="T94" s="109"/>
      <c r="U94" s="110"/>
      <c r="V94" s="107"/>
      <c r="W94" s="107"/>
    </row>
    <row r="95" spans="1:23" ht="22.5" hidden="1" x14ac:dyDescent="0.25">
      <c r="A95" s="111" t="s">
        <v>116</v>
      </c>
      <c r="B95" s="112">
        <f t="shared" ref="B95:I95" si="55">SUM(B96:B110)</f>
        <v>0</v>
      </c>
      <c r="C95" s="112">
        <f t="shared" si="55"/>
        <v>0</v>
      </c>
      <c r="D95" s="112">
        <f t="shared" si="55"/>
        <v>0</v>
      </c>
      <c r="E95" s="112">
        <f t="shared" si="55"/>
        <v>0</v>
      </c>
      <c r="F95" s="112">
        <f t="shared" si="55"/>
        <v>0</v>
      </c>
      <c r="G95" s="112">
        <f t="shared" si="55"/>
        <v>0</v>
      </c>
      <c r="H95" s="112">
        <f t="shared" si="55"/>
        <v>0</v>
      </c>
      <c r="I95" s="112">
        <f t="shared" si="55"/>
        <v>0</v>
      </c>
      <c r="J95" s="112">
        <f>SUM(J96:J110)</f>
        <v>0</v>
      </c>
      <c r="K95" s="112">
        <f>SUM(K96:K110)</f>
        <v>0</v>
      </c>
      <c r="L95" s="112">
        <f>SUM(L96:L110)</f>
        <v>0</v>
      </c>
      <c r="M95" s="113">
        <f>SUM(M96:M110)</f>
        <v>0</v>
      </c>
      <c r="N95" s="112"/>
      <c r="O95" s="113"/>
      <c r="P95" s="112"/>
      <c r="Q95" s="113"/>
      <c r="R95" s="114" t="str">
        <f t="shared" ref="R95:S110" si="56">IF(L95=0," ",(N95-L95)/L95)</f>
        <v xml:space="preserve"> </v>
      </c>
      <c r="S95" s="114" t="str">
        <f t="shared" si="56"/>
        <v xml:space="preserve"> </v>
      </c>
      <c r="T95" s="114" t="str">
        <f t="shared" ref="T95:T113" si="57">IF(E95=0," ",(P95/E95))</f>
        <v xml:space="preserve"> </v>
      </c>
      <c r="U95" s="115" t="str">
        <f t="shared" ref="U95:U113" si="58">IF(E95=0," ",(Q95/E95))</f>
        <v xml:space="preserve"> </v>
      </c>
      <c r="V95" s="112">
        <f>SUM(V96:V110)</f>
        <v>0</v>
      </c>
      <c r="W95" s="112">
        <f>SUM(W96:W110)</f>
        <v>0</v>
      </c>
    </row>
    <row r="96" spans="1:23" hidden="1" x14ac:dyDescent="0.25">
      <c r="A96" s="116"/>
      <c r="B96" s="91"/>
      <c r="C96" s="91"/>
      <c r="D96" s="91"/>
      <c r="E96" s="117">
        <f>SUM(B96:D96)</f>
        <v>0</v>
      </c>
      <c r="F96" s="91"/>
      <c r="G96" s="91"/>
      <c r="H96" s="91"/>
      <c r="I96" s="91"/>
      <c r="J96" s="91"/>
      <c r="K96" s="91"/>
      <c r="L96" s="91"/>
      <c r="M96" s="118"/>
      <c r="N96" s="91"/>
      <c r="O96" s="118"/>
      <c r="P96" s="91"/>
      <c r="Q96" s="118"/>
      <c r="R96" s="119" t="str">
        <f t="shared" si="56"/>
        <v xml:space="preserve"> </v>
      </c>
      <c r="S96" s="119" t="str">
        <f t="shared" si="56"/>
        <v xml:space="preserve"> </v>
      </c>
      <c r="T96" s="119" t="str">
        <f t="shared" si="57"/>
        <v xml:space="preserve"> </v>
      </c>
      <c r="U96" s="120" t="str">
        <f t="shared" si="58"/>
        <v xml:space="preserve"> </v>
      </c>
      <c r="V96" s="91"/>
      <c r="W96" s="91"/>
    </row>
    <row r="97" spans="1:23" hidden="1" x14ac:dyDescent="0.25">
      <c r="A97" s="116"/>
      <c r="B97" s="91"/>
      <c r="C97" s="91"/>
      <c r="D97" s="91"/>
      <c r="E97" s="117">
        <f t="shared" ref="E97:E110" si="59">SUM(B97:D97)</f>
        <v>0</v>
      </c>
      <c r="F97" s="91"/>
      <c r="G97" s="91"/>
      <c r="H97" s="91"/>
      <c r="I97" s="91"/>
      <c r="J97" s="91"/>
      <c r="K97" s="91"/>
      <c r="L97" s="91"/>
      <c r="M97" s="118"/>
      <c r="N97" s="91"/>
      <c r="O97" s="118"/>
      <c r="P97" s="91"/>
      <c r="Q97" s="118"/>
      <c r="R97" s="119" t="str">
        <f t="shared" si="56"/>
        <v xml:space="preserve"> </v>
      </c>
      <c r="S97" s="119" t="str">
        <f t="shared" si="56"/>
        <v xml:space="preserve"> </v>
      </c>
      <c r="T97" s="119" t="str">
        <f t="shared" si="57"/>
        <v xml:space="preserve"> </v>
      </c>
      <c r="U97" s="120" t="str">
        <f t="shared" si="58"/>
        <v xml:space="preserve"> </v>
      </c>
      <c r="V97" s="91"/>
      <c r="W97" s="91"/>
    </row>
    <row r="98" spans="1:23" hidden="1" x14ac:dyDescent="0.25">
      <c r="A98" s="116"/>
      <c r="B98" s="91"/>
      <c r="C98" s="91"/>
      <c r="D98" s="91"/>
      <c r="E98" s="117">
        <f t="shared" si="59"/>
        <v>0</v>
      </c>
      <c r="F98" s="91"/>
      <c r="G98" s="91"/>
      <c r="H98" s="91"/>
      <c r="I98" s="91"/>
      <c r="J98" s="91"/>
      <c r="K98" s="91"/>
      <c r="L98" s="91"/>
      <c r="M98" s="118"/>
      <c r="N98" s="91"/>
      <c r="O98" s="118"/>
      <c r="P98" s="91"/>
      <c r="Q98" s="118"/>
      <c r="R98" s="119" t="str">
        <f t="shared" si="56"/>
        <v xml:space="preserve"> </v>
      </c>
      <c r="S98" s="119" t="str">
        <f t="shared" si="56"/>
        <v xml:space="preserve"> </v>
      </c>
      <c r="T98" s="119" t="str">
        <f t="shared" si="57"/>
        <v xml:space="preserve"> </v>
      </c>
      <c r="U98" s="120" t="str">
        <f t="shared" si="58"/>
        <v xml:space="preserve"> </v>
      </c>
      <c r="V98" s="91"/>
      <c r="W98" s="91"/>
    </row>
    <row r="99" spans="1:23" hidden="1" x14ac:dyDescent="0.25">
      <c r="A99" s="116"/>
      <c r="B99" s="91"/>
      <c r="C99" s="91"/>
      <c r="D99" s="91"/>
      <c r="E99" s="117">
        <f t="shared" si="59"/>
        <v>0</v>
      </c>
      <c r="F99" s="91"/>
      <c r="G99" s="91"/>
      <c r="H99" s="91"/>
      <c r="I99" s="91"/>
      <c r="J99" s="91"/>
      <c r="K99" s="91"/>
      <c r="L99" s="91"/>
      <c r="M99" s="118"/>
      <c r="N99" s="91"/>
      <c r="O99" s="118"/>
      <c r="P99" s="91"/>
      <c r="Q99" s="118"/>
      <c r="R99" s="119" t="str">
        <f t="shared" si="56"/>
        <v xml:space="preserve"> </v>
      </c>
      <c r="S99" s="119" t="str">
        <f t="shared" si="56"/>
        <v xml:space="preserve"> </v>
      </c>
      <c r="T99" s="119" t="str">
        <f t="shared" si="57"/>
        <v xml:space="preserve"> </v>
      </c>
      <c r="U99" s="120" t="str">
        <f t="shared" si="58"/>
        <v xml:space="preserve"> </v>
      </c>
      <c r="V99" s="91"/>
      <c r="W99" s="91"/>
    </row>
    <row r="100" spans="1:23" hidden="1" x14ac:dyDescent="0.25">
      <c r="A100" s="116"/>
      <c r="B100" s="91"/>
      <c r="C100" s="91"/>
      <c r="D100" s="91"/>
      <c r="E100" s="117">
        <f t="shared" si="59"/>
        <v>0</v>
      </c>
      <c r="F100" s="91"/>
      <c r="G100" s="91"/>
      <c r="H100" s="91"/>
      <c r="I100" s="91"/>
      <c r="J100" s="91"/>
      <c r="K100" s="91"/>
      <c r="L100" s="91"/>
      <c r="M100" s="118"/>
      <c r="N100" s="91"/>
      <c r="O100" s="118"/>
      <c r="P100" s="91"/>
      <c r="Q100" s="118"/>
      <c r="R100" s="119" t="str">
        <f t="shared" si="56"/>
        <v xml:space="preserve"> </v>
      </c>
      <c r="S100" s="119" t="str">
        <f t="shared" si="56"/>
        <v xml:space="preserve"> </v>
      </c>
      <c r="T100" s="119" t="str">
        <f t="shared" si="57"/>
        <v xml:space="preserve"> </v>
      </c>
      <c r="U100" s="120" t="str">
        <f t="shared" si="58"/>
        <v xml:space="preserve"> </v>
      </c>
      <c r="V100" s="91"/>
      <c r="W100" s="91"/>
    </row>
    <row r="101" spans="1:23" hidden="1" x14ac:dyDescent="0.25">
      <c r="A101" s="116"/>
      <c r="B101" s="91"/>
      <c r="C101" s="91"/>
      <c r="D101" s="91"/>
      <c r="E101" s="117">
        <f t="shared" si="59"/>
        <v>0</v>
      </c>
      <c r="F101" s="91"/>
      <c r="G101" s="91"/>
      <c r="H101" s="91"/>
      <c r="I101" s="91"/>
      <c r="J101" s="91"/>
      <c r="K101" s="91"/>
      <c r="L101" s="91"/>
      <c r="M101" s="118"/>
      <c r="N101" s="91"/>
      <c r="O101" s="118"/>
      <c r="P101" s="91"/>
      <c r="Q101" s="118"/>
      <c r="R101" s="119" t="str">
        <f t="shared" si="56"/>
        <v xml:space="preserve"> </v>
      </c>
      <c r="S101" s="119" t="str">
        <f t="shared" si="56"/>
        <v xml:space="preserve"> </v>
      </c>
      <c r="T101" s="119" t="str">
        <f t="shared" si="57"/>
        <v xml:space="preserve"> </v>
      </c>
      <c r="U101" s="120" t="str">
        <f t="shared" si="58"/>
        <v xml:space="preserve"> </v>
      </c>
      <c r="V101" s="91"/>
      <c r="W101" s="91"/>
    </row>
    <row r="102" spans="1:23" hidden="1" x14ac:dyDescent="0.25">
      <c r="A102" s="116"/>
      <c r="B102" s="91"/>
      <c r="C102" s="91"/>
      <c r="D102" s="91"/>
      <c r="E102" s="117">
        <f t="shared" si="59"/>
        <v>0</v>
      </c>
      <c r="F102" s="91"/>
      <c r="G102" s="91"/>
      <c r="H102" s="91"/>
      <c r="I102" s="91"/>
      <c r="J102" s="91"/>
      <c r="K102" s="91"/>
      <c r="L102" s="91"/>
      <c r="M102" s="118"/>
      <c r="N102" s="91"/>
      <c r="O102" s="118"/>
      <c r="P102" s="91"/>
      <c r="Q102" s="118"/>
      <c r="R102" s="119" t="str">
        <f t="shared" si="56"/>
        <v xml:space="preserve"> </v>
      </c>
      <c r="S102" s="119" t="str">
        <f t="shared" si="56"/>
        <v xml:space="preserve"> </v>
      </c>
      <c r="T102" s="119" t="str">
        <f t="shared" si="57"/>
        <v xml:space="preserve"> </v>
      </c>
      <c r="U102" s="120" t="str">
        <f t="shared" si="58"/>
        <v xml:space="preserve"> </v>
      </c>
      <c r="V102" s="91"/>
      <c r="W102" s="91"/>
    </row>
    <row r="103" spans="1:23" hidden="1" x14ac:dyDescent="0.25">
      <c r="A103" s="116"/>
      <c r="B103" s="91"/>
      <c r="C103" s="91"/>
      <c r="D103" s="91"/>
      <c r="E103" s="117">
        <f t="shared" si="59"/>
        <v>0</v>
      </c>
      <c r="F103" s="91"/>
      <c r="G103" s="91"/>
      <c r="H103" s="91"/>
      <c r="I103" s="91"/>
      <c r="J103" s="91"/>
      <c r="K103" s="91"/>
      <c r="L103" s="91"/>
      <c r="M103" s="118"/>
      <c r="N103" s="91"/>
      <c r="O103" s="118"/>
      <c r="P103" s="91"/>
      <c r="Q103" s="118"/>
      <c r="R103" s="119" t="str">
        <f t="shared" si="56"/>
        <v xml:space="preserve"> </v>
      </c>
      <c r="S103" s="119" t="str">
        <f t="shared" si="56"/>
        <v xml:space="preserve"> </v>
      </c>
      <c r="T103" s="119" t="str">
        <f t="shared" si="57"/>
        <v xml:space="preserve"> </v>
      </c>
      <c r="U103" s="120" t="str">
        <f t="shared" si="58"/>
        <v xml:space="preserve"> </v>
      </c>
      <c r="V103" s="91"/>
      <c r="W103" s="91"/>
    </row>
    <row r="104" spans="1:23" hidden="1" x14ac:dyDescent="0.25">
      <c r="A104" s="116"/>
      <c r="B104" s="91"/>
      <c r="C104" s="91"/>
      <c r="D104" s="91"/>
      <c r="E104" s="117">
        <f t="shared" si="59"/>
        <v>0</v>
      </c>
      <c r="F104" s="91"/>
      <c r="G104" s="91"/>
      <c r="H104" s="91"/>
      <c r="I104" s="91"/>
      <c r="J104" s="91"/>
      <c r="K104" s="91"/>
      <c r="L104" s="91"/>
      <c r="M104" s="118"/>
      <c r="N104" s="91"/>
      <c r="O104" s="118"/>
      <c r="P104" s="91"/>
      <c r="Q104" s="118"/>
      <c r="R104" s="119" t="str">
        <f t="shared" si="56"/>
        <v xml:space="preserve"> </v>
      </c>
      <c r="S104" s="119" t="str">
        <f t="shared" si="56"/>
        <v xml:space="preserve"> </v>
      </c>
      <c r="T104" s="119" t="str">
        <f t="shared" si="57"/>
        <v xml:space="preserve"> </v>
      </c>
      <c r="U104" s="120" t="str">
        <f t="shared" si="58"/>
        <v xml:space="preserve"> </v>
      </c>
      <c r="V104" s="91"/>
      <c r="W104" s="91"/>
    </row>
    <row r="105" spans="1:23" hidden="1" x14ac:dyDescent="0.25">
      <c r="A105" s="116"/>
      <c r="B105" s="91"/>
      <c r="C105" s="91"/>
      <c r="D105" s="91"/>
      <c r="E105" s="117">
        <f t="shared" si="59"/>
        <v>0</v>
      </c>
      <c r="F105" s="91"/>
      <c r="G105" s="91"/>
      <c r="H105" s="91"/>
      <c r="I105" s="91"/>
      <c r="J105" s="91"/>
      <c r="K105" s="91"/>
      <c r="L105" s="91"/>
      <c r="M105" s="118"/>
      <c r="N105" s="91"/>
      <c r="O105" s="118"/>
      <c r="P105" s="91"/>
      <c r="Q105" s="118"/>
      <c r="R105" s="119" t="str">
        <f t="shared" si="56"/>
        <v xml:space="preserve"> </v>
      </c>
      <c r="S105" s="119" t="str">
        <f t="shared" si="56"/>
        <v xml:space="preserve"> </v>
      </c>
      <c r="T105" s="119" t="str">
        <f t="shared" si="57"/>
        <v xml:space="preserve"> </v>
      </c>
      <c r="U105" s="120" t="str">
        <f t="shared" si="58"/>
        <v xml:space="preserve"> </v>
      </c>
      <c r="V105" s="91"/>
      <c r="W105" s="91"/>
    </row>
    <row r="106" spans="1:23" hidden="1" x14ac:dyDescent="0.25">
      <c r="A106" s="116"/>
      <c r="B106" s="91"/>
      <c r="C106" s="91"/>
      <c r="D106" s="91"/>
      <c r="E106" s="117">
        <f t="shared" si="59"/>
        <v>0</v>
      </c>
      <c r="F106" s="91"/>
      <c r="G106" s="91"/>
      <c r="H106" s="91"/>
      <c r="I106" s="91"/>
      <c r="J106" s="91"/>
      <c r="K106" s="91"/>
      <c r="L106" s="91"/>
      <c r="M106" s="118"/>
      <c r="N106" s="91"/>
      <c r="O106" s="118"/>
      <c r="P106" s="91"/>
      <c r="Q106" s="118"/>
      <c r="R106" s="119" t="str">
        <f t="shared" si="56"/>
        <v xml:space="preserve"> </v>
      </c>
      <c r="S106" s="119" t="str">
        <f t="shared" si="56"/>
        <v xml:space="preserve"> </v>
      </c>
      <c r="T106" s="119" t="str">
        <f t="shared" si="57"/>
        <v xml:space="preserve"> </v>
      </c>
      <c r="U106" s="120" t="str">
        <f t="shared" si="58"/>
        <v xml:space="preserve"> </v>
      </c>
      <c r="V106" s="91"/>
      <c r="W106" s="91"/>
    </row>
    <row r="107" spans="1:23" hidden="1" x14ac:dyDescent="0.25">
      <c r="A107" s="116"/>
      <c r="B107" s="91"/>
      <c r="C107" s="91"/>
      <c r="D107" s="91"/>
      <c r="E107" s="117">
        <f t="shared" si="59"/>
        <v>0</v>
      </c>
      <c r="F107" s="91"/>
      <c r="G107" s="91"/>
      <c r="H107" s="91"/>
      <c r="I107" s="91"/>
      <c r="J107" s="91"/>
      <c r="K107" s="91"/>
      <c r="L107" s="91"/>
      <c r="M107" s="118"/>
      <c r="N107" s="91"/>
      <c r="O107" s="118"/>
      <c r="P107" s="91"/>
      <c r="Q107" s="118"/>
      <c r="R107" s="119" t="str">
        <f t="shared" si="56"/>
        <v xml:space="preserve"> </v>
      </c>
      <c r="S107" s="119" t="str">
        <f t="shared" si="56"/>
        <v xml:space="preserve"> </v>
      </c>
      <c r="T107" s="119" t="str">
        <f t="shared" si="57"/>
        <v xml:space="preserve"> </v>
      </c>
      <c r="U107" s="120" t="str">
        <f t="shared" si="58"/>
        <v xml:space="preserve"> </v>
      </c>
      <c r="V107" s="91"/>
      <c r="W107" s="91"/>
    </row>
    <row r="108" spans="1:23" hidden="1" x14ac:dyDescent="0.25">
      <c r="A108" s="116"/>
      <c r="B108" s="91"/>
      <c r="C108" s="91"/>
      <c r="D108" s="91"/>
      <c r="E108" s="117">
        <f t="shared" si="59"/>
        <v>0</v>
      </c>
      <c r="F108" s="91"/>
      <c r="G108" s="91"/>
      <c r="H108" s="118"/>
      <c r="I108" s="91"/>
      <c r="J108" s="118"/>
      <c r="K108" s="91"/>
      <c r="L108" s="118"/>
      <c r="M108" s="118"/>
      <c r="N108" s="118"/>
      <c r="O108" s="118"/>
      <c r="P108" s="118"/>
      <c r="Q108" s="118"/>
      <c r="R108" s="119" t="str">
        <f t="shared" si="56"/>
        <v xml:space="preserve"> </v>
      </c>
      <c r="S108" s="119" t="str">
        <f t="shared" si="56"/>
        <v xml:space="preserve"> </v>
      </c>
      <c r="T108" s="119" t="str">
        <f t="shared" si="57"/>
        <v xml:space="preserve"> </v>
      </c>
      <c r="U108" s="120" t="str">
        <f t="shared" si="58"/>
        <v xml:space="preserve"> </v>
      </c>
      <c r="V108" s="91"/>
      <c r="W108" s="91"/>
    </row>
    <row r="109" spans="1:23" hidden="1" x14ac:dyDescent="0.25">
      <c r="A109" s="116"/>
      <c r="B109" s="91"/>
      <c r="C109" s="91"/>
      <c r="D109" s="91"/>
      <c r="E109" s="117">
        <f t="shared" si="59"/>
        <v>0</v>
      </c>
      <c r="F109" s="91"/>
      <c r="G109" s="91"/>
      <c r="H109" s="118"/>
      <c r="I109" s="91"/>
      <c r="J109" s="118"/>
      <c r="K109" s="91"/>
      <c r="L109" s="118"/>
      <c r="M109" s="118"/>
      <c r="N109" s="118"/>
      <c r="O109" s="118"/>
      <c r="P109" s="118"/>
      <c r="Q109" s="118"/>
      <c r="R109" s="119" t="str">
        <f t="shared" si="56"/>
        <v xml:space="preserve"> </v>
      </c>
      <c r="S109" s="119" t="str">
        <f t="shared" si="56"/>
        <v xml:space="preserve"> </v>
      </c>
      <c r="T109" s="119" t="str">
        <f t="shared" si="57"/>
        <v xml:space="preserve"> </v>
      </c>
      <c r="U109" s="120" t="str">
        <f t="shared" si="58"/>
        <v xml:space="preserve"> </v>
      </c>
      <c r="V109" s="91"/>
      <c r="W109" s="91"/>
    </row>
    <row r="110" spans="1:23" hidden="1" x14ac:dyDescent="0.25">
      <c r="A110" s="116"/>
      <c r="B110" s="91"/>
      <c r="C110" s="91"/>
      <c r="D110" s="91"/>
      <c r="E110" s="117">
        <f t="shared" si="59"/>
        <v>0</v>
      </c>
      <c r="F110" s="91"/>
      <c r="G110" s="91"/>
      <c r="H110" s="118"/>
      <c r="I110" s="91"/>
      <c r="J110" s="118"/>
      <c r="K110" s="91"/>
      <c r="L110" s="118"/>
      <c r="M110" s="118"/>
      <c r="N110" s="118"/>
      <c r="O110" s="118"/>
      <c r="P110" s="118"/>
      <c r="Q110" s="118"/>
      <c r="R110" s="119" t="str">
        <f t="shared" si="56"/>
        <v xml:space="preserve"> </v>
      </c>
      <c r="S110" s="119" t="str">
        <f t="shared" si="56"/>
        <v xml:space="preserve"> </v>
      </c>
      <c r="T110" s="119" t="str">
        <f t="shared" si="57"/>
        <v xml:space="preserve"> </v>
      </c>
      <c r="U110" s="120" t="str">
        <f t="shared" si="58"/>
        <v xml:space="preserve"> </v>
      </c>
      <c r="V110" s="91"/>
      <c r="W110" s="91"/>
    </row>
    <row r="111" spans="1:23" hidden="1" x14ac:dyDescent="0.25">
      <c r="A111" s="121"/>
      <c r="B111" s="122"/>
      <c r="C111" s="123"/>
      <c r="D111" s="123"/>
      <c r="E111" s="123"/>
      <c r="F111" s="122"/>
      <c r="G111" s="123"/>
      <c r="H111" s="122"/>
      <c r="I111" s="123"/>
      <c r="J111" s="122"/>
      <c r="K111" s="123"/>
      <c r="L111" s="122"/>
      <c r="M111" s="122"/>
      <c r="N111" s="122"/>
      <c r="O111" s="122"/>
      <c r="P111" s="122"/>
      <c r="Q111" s="122"/>
      <c r="R111" s="114" t="str">
        <f t="shared" ref="R111:S113" si="60">IF(L111=0," ",(N111-L111)/L111)</f>
        <v xml:space="preserve"> </v>
      </c>
      <c r="S111" s="115" t="str">
        <f t="shared" si="60"/>
        <v xml:space="preserve"> </v>
      </c>
      <c r="T111" s="114" t="str">
        <f t="shared" si="57"/>
        <v xml:space="preserve"> </v>
      </c>
      <c r="U111" s="115" t="str">
        <f t="shared" si="58"/>
        <v xml:space="preserve"> </v>
      </c>
      <c r="V111" s="122"/>
      <c r="W111" s="123"/>
    </row>
    <row r="112" spans="1:23" hidden="1" x14ac:dyDescent="0.25">
      <c r="A112" s="121" t="s">
        <v>86</v>
      </c>
      <c r="B112" s="122" t="e">
        <f t="shared" ref="B112:Q112" si="61">B95+B85</f>
        <v>#VALUE!</v>
      </c>
      <c r="C112" s="122">
        <f t="shared" si="61"/>
        <v>0</v>
      </c>
      <c r="D112" s="122">
        <f t="shared" si="61"/>
        <v>0</v>
      </c>
      <c r="E112" s="122">
        <f t="shared" si="61"/>
        <v>0</v>
      </c>
      <c r="F112" s="122">
        <f t="shared" si="61"/>
        <v>0</v>
      </c>
      <c r="G112" s="122">
        <f t="shared" si="61"/>
        <v>0</v>
      </c>
      <c r="H112" s="122">
        <f t="shared" si="61"/>
        <v>0</v>
      </c>
      <c r="I112" s="122">
        <f t="shared" si="61"/>
        <v>0</v>
      </c>
      <c r="J112" s="122">
        <f t="shared" si="61"/>
        <v>0</v>
      </c>
      <c r="K112" s="122">
        <f t="shared" si="61"/>
        <v>0</v>
      </c>
      <c r="L112" s="122">
        <f t="shared" si="61"/>
        <v>0</v>
      </c>
      <c r="M112" s="122">
        <f t="shared" si="61"/>
        <v>0</v>
      </c>
      <c r="N112" s="122">
        <f t="shared" si="61"/>
        <v>0</v>
      </c>
      <c r="O112" s="122">
        <f t="shared" si="61"/>
        <v>0</v>
      </c>
      <c r="P112" s="122">
        <f t="shared" si="61"/>
        <v>0</v>
      </c>
      <c r="Q112" s="122">
        <f t="shared" si="61"/>
        <v>0</v>
      </c>
      <c r="R112" s="114" t="str">
        <f t="shared" si="60"/>
        <v xml:space="preserve"> </v>
      </c>
      <c r="S112" s="115" t="str">
        <f t="shared" si="60"/>
        <v xml:space="preserve"> </v>
      </c>
      <c r="T112" s="114" t="str">
        <f t="shared" si="57"/>
        <v xml:space="preserve"> </v>
      </c>
      <c r="U112" s="115" t="str">
        <f t="shared" si="58"/>
        <v xml:space="preserve"> </v>
      </c>
      <c r="V112" s="122">
        <f>V95+V85</f>
        <v>0</v>
      </c>
      <c r="W112" s="122">
        <f>W95+W85</f>
        <v>0</v>
      </c>
    </row>
    <row r="113" spans="1:23" hidden="1" x14ac:dyDescent="0.25">
      <c r="A113" s="124" t="s">
        <v>117</v>
      </c>
      <c r="B113" s="125" t="str">
        <f>B85</f>
        <v/>
      </c>
      <c r="C113" s="125">
        <f t="shared" ref="C113:Q113" si="62">C85</f>
        <v>0</v>
      </c>
      <c r="D113" s="125">
        <f t="shared" si="62"/>
        <v>0</v>
      </c>
      <c r="E113" s="125">
        <f t="shared" si="62"/>
        <v>0</v>
      </c>
      <c r="F113" s="125">
        <f t="shared" si="62"/>
        <v>0</v>
      </c>
      <c r="G113" s="125">
        <f t="shared" si="62"/>
        <v>0</v>
      </c>
      <c r="H113" s="125">
        <f t="shared" si="62"/>
        <v>0</v>
      </c>
      <c r="I113" s="125">
        <f t="shared" si="62"/>
        <v>0</v>
      </c>
      <c r="J113" s="125">
        <f t="shared" si="62"/>
        <v>0</v>
      </c>
      <c r="K113" s="125">
        <f t="shared" si="62"/>
        <v>0</v>
      </c>
      <c r="L113" s="125">
        <f t="shared" si="62"/>
        <v>0</v>
      </c>
      <c r="M113" s="125">
        <f t="shared" si="62"/>
        <v>0</v>
      </c>
      <c r="N113" s="125">
        <f t="shared" si="62"/>
        <v>0</v>
      </c>
      <c r="O113" s="125">
        <f t="shared" si="62"/>
        <v>0</v>
      </c>
      <c r="P113" s="125">
        <f t="shared" si="62"/>
        <v>0</v>
      </c>
      <c r="Q113" s="125">
        <f t="shared" si="62"/>
        <v>0</v>
      </c>
      <c r="R113" s="114" t="str">
        <f t="shared" si="60"/>
        <v xml:space="preserve"> </v>
      </c>
      <c r="S113" s="115" t="str">
        <f t="shared" si="60"/>
        <v xml:space="preserve"> </v>
      </c>
      <c r="T113" s="114" t="str">
        <f t="shared" si="57"/>
        <v xml:space="preserve"> </v>
      </c>
      <c r="U113" s="115" t="str">
        <f t="shared" si="58"/>
        <v xml:space="preserve"> </v>
      </c>
      <c r="V113" s="125">
        <f>V85</f>
        <v>0</v>
      </c>
      <c r="W113" s="125">
        <f>W85</f>
        <v>0</v>
      </c>
    </row>
    <row r="114" spans="1:23" x14ac:dyDescent="0.25">
      <c r="A114" s="126"/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8"/>
      <c r="S114" s="128"/>
      <c r="T114" s="128"/>
      <c r="U114" s="128"/>
      <c r="V114" s="127"/>
      <c r="W114" s="127"/>
    </row>
    <row r="115" spans="1:23" x14ac:dyDescent="0.25">
      <c r="A115" s="129" t="s">
        <v>118</v>
      </c>
    </row>
    <row r="116" spans="1:23" x14ac:dyDescent="0.25">
      <c r="A116" s="129" t="s">
        <v>119</v>
      </c>
    </row>
    <row r="117" spans="1:23" x14ac:dyDescent="0.25">
      <c r="A117" s="129" t="s">
        <v>120</v>
      </c>
      <c r="B117" s="130"/>
      <c r="C117" s="130"/>
      <c r="D117" s="130"/>
      <c r="E117" s="130"/>
      <c r="F117" s="130"/>
      <c r="H117" s="130"/>
      <c r="I117" s="130"/>
      <c r="J117" s="130"/>
      <c r="K117" s="130"/>
      <c r="V117" s="130"/>
    </row>
    <row r="118" spans="1:23" x14ac:dyDescent="0.25">
      <c r="A118" s="129" t="s">
        <v>121</v>
      </c>
      <c r="B118" s="130"/>
      <c r="C118" s="130"/>
      <c r="D118" s="130"/>
      <c r="E118" s="130"/>
      <c r="F118" s="130"/>
      <c r="H118" s="130"/>
      <c r="I118" s="130"/>
      <c r="J118" s="130"/>
      <c r="K118" s="130"/>
      <c r="V118" s="130"/>
    </row>
    <row r="119" spans="1:23" x14ac:dyDescent="0.25">
      <c r="A119" s="129" t="s">
        <v>122</v>
      </c>
      <c r="B119" s="130"/>
      <c r="C119" s="130"/>
      <c r="D119" s="130"/>
      <c r="E119" s="130"/>
      <c r="F119" s="130"/>
      <c r="H119" s="130"/>
      <c r="I119" s="130"/>
      <c r="J119" s="130"/>
      <c r="K119" s="130"/>
      <c r="V119" s="130"/>
    </row>
    <row r="120" spans="1:23" x14ac:dyDescent="0.25">
      <c r="A120" s="129" t="s">
        <v>123</v>
      </c>
    </row>
    <row r="123" spans="1:23" x14ac:dyDescent="0.25">
      <c r="A123" s="130"/>
      <c r="G123" s="130"/>
      <c r="W123" s="130"/>
    </row>
    <row r="124" spans="1:23" x14ac:dyDescent="0.25">
      <c r="A124" s="130"/>
      <c r="G124" s="130"/>
      <c r="W124" s="130"/>
    </row>
    <row r="125" spans="1:23" x14ac:dyDescent="0.25">
      <c r="A125" s="130"/>
      <c r="G125" s="130"/>
      <c r="W125" s="130"/>
    </row>
  </sheetData>
  <mergeCells count="18"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P74:Q74"/>
    <mergeCell ref="R74:S74"/>
    <mergeCell ref="T74:U74"/>
    <mergeCell ref="V74:W74"/>
  </mergeCells>
  <pageMargins left="0.70866141732283472" right="0.70866141732283472" top="0.74803149606299213" bottom="0.74803149606299213" header="0.31496062992125984" footer="0.31496062992125984"/>
  <pageSetup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5"/>
  <sheetViews>
    <sheetView view="pageBreakPreview" zoomScale="60" zoomScaleNormal="100" workbookViewId="0">
      <selection activeCell="A5" sqref="A5:U5"/>
    </sheetView>
  </sheetViews>
  <sheetFormatPr defaultRowHeight="15" x14ac:dyDescent="0.25"/>
  <cols>
    <col min="1" max="1" width="52.7109375" style="2" customWidth="1"/>
    <col min="2" max="11" width="13.7109375" style="2" customWidth="1"/>
    <col min="12" max="15" width="13.7109375" style="2" hidden="1" customWidth="1"/>
    <col min="16" max="23" width="13.7109375" style="2" customWidth="1"/>
    <col min="24" max="24" width="2.7109375" style="2" customWidth="1"/>
    <col min="25" max="16384" width="9.140625" style="2"/>
  </cols>
  <sheetData>
    <row r="1" spans="1:23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"/>
      <c r="W1" s="1"/>
    </row>
    <row r="2" spans="1:23" ht="18" x14ac:dyDescent="0.25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3"/>
      <c r="W2" s="3"/>
    </row>
    <row r="3" spans="1:23" ht="18" customHeight="1" x14ac:dyDescent="0.25">
      <c r="A3" s="134" t="s">
        <v>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3"/>
      <c r="W3" s="3"/>
    </row>
    <row r="4" spans="1:23" ht="18" customHeight="1" x14ac:dyDescent="0.25">
      <c r="A4" s="134" t="s">
        <v>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3"/>
      <c r="W4" s="3"/>
    </row>
    <row r="5" spans="1:23" ht="15" customHeight="1" x14ac:dyDescent="0.25">
      <c r="A5" s="135" t="s">
        <v>125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4"/>
      <c r="W5" s="4"/>
    </row>
    <row r="6" spans="1:23" ht="12.75" customHeight="1" x14ac:dyDescent="0.25">
      <c r="A6" s="5"/>
      <c r="B6" s="5" t="s">
        <v>1</v>
      </c>
      <c r="C6" s="5" t="s">
        <v>1</v>
      </c>
      <c r="D6" s="5" t="s">
        <v>1</v>
      </c>
      <c r="E6" s="6" t="s">
        <v>1</v>
      </c>
      <c r="F6" s="131" t="s">
        <v>5</v>
      </c>
      <c r="G6" s="132"/>
      <c r="H6" s="131" t="s">
        <v>6</v>
      </c>
      <c r="I6" s="132"/>
      <c r="J6" s="131" t="s">
        <v>7</v>
      </c>
      <c r="K6" s="132"/>
      <c r="L6" s="131" t="s">
        <v>8</v>
      </c>
      <c r="M6" s="132"/>
      <c r="N6" s="131" t="s">
        <v>9</v>
      </c>
      <c r="O6" s="132"/>
      <c r="P6" s="131" t="s">
        <v>10</v>
      </c>
      <c r="Q6" s="132"/>
      <c r="R6" s="131" t="s">
        <v>11</v>
      </c>
      <c r="S6" s="132"/>
      <c r="T6" s="131" t="s">
        <v>12</v>
      </c>
      <c r="U6" s="132"/>
      <c r="V6" s="131" t="s">
        <v>13</v>
      </c>
      <c r="W6" s="132"/>
    </row>
    <row r="7" spans="1:23" ht="76.5" x14ac:dyDescent="0.25">
      <c r="A7" s="7" t="s">
        <v>14</v>
      </c>
      <c r="B7" s="8" t="s">
        <v>15</v>
      </c>
      <c r="C7" s="8" t="s">
        <v>16</v>
      </c>
      <c r="D7" s="8" t="s">
        <v>17</v>
      </c>
      <c r="E7" s="8" t="s">
        <v>18</v>
      </c>
      <c r="F7" s="9" t="s">
        <v>19</v>
      </c>
      <c r="G7" s="10" t="s">
        <v>20</v>
      </c>
      <c r="H7" s="9" t="s">
        <v>21</v>
      </c>
      <c r="I7" s="10" t="s">
        <v>22</v>
      </c>
      <c r="J7" s="9" t="s">
        <v>23</v>
      </c>
      <c r="K7" s="10" t="s">
        <v>24</v>
      </c>
      <c r="L7" s="9" t="s">
        <v>25</v>
      </c>
      <c r="M7" s="10" t="s">
        <v>26</v>
      </c>
      <c r="N7" s="9" t="s">
        <v>27</v>
      </c>
      <c r="O7" s="10" t="s">
        <v>28</v>
      </c>
      <c r="P7" s="9" t="s">
        <v>29</v>
      </c>
      <c r="Q7" s="10" t="s">
        <v>30</v>
      </c>
      <c r="R7" s="9" t="s">
        <v>29</v>
      </c>
      <c r="S7" s="10" t="s">
        <v>30</v>
      </c>
      <c r="T7" s="9" t="s">
        <v>31</v>
      </c>
      <c r="U7" s="10" t="s">
        <v>32</v>
      </c>
      <c r="V7" s="9" t="s">
        <v>18</v>
      </c>
      <c r="W7" s="10" t="s">
        <v>33</v>
      </c>
    </row>
    <row r="8" spans="1:23" ht="12.95" customHeight="1" x14ac:dyDescent="0.25">
      <c r="A8" s="11" t="s">
        <v>34</v>
      </c>
      <c r="B8" s="12" t="s">
        <v>1</v>
      </c>
      <c r="C8" s="12"/>
      <c r="D8" s="12"/>
      <c r="E8" s="12"/>
      <c r="F8" s="13"/>
      <c r="G8" s="14"/>
      <c r="H8" s="13"/>
      <c r="I8" s="14"/>
      <c r="J8" s="13"/>
      <c r="K8" s="14"/>
      <c r="L8" s="13"/>
      <c r="M8" s="14"/>
      <c r="N8" s="13"/>
      <c r="O8" s="14"/>
      <c r="P8" s="13"/>
      <c r="Q8" s="14"/>
      <c r="R8" s="15"/>
      <c r="S8" s="16"/>
      <c r="T8" s="15"/>
      <c r="U8" s="17"/>
      <c r="V8" s="13"/>
      <c r="W8" s="14"/>
    </row>
    <row r="9" spans="1:23" ht="12.95" customHeight="1" x14ac:dyDescent="0.25">
      <c r="A9" s="18" t="s">
        <v>35</v>
      </c>
      <c r="B9" s="19">
        <v>6934000</v>
      </c>
      <c r="C9" s="19">
        <v>0</v>
      </c>
      <c r="D9" s="19"/>
      <c r="E9" s="19">
        <f>$B9       +$C9       +$D9</f>
        <v>6934000</v>
      </c>
      <c r="F9" s="20">
        <v>6934000</v>
      </c>
      <c r="G9" s="21">
        <v>2311000</v>
      </c>
      <c r="H9" s="20"/>
      <c r="I9" s="21"/>
      <c r="J9" s="20"/>
      <c r="K9" s="21"/>
      <c r="L9" s="20"/>
      <c r="M9" s="21"/>
      <c r="N9" s="20"/>
      <c r="O9" s="21"/>
      <c r="P9" s="20">
        <f>$H9       +$J9       +$L9       +$N9</f>
        <v>0</v>
      </c>
      <c r="Q9" s="21">
        <f>$I9       +$K9       +$M9       +$O9</f>
        <v>0</v>
      </c>
      <c r="R9" s="22">
        <f>IF(($H9       =0),0,((($J9       -$H9       )/$H9       )*100))</f>
        <v>0</v>
      </c>
      <c r="S9" s="23">
        <f>IF(($I9       =0),0,((($K9       -$I9       )/$I9       )*100))</f>
        <v>0</v>
      </c>
      <c r="T9" s="22">
        <f>IF(($E9       =0),0,(($P9       /$E9       )*100))</f>
        <v>0</v>
      </c>
      <c r="U9" s="24">
        <f>IF(($E9       =0),0,(($Q9       /$E9       )*100))</f>
        <v>0</v>
      </c>
      <c r="V9" s="20">
        <v>0</v>
      </c>
      <c r="W9" s="21">
        <v>0</v>
      </c>
    </row>
    <row r="10" spans="1:23" ht="12.95" customHeight="1" x14ac:dyDescent="0.25">
      <c r="A10" s="18" t="s">
        <v>36</v>
      </c>
      <c r="B10" s="19">
        <v>57400000</v>
      </c>
      <c r="C10" s="19">
        <v>0</v>
      </c>
      <c r="D10" s="19"/>
      <c r="E10" s="19">
        <f t="shared" ref="E10:E16" si="0">$B10      +$C10      +$D10</f>
        <v>57400000</v>
      </c>
      <c r="F10" s="20">
        <v>57400000</v>
      </c>
      <c r="G10" s="21">
        <v>57400000</v>
      </c>
      <c r="H10" s="20">
        <v>7493000</v>
      </c>
      <c r="I10" s="21">
        <v>-1302059</v>
      </c>
      <c r="J10" s="20">
        <v>16885000</v>
      </c>
      <c r="K10" s="21">
        <v>4223301</v>
      </c>
      <c r="L10" s="20"/>
      <c r="M10" s="21"/>
      <c r="N10" s="20"/>
      <c r="O10" s="21"/>
      <c r="P10" s="20">
        <f t="shared" ref="P10:P16" si="1">$H10      +$J10      +$L10      +$N10</f>
        <v>24378000</v>
      </c>
      <c r="Q10" s="21">
        <f t="shared" ref="Q10:Q16" si="2">$I10      +$K10      +$M10      +$O10</f>
        <v>2921242</v>
      </c>
      <c r="R10" s="22">
        <f t="shared" ref="R10:R16" si="3">IF(($H10      =0),0,((($J10      -$H10      )/$H10      )*100))</f>
        <v>125.34365407713865</v>
      </c>
      <c r="S10" s="23">
        <f t="shared" ref="S10:S16" si="4">IF(($I10      =0),0,((($K10      -$I10      )/$I10      )*100))</f>
        <v>-424.35557835704839</v>
      </c>
      <c r="T10" s="22">
        <f t="shared" ref="T10:T15" si="5">IF(($E10      =0),0,(($P10      /$E10      )*100))</f>
        <v>42.470383275261327</v>
      </c>
      <c r="U10" s="24">
        <f t="shared" ref="U10:U15" si="6">IF(($E10      =0),0,(($Q10      /$E10      )*100))</f>
        <v>5.0892717770034848</v>
      </c>
      <c r="V10" s="20">
        <v>0</v>
      </c>
      <c r="W10" s="21">
        <v>0</v>
      </c>
    </row>
    <row r="11" spans="1:23" ht="12.95" customHeight="1" x14ac:dyDescent="0.25">
      <c r="A11" s="18" t="s">
        <v>37</v>
      </c>
      <c r="B11" s="19">
        <v>0</v>
      </c>
      <c r="C11" s="19">
        <v>0</v>
      </c>
      <c r="D11" s="19"/>
      <c r="E11" s="19">
        <f t="shared" si="0"/>
        <v>0</v>
      </c>
      <c r="F11" s="20">
        <v>0</v>
      </c>
      <c r="G11" s="21">
        <v>0</v>
      </c>
      <c r="H11" s="20"/>
      <c r="I11" s="21"/>
      <c r="J11" s="20"/>
      <c r="K11" s="21"/>
      <c r="L11" s="20"/>
      <c r="M11" s="21"/>
      <c r="N11" s="20"/>
      <c r="O11" s="21"/>
      <c r="P11" s="20">
        <f t="shared" si="1"/>
        <v>0</v>
      </c>
      <c r="Q11" s="21">
        <f t="shared" si="2"/>
        <v>0</v>
      </c>
      <c r="R11" s="22">
        <f t="shared" si="3"/>
        <v>0</v>
      </c>
      <c r="S11" s="23">
        <f t="shared" si="4"/>
        <v>0</v>
      </c>
      <c r="T11" s="22">
        <f t="shared" si="5"/>
        <v>0</v>
      </c>
      <c r="U11" s="24">
        <f t="shared" si="6"/>
        <v>0</v>
      </c>
      <c r="V11" s="20">
        <v>0</v>
      </c>
      <c r="W11" s="21">
        <v>0</v>
      </c>
    </row>
    <row r="12" spans="1:23" ht="12.95" customHeight="1" x14ac:dyDescent="0.25">
      <c r="A12" s="18" t="s">
        <v>38</v>
      </c>
      <c r="B12" s="19">
        <v>0</v>
      </c>
      <c r="C12" s="19">
        <v>0</v>
      </c>
      <c r="D12" s="19"/>
      <c r="E12" s="19">
        <f t="shared" si="0"/>
        <v>0</v>
      </c>
      <c r="F12" s="20">
        <v>0</v>
      </c>
      <c r="G12" s="21">
        <v>0</v>
      </c>
      <c r="H12" s="20"/>
      <c r="I12" s="21"/>
      <c r="J12" s="20"/>
      <c r="K12" s="21"/>
      <c r="L12" s="20"/>
      <c r="M12" s="21"/>
      <c r="N12" s="20"/>
      <c r="O12" s="21"/>
      <c r="P12" s="20">
        <f t="shared" si="1"/>
        <v>0</v>
      </c>
      <c r="Q12" s="21">
        <f t="shared" si="2"/>
        <v>0</v>
      </c>
      <c r="R12" s="22">
        <f t="shared" si="3"/>
        <v>0</v>
      </c>
      <c r="S12" s="23">
        <f t="shared" si="4"/>
        <v>0</v>
      </c>
      <c r="T12" s="22">
        <f t="shared" si="5"/>
        <v>0</v>
      </c>
      <c r="U12" s="24">
        <f t="shared" si="6"/>
        <v>0</v>
      </c>
      <c r="V12" s="20">
        <v>0</v>
      </c>
      <c r="W12" s="21">
        <v>0</v>
      </c>
    </row>
    <row r="13" spans="1:23" ht="12.95" customHeight="1" x14ac:dyDescent="0.25">
      <c r="A13" s="18" t="s">
        <v>39</v>
      </c>
      <c r="B13" s="19">
        <v>10000000</v>
      </c>
      <c r="C13" s="19">
        <v>0</v>
      </c>
      <c r="D13" s="19"/>
      <c r="E13" s="19">
        <f t="shared" si="0"/>
        <v>10000000</v>
      </c>
      <c r="F13" s="20">
        <v>10000000</v>
      </c>
      <c r="G13" s="21">
        <v>0</v>
      </c>
      <c r="H13" s="20"/>
      <c r="I13" s="21"/>
      <c r="J13" s="20"/>
      <c r="K13" s="21">
        <v>5812953</v>
      </c>
      <c r="L13" s="20"/>
      <c r="M13" s="21"/>
      <c r="N13" s="20"/>
      <c r="O13" s="21"/>
      <c r="P13" s="20">
        <f t="shared" si="1"/>
        <v>0</v>
      </c>
      <c r="Q13" s="21">
        <f t="shared" si="2"/>
        <v>5812953</v>
      </c>
      <c r="R13" s="22">
        <f t="shared" si="3"/>
        <v>0</v>
      </c>
      <c r="S13" s="23">
        <f t="shared" si="4"/>
        <v>0</v>
      </c>
      <c r="T13" s="22">
        <f t="shared" si="5"/>
        <v>0</v>
      </c>
      <c r="U13" s="24">
        <f t="shared" si="6"/>
        <v>58.129529999999995</v>
      </c>
      <c r="V13" s="20">
        <v>0</v>
      </c>
      <c r="W13" s="21">
        <v>0</v>
      </c>
    </row>
    <row r="14" spans="1:23" ht="12.95" customHeight="1" x14ac:dyDescent="0.25">
      <c r="A14" s="18" t="s">
        <v>40</v>
      </c>
      <c r="B14" s="19">
        <v>100000</v>
      </c>
      <c r="C14" s="19">
        <v>0</v>
      </c>
      <c r="D14" s="19"/>
      <c r="E14" s="19">
        <f t="shared" si="0"/>
        <v>100000</v>
      </c>
      <c r="F14" s="20">
        <v>100000</v>
      </c>
      <c r="G14" s="21">
        <v>0</v>
      </c>
      <c r="H14" s="20"/>
      <c r="I14" s="21"/>
      <c r="J14" s="20"/>
      <c r="K14" s="21"/>
      <c r="L14" s="20"/>
      <c r="M14" s="21"/>
      <c r="N14" s="20"/>
      <c r="O14" s="21"/>
      <c r="P14" s="20">
        <f t="shared" si="1"/>
        <v>0</v>
      </c>
      <c r="Q14" s="21">
        <f t="shared" si="2"/>
        <v>0</v>
      </c>
      <c r="R14" s="22">
        <f t="shared" si="3"/>
        <v>0</v>
      </c>
      <c r="S14" s="23">
        <f t="shared" si="4"/>
        <v>0</v>
      </c>
      <c r="T14" s="22">
        <f t="shared" si="5"/>
        <v>0</v>
      </c>
      <c r="U14" s="24">
        <f t="shared" si="6"/>
        <v>0</v>
      </c>
      <c r="V14" s="20">
        <v>0</v>
      </c>
      <c r="W14" s="21">
        <v>0</v>
      </c>
    </row>
    <row r="15" spans="1:23" ht="12.95" customHeight="1" x14ac:dyDescent="0.25">
      <c r="A15" s="18" t="s">
        <v>41</v>
      </c>
      <c r="B15" s="19">
        <v>0</v>
      </c>
      <c r="C15" s="19">
        <v>0</v>
      </c>
      <c r="D15" s="19"/>
      <c r="E15" s="19">
        <f t="shared" si="0"/>
        <v>0</v>
      </c>
      <c r="F15" s="20">
        <v>0</v>
      </c>
      <c r="G15" s="21">
        <v>0</v>
      </c>
      <c r="H15" s="20"/>
      <c r="I15" s="21"/>
      <c r="J15" s="20"/>
      <c r="K15" s="21"/>
      <c r="L15" s="20"/>
      <c r="M15" s="21"/>
      <c r="N15" s="20"/>
      <c r="O15" s="21"/>
      <c r="P15" s="20">
        <f t="shared" si="1"/>
        <v>0</v>
      </c>
      <c r="Q15" s="21">
        <f t="shared" si="2"/>
        <v>0</v>
      </c>
      <c r="R15" s="22">
        <f t="shared" si="3"/>
        <v>0</v>
      </c>
      <c r="S15" s="23">
        <f t="shared" si="4"/>
        <v>0</v>
      </c>
      <c r="T15" s="22">
        <f t="shared" si="5"/>
        <v>0</v>
      </c>
      <c r="U15" s="24">
        <f t="shared" si="6"/>
        <v>0</v>
      </c>
      <c r="V15" s="20">
        <v>0</v>
      </c>
      <c r="W15" s="21">
        <v>0</v>
      </c>
    </row>
    <row r="16" spans="1:23" ht="12.95" customHeight="1" x14ac:dyDescent="0.25">
      <c r="A16" s="25" t="s">
        <v>42</v>
      </c>
      <c r="B16" s="26">
        <f>SUM(B9:B15)</f>
        <v>74434000</v>
      </c>
      <c r="C16" s="26">
        <f>SUM(C9:C15)</f>
        <v>0</v>
      </c>
      <c r="D16" s="26"/>
      <c r="E16" s="26">
        <f t="shared" si="0"/>
        <v>74434000</v>
      </c>
      <c r="F16" s="27">
        <f t="shared" ref="F16:O16" si="7">SUM(F9:F15)</f>
        <v>74434000</v>
      </c>
      <c r="G16" s="28">
        <f t="shared" si="7"/>
        <v>59711000</v>
      </c>
      <c r="H16" s="27">
        <f t="shared" si="7"/>
        <v>7493000</v>
      </c>
      <c r="I16" s="28">
        <f t="shared" si="7"/>
        <v>-1302059</v>
      </c>
      <c r="J16" s="27">
        <f t="shared" si="7"/>
        <v>16885000</v>
      </c>
      <c r="K16" s="28">
        <f t="shared" si="7"/>
        <v>10036254</v>
      </c>
      <c r="L16" s="27">
        <f t="shared" si="7"/>
        <v>0</v>
      </c>
      <c r="M16" s="28">
        <f t="shared" si="7"/>
        <v>0</v>
      </c>
      <c r="N16" s="27">
        <f t="shared" si="7"/>
        <v>0</v>
      </c>
      <c r="O16" s="28">
        <f t="shared" si="7"/>
        <v>0</v>
      </c>
      <c r="P16" s="27">
        <f t="shared" si="1"/>
        <v>24378000</v>
      </c>
      <c r="Q16" s="28">
        <f t="shared" si="2"/>
        <v>8734195</v>
      </c>
      <c r="R16" s="29">
        <f t="shared" si="3"/>
        <v>125.34365407713865</v>
      </c>
      <c r="S16" s="30">
        <f t="shared" si="4"/>
        <v>-870.79871188632774</v>
      </c>
      <c r="T16" s="29">
        <f>IF((SUM($E9:$E13)+$E15)=0,0,(P16/(SUM($E9:$E13)+$E15)*100))</f>
        <v>32.795221567519576</v>
      </c>
      <c r="U16" s="31">
        <f>IF((SUM($E9:$E13)+$E15)=0,0,(Q16/(SUM($E9:$E13)+$E15)*100))</f>
        <v>11.749932736029272</v>
      </c>
      <c r="V16" s="27">
        <f>SUM(V9:V15)</f>
        <v>0</v>
      </c>
      <c r="W16" s="28">
        <f>SUM(W9:W15)</f>
        <v>0</v>
      </c>
    </row>
    <row r="17" spans="1:23" ht="12.95" customHeight="1" x14ac:dyDescent="0.25">
      <c r="A17" s="11" t="s">
        <v>43</v>
      </c>
      <c r="B17" s="32" t="s">
        <v>1</v>
      </c>
      <c r="C17" s="32"/>
      <c r="D17" s="32"/>
      <c r="E17" s="32"/>
      <c r="F17" s="33"/>
      <c r="G17" s="34"/>
      <c r="H17" s="33"/>
      <c r="I17" s="34"/>
      <c r="J17" s="33"/>
      <c r="K17" s="34"/>
      <c r="L17" s="33"/>
      <c r="M17" s="34"/>
      <c r="N17" s="33"/>
      <c r="O17" s="34"/>
      <c r="P17" s="33"/>
      <c r="Q17" s="34"/>
      <c r="R17" s="15"/>
      <c r="S17" s="16"/>
      <c r="T17" s="15"/>
      <c r="U17" s="17"/>
      <c r="V17" s="33"/>
      <c r="W17" s="34"/>
    </row>
    <row r="18" spans="1:23" ht="12.95" customHeight="1" x14ac:dyDescent="0.25">
      <c r="A18" s="18" t="s">
        <v>44</v>
      </c>
      <c r="B18" s="19">
        <v>0</v>
      </c>
      <c r="C18" s="19">
        <v>0</v>
      </c>
      <c r="D18" s="19"/>
      <c r="E18" s="19">
        <f t="shared" ref="E18:E24" si="8">$B18      +$C18      +$D18</f>
        <v>0</v>
      </c>
      <c r="F18" s="20">
        <v>0</v>
      </c>
      <c r="G18" s="21">
        <v>0</v>
      </c>
      <c r="H18" s="20"/>
      <c r="I18" s="21"/>
      <c r="J18" s="20"/>
      <c r="K18" s="21"/>
      <c r="L18" s="20"/>
      <c r="M18" s="21"/>
      <c r="N18" s="20"/>
      <c r="O18" s="21"/>
      <c r="P18" s="20">
        <f t="shared" ref="P18:P24" si="9">$H18      +$J18      +$L18      +$N18</f>
        <v>0</v>
      </c>
      <c r="Q18" s="21">
        <f t="shared" ref="Q18:Q24" si="10">$I18      +$K18      +$M18      +$O18</f>
        <v>0</v>
      </c>
      <c r="R18" s="22">
        <f t="shared" ref="R18:R24" si="11">IF(($H18      =0),0,((($J18      -$H18      )/$H18      )*100))</f>
        <v>0</v>
      </c>
      <c r="S18" s="23">
        <f t="shared" ref="S18:S24" si="12">IF(($I18      =0),0,((($K18      -$I18      )/$I18      )*100))</f>
        <v>0</v>
      </c>
      <c r="T18" s="22">
        <f t="shared" ref="T18:T23" si="13">IF(($E18      =0),0,(($P18      /$E18      )*100))</f>
        <v>0</v>
      </c>
      <c r="U18" s="24">
        <f t="shared" ref="U18:U23" si="14">IF(($E18      =0),0,(($Q18      /$E18      )*100))</f>
        <v>0</v>
      </c>
      <c r="V18" s="20">
        <v>0</v>
      </c>
      <c r="W18" s="21">
        <v>0</v>
      </c>
    </row>
    <row r="19" spans="1:23" ht="12.95" customHeight="1" x14ac:dyDescent="0.25">
      <c r="A19" s="18" t="s">
        <v>45</v>
      </c>
      <c r="B19" s="19">
        <v>14330000</v>
      </c>
      <c r="C19" s="19">
        <v>0</v>
      </c>
      <c r="D19" s="19"/>
      <c r="E19" s="19">
        <f t="shared" si="8"/>
        <v>14330000</v>
      </c>
      <c r="F19" s="20">
        <v>14330000</v>
      </c>
      <c r="G19" s="21">
        <v>0</v>
      </c>
      <c r="H19" s="20"/>
      <c r="I19" s="21"/>
      <c r="J19" s="20"/>
      <c r="K19" s="21"/>
      <c r="L19" s="20"/>
      <c r="M19" s="21"/>
      <c r="N19" s="20"/>
      <c r="O19" s="21"/>
      <c r="P19" s="20">
        <f t="shared" si="9"/>
        <v>0</v>
      </c>
      <c r="Q19" s="21">
        <f t="shared" si="10"/>
        <v>0</v>
      </c>
      <c r="R19" s="22">
        <f t="shared" si="11"/>
        <v>0</v>
      </c>
      <c r="S19" s="23">
        <f t="shared" si="12"/>
        <v>0</v>
      </c>
      <c r="T19" s="22">
        <f t="shared" si="13"/>
        <v>0</v>
      </c>
      <c r="U19" s="24">
        <f t="shared" si="14"/>
        <v>0</v>
      </c>
      <c r="V19" s="20">
        <v>0</v>
      </c>
      <c r="W19" s="21">
        <v>0</v>
      </c>
    </row>
    <row r="20" spans="1:23" ht="12.95" customHeight="1" x14ac:dyDescent="0.25">
      <c r="A20" s="18" t="s">
        <v>46</v>
      </c>
      <c r="B20" s="19">
        <v>0</v>
      </c>
      <c r="C20" s="19">
        <v>0</v>
      </c>
      <c r="D20" s="19"/>
      <c r="E20" s="19">
        <f t="shared" si="8"/>
        <v>0</v>
      </c>
      <c r="F20" s="20">
        <v>0</v>
      </c>
      <c r="G20" s="21">
        <v>0</v>
      </c>
      <c r="H20" s="20"/>
      <c r="I20" s="21"/>
      <c r="J20" s="20"/>
      <c r="K20" s="21"/>
      <c r="L20" s="20"/>
      <c r="M20" s="21"/>
      <c r="N20" s="20"/>
      <c r="O20" s="21"/>
      <c r="P20" s="20">
        <f t="shared" si="9"/>
        <v>0</v>
      </c>
      <c r="Q20" s="21">
        <f t="shared" si="10"/>
        <v>0</v>
      </c>
      <c r="R20" s="22">
        <f t="shared" si="11"/>
        <v>0</v>
      </c>
      <c r="S20" s="23">
        <f t="shared" si="12"/>
        <v>0</v>
      </c>
      <c r="T20" s="22">
        <f t="shared" si="13"/>
        <v>0</v>
      </c>
      <c r="U20" s="24">
        <f t="shared" si="14"/>
        <v>0</v>
      </c>
      <c r="V20" s="20">
        <v>0</v>
      </c>
      <c r="W20" s="21" t="s">
        <v>1</v>
      </c>
    </row>
    <row r="21" spans="1:23" ht="12.95" customHeight="1" x14ac:dyDescent="0.25">
      <c r="A21" s="18" t="s">
        <v>47</v>
      </c>
      <c r="B21" s="19">
        <v>0</v>
      </c>
      <c r="C21" s="19">
        <v>0</v>
      </c>
      <c r="D21" s="19"/>
      <c r="E21" s="19">
        <f t="shared" si="8"/>
        <v>0</v>
      </c>
      <c r="F21" s="20">
        <v>0</v>
      </c>
      <c r="G21" s="21">
        <v>0</v>
      </c>
      <c r="H21" s="20"/>
      <c r="I21" s="21"/>
      <c r="J21" s="20"/>
      <c r="K21" s="21"/>
      <c r="L21" s="20"/>
      <c r="M21" s="21"/>
      <c r="N21" s="20"/>
      <c r="O21" s="21"/>
      <c r="P21" s="20">
        <f t="shared" si="9"/>
        <v>0</v>
      </c>
      <c r="Q21" s="21">
        <f t="shared" si="10"/>
        <v>0</v>
      </c>
      <c r="R21" s="22">
        <f t="shared" si="11"/>
        <v>0</v>
      </c>
      <c r="S21" s="23">
        <f t="shared" si="12"/>
        <v>0</v>
      </c>
      <c r="T21" s="22">
        <f t="shared" si="13"/>
        <v>0</v>
      </c>
      <c r="U21" s="24">
        <f t="shared" si="14"/>
        <v>0</v>
      </c>
      <c r="V21" s="20">
        <v>0</v>
      </c>
      <c r="W21" s="21">
        <v>0</v>
      </c>
    </row>
    <row r="22" spans="1:23" ht="12.95" customHeight="1" x14ac:dyDescent="0.25">
      <c r="A22" s="18" t="s">
        <v>48</v>
      </c>
      <c r="B22" s="19">
        <v>0</v>
      </c>
      <c r="C22" s="19">
        <v>0</v>
      </c>
      <c r="D22" s="19"/>
      <c r="E22" s="19">
        <f t="shared" si="8"/>
        <v>0</v>
      </c>
      <c r="F22" s="20">
        <v>0</v>
      </c>
      <c r="G22" s="21">
        <v>0</v>
      </c>
      <c r="H22" s="20"/>
      <c r="I22" s="21"/>
      <c r="J22" s="20"/>
      <c r="K22" s="21"/>
      <c r="L22" s="20"/>
      <c r="M22" s="21"/>
      <c r="N22" s="20"/>
      <c r="O22" s="21"/>
      <c r="P22" s="20">
        <f t="shared" si="9"/>
        <v>0</v>
      </c>
      <c r="Q22" s="21">
        <f t="shared" si="10"/>
        <v>0</v>
      </c>
      <c r="R22" s="22">
        <f t="shared" si="11"/>
        <v>0</v>
      </c>
      <c r="S22" s="23">
        <f t="shared" si="12"/>
        <v>0</v>
      </c>
      <c r="T22" s="22">
        <f t="shared" si="13"/>
        <v>0</v>
      </c>
      <c r="U22" s="24">
        <f t="shared" si="14"/>
        <v>0</v>
      </c>
      <c r="V22" s="20">
        <v>0</v>
      </c>
      <c r="W22" s="21" t="s">
        <v>1</v>
      </c>
    </row>
    <row r="23" spans="1:23" ht="12.95" customHeight="1" x14ac:dyDescent="0.25">
      <c r="A23" s="18" t="s">
        <v>49</v>
      </c>
      <c r="B23" s="19">
        <v>0</v>
      </c>
      <c r="C23" s="19">
        <v>0</v>
      </c>
      <c r="D23" s="19"/>
      <c r="E23" s="19">
        <f t="shared" si="8"/>
        <v>0</v>
      </c>
      <c r="F23" s="20">
        <v>0</v>
      </c>
      <c r="G23" s="21">
        <v>0</v>
      </c>
      <c r="H23" s="20"/>
      <c r="I23" s="21"/>
      <c r="J23" s="20"/>
      <c r="K23" s="21"/>
      <c r="L23" s="20"/>
      <c r="M23" s="21"/>
      <c r="N23" s="20"/>
      <c r="O23" s="21"/>
      <c r="P23" s="20">
        <f t="shared" si="9"/>
        <v>0</v>
      </c>
      <c r="Q23" s="21">
        <f t="shared" si="10"/>
        <v>0</v>
      </c>
      <c r="R23" s="22">
        <f t="shared" si="11"/>
        <v>0</v>
      </c>
      <c r="S23" s="23">
        <f t="shared" si="12"/>
        <v>0</v>
      </c>
      <c r="T23" s="22">
        <f t="shared" si="13"/>
        <v>0</v>
      </c>
      <c r="U23" s="24">
        <f t="shared" si="14"/>
        <v>0</v>
      </c>
      <c r="V23" s="20">
        <v>0</v>
      </c>
      <c r="W23" s="21" t="s">
        <v>1</v>
      </c>
    </row>
    <row r="24" spans="1:23" ht="12.95" customHeight="1" x14ac:dyDescent="0.25">
      <c r="A24" s="25" t="s">
        <v>42</v>
      </c>
      <c r="B24" s="26">
        <f>SUM(B18:B23)</f>
        <v>14330000</v>
      </c>
      <c r="C24" s="26">
        <f>SUM(C18:C23)</f>
        <v>0</v>
      </c>
      <c r="D24" s="26"/>
      <c r="E24" s="26">
        <f t="shared" si="8"/>
        <v>14330000</v>
      </c>
      <c r="F24" s="27">
        <f t="shared" ref="F24:O24" si="15">SUM(F18:F23)</f>
        <v>14330000</v>
      </c>
      <c r="G24" s="28">
        <f t="shared" si="15"/>
        <v>0</v>
      </c>
      <c r="H24" s="27">
        <f t="shared" si="15"/>
        <v>0</v>
      </c>
      <c r="I24" s="28">
        <f t="shared" si="15"/>
        <v>0</v>
      </c>
      <c r="J24" s="27">
        <f t="shared" si="15"/>
        <v>0</v>
      </c>
      <c r="K24" s="28">
        <f t="shared" si="15"/>
        <v>0</v>
      </c>
      <c r="L24" s="27">
        <f t="shared" si="15"/>
        <v>0</v>
      </c>
      <c r="M24" s="28">
        <f t="shared" si="15"/>
        <v>0</v>
      </c>
      <c r="N24" s="27">
        <f t="shared" si="15"/>
        <v>0</v>
      </c>
      <c r="O24" s="28">
        <f t="shared" si="15"/>
        <v>0</v>
      </c>
      <c r="P24" s="27">
        <f t="shared" si="9"/>
        <v>0</v>
      </c>
      <c r="Q24" s="28">
        <f t="shared" si="10"/>
        <v>0</v>
      </c>
      <c r="R24" s="29">
        <f t="shared" si="11"/>
        <v>0</v>
      </c>
      <c r="S24" s="30">
        <f t="shared" si="12"/>
        <v>0</v>
      </c>
      <c r="T24" s="29">
        <f>IF(($E24-$E19-$E23)   =0,0,($P24   /($E24-$E19-$E23)   )*100)</f>
        <v>0</v>
      </c>
      <c r="U24" s="31">
        <f>IF(($E24-$E19-$E23)   =0,0,($Q24   /($E24-$E19-$E23)   )*100)</f>
        <v>0</v>
      </c>
      <c r="V24" s="27">
        <f>SUM(V18:V23)</f>
        <v>0</v>
      </c>
      <c r="W24" s="28">
        <f>SUM(W18:W23)</f>
        <v>0</v>
      </c>
    </row>
    <row r="25" spans="1:23" ht="12.95" customHeight="1" x14ac:dyDescent="0.25">
      <c r="A25" s="11" t="s">
        <v>50</v>
      </c>
      <c r="B25" s="32" t="s">
        <v>1</v>
      </c>
      <c r="C25" s="32"/>
      <c r="D25" s="32"/>
      <c r="E25" s="32"/>
      <c r="F25" s="33"/>
      <c r="G25" s="34"/>
      <c r="H25" s="33"/>
      <c r="I25" s="34"/>
      <c r="J25" s="33"/>
      <c r="K25" s="34"/>
      <c r="L25" s="33"/>
      <c r="M25" s="34"/>
      <c r="N25" s="33"/>
      <c r="O25" s="34"/>
      <c r="P25" s="33"/>
      <c r="Q25" s="34"/>
      <c r="R25" s="15"/>
      <c r="S25" s="16"/>
      <c r="T25" s="15"/>
      <c r="U25" s="17"/>
      <c r="V25" s="33"/>
      <c r="W25" s="34"/>
    </row>
    <row r="26" spans="1:23" ht="12.95" customHeight="1" x14ac:dyDescent="0.25">
      <c r="A26" s="18" t="s">
        <v>51</v>
      </c>
      <c r="B26" s="19">
        <v>0</v>
      </c>
      <c r="C26" s="19">
        <v>0</v>
      </c>
      <c r="D26" s="19"/>
      <c r="E26" s="19">
        <f>$B26      +$C26      +$D26</f>
        <v>0</v>
      </c>
      <c r="F26" s="20">
        <v>0</v>
      </c>
      <c r="G26" s="21">
        <v>0</v>
      </c>
      <c r="H26" s="20"/>
      <c r="I26" s="21"/>
      <c r="J26" s="20"/>
      <c r="K26" s="21"/>
      <c r="L26" s="20"/>
      <c r="M26" s="21"/>
      <c r="N26" s="20"/>
      <c r="O26" s="21"/>
      <c r="P26" s="20">
        <f>$H26      +$J26      +$L26      +$N26</f>
        <v>0</v>
      </c>
      <c r="Q26" s="21">
        <f>$I26      +$K26      +$M26      +$O26</f>
        <v>0</v>
      </c>
      <c r="R26" s="22">
        <f>IF(($H26      =0),0,((($J26      -$H26      )/$H26      )*100))</f>
        <v>0</v>
      </c>
      <c r="S26" s="23">
        <f>IF(($I26      =0),0,((($K26      -$I26      )/$I26      )*100))</f>
        <v>0</v>
      </c>
      <c r="T26" s="22">
        <f>IF(($E26      =0),0,(($P26      /$E26      )*100))</f>
        <v>0</v>
      </c>
      <c r="U26" s="24">
        <f>IF(($E26      =0),0,(($Q26      /$E26      )*100))</f>
        <v>0</v>
      </c>
      <c r="V26" s="20">
        <v>0</v>
      </c>
      <c r="W26" s="21" t="s">
        <v>1</v>
      </c>
    </row>
    <row r="27" spans="1:23" ht="12.95" customHeight="1" x14ac:dyDescent="0.25">
      <c r="A27" s="18" t="s">
        <v>52</v>
      </c>
      <c r="B27" s="19">
        <v>0</v>
      </c>
      <c r="C27" s="19">
        <v>0</v>
      </c>
      <c r="D27" s="19"/>
      <c r="E27" s="19">
        <f>$B27      +$C27      +$D27</f>
        <v>0</v>
      </c>
      <c r="F27" s="20">
        <v>0</v>
      </c>
      <c r="G27" s="21">
        <v>0</v>
      </c>
      <c r="H27" s="20"/>
      <c r="I27" s="21"/>
      <c r="J27" s="20"/>
      <c r="K27" s="21"/>
      <c r="L27" s="20"/>
      <c r="M27" s="21"/>
      <c r="N27" s="20"/>
      <c r="O27" s="21"/>
      <c r="P27" s="20">
        <f>$H27      +$J27      +$L27      +$N27</f>
        <v>0</v>
      </c>
      <c r="Q27" s="21">
        <f>$I27      +$K27      +$M27      +$O27</f>
        <v>0</v>
      </c>
      <c r="R27" s="22">
        <f>IF(($H27      =0),0,((($J27      -$H27      )/$H27      )*100))</f>
        <v>0</v>
      </c>
      <c r="S27" s="23">
        <f>IF(($I27      =0),0,((($K27      -$I27      )/$I27      )*100))</f>
        <v>0</v>
      </c>
      <c r="T27" s="22">
        <f>IF(($E27      =0),0,(($P27      /$E27      )*100))</f>
        <v>0</v>
      </c>
      <c r="U27" s="24">
        <f>IF(($E27      =0),0,(($Q27      /$E27      )*100))</f>
        <v>0</v>
      </c>
      <c r="V27" s="20">
        <v>0</v>
      </c>
      <c r="W27" s="21" t="s">
        <v>1</v>
      </c>
    </row>
    <row r="28" spans="1:23" ht="12.95" customHeight="1" x14ac:dyDescent="0.25">
      <c r="A28" s="18" t="s">
        <v>53</v>
      </c>
      <c r="B28" s="19">
        <v>223648000</v>
      </c>
      <c r="C28" s="19">
        <v>0</v>
      </c>
      <c r="D28" s="19"/>
      <c r="E28" s="19">
        <f>$B28      +$C28      +$D28</f>
        <v>223648000</v>
      </c>
      <c r="F28" s="20">
        <v>223648000</v>
      </c>
      <c r="G28" s="21">
        <v>180708000</v>
      </c>
      <c r="H28" s="20">
        <v>22812000</v>
      </c>
      <c r="I28" s="21"/>
      <c r="J28" s="20">
        <v>75577000</v>
      </c>
      <c r="K28" s="21">
        <v>90816965</v>
      </c>
      <c r="L28" s="20"/>
      <c r="M28" s="21"/>
      <c r="N28" s="20"/>
      <c r="O28" s="21"/>
      <c r="P28" s="20">
        <f>$H28      +$J28      +$L28      +$N28</f>
        <v>98389000</v>
      </c>
      <c r="Q28" s="21">
        <f>$I28      +$K28      +$M28      +$O28</f>
        <v>90816965</v>
      </c>
      <c r="R28" s="22">
        <f>IF(($H28      =0),0,((($J28      -$H28      )/$H28      )*100))</f>
        <v>231.30369980711905</v>
      </c>
      <c r="S28" s="23">
        <f>IF(($I28      =0),0,((($K28      -$I28      )/$I28      )*100))</f>
        <v>0</v>
      </c>
      <c r="T28" s="22">
        <f>IF(($E28      =0),0,(($P28      /$E28      )*100))</f>
        <v>43.992792244956355</v>
      </c>
      <c r="U28" s="24">
        <f>IF(($E28      =0),0,(($Q28      /$E28      )*100))</f>
        <v>40.607099102160539</v>
      </c>
      <c r="V28" s="20">
        <v>0</v>
      </c>
      <c r="W28" s="21">
        <v>0</v>
      </c>
    </row>
    <row r="29" spans="1:23" ht="12.95" customHeight="1" x14ac:dyDescent="0.25">
      <c r="A29" s="18" t="s">
        <v>54</v>
      </c>
      <c r="B29" s="19">
        <v>9222000</v>
      </c>
      <c r="C29" s="19">
        <v>0</v>
      </c>
      <c r="D29" s="19"/>
      <c r="E29" s="19">
        <f>$B29      +$C29      +$D29</f>
        <v>9222000</v>
      </c>
      <c r="F29" s="20">
        <v>9222000</v>
      </c>
      <c r="G29" s="21">
        <v>6455000</v>
      </c>
      <c r="H29" s="20">
        <v>1100000</v>
      </c>
      <c r="I29" s="21">
        <v>820037</v>
      </c>
      <c r="J29" s="20">
        <v>3301000</v>
      </c>
      <c r="K29" s="21">
        <v>2456826</v>
      </c>
      <c r="L29" s="20"/>
      <c r="M29" s="21"/>
      <c r="N29" s="20"/>
      <c r="O29" s="21"/>
      <c r="P29" s="20">
        <f>$H29      +$J29      +$L29      +$N29</f>
        <v>4401000</v>
      </c>
      <c r="Q29" s="21">
        <f>$I29      +$K29      +$M29      +$O29</f>
        <v>3276863</v>
      </c>
      <c r="R29" s="22">
        <f>IF(($H29      =0),0,((($J29      -$H29      )/$H29      )*100))</f>
        <v>200.09090909090909</v>
      </c>
      <c r="S29" s="23">
        <f>IF(($I29      =0),0,((($K29      -$I29      )/$I29      )*100))</f>
        <v>199.5994083193807</v>
      </c>
      <c r="T29" s="22">
        <f>IF(($E29      =0),0,(($P29      /$E29      )*100))</f>
        <v>47.722836694860113</v>
      </c>
      <c r="U29" s="24">
        <f>IF(($E29      =0),0,(($Q29      /$E29      )*100))</f>
        <v>35.533105617002818</v>
      </c>
      <c r="V29" s="20">
        <v>0</v>
      </c>
      <c r="W29" s="21">
        <v>0</v>
      </c>
    </row>
    <row r="30" spans="1:23" ht="12.95" customHeight="1" x14ac:dyDescent="0.25">
      <c r="A30" s="25" t="s">
        <v>42</v>
      </c>
      <c r="B30" s="26">
        <f>SUM(B26:B29)</f>
        <v>232870000</v>
      </c>
      <c r="C30" s="26">
        <f>SUM(C26:C29)</f>
        <v>0</v>
      </c>
      <c r="D30" s="26"/>
      <c r="E30" s="26">
        <f>$B30      +$C30      +$D30</f>
        <v>232870000</v>
      </c>
      <c r="F30" s="27">
        <f t="shared" ref="F30:O30" si="16">SUM(F26:F29)</f>
        <v>232870000</v>
      </c>
      <c r="G30" s="28">
        <f t="shared" si="16"/>
        <v>187163000</v>
      </c>
      <c r="H30" s="27">
        <f t="shared" si="16"/>
        <v>23912000</v>
      </c>
      <c r="I30" s="28">
        <f t="shared" si="16"/>
        <v>820037</v>
      </c>
      <c r="J30" s="27">
        <f t="shared" si="16"/>
        <v>78878000</v>
      </c>
      <c r="K30" s="28">
        <f t="shared" si="16"/>
        <v>93273791</v>
      </c>
      <c r="L30" s="27">
        <f t="shared" si="16"/>
        <v>0</v>
      </c>
      <c r="M30" s="28">
        <f t="shared" si="16"/>
        <v>0</v>
      </c>
      <c r="N30" s="27">
        <f t="shared" si="16"/>
        <v>0</v>
      </c>
      <c r="O30" s="28">
        <f t="shared" si="16"/>
        <v>0</v>
      </c>
      <c r="P30" s="27">
        <f>$H30      +$J30      +$L30      +$N30</f>
        <v>102790000</v>
      </c>
      <c r="Q30" s="28">
        <f>$I30      +$K30      +$M30      +$O30</f>
        <v>94093828</v>
      </c>
      <c r="R30" s="29">
        <f>IF(($H30      =0),0,((($J30      -$H30      )/$H30      )*100))</f>
        <v>229.86784877885583</v>
      </c>
      <c r="S30" s="30">
        <f>IF(($I30      =0),0,((($K30      -$I30      )/$I30      )*100))</f>
        <v>11274.33932859127</v>
      </c>
      <c r="T30" s="29">
        <f>IF($E30   =0,0,($P30   /$E30   )*100)</f>
        <v>44.140507579336109</v>
      </c>
      <c r="U30" s="31">
        <f>IF($E30   =0,0,($Q30   /$E30   )*100)</f>
        <v>40.406161377592646</v>
      </c>
      <c r="V30" s="27">
        <f>SUM(V26:V29)</f>
        <v>0</v>
      </c>
      <c r="W30" s="28">
        <f>SUM(W26:W29)</f>
        <v>0</v>
      </c>
    </row>
    <row r="31" spans="1:23" ht="12.95" customHeight="1" x14ac:dyDescent="0.25">
      <c r="A31" s="11" t="s">
        <v>55</v>
      </c>
      <c r="B31" s="32" t="s">
        <v>1</v>
      </c>
      <c r="C31" s="32"/>
      <c r="D31" s="32"/>
      <c r="E31" s="32"/>
      <c r="F31" s="33"/>
      <c r="G31" s="34"/>
      <c r="H31" s="33"/>
      <c r="I31" s="34"/>
      <c r="J31" s="33"/>
      <c r="K31" s="34"/>
      <c r="L31" s="33"/>
      <c r="M31" s="34"/>
      <c r="N31" s="33"/>
      <c r="O31" s="34"/>
      <c r="P31" s="33"/>
      <c r="Q31" s="34"/>
      <c r="R31" s="15"/>
      <c r="S31" s="16"/>
      <c r="T31" s="15"/>
      <c r="U31" s="17"/>
      <c r="V31" s="33"/>
      <c r="W31" s="34"/>
    </row>
    <row r="32" spans="1:23" ht="12.95" customHeight="1" x14ac:dyDescent="0.25">
      <c r="A32" s="18" t="s">
        <v>56</v>
      </c>
      <c r="B32" s="19">
        <v>41224000</v>
      </c>
      <c r="C32" s="19">
        <v>0</v>
      </c>
      <c r="D32" s="19"/>
      <c r="E32" s="19">
        <f>$B32      +$C32      +$D32</f>
        <v>41224000</v>
      </c>
      <c r="F32" s="20">
        <v>41224000</v>
      </c>
      <c r="G32" s="21">
        <v>26934000</v>
      </c>
      <c r="H32" s="20">
        <v>12627000</v>
      </c>
      <c r="I32" s="21">
        <v>821330</v>
      </c>
      <c r="J32" s="20">
        <v>10787000</v>
      </c>
      <c r="K32" s="21">
        <v>3053751</v>
      </c>
      <c r="L32" s="20"/>
      <c r="M32" s="21"/>
      <c r="N32" s="20"/>
      <c r="O32" s="21"/>
      <c r="P32" s="20">
        <f>$H32      +$J32      +$L32      +$N32</f>
        <v>23414000</v>
      </c>
      <c r="Q32" s="21">
        <f>$I32      +$K32      +$M32      +$O32</f>
        <v>3875081</v>
      </c>
      <c r="R32" s="22">
        <f>IF(($H32      =0),0,((($J32      -$H32      )/$H32      )*100))</f>
        <v>-14.571948998178508</v>
      </c>
      <c r="S32" s="23">
        <f>IF(($I32      =0),0,((($K32      -$I32      )/$I32      )*100))</f>
        <v>271.8056079773051</v>
      </c>
      <c r="T32" s="22">
        <f>IF(($E32      =0),0,(($P32      /$E32      )*100))</f>
        <v>56.797011449640991</v>
      </c>
      <c r="U32" s="24">
        <f>IF(($E32      =0),0,(($Q32      /$E32      )*100))</f>
        <v>9.4000606442848831</v>
      </c>
      <c r="V32" s="20">
        <v>0</v>
      </c>
      <c r="W32" s="21">
        <v>0</v>
      </c>
    </row>
    <row r="33" spans="1:23" ht="12.95" customHeight="1" x14ac:dyDescent="0.25">
      <c r="A33" s="25" t="s">
        <v>42</v>
      </c>
      <c r="B33" s="26">
        <f>B32</f>
        <v>41224000</v>
      </c>
      <c r="C33" s="26">
        <f>C32</f>
        <v>0</v>
      </c>
      <c r="D33" s="26"/>
      <c r="E33" s="26">
        <f>$B33      +$C33      +$D33</f>
        <v>41224000</v>
      </c>
      <c r="F33" s="27">
        <f t="shared" ref="F33:O33" si="17">F32</f>
        <v>41224000</v>
      </c>
      <c r="G33" s="28">
        <f t="shared" si="17"/>
        <v>26934000</v>
      </c>
      <c r="H33" s="27">
        <f t="shared" si="17"/>
        <v>12627000</v>
      </c>
      <c r="I33" s="28">
        <f t="shared" si="17"/>
        <v>821330</v>
      </c>
      <c r="J33" s="27">
        <f t="shared" si="17"/>
        <v>10787000</v>
      </c>
      <c r="K33" s="28">
        <f t="shared" si="17"/>
        <v>3053751</v>
      </c>
      <c r="L33" s="27">
        <f t="shared" si="17"/>
        <v>0</v>
      </c>
      <c r="M33" s="28">
        <f t="shared" si="17"/>
        <v>0</v>
      </c>
      <c r="N33" s="27">
        <f t="shared" si="17"/>
        <v>0</v>
      </c>
      <c r="O33" s="28">
        <f t="shared" si="17"/>
        <v>0</v>
      </c>
      <c r="P33" s="27">
        <f>$H33      +$J33      +$L33      +$N33</f>
        <v>23414000</v>
      </c>
      <c r="Q33" s="28">
        <f>$I33      +$K33      +$M33      +$O33</f>
        <v>3875081</v>
      </c>
      <c r="R33" s="29">
        <f>IF(($H33      =0),0,((($J33      -$H33      )/$H33      )*100))</f>
        <v>-14.571948998178508</v>
      </c>
      <c r="S33" s="30">
        <f>IF(($I33      =0),0,((($K33      -$I33      )/$I33      )*100))</f>
        <v>271.8056079773051</v>
      </c>
      <c r="T33" s="29">
        <f>IF($E33   =0,0,($P33   /$E33   )*100)</f>
        <v>56.797011449640991</v>
      </c>
      <c r="U33" s="31">
        <f>IF($E33   =0,0,($Q33   /$E33   )*100)</f>
        <v>9.4000606442848831</v>
      </c>
      <c r="V33" s="27">
        <f>V32</f>
        <v>0</v>
      </c>
      <c r="W33" s="28">
        <f>W32</f>
        <v>0</v>
      </c>
    </row>
    <row r="34" spans="1:23" ht="12.95" customHeight="1" x14ac:dyDescent="0.25">
      <c r="A34" s="11" t="s">
        <v>57</v>
      </c>
      <c r="B34" s="32" t="s">
        <v>1</v>
      </c>
      <c r="C34" s="32"/>
      <c r="D34" s="32"/>
      <c r="E34" s="32"/>
      <c r="F34" s="33"/>
      <c r="G34" s="34"/>
      <c r="H34" s="33"/>
      <c r="I34" s="34"/>
      <c r="J34" s="33"/>
      <c r="K34" s="34"/>
      <c r="L34" s="33"/>
      <c r="M34" s="34"/>
      <c r="N34" s="33"/>
      <c r="O34" s="34"/>
      <c r="P34" s="33"/>
      <c r="Q34" s="34"/>
      <c r="R34" s="15"/>
      <c r="S34" s="16"/>
      <c r="T34" s="15"/>
      <c r="U34" s="17"/>
      <c r="V34" s="33"/>
      <c r="W34" s="34"/>
    </row>
    <row r="35" spans="1:23" ht="12.95" customHeight="1" x14ac:dyDescent="0.25">
      <c r="A35" s="18" t="s">
        <v>58</v>
      </c>
      <c r="B35" s="19">
        <v>108119000</v>
      </c>
      <c r="C35" s="19">
        <v>0</v>
      </c>
      <c r="D35" s="19"/>
      <c r="E35" s="19">
        <f t="shared" ref="E35:E40" si="18">$B35      +$C35      +$D35</f>
        <v>108119000</v>
      </c>
      <c r="F35" s="20">
        <v>108119000</v>
      </c>
      <c r="G35" s="21">
        <v>76000000</v>
      </c>
      <c r="H35" s="20">
        <v>14755000</v>
      </c>
      <c r="I35" s="21">
        <v>12880102</v>
      </c>
      <c r="J35" s="20">
        <v>12849000</v>
      </c>
      <c r="K35" s="21">
        <v>14614117</v>
      </c>
      <c r="L35" s="20"/>
      <c r="M35" s="21"/>
      <c r="N35" s="20"/>
      <c r="O35" s="21"/>
      <c r="P35" s="20">
        <f t="shared" ref="P35:P40" si="19">$H35      +$J35      +$L35      +$N35</f>
        <v>27604000</v>
      </c>
      <c r="Q35" s="21">
        <f t="shared" ref="Q35:Q40" si="20">$I35      +$K35      +$M35      +$O35</f>
        <v>27494219</v>
      </c>
      <c r="R35" s="22">
        <f t="shared" ref="R35:R40" si="21">IF(($H35      =0),0,((($J35      -$H35      )/$H35      )*100))</f>
        <v>-12.917655032192476</v>
      </c>
      <c r="S35" s="23">
        <f t="shared" ref="S35:S40" si="22">IF(($I35      =0),0,((($K35      -$I35      )/$I35      )*100))</f>
        <v>13.46274276399364</v>
      </c>
      <c r="T35" s="22">
        <f t="shared" ref="T35:T39" si="23">IF(($E35      =0),0,(($P35      /$E35      )*100))</f>
        <v>25.531127738880311</v>
      </c>
      <c r="U35" s="24">
        <f t="shared" ref="U35:U39" si="24">IF(($E35      =0),0,(($Q35      /$E35      )*100))</f>
        <v>25.429590543752717</v>
      </c>
      <c r="V35" s="20">
        <v>0</v>
      </c>
      <c r="W35" s="21">
        <v>0</v>
      </c>
    </row>
    <row r="36" spans="1:23" ht="12.95" customHeight="1" x14ac:dyDescent="0.25">
      <c r="A36" s="18" t="s">
        <v>59</v>
      </c>
      <c r="B36" s="19">
        <v>64868000</v>
      </c>
      <c r="C36" s="19">
        <v>0</v>
      </c>
      <c r="D36" s="19"/>
      <c r="E36" s="19">
        <f t="shared" si="18"/>
        <v>64868000</v>
      </c>
      <c r="F36" s="20">
        <v>64868000</v>
      </c>
      <c r="G36" s="21">
        <v>0</v>
      </c>
      <c r="H36" s="20"/>
      <c r="I36" s="21"/>
      <c r="J36" s="20"/>
      <c r="K36" s="21"/>
      <c r="L36" s="20"/>
      <c r="M36" s="21"/>
      <c r="N36" s="20"/>
      <c r="O36" s="21"/>
      <c r="P36" s="20">
        <f t="shared" si="19"/>
        <v>0</v>
      </c>
      <c r="Q36" s="21">
        <f t="shared" si="20"/>
        <v>0</v>
      </c>
      <c r="R36" s="22">
        <f t="shared" si="21"/>
        <v>0</v>
      </c>
      <c r="S36" s="23">
        <f t="shared" si="22"/>
        <v>0</v>
      </c>
      <c r="T36" s="22">
        <f t="shared" si="23"/>
        <v>0</v>
      </c>
      <c r="U36" s="24">
        <f t="shared" si="24"/>
        <v>0</v>
      </c>
      <c r="V36" s="20">
        <v>0</v>
      </c>
      <c r="W36" s="21">
        <v>0</v>
      </c>
    </row>
    <row r="37" spans="1:23" ht="12.95" customHeight="1" x14ac:dyDescent="0.25">
      <c r="A37" s="18" t="s">
        <v>60</v>
      </c>
      <c r="B37" s="19">
        <v>0</v>
      </c>
      <c r="C37" s="19">
        <v>0</v>
      </c>
      <c r="D37" s="19"/>
      <c r="E37" s="19">
        <f t="shared" si="18"/>
        <v>0</v>
      </c>
      <c r="F37" s="20">
        <v>0</v>
      </c>
      <c r="G37" s="21">
        <v>0</v>
      </c>
      <c r="H37" s="20"/>
      <c r="I37" s="21"/>
      <c r="J37" s="20"/>
      <c r="K37" s="21"/>
      <c r="L37" s="20"/>
      <c r="M37" s="21"/>
      <c r="N37" s="20"/>
      <c r="O37" s="21"/>
      <c r="P37" s="20">
        <f t="shared" si="19"/>
        <v>0</v>
      </c>
      <c r="Q37" s="21">
        <f t="shared" si="20"/>
        <v>0</v>
      </c>
      <c r="R37" s="22">
        <f t="shared" si="21"/>
        <v>0</v>
      </c>
      <c r="S37" s="23">
        <f t="shared" si="22"/>
        <v>0</v>
      </c>
      <c r="T37" s="22">
        <f t="shared" si="23"/>
        <v>0</v>
      </c>
      <c r="U37" s="24">
        <f t="shared" si="24"/>
        <v>0</v>
      </c>
      <c r="V37" s="20">
        <v>0</v>
      </c>
      <c r="W37" s="21" t="s">
        <v>1</v>
      </c>
    </row>
    <row r="38" spans="1:23" ht="12.95" customHeight="1" x14ac:dyDescent="0.25">
      <c r="A38" s="18" t="s">
        <v>61</v>
      </c>
      <c r="B38" s="19">
        <v>18500000</v>
      </c>
      <c r="C38" s="19">
        <v>0</v>
      </c>
      <c r="D38" s="19"/>
      <c r="E38" s="19">
        <f t="shared" si="18"/>
        <v>18500000</v>
      </c>
      <c r="F38" s="20">
        <v>18500000</v>
      </c>
      <c r="G38" s="21">
        <v>7000000</v>
      </c>
      <c r="H38" s="20"/>
      <c r="I38" s="21"/>
      <c r="J38" s="20">
        <v>4757000</v>
      </c>
      <c r="K38" s="21"/>
      <c r="L38" s="20"/>
      <c r="M38" s="21"/>
      <c r="N38" s="20"/>
      <c r="O38" s="21"/>
      <c r="P38" s="20">
        <f t="shared" si="19"/>
        <v>4757000</v>
      </c>
      <c r="Q38" s="21">
        <f t="shared" si="20"/>
        <v>0</v>
      </c>
      <c r="R38" s="22">
        <f t="shared" si="21"/>
        <v>0</v>
      </c>
      <c r="S38" s="23">
        <f t="shared" si="22"/>
        <v>0</v>
      </c>
      <c r="T38" s="22">
        <f t="shared" si="23"/>
        <v>25.713513513513515</v>
      </c>
      <c r="U38" s="24">
        <f t="shared" si="24"/>
        <v>0</v>
      </c>
      <c r="V38" s="20">
        <v>0</v>
      </c>
      <c r="W38" s="21">
        <v>0</v>
      </c>
    </row>
    <row r="39" spans="1:23" ht="12.95" customHeight="1" x14ac:dyDescent="0.25">
      <c r="A39" s="18" t="s">
        <v>62</v>
      </c>
      <c r="B39" s="19">
        <v>0</v>
      </c>
      <c r="C39" s="19">
        <v>0</v>
      </c>
      <c r="D39" s="19"/>
      <c r="E39" s="19">
        <f t="shared" si="18"/>
        <v>0</v>
      </c>
      <c r="F39" s="20">
        <v>0</v>
      </c>
      <c r="G39" s="21">
        <v>0</v>
      </c>
      <c r="H39" s="20"/>
      <c r="I39" s="21"/>
      <c r="J39" s="20"/>
      <c r="K39" s="21"/>
      <c r="L39" s="20"/>
      <c r="M39" s="21"/>
      <c r="N39" s="20"/>
      <c r="O39" s="21"/>
      <c r="P39" s="20">
        <f t="shared" si="19"/>
        <v>0</v>
      </c>
      <c r="Q39" s="21">
        <f t="shared" si="20"/>
        <v>0</v>
      </c>
      <c r="R39" s="22">
        <f t="shared" si="21"/>
        <v>0</v>
      </c>
      <c r="S39" s="23">
        <f t="shared" si="22"/>
        <v>0</v>
      </c>
      <c r="T39" s="22">
        <f t="shared" si="23"/>
        <v>0</v>
      </c>
      <c r="U39" s="24">
        <f t="shared" si="24"/>
        <v>0</v>
      </c>
      <c r="V39" s="20">
        <v>0</v>
      </c>
      <c r="W39" s="21" t="s">
        <v>1</v>
      </c>
    </row>
    <row r="40" spans="1:23" ht="12.95" customHeight="1" x14ac:dyDescent="0.25">
      <c r="A40" s="25" t="s">
        <v>42</v>
      </c>
      <c r="B40" s="26">
        <f>SUM(B35:B39)</f>
        <v>191487000</v>
      </c>
      <c r="C40" s="26">
        <f>SUM(C35:C39)</f>
        <v>0</v>
      </c>
      <c r="D40" s="26"/>
      <c r="E40" s="26">
        <f t="shared" si="18"/>
        <v>191487000</v>
      </c>
      <c r="F40" s="27">
        <f t="shared" ref="F40:O40" si="25">SUM(F35:F39)</f>
        <v>191487000</v>
      </c>
      <c r="G40" s="28">
        <f t="shared" si="25"/>
        <v>83000000</v>
      </c>
      <c r="H40" s="27">
        <f t="shared" si="25"/>
        <v>14755000</v>
      </c>
      <c r="I40" s="28">
        <f t="shared" si="25"/>
        <v>12880102</v>
      </c>
      <c r="J40" s="27">
        <f t="shared" si="25"/>
        <v>17606000</v>
      </c>
      <c r="K40" s="28">
        <f t="shared" si="25"/>
        <v>14614117</v>
      </c>
      <c r="L40" s="27">
        <f t="shared" si="25"/>
        <v>0</v>
      </c>
      <c r="M40" s="28">
        <f t="shared" si="25"/>
        <v>0</v>
      </c>
      <c r="N40" s="27">
        <f t="shared" si="25"/>
        <v>0</v>
      </c>
      <c r="O40" s="28">
        <f t="shared" si="25"/>
        <v>0</v>
      </c>
      <c r="P40" s="27">
        <f t="shared" si="19"/>
        <v>32361000</v>
      </c>
      <c r="Q40" s="28">
        <f t="shared" si="20"/>
        <v>27494219</v>
      </c>
      <c r="R40" s="29">
        <f t="shared" si="21"/>
        <v>19.322263639444255</v>
      </c>
      <c r="S40" s="30">
        <f t="shared" si="22"/>
        <v>13.46274276399364</v>
      </c>
      <c r="T40" s="29">
        <f>IF((+$E35+$E38) =0,0,(P40   /(+$E35+$E38) )*100)</f>
        <v>25.557775689272543</v>
      </c>
      <c r="U40" s="31">
        <f>IF((+$E35+$E38) =0,0,(Q40   /(+$E35+$E38) )*100)</f>
        <v>21.714133739802083</v>
      </c>
      <c r="V40" s="27">
        <f>SUM(V35:V39)</f>
        <v>0</v>
      </c>
      <c r="W40" s="28">
        <f>SUM(W35:W39)</f>
        <v>0</v>
      </c>
    </row>
    <row r="41" spans="1:23" ht="12.95" customHeight="1" x14ac:dyDescent="0.25">
      <c r="A41" s="11" t="s">
        <v>63</v>
      </c>
      <c r="B41" s="32" t="s">
        <v>1</v>
      </c>
      <c r="C41" s="32"/>
      <c r="D41" s="32"/>
      <c r="E41" s="32"/>
      <c r="F41" s="33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15"/>
      <c r="S41" s="16"/>
      <c r="T41" s="15"/>
      <c r="U41" s="17"/>
      <c r="V41" s="33"/>
      <c r="W41" s="34"/>
    </row>
    <row r="42" spans="1:23" ht="12.95" customHeight="1" x14ac:dyDescent="0.25">
      <c r="A42" s="18" t="s">
        <v>64</v>
      </c>
      <c r="B42" s="19">
        <v>0</v>
      </c>
      <c r="C42" s="19">
        <v>0</v>
      </c>
      <c r="D42" s="19"/>
      <c r="E42" s="19">
        <f t="shared" ref="E42:E53" si="26">$B42      +$C42      +$D42</f>
        <v>0</v>
      </c>
      <c r="F42" s="20">
        <v>0</v>
      </c>
      <c r="G42" s="21">
        <v>0</v>
      </c>
      <c r="H42" s="20"/>
      <c r="I42" s="21"/>
      <c r="J42" s="20"/>
      <c r="K42" s="21"/>
      <c r="L42" s="20"/>
      <c r="M42" s="21"/>
      <c r="N42" s="20"/>
      <c r="O42" s="21"/>
      <c r="P42" s="20">
        <f t="shared" ref="P42:P53" si="27">$H42      +$J42      +$L42      +$N42</f>
        <v>0</v>
      </c>
      <c r="Q42" s="21">
        <f t="shared" ref="Q42:Q53" si="28">$I42      +$K42      +$M42      +$O42</f>
        <v>0</v>
      </c>
      <c r="R42" s="22">
        <f t="shared" ref="R42:R53" si="29">IF(($H42      =0),0,((($J42      -$H42      )/$H42      )*100))</f>
        <v>0</v>
      </c>
      <c r="S42" s="23">
        <f t="shared" ref="S42:S53" si="30">IF(($I42      =0),0,((($K42      -$I42      )/$I42      )*100))</f>
        <v>0</v>
      </c>
      <c r="T42" s="22">
        <f t="shared" ref="T42:T52" si="31">IF(($E42      =0),0,(($P42      /$E42      )*100))</f>
        <v>0</v>
      </c>
      <c r="U42" s="24">
        <f t="shared" ref="U42:U52" si="32">IF(($E42      =0),0,(($Q42      /$E42      )*100))</f>
        <v>0</v>
      </c>
      <c r="V42" s="20">
        <v>0</v>
      </c>
      <c r="W42" s="21" t="s">
        <v>1</v>
      </c>
    </row>
    <row r="43" spans="1:23" ht="12.95" customHeight="1" x14ac:dyDescent="0.25">
      <c r="A43" s="18" t="s">
        <v>65</v>
      </c>
      <c r="B43" s="19">
        <v>213921000</v>
      </c>
      <c r="C43" s="19">
        <v>0</v>
      </c>
      <c r="D43" s="19"/>
      <c r="E43" s="19">
        <f t="shared" si="26"/>
        <v>213921000</v>
      </c>
      <c r="F43" s="20">
        <v>213921000</v>
      </c>
      <c r="G43" s="21">
        <v>150300000</v>
      </c>
      <c r="H43" s="20">
        <v>23202000</v>
      </c>
      <c r="I43" s="21">
        <v>-9715879</v>
      </c>
      <c r="J43" s="20">
        <v>45428000</v>
      </c>
      <c r="K43" s="21">
        <v>21842825</v>
      </c>
      <c r="L43" s="20"/>
      <c r="M43" s="21"/>
      <c r="N43" s="20"/>
      <c r="O43" s="21"/>
      <c r="P43" s="20">
        <f t="shared" si="27"/>
        <v>68630000</v>
      </c>
      <c r="Q43" s="21">
        <f t="shared" si="28"/>
        <v>12126946</v>
      </c>
      <c r="R43" s="22">
        <f t="shared" si="29"/>
        <v>95.793466080510299</v>
      </c>
      <c r="S43" s="23">
        <f t="shared" si="30"/>
        <v>-324.8157372071019</v>
      </c>
      <c r="T43" s="22">
        <f t="shared" si="31"/>
        <v>32.081936789749491</v>
      </c>
      <c r="U43" s="24">
        <f t="shared" si="32"/>
        <v>5.6688899173059211</v>
      </c>
      <c r="V43" s="20">
        <v>0</v>
      </c>
      <c r="W43" s="21">
        <v>0</v>
      </c>
    </row>
    <row r="44" spans="1:23" ht="12.95" customHeight="1" x14ac:dyDescent="0.25">
      <c r="A44" s="18" t="s">
        <v>66</v>
      </c>
      <c r="B44" s="19">
        <v>951316000</v>
      </c>
      <c r="C44" s="19">
        <v>0</v>
      </c>
      <c r="D44" s="19"/>
      <c r="E44" s="19">
        <f t="shared" si="26"/>
        <v>951316000</v>
      </c>
      <c r="F44" s="20">
        <v>951316000</v>
      </c>
      <c r="G44" s="21">
        <v>0</v>
      </c>
      <c r="H44" s="20"/>
      <c r="I44" s="21"/>
      <c r="J44" s="20"/>
      <c r="K44" s="21"/>
      <c r="L44" s="20"/>
      <c r="M44" s="21"/>
      <c r="N44" s="20"/>
      <c r="O44" s="21"/>
      <c r="P44" s="20">
        <f t="shared" si="27"/>
        <v>0</v>
      </c>
      <c r="Q44" s="21">
        <f t="shared" si="28"/>
        <v>0</v>
      </c>
      <c r="R44" s="22">
        <f t="shared" si="29"/>
        <v>0</v>
      </c>
      <c r="S44" s="23">
        <f t="shared" si="30"/>
        <v>0</v>
      </c>
      <c r="T44" s="22">
        <f t="shared" si="31"/>
        <v>0</v>
      </c>
      <c r="U44" s="24">
        <f t="shared" si="32"/>
        <v>0</v>
      </c>
      <c r="V44" s="20">
        <v>0</v>
      </c>
      <c r="W44" s="21">
        <v>0</v>
      </c>
    </row>
    <row r="45" spans="1:23" ht="12.95" customHeight="1" x14ac:dyDescent="0.25">
      <c r="A45" s="18" t="s">
        <v>67</v>
      </c>
      <c r="B45" s="19">
        <v>0</v>
      </c>
      <c r="C45" s="19">
        <v>0</v>
      </c>
      <c r="D45" s="19"/>
      <c r="E45" s="19">
        <f t="shared" si="26"/>
        <v>0</v>
      </c>
      <c r="F45" s="20">
        <v>0</v>
      </c>
      <c r="G45" s="21">
        <v>0</v>
      </c>
      <c r="H45" s="20"/>
      <c r="I45" s="21"/>
      <c r="J45" s="20"/>
      <c r="K45" s="21"/>
      <c r="L45" s="20"/>
      <c r="M45" s="21"/>
      <c r="N45" s="20"/>
      <c r="O45" s="21"/>
      <c r="P45" s="20">
        <f t="shared" si="27"/>
        <v>0</v>
      </c>
      <c r="Q45" s="21">
        <f t="shared" si="28"/>
        <v>0</v>
      </c>
      <c r="R45" s="22">
        <f t="shared" si="29"/>
        <v>0</v>
      </c>
      <c r="S45" s="23">
        <f t="shared" si="30"/>
        <v>0</v>
      </c>
      <c r="T45" s="22">
        <f t="shared" si="31"/>
        <v>0</v>
      </c>
      <c r="U45" s="24">
        <f t="shared" si="32"/>
        <v>0</v>
      </c>
      <c r="V45" s="20">
        <v>0</v>
      </c>
      <c r="W45" s="21" t="s">
        <v>1</v>
      </c>
    </row>
    <row r="46" spans="1:23" ht="12.95" customHeight="1" x14ac:dyDescent="0.25">
      <c r="A46" s="18" t="s">
        <v>68</v>
      </c>
      <c r="B46" s="19">
        <v>0</v>
      </c>
      <c r="C46" s="19">
        <v>0</v>
      </c>
      <c r="D46" s="19"/>
      <c r="E46" s="19">
        <f t="shared" si="26"/>
        <v>0</v>
      </c>
      <c r="F46" s="20">
        <v>0</v>
      </c>
      <c r="G46" s="21">
        <v>0</v>
      </c>
      <c r="H46" s="20"/>
      <c r="I46" s="21"/>
      <c r="J46" s="20"/>
      <c r="K46" s="21"/>
      <c r="L46" s="20"/>
      <c r="M46" s="21"/>
      <c r="N46" s="20"/>
      <c r="O46" s="21"/>
      <c r="P46" s="20">
        <f t="shared" si="27"/>
        <v>0</v>
      </c>
      <c r="Q46" s="21">
        <f t="shared" si="28"/>
        <v>0</v>
      </c>
      <c r="R46" s="22">
        <f t="shared" si="29"/>
        <v>0</v>
      </c>
      <c r="S46" s="23">
        <f t="shared" si="30"/>
        <v>0</v>
      </c>
      <c r="T46" s="22">
        <f t="shared" si="31"/>
        <v>0</v>
      </c>
      <c r="U46" s="24">
        <f t="shared" si="32"/>
        <v>0</v>
      </c>
      <c r="V46" s="20">
        <v>0</v>
      </c>
      <c r="W46" s="21" t="s">
        <v>1</v>
      </c>
    </row>
    <row r="47" spans="1:23" ht="12.95" hidden="1" customHeight="1" x14ac:dyDescent="0.25">
      <c r="A47" s="18" t="s">
        <v>69</v>
      </c>
      <c r="B47" s="19">
        <v>0</v>
      </c>
      <c r="C47" s="19">
        <v>0</v>
      </c>
      <c r="D47" s="19"/>
      <c r="E47" s="19">
        <f t="shared" si="26"/>
        <v>0</v>
      </c>
      <c r="F47" s="20">
        <v>0</v>
      </c>
      <c r="G47" s="21">
        <v>0</v>
      </c>
      <c r="H47" s="20"/>
      <c r="I47" s="21"/>
      <c r="J47" s="20"/>
      <c r="K47" s="21"/>
      <c r="L47" s="20"/>
      <c r="M47" s="21"/>
      <c r="N47" s="20"/>
      <c r="O47" s="21"/>
      <c r="P47" s="20">
        <f t="shared" si="27"/>
        <v>0</v>
      </c>
      <c r="Q47" s="21">
        <f t="shared" si="28"/>
        <v>0</v>
      </c>
      <c r="R47" s="22">
        <f t="shared" si="29"/>
        <v>0</v>
      </c>
      <c r="S47" s="23">
        <f t="shared" si="30"/>
        <v>0</v>
      </c>
      <c r="T47" s="22">
        <f t="shared" si="31"/>
        <v>0</v>
      </c>
      <c r="U47" s="24">
        <f t="shared" si="32"/>
        <v>0</v>
      </c>
      <c r="V47" s="20">
        <v>0</v>
      </c>
      <c r="W47" s="21" t="s">
        <v>1</v>
      </c>
    </row>
    <row r="48" spans="1:23" ht="12.95" customHeight="1" x14ac:dyDescent="0.25">
      <c r="A48" s="18" t="s">
        <v>70</v>
      </c>
      <c r="B48" s="19">
        <v>0</v>
      </c>
      <c r="C48" s="19">
        <v>0</v>
      </c>
      <c r="D48" s="19"/>
      <c r="E48" s="19">
        <f t="shared" si="26"/>
        <v>0</v>
      </c>
      <c r="F48" s="20">
        <v>0</v>
      </c>
      <c r="G48" s="21">
        <v>0</v>
      </c>
      <c r="H48" s="20"/>
      <c r="I48" s="21"/>
      <c r="J48" s="20"/>
      <c r="K48" s="21"/>
      <c r="L48" s="20"/>
      <c r="M48" s="21"/>
      <c r="N48" s="20"/>
      <c r="O48" s="21"/>
      <c r="P48" s="20">
        <f t="shared" si="27"/>
        <v>0</v>
      </c>
      <c r="Q48" s="21">
        <f t="shared" si="28"/>
        <v>0</v>
      </c>
      <c r="R48" s="22">
        <f t="shared" si="29"/>
        <v>0</v>
      </c>
      <c r="S48" s="23">
        <f t="shared" si="30"/>
        <v>0</v>
      </c>
      <c r="T48" s="22">
        <f t="shared" si="31"/>
        <v>0</v>
      </c>
      <c r="U48" s="24">
        <f t="shared" si="32"/>
        <v>0</v>
      </c>
      <c r="V48" s="20">
        <v>0</v>
      </c>
      <c r="W48" s="21" t="s">
        <v>1</v>
      </c>
    </row>
    <row r="49" spans="1:23" ht="12.95" customHeight="1" x14ac:dyDescent="0.25">
      <c r="A49" s="18" t="s">
        <v>71</v>
      </c>
      <c r="B49" s="19">
        <v>0</v>
      </c>
      <c r="C49" s="19">
        <v>0</v>
      </c>
      <c r="D49" s="19"/>
      <c r="E49" s="19">
        <f t="shared" si="26"/>
        <v>0</v>
      </c>
      <c r="F49" s="20">
        <v>0</v>
      </c>
      <c r="G49" s="21">
        <v>0</v>
      </c>
      <c r="H49" s="20"/>
      <c r="I49" s="21"/>
      <c r="J49" s="20"/>
      <c r="K49" s="21"/>
      <c r="L49" s="20"/>
      <c r="M49" s="21"/>
      <c r="N49" s="20"/>
      <c r="O49" s="21"/>
      <c r="P49" s="20">
        <f t="shared" si="27"/>
        <v>0</v>
      </c>
      <c r="Q49" s="21">
        <f t="shared" si="28"/>
        <v>0</v>
      </c>
      <c r="R49" s="22">
        <f t="shared" si="29"/>
        <v>0</v>
      </c>
      <c r="S49" s="23">
        <f t="shared" si="30"/>
        <v>0</v>
      </c>
      <c r="T49" s="22">
        <f t="shared" si="31"/>
        <v>0</v>
      </c>
      <c r="U49" s="24">
        <f t="shared" si="32"/>
        <v>0</v>
      </c>
      <c r="V49" s="20">
        <v>0</v>
      </c>
      <c r="W49" s="21" t="s">
        <v>1</v>
      </c>
    </row>
    <row r="50" spans="1:23" ht="12.95" customHeight="1" x14ac:dyDescent="0.25">
      <c r="A50" s="18" t="s">
        <v>72</v>
      </c>
      <c r="B50" s="19">
        <v>0</v>
      </c>
      <c r="C50" s="19">
        <v>0</v>
      </c>
      <c r="D50" s="19"/>
      <c r="E50" s="19">
        <f t="shared" si="26"/>
        <v>0</v>
      </c>
      <c r="F50" s="20">
        <v>0</v>
      </c>
      <c r="G50" s="21">
        <v>0</v>
      </c>
      <c r="H50" s="20"/>
      <c r="I50" s="21"/>
      <c r="J50" s="20"/>
      <c r="K50" s="21"/>
      <c r="L50" s="20"/>
      <c r="M50" s="21"/>
      <c r="N50" s="20"/>
      <c r="O50" s="21"/>
      <c r="P50" s="20">
        <f t="shared" si="27"/>
        <v>0</v>
      </c>
      <c r="Q50" s="21">
        <f t="shared" si="28"/>
        <v>0</v>
      </c>
      <c r="R50" s="22">
        <f t="shared" si="29"/>
        <v>0</v>
      </c>
      <c r="S50" s="23">
        <f t="shared" si="30"/>
        <v>0</v>
      </c>
      <c r="T50" s="22">
        <f t="shared" si="31"/>
        <v>0</v>
      </c>
      <c r="U50" s="24">
        <f t="shared" si="32"/>
        <v>0</v>
      </c>
      <c r="V50" s="20">
        <v>0</v>
      </c>
      <c r="W50" s="21" t="s">
        <v>1</v>
      </c>
    </row>
    <row r="51" spans="1:23" ht="12.95" customHeight="1" x14ac:dyDescent="0.25">
      <c r="A51" s="18" t="s">
        <v>73</v>
      </c>
      <c r="B51" s="19">
        <v>374617000</v>
      </c>
      <c r="C51" s="19">
        <v>0</v>
      </c>
      <c r="D51" s="19"/>
      <c r="E51" s="19">
        <f t="shared" si="26"/>
        <v>374617000</v>
      </c>
      <c r="F51" s="20">
        <v>374617000</v>
      </c>
      <c r="G51" s="21">
        <v>265337000</v>
      </c>
      <c r="H51" s="20">
        <v>52275000</v>
      </c>
      <c r="I51" s="21">
        <v>-15236648</v>
      </c>
      <c r="J51" s="20">
        <v>54456000</v>
      </c>
      <c r="K51" s="21">
        <v>25027264</v>
      </c>
      <c r="L51" s="20"/>
      <c r="M51" s="21"/>
      <c r="N51" s="20"/>
      <c r="O51" s="21"/>
      <c r="P51" s="20">
        <f t="shared" si="27"/>
        <v>106731000</v>
      </c>
      <c r="Q51" s="21">
        <f t="shared" si="28"/>
        <v>9790616</v>
      </c>
      <c r="R51" s="22">
        <f t="shared" si="29"/>
        <v>4.172166427546629</v>
      </c>
      <c r="S51" s="23">
        <f t="shared" si="30"/>
        <v>-264.257020310504</v>
      </c>
      <c r="T51" s="22">
        <f t="shared" si="31"/>
        <v>28.490698500068067</v>
      </c>
      <c r="U51" s="24">
        <f t="shared" si="32"/>
        <v>2.6135001881922069</v>
      </c>
      <c r="V51" s="20">
        <v>0</v>
      </c>
      <c r="W51" s="21">
        <v>0</v>
      </c>
    </row>
    <row r="52" spans="1:23" ht="12.95" customHeight="1" x14ac:dyDescent="0.25">
      <c r="A52" s="18" t="s">
        <v>74</v>
      </c>
      <c r="B52" s="19">
        <v>90000000</v>
      </c>
      <c r="C52" s="19">
        <v>0</v>
      </c>
      <c r="D52" s="19"/>
      <c r="E52" s="19">
        <f t="shared" si="26"/>
        <v>90000000</v>
      </c>
      <c r="F52" s="20">
        <v>90000000</v>
      </c>
      <c r="G52" s="21">
        <v>0</v>
      </c>
      <c r="H52" s="20"/>
      <c r="I52" s="21"/>
      <c r="J52" s="20"/>
      <c r="K52" s="21"/>
      <c r="L52" s="20"/>
      <c r="M52" s="21"/>
      <c r="N52" s="20"/>
      <c r="O52" s="21"/>
      <c r="P52" s="20">
        <f t="shared" si="27"/>
        <v>0</v>
      </c>
      <c r="Q52" s="21">
        <f t="shared" si="28"/>
        <v>0</v>
      </c>
      <c r="R52" s="22">
        <f t="shared" si="29"/>
        <v>0</v>
      </c>
      <c r="S52" s="23">
        <f t="shared" si="30"/>
        <v>0</v>
      </c>
      <c r="T52" s="22">
        <f t="shared" si="31"/>
        <v>0</v>
      </c>
      <c r="U52" s="24">
        <f t="shared" si="32"/>
        <v>0</v>
      </c>
      <c r="V52" s="20">
        <v>0</v>
      </c>
      <c r="W52" s="21">
        <v>0</v>
      </c>
    </row>
    <row r="53" spans="1:23" ht="12.95" customHeight="1" x14ac:dyDescent="0.25">
      <c r="A53" s="25" t="s">
        <v>42</v>
      </c>
      <c r="B53" s="26">
        <f>SUM(B42:B52)</f>
        <v>1629854000</v>
      </c>
      <c r="C53" s="26">
        <f>SUM(C42:C52)</f>
        <v>0</v>
      </c>
      <c r="D53" s="26"/>
      <c r="E53" s="26">
        <f t="shared" si="26"/>
        <v>1629854000</v>
      </c>
      <c r="F53" s="27">
        <f t="shared" ref="F53:O53" si="33">SUM(F42:F52)</f>
        <v>1629854000</v>
      </c>
      <c r="G53" s="28">
        <f t="shared" si="33"/>
        <v>415637000</v>
      </c>
      <c r="H53" s="27">
        <f t="shared" si="33"/>
        <v>75477000</v>
      </c>
      <c r="I53" s="28">
        <f t="shared" si="33"/>
        <v>-24952527</v>
      </c>
      <c r="J53" s="27">
        <f t="shared" si="33"/>
        <v>99884000</v>
      </c>
      <c r="K53" s="28">
        <f t="shared" si="33"/>
        <v>46870089</v>
      </c>
      <c r="L53" s="27">
        <f t="shared" si="33"/>
        <v>0</v>
      </c>
      <c r="M53" s="28">
        <f t="shared" si="33"/>
        <v>0</v>
      </c>
      <c r="N53" s="27">
        <f t="shared" si="33"/>
        <v>0</v>
      </c>
      <c r="O53" s="28">
        <f t="shared" si="33"/>
        <v>0</v>
      </c>
      <c r="P53" s="27">
        <f t="shared" si="27"/>
        <v>175361000</v>
      </c>
      <c r="Q53" s="28">
        <f t="shared" si="28"/>
        <v>21917562</v>
      </c>
      <c r="R53" s="29">
        <f t="shared" si="29"/>
        <v>32.337003325516385</v>
      </c>
      <c r="S53" s="30">
        <f t="shared" si="30"/>
        <v>-287.83704351867846</v>
      </c>
      <c r="T53" s="29">
        <f>IF((+$E43+$E45+$E47+$E48+$E51) =0,0,(P53   /(+$E43+$E45+$E47+$E48+$E51) )*100)</f>
        <v>29.7960369593807</v>
      </c>
      <c r="U53" s="31">
        <f>IF((+$E43+$E45+$E47+$E48+$E51) =0,0,(Q53   /(+$E43+$E45+$E47+$E48+$E51) )*100)</f>
        <v>3.7240691340236318</v>
      </c>
      <c r="V53" s="27">
        <f>SUM(V42:V52)</f>
        <v>0</v>
      </c>
      <c r="W53" s="28">
        <f>SUM(W42:W52)</f>
        <v>0</v>
      </c>
    </row>
    <row r="54" spans="1:23" ht="12.95" customHeight="1" x14ac:dyDescent="0.25">
      <c r="A54" s="11" t="s">
        <v>75</v>
      </c>
      <c r="B54" s="32" t="s">
        <v>1</v>
      </c>
      <c r="C54" s="32"/>
      <c r="D54" s="32"/>
      <c r="E54" s="32"/>
      <c r="F54" s="33"/>
      <c r="G54" s="34"/>
      <c r="H54" s="33"/>
      <c r="I54" s="34"/>
      <c r="J54" s="33"/>
      <c r="K54" s="34"/>
      <c r="L54" s="33"/>
      <c r="M54" s="34"/>
      <c r="N54" s="33"/>
      <c r="O54" s="34"/>
      <c r="P54" s="33"/>
      <c r="Q54" s="34"/>
      <c r="R54" s="15"/>
      <c r="S54" s="16"/>
      <c r="T54" s="15"/>
      <c r="U54" s="17"/>
      <c r="V54" s="33"/>
      <c r="W54" s="34"/>
    </row>
    <row r="55" spans="1:23" ht="12.95" customHeight="1" x14ac:dyDescent="0.25">
      <c r="A55" s="35" t="s">
        <v>76</v>
      </c>
      <c r="B55" s="19">
        <v>0</v>
      </c>
      <c r="C55" s="19">
        <v>0</v>
      </c>
      <c r="D55" s="19"/>
      <c r="E55" s="19">
        <f>$B55      +$C55      +$D55</f>
        <v>0</v>
      </c>
      <c r="F55" s="20">
        <v>0</v>
      </c>
      <c r="G55" s="21">
        <v>0</v>
      </c>
      <c r="H55" s="20"/>
      <c r="I55" s="21"/>
      <c r="J55" s="20"/>
      <c r="K55" s="21"/>
      <c r="L55" s="20"/>
      <c r="M55" s="21"/>
      <c r="N55" s="20"/>
      <c r="O55" s="21"/>
      <c r="P55" s="20">
        <f>$H55      +$J55      +$L55      +$N55</f>
        <v>0</v>
      </c>
      <c r="Q55" s="21">
        <f>$I55      +$K55      +$M55      +$O55</f>
        <v>0</v>
      </c>
      <c r="R55" s="22">
        <f>IF(($H55      =0),0,((($J55      -$H55      )/$H55      )*100))</f>
        <v>0</v>
      </c>
      <c r="S55" s="23">
        <f>IF(($I55      =0),0,((($K55      -$I55      )/$I55      )*100))</f>
        <v>0</v>
      </c>
      <c r="T55" s="22">
        <f>IF(($E55      =0),0,(($P55      /$E55      )*100))</f>
        <v>0</v>
      </c>
      <c r="U55" s="24">
        <f>IF(($E55      =0),0,(($Q55      /$E55      )*100))</f>
        <v>0</v>
      </c>
      <c r="V55" s="20">
        <v>0</v>
      </c>
      <c r="W55" s="21" t="s">
        <v>1</v>
      </c>
    </row>
    <row r="56" spans="1:23" ht="12.95" customHeight="1" x14ac:dyDescent="0.25">
      <c r="A56" s="35" t="s">
        <v>77</v>
      </c>
      <c r="B56" s="19">
        <v>0</v>
      </c>
      <c r="C56" s="19">
        <v>0</v>
      </c>
      <c r="D56" s="19"/>
      <c r="E56" s="19">
        <f>$B56      +$C56      +$D56</f>
        <v>0</v>
      </c>
      <c r="F56" s="20">
        <v>0</v>
      </c>
      <c r="G56" s="21">
        <v>0</v>
      </c>
      <c r="H56" s="20"/>
      <c r="I56" s="21"/>
      <c r="J56" s="20"/>
      <c r="K56" s="21"/>
      <c r="L56" s="20"/>
      <c r="M56" s="21"/>
      <c r="N56" s="20"/>
      <c r="O56" s="21"/>
      <c r="P56" s="20">
        <f>$H56      +$J56      +$L56      +$N56</f>
        <v>0</v>
      </c>
      <c r="Q56" s="21">
        <f>$I56      +$K56      +$M56      +$O56</f>
        <v>0</v>
      </c>
      <c r="R56" s="22">
        <f>IF(($H56      =0),0,((($J56      -$H56      )/$H56      )*100))</f>
        <v>0</v>
      </c>
      <c r="S56" s="23">
        <f>IF(($I56      =0),0,((($K56      -$I56      )/$I56      )*100))</f>
        <v>0</v>
      </c>
      <c r="T56" s="22">
        <f>IF(($E56      =0),0,(($P56      /$E56      )*100))</f>
        <v>0</v>
      </c>
      <c r="U56" s="24">
        <f>IF(($E56      =0),0,(($Q56      /$E56      )*100))</f>
        <v>0</v>
      </c>
      <c r="V56" s="20">
        <v>0</v>
      </c>
      <c r="W56" s="21" t="s">
        <v>1</v>
      </c>
    </row>
    <row r="57" spans="1:23" ht="12.95" hidden="1" customHeight="1" x14ac:dyDescent="0.25">
      <c r="A57" s="35" t="s">
        <v>78</v>
      </c>
      <c r="B57" s="19">
        <v>0</v>
      </c>
      <c r="C57" s="19">
        <v>0</v>
      </c>
      <c r="D57" s="19"/>
      <c r="E57" s="19">
        <f>$B57      +$C57      +$D57</f>
        <v>0</v>
      </c>
      <c r="F57" s="20">
        <v>0</v>
      </c>
      <c r="G57" s="21">
        <v>0</v>
      </c>
      <c r="H57" s="20"/>
      <c r="I57" s="21"/>
      <c r="J57" s="20"/>
      <c r="K57" s="21"/>
      <c r="L57" s="20"/>
      <c r="M57" s="21"/>
      <c r="N57" s="20"/>
      <c r="O57" s="21"/>
      <c r="P57" s="20">
        <f>$H57      +$J57      +$L57      +$N57</f>
        <v>0</v>
      </c>
      <c r="Q57" s="21">
        <f>$I57      +$K57      +$M57      +$O57</f>
        <v>0</v>
      </c>
      <c r="R57" s="22">
        <f>IF(($H57      =0),0,((($J57      -$H57      )/$H57      )*100))</f>
        <v>0</v>
      </c>
      <c r="S57" s="23">
        <f>IF(($I57      =0),0,((($K57      -$I57      )/$I57      )*100))</f>
        <v>0</v>
      </c>
      <c r="T57" s="22">
        <f>IF(($E57      =0),0,(($P57      /$E57      )*100))</f>
        <v>0</v>
      </c>
      <c r="U57" s="24">
        <f>IF(($E57      =0),0,(($Q57      /$E57      )*100))</f>
        <v>0</v>
      </c>
      <c r="V57" s="20">
        <v>0</v>
      </c>
      <c r="W57" s="21" t="s">
        <v>1</v>
      </c>
    </row>
    <row r="58" spans="1:23" ht="12.95" hidden="1" customHeight="1" x14ac:dyDescent="0.25">
      <c r="A58" s="18" t="s">
        <v>79</v>
      </c>
      <c r="B58" s="19">
        <v>0</v>
      </c>
      <c r="C58" s="19">
        <v>0</v>
      </c>
      <c r="D58" s="19"/>
      <c r="E58" s="19">
        <f>$B58      +$C58      +$D58</f>
        <v>0</v>
      </c>
      <c r="F58" s="20">
        <v>0</v>
      </c>
      <c r="G58" s="21">
        <v>0</v>
      </c>
      <c r="H58" s="20"/>
      <c r="I58" s="21"/>
      <c r="J58" s="20"/>
      <c r="K58" s="21"/>
      <c r="L58" s="20"/>
      <c r="M58" s="21"/>
      <c r="N58" s="20"/>
      <c r="O58" s="21"/>
      <c r="P58" s="20">
        <f>$H58      +$J58      +$L58      +$N58</f>
        <v>0</v>
      </c>
      <c r="Q58" s="21">
        <f>$I58      +$K58      +$M58      +$O58</f>
        <v>0</v>
      </c>
      <c r="R58" s="22">
        <f>IF(($H58      =0),0,((($J58      -$H58      )/$H58      )*100))</f>
        <v>0</v>
      </c>
      <c r="S58" s="23">
        <f>IF(($I58      =0),0,((($K58      -$I58      )/$I58      )*100))</f>
        <v>0</v>
      </c>
      <c r="T58" s="22">
        <f>IF(($E58      =0),0,(($P58      /$E58      )*100))</f>
        <v>0</v>
      </c>
      <c r="U58" s="24">
        <f>IF(($E58      =0),0,(($Q58      /$E58      )*100))</f>
        <v>0</v>
      </c>
      <c r="V58" s="20">
        <v>0</v>
      </c>
      <c r="W58" s="21" t="s">
        <v>1</v>
      </c>
    </row>
    <row r="59" spans="1:23" ht="12.95" customHeight="1" x14ac:dyDescent="0.25">
      <c r="A59" s="36" t="s">
        <v>42</v>
      </c>
      <c r="B59" s="37">
        <f>SUM(B55:B58)</f>
        <v>0</v>
      </c>
      <c r="C59" s="37">
        <f>SUM(C55:C58)</f>
        <v>0</v>
      </c>
      <c r="D59" s="37"/>
      <c r="E59" s="37">
        <f>$B59      +$C59      +$D59</f>
        <v>0</v>
      </c>
      <c r="F59" s="38">
        <f t="shared" ref="F59:O59" si="34">SUM(F55:F58)</f>
        <v>0</v>
      </c>
      <c r="G59" s="39">
        <f t="shared" si="34"/>
        <v>0</v>
      </c>
      <c r="H59" s="38">
        <f t="shared" si="34"/>
        <v>0</v>
      </c>
      <c r="I59" s="39">
        <f t="shared" si="34"/>
        <v>0</v>
      </c>
      <c r="J59" s="38">
        <f t="shared" si="34"/>
        <v>0</v>
      </c>
      <c r="K59" s="39">
        <f t="shared" si="34"/>
        <v>0</v>
      </c>
      <c r="L59" s="38">
        <f t="shared" si="34"/>
        <v>0</v>
      </c>
      <c r="M59" s="39">
        <f t="shared" si="34"/>
        <v>0</v>
      </c>
      <c r="N59" s="38">
        <f t="shared" si="34"/>
        <v>0</v>
      </c>
      <c r="O59" s="39">
        <f t="shared" si="34"/>
        <v>0</v>
      </c>
      <c r="P59" s="38">
        <f>$H59      +$J59      +$L59      +$N59</f>
        <v>0</v>
      </c>
      <c r="Q59" s="39">
        <f>$I59      +$K59      +$M59      +$O59</f>
        <v>0</v>
      </c>
      <c r="R59" s="40">
        <f>IF(($H59      =0),0,((($J59      -$H59      )/$H59      )*100))</f>
        <v>0</v>
      </c>
      <c r="S59" s="41">
        <f>IF(($I59      =0),0,((($K59      -$I59      )/$I59      )*100))</f>
        <v>0</v>
      </c>
      <c r="T59" s="40">
        <f>IF($E59   =0,0,($P59   /$E59   )*100)</f>
        <v>0</v>
      </c>
      <c r="U59" s="42">
        <f>IF($E59   =0,0,($Q59   /$E59   )*100)</f>
        <v>0</v>
      </c>
      <c r="V59" s="38">
        <f>SUM(V55:V58)</f>
        <v>0</v>
      </c>
      <c r="W59" s="39" t="s">
        <v>1</v>
      </c>
    </row>
    <row r="60" spans="1:23" ht="12.95" customHeight="1" x14ac:dyDescent="0.25">
      <c r="A60" s="11" t="s">
        <v>80</v>
      </c>
      <c r="B60" s="32" t="s">
        <v>1</v>
      </c>
      <c r="C60" s="32"/>
      <c r="D60" s="32"/>
      <c r="E60" s="32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15"/>
      <c r="S60" s="16"/>
      <c r="T60" s="15"/>
      <c r="U60" s="17"/>
      <c r="V60" s="33"/>
      <c r="W60" s="34"/>
    </row>
    <row r="61" spans="1:23" ht="12.95" customHeight="1" x14ac:dyDescent="0.25">
      <c r="A61" s="18" t="s">
        <v>81</v>
      </c>
      <c r="B61" s="19">
        <v>0</v>
      </c>
      <c r="C61" s="19">
        <v>0</v>
      </c>
      <c r="D61" s="19"/>
      <c r="E61" s="19">
        <f t="shared" ref="E61:E67" si="35">$B61      +$C61      +$D61</f>
        <v>0</v>
      </c>
      <c r="F61" s="20">
        <v>0</v>
      </c>
      <c r="G61" s="21">
        <v>0</v>
      </c>
      <c r="H61" s="20"/>
      <c r="I61" s="21"/>
      <c r="J61" s="20"/>
      <c r="K61" s="21"/>
      <c r="L61" s="20"/>
      <c r="M61" s="21"/>
      <c r="N61" s="20"/>
      <c r="O61" s="21"/>
      <c r="P61" s="20">
        <f t="shared" ref="P61:P67" si="36">$H61      +$J61      +$L61      +$N61</f>
        <v>0</v>
      </c>
      <c r="Q61" s="21">
        <f t="shared" ref="Q61:Q67" si="37">$I61      +$K61      +$M61      +$O61</f>
        <v>0</v>
      </c>
      <c r="R61" s="22">
        <f t="shared" ref="R61:R67" si="38">IF(($H61      =0),0,((($J61      -$H61      )/$H61      )*100))</f>
        <v>0</v>
      </c>
      <c r="S61" s="23">
        <f t="shared" ref="S61:S67" si="39">IF(($I61      =0),0,((($K61      -$I61      )/$I61      )*100))</f>
        <v>0</v>
      </c>
      <c r="T61" s="22">
        <f t="shared" ref="T61:T65" si="40">IF(($E61      =0),0,(($P61      /$E61      )*100))</f>
        <v>0</v>
      </c>
      <c r="U61" s="24">
        <f t="shared" ref="U61:U65" si="41">IF(($E61      =0),0,(($Q61      /$E61      )*100))</f>
        <v>0</v>
      </c>
      <c r="V61" s="20">
        <v>0</v>
      </c>
      <c r="W61" s="21" t="s">
        <v>1</v>
      </c>
    </row>
    <row r="62" spans="1:23" ht="12.95" customHeight="1" x14ac:dyDescent="0.25">
      <c r="A62" s="18" t="s">
        <v>82</v>
      </c>
      <c r="B62" s="19">
        <v>0</v>
      </c>
      <c r="C62" s="19">
        <v>0</v>
      </c>
      <c r="D62" s="19"/>
      <c r="E62" s="19">
        <f t="shared" si="35"/>
        <v>0</v>
      </c>
      <c r="F62" s="20">
        <v>0</v>
      </c>
      <c r="G62" s="21">
        <v>0</v>
      </c>
      <c r="H62" s="20"/>
      <c r="I62" s="21"/>
      <c r="J62" s="20"/>
      <c r="K62" s="21"/>
      <c r="L62" s="20"/>
      <c r="M62" s="21"/>
      <c r="N62" s="20"/>
      <c r="O62" s="21"/>
      <c r="P62" s="20">
        <f t="shared" si="36"/>
        <v>0</v>
      </c>
      <c r="Q62" s="21">
        <f t="shared" si="37"/>
        <v>0</v>
      </c>
      <c r="R62" s="22">
        <f t="shared" si="38"/>
        <v>0</v>
      </c>
      <c r="S62" s="23">
        <f t="shared" si="39"/>
        <v>0</v>
      </c>
      <c r="T62" s="22">
        <f t="shared" si="40"/>
        <v>0</v>
      </c>
      <c r="U62" s="24">
        <f t="shared" si="41"/>
        <v>0</v>
      </c>
      <c r="V62" s="20">
        <v>0</v>
      </c>
      <c r="W62" s="21" t="s">
        <v>1</v>
      </c>
    </row>
    <row r="63" spans="1:23" ht="12.95" customHeight="1" x14ac:dyDescent="0.25">
      <c r="A63" s="18" t="s">
        <v>83</v>
      </c>
      <c r="B63" s="19">
        <v>0</v>
      </c>
      <c r="C63" s="19">
        <v>0</v>
      </c>
      <c r="D63" s="19"/>
      <c r="E63" s="19">
        <f t="shared" si="35"/>
        <v>0</v>
      </c>
      <c r="F63" s="20">
        <v>0</v>
      </c>
      <c r="G63" s="21">
        <v>0</v>
      </c>
      <c r="H63" s="20"/>
      <c r="I63" s="21"/>
      <c r="J63" s="20"/>
      <c r="K63" s="21"/>
      <c r="L63" s="20"/>
      <c r="M63" s="21"/>
      <c r="N63" s="20"/>
      <c r="O63" s="21"/>
      <c r="P63" s="20">
        <f t="shared" si="36"/>
        <v>0</v>
      </c>
      <c r="Q63" s="21">
        <f t="shared" si="37"/>
        <v>0</v>
      </c>
      <c r="R63" s="22">
        <f t="shared" si="38"/>
        <v>0</v>
      </c>
      <c r="S63" s="23">
        <f t="shared" si="39"/>
        <v>0</v>
      </c>
      <c r="T63" s="22">
        <f t="shared" si="40"/>
        <v>0</v>
      </c>
      <c r="U63" s="24">
        <f t="shared" si="41"/>
        <v>0</v>
      </c>
      <c r="V63" s="20">
        <v>0</v>
      </c>
      <c r="W63" s="21" t="s">
        <v>1</v>
      </c>
    </row>
    <row r="64" spans="1:23" ht="12.95" customHeight="1" x14ac:dyDescent="0.25">
      <c r="A64" s="18" t="s">
        <v>84</v>
      </c>
      <c r="B64" s="19">
        <v>0</v>
      </c>
      <c r="C64" s="19">
        <v>0</v>
      </c>
      <c r="D64" s="19"/>
      <c r="E64" s="19">
        <f t="shared" si="35"/>
        <v>0</v>
      </c>
      <c r="F64" s="20">
        <v>0</v>
      </c>
      <c r="G64" s="21">
        <v>0</v>
      </c>
      <c r="H64" s="20"/>
      <c r="I64" s="21"/>
      <c r="J64" s="20"/>
      <c r="K64" s="21"/>
      <c r="L64" s="20"/>
      <c r="M64" s="21"/>
      <c r="N64" s="20"/>
      <c r="O64" s="21"/>
      <c r="P64" s="20">
        <f t="shared" si="36"/>
        <v>0</v>
      </c>
      <c r="Q64" s="21">
        <f t="shared" si="37"/>
        <v>0</v>
      </c>
      <c r="R64" s="22">
        <f t="shared" si="38"/>
        <v>0</v>
      </c>
      <c r="S64" s="23">
        <f t="shared" si="39"/>
        <v>0</v>
      </c>
      <c r="T64" s="22">
        <f t="shared" si="40"/>
        <v>0</v>
      </c>
      <c r="U64" s="24">
        <f t="shared" si="41"/>
        <v>0</v>
      </c>
      <c r="V64" s="20">
        <v>0</v>
      </c>
      <c r="W64" s="21">
        <v>0</v>
      </c>
    </row>
    <row r="65" spans="1:23" ht="12.95" customHeight="1" x14ac:dyDescent="0.25">
      <c r="A65" s="18" t="s">
        <v>85</v>
      </c>
      <c r="B65" s="19">
        <v>263893000</v>
      </c>
      <c r="C65" s="19">
        <v>0</v>
      </c>
      <c r="D65" s="19"/>
      <c r="E65" s="19">
        <f t="shared" si="35"/>
        <v>263893000</v>
      </c>
      <c r="F65" s="20">
        <v>263893000</v>
      </c>
      <c r="G65" s="21">
        <v>40000000</v>
      </c>
      <c r="H65" s="20">
        <v>10217000</v>
      </c>
      <c r="I65" s="21"/>
      <c r="J65" s="20"/>
      <c r="K65" s="21">
        <v>25306079</v>
      </c>
      <c r="L65" s="20"/>
      <c r="M65" s="21"/>
      <c r="N65" s="20"/>
      <c r="O65" s="21"/>
      <c r="P65" s="20">
        <f t="shared" si="36"/>
        <v>10217000</v>
      </c>
      <c r="Q65" s="21">
        <f t="shared" si="37"/>
        <v>25306079</v>
      </c>
      <c r="R65" s="22">
        <f t="shared" si="38"/>
        <v>-100</v>
      </c>
      <c r="S65" s="23">
        <f t="shared" si="39"/>
        <v>0</v>
      </c>
      <c r="T65" s="22">
        <f t="shared" si="40"/>
        <v>3.871644947005036</v>
      </c>
      <c r="U65" s="24">
        <f t="shared" si="41"/>
        <v>9.5895226474366506</v>
      </c>
      <c r="V65" s="20">
        <v>0</v>
      </c>
      <c r="W65" s="21">
        <v>0</v>
      </c>
    </row>
    <row r="66" spans="1:23" ht="12.95" customHeight="1" x14ac:dyDescent="0.25">
      <c r="A66" s="25" t="s">
        <v>42</v>
      </c>
      <c r="B66" s="26">
        <f>SUM(B61:B65)</f>
        <v>263893000</v>
      </c>
      <c r="C66" s="26">
        <f>SUM(C61:C65)</f>
        <v>0</v>
      </c>
      <c r="D66" s="26"/>
      <c r="E66" s="26">
        <f t="shared" si="35"/>
        <v>263893000</v>
      </c>
      <c r="F66" s="27">
        <f t="shared" ref="F66:O66" si="42">SUM(F61:F65)</f>
        <v>263893000</v>
      </c>
      <c r="G66" s="28">
        <f t="shared" si="42"/>
        <v>40000000</v>
      </c>
      <c r="H66" s="27">
        <f t="shared" si="42"/>
        <v>10217000</v>
      </c>
      <c r="I66" s="28">
        <f t="shared" si="42"/>
        <v>0</v>
      </c>
      <c r="J66" s="27">
        <f t="shared" si="42"/>
        <v>0</v>
      </c>
      <c r="K66" s="28">
        <f t="shared" si="42"/>
        <v>25306079</v>
      </c>
      <c r="L66" s="27">
        <f t="shared" si="42"/>
        <v>0</v>
      </c>
      <c r="M66" s="28">
        <f t="shared" si="42"/>
        <v>0</v>
      </c>
      <c r="N66" s="27">
        <f t="shared" si="42"/>
        <v>0</v>
      </c>
      <c r="O66" s="28">
        <f t="shared" si="42"/>
        <v>0</v>
      </c>
      <c r="P66" s="27">
        <f t="shared" si="36"/>
        <v>10217000</v>
      </c>
      <c r="Q66" s="28">
        <f t="shared" si="37"/>
        <v>25306079</v>
      </c>
      <c r="R66" s="29">
        <f t="shared" si="38"/>
        <v>-100</v>
      </c>
      <c r="S66" s="30">
        <f t="shared" si="39"/>
        <v>0</v>
      </c>
      <c r="T66" s="29">
        <f>IF((+$E61+$E63+$E64++$E65) =0,0,(P66   /(+$E61+$E63+$E64+$E65) )*100)</f>
        <v>3.871644947005036</v>
      </c>
      <c r="U66" s="31">
        <f>IF((+$E61+$E63+$E65) =0,0,(Q66  /(+$E61+$E63+$E65) )*100)</f>
        <v>9.5895226474366506</v>
      </c>
      <c r="V66" s="27">
        <f>SUM(V61:V65)</f>
        <v>0</v>
      </c>
      <c r="W66" s="28">
        <f>SUM(W61:W65)</f>
        <v>0</v>
      </c>
    </row>
    <row r="67" spans="1:23" ht="12.95" customHeight="1" x14ac:dyDescent="0.25">
      <c r="A67" s="43" t="s">
        <v>86</v>
      </c>
      <c r="B67" s="44">
        <f>SUM(B9:B15,B18:B23,B26:B29,B32,B35:B39,B42:B52,B55:B58,B61:B65)</f>
        <v>2448092000</v>
      </c>
      <c r="C67" s="44">
        <f>SUM(C9:C15,C18:C23,C26:C29,C32,C35:C39,C42:C52,C55:C58,C61:C65)</f>
        <v>0</v>
      </c>
      <c r="D67" s="44"/>
      <c r="E67" s="44">
        <f t="shared" si="35"/>
        <v>2448092000</v>
      </c>
      <c r="F67" s="45">
        <f t="shared" ref="F67:O67" si="43">SUM(F9:F15,F18:F23,F26:F29,F32,F35:F39,F42:F52,F55:F58,F61:F65)</f>
        <v>2448092000</v>
      </c>
      <c r="G67" s="46">
        <f t="shared" si="43"/>
        <v>812445000</v>
      </c>
      <c r="H67" s="45">
        <f t="shared" si="43"/>
        <v>144481000</v>
      </c>
      <c r="I67" s="46">
        <f t="shared" si="43"/>
        <v>-11733117</v>
      </c>
      <c r="J67" s="45">
        <f t="shared" si="43"/>
        <v>224040000</v>
      </c>
      <c r="K67" s="46">
        <f t="shared" si="43"/>
        <v>193154081</v>
      </c>
      <c r="L67" s="45">
        <f t="shared" si="43"/>
        <v>0</v>
      </c>
      <c r="M67" s="46">
        <f t="shared" si="43"/>
        <v>0</v>
      </c>
      <c r="N67" s="45">
        <f t="shared" si="43"/>
        <v>0</v>
      </c>
      <c r="O67" s="46">
        <f t="shared" si="43"/>
        <v>0</v>
      </c>
      <c r="P67" s="45">
        <f t="shared" si="36"/>
        <v>368521000</v>
      </c>
      <c r="Q67" s="46">
        <f t="shared" si="37"/>
        <v>181420964</v>
      </c>
      <c r="R67" s="47">
        <f t="shared" si="38"/>
        <v>55.065371917414751</v>
      </c>
      <c r="S67" s="48">
        <f t="shared" si="39"/>
        <v>-1746.229906341171</v>
      </c>
      <c r="T67" s="47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27.760987376061973</v>
      </c>
      <c r="U67" s="47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13.666589126147477</v>
      </c>
      <c r="V67" s="45">
        <f>SUM(V9:V15,V18:V23,V26:V29,V32,V35:V39,V42:V52,V55:V58,V61:V65)</f>
        <v>0</v>
      </c>
      <c r="W67" s="46">
        <f>SUM(W9:W15,W18:W23,W26:W29,W32,W35:W39,W42:W52,W55:W58,W61:W65)</f>
        <v>0</v>
      </c>
    </row>
    <row r="68" spans="1:23" ht="12.95" customHeight="1" x14ac:dyDescent="0.25">
      <c r="A68" s="11" t="s">
        <v>43</v>
      </c>
      <c r="B68" s="32" t="s">
        <v>1</v>
      </c>
      <c r="C68" s="32"/>
      <c r="D68" s="32"/>
      <c r="E68" s="32"/>
      <c r="F68" s="33"/>
      <c r="G68" s="34"/>
      <c r="H68" s="33"/>
      <c r="I68" s="34"/>
      <c r="J68" s="33"/>
      <c r="K68" s="34"/>
      <c r="L68" s="33"/>
      <c r="M68" s="34"/>
      <c r="N68" s="33"/>
      <c r="O68" s="34"/>
      <c r="P68" s="33"/>
      <c r="Q68" s="34"/>
      <c r="R68" s="15"/>
      <c r="S68" s="16"/>
      <c r="T68" s="15"/>
      <c r="U68" s="17"/>
      <c r="V68" s="33"/>
      <c r="W68" s="34"/>
    </row>
    <row r="69" spans="1:23" s="50" customFormat="1" ht="12.95" customHeight="1" x14ac:dyDescent="0.25">
      <c r="A69" s="49" t="s">
        <v>87</v>
      </c>
      <c r="B69" s="19">
        <v>781076000</v>
      </c>
      <c r="C69" s="19">
        <v>0</v>
      </c>
      <c r="D69" s="19"/>
      <c r="E69" s="19">
        <f>$B69      +$C69      +$D69</f>
        <v>781076000</v>
      </c>
      <c r="F69" s="20">
        <v>781076000</v>
      </c>
      <c r="G69" s="21">
        <v>541276000</v>
      </c>
      <c r="H69" s="20">
        <v>111156000</v>
      </c>
      <c r="I69" s="21">
        <v>1719380</v>
      </c>
      <c r="J69" s="20">
        <v>190719000</v>
      </c>
      <c r="K69" s="21">
        <v>85961287</v>
      </c>
      <c r="L69" s="20"/>
      <c r="M69" s="21"/>
      <c r="N69" s="20"/>
      <c r="O69" s="21"/>
      <c r="P69" s="20">
        <f>$H69      +$J69      +$L69      +$N69</f>
        <v>301875000</v>
      </c>
      <c r="Q69" s="21">
        <f>$I69      +$K69      +$M69      +$O69</f>
        <v>87680667</v>
      </c>
      <c r="R69" s="22">
        <f>IF(($H69      =0),0,((($J69      -$H69      )/$H69      )*100))</f>
        <v>71.577782575839365</v>
      </c>
      <c r="S69" s="23">
        <f>IF(($I69      =0),0,((($K69      -$I69      )/$I69      )*100))</f>
        <v>4899.5514080656985</v>
      </c>
      <c r="T69" s="22">
        <f>IF(($E69      =0),0,(($P69      /$E69      )*100))</f>
        <v>38.648607817933211</v>
      </c>
      <c r="U69" s="24">
        <f>IF(($E69      =0),0,(($Q69      /$E69      )*100))</f>
        <v>11.225625547321899</v>
      </c>
      <c r="V69" s="20">
        <v>0</v>
      </c>
      <c r="W69" s="21">
        <v>0</v>
      </c>
    </row>
    <row r="70" spans="1:23" ht="12.95" customHeight="1" x14ac:dyDescent="0.25">
      <c r="A70" s="36" t="s">
        <v>42</v>
      </c>
      <c r="B70" s="37">
        <f>B69</f>
        <v>781076000</v>
      </c>
      <c r="C70" s="37">
        <f>C69</f>
        <v>0</v>
      </c>
      <c r="D70" s="37"/>
      <c r="E70" s="37">
        <f>$B70      +$C70      +$D70</f>
        <v>781076000</v>
      </c>
      <c r="F70" s="38">
        <f t="shared" ref="F70:O70" si="44">F69</f>
        <v>781076000</v>
      </c>
      <c r="G70" s="39">
        <f t="shared" si="44"/>
        <v>541276000</v>
      </c>
      <c r="H70" s="38">
        <f t="shared" si="44"/>
        <v>111156000</v>
      </c>
      <c r="I70" s="39">
        <f t="shared" si="44"/>
        <v>1719380</v>
      </c>
      <c r="J70" s="38">
        <f t="shared" si="44"/>
        <v>190719000</v>
      </c>
      <c r="K70" s="39">
        <f t="shared" si="44"/>
        <v>85961287</v>
      </c>
      <c r="L70" s="38">
        <f t="shared" si="44"/>
        <v>0</v>
      </c>
      <c r="M70" s="39">
        <f t="shared" si="44"/>
        <v>0</v>
      </c>
      <c r="N70" s="38">
        <f t="shared" si="44"/>
        <v>0</v>
      </c>
      <c r="O70" s="39">
        <f t="shared" si="44"/>
        <v>0</v>
      </c>
      <c r="P70" s="38">
        <f>$H70      +$J70      +$L70      +$N70</f>
        <v>301875000</v>
      </c>
      <c r="Q70" s="39">
        <f>$I70      +$K70      +$M70      +$O70</f>
        <v>87680667</v>
      </c>
      <c r="R70" s="40">
        <f>IF(($H70      =0),0,((($J70      -$H70      )/$H70      )*100))</f>
        <v>71.577782575839365</v>
      </c>
      <c r="S70" s="41">
        <f>IF(($I70      =0),0,((($K70      -$I70      )/$I70      )*100))</f>
        <v>4899.5514080656985</v>
      </c>
      <c r="T70" s="40">
        <f>IF($E70   =0,0,($P70   /$E70   )*100)</f>
        <v>38.648607817933211</v>
      </c>
      <c r="U70" s="42">
        <f>IF($E70   =0,0,($Q70   /$E70 )*100)</f>
        <v>11.225625547321899</v>
      </c>
      <c r="V70" s="38">
        <f>V69</f>
        <v>0</v>
      </c>
      <c r="W70" s="39">
        <f>W69</f>
        <v>0</v>
      </c>
    </row>
    <row r="71" spans="1:23" ht="12.95" customHeight="1" x14ac:dyDescent="0.25">
      <c r="A71" s="43" t="s">
        <v>86</v>
      </c>
      <c r="B71" s="44">
        <f>B69</f>
        <v>781076000</v>
      </c>
      <c r="C71" s="44">
        <f>C69</f>
        <v>0</v>
      </c>
      <c r="D71" s="44"/>
      <c r="E71" s="44">
        <f>$B71      +$C71      +$D71</f>
        <v>781076000</v>
      </c>
      <c r="F71" s="45">
        <f t="shared" ref="F71:O71" si="45">F69</f>
        <v>781076000</v>
      </c>
      <c r="G71" s="46">
        <f t="shared" si="45"/>
        <v>541276000</v>
      </c>
      <c r="H71" s="45">
        <f t="shared" si="45"/>
        <v>111156000</v>
      </c>
      <c r="I71" s="46">
        <f t="shared" si="45"/>
        <v>1719380</v>
      </c>
      <c r="J71" s="45">
        <f t="shared" si="45"/>
        <v>190719000</v>
      </c>
      <c r="K71" s="46">
        <f t="shared" si="45"/>
        <v>85961287</v>
      </c>
      <c r="L71" s="45">
        <f t="shared" si="45"/>
        <v>0</v>
      </c>
      <c r="M71" s="46">
        <f t="shared" si="45"/>
        <v>0</v>
      </c>
      <c r="N71" s="45">
        <f t="shared" si="45"/>
        <v>0</v>
      </c>
      <c r="O71" s="46">
        <f t="shared" si="45"/>
        <v>0</v>
      </c>
      <c r="P71" s="45">
        <f>$H71      +$J71      +$L71      +$N71</f>
        <v>301875000</v>
      </c>
      <c r="Q71" s="46">
        <f>$I71      +$K71      +$M71      +$O71</f>
        <v>87680667</v>
      </c>
      <c r="R71" s="47">
        <f>IF(($H71      =0),0,((($J71      -$H71      )/$H71      )*100))</f>
        <v>71.577782575839365</v>
      </c>
      <c r="S71" s="48">
        <f>IF(($I71      =0),0,((($K71      -$I71      )/$I71      )*100))</f>
        <v>4899.5514080656985</v>
      </c>
      <c r="T71" s="47">
        <f>IF($E71   =0,0,($P71   /$E71   )*100)</f>
        <v>38.648607817933211</v>
      </c>
      <c r="U71" s="51">
        <f>IF($E71   =0,0,($Q71   /$E71   )*100)</f>
        <v>11.225625547321899</v>
      </c>
      <c r="V71" s="45">
        <f>V69</f>
        <v>0</v>
      </c>
      <c r="W71" s="46">
        <f>W69</f>
        <v>0</v>
      </c>
    </row>
    <row r="72" spans="1:23" ht="12.95" customHeight="1" thickBot="1" x14ac:dyDescent="0.3">
      <c r="A72" s="43" t="s">
        <v>88</v>
      </c>
      <c r="B72" s="44">
        <f>SUM(B9:B15,B18:B23,B26:B29,B32,B35:B39,B42:B52,B55:B58,B61:B65,B69)</f>
        <v>3229168000</v>
      </c>
      <c r="C72" s="44">
        <f>SUM(C9:C15,C18:C23,C26:C29,C32,C35:C39,C42:C52,C55:C58,C61:C65,C69)</f>
        <v>0</v>
      </c>
      <c r="D72" s="44"/>
      <c r="E72" s="44">
        <f>$B72      +$C72      +$D72</f>
        <v>3229168000</v>
      </c>
      <c r="F72" s="45">
        <f t="shared" ref="F72:O72" si="46">SUM(F9:F15,F18:F23,F26:F29,F32,F35:F39,F42:F52,F55:F58,F61:F65,F69)</f>
        <v>3229168000</v>
      </c>
      <c r="G72" s="46">
        <f t="shared" si="46"/>
        <v>1353721000</v>
      </c>
      <c r="H72" s="45">
        <f t="shared" si="46"/>
        <v>255637000</v>
      </c>
      <c r="I72" s="46">
        <f t="shared" si="46"/>
        <v>-10013737</v>
      </c>
      <c r="J72" s="45">
        <f t="shared" si="46"/>
        <v>414759000</v>
      </c>
      <c r="K72" s="46">
        <f t="shared" si="46"/>
        <v>279115368</v>
      </c>
      <c r="L72" s="45">
        <f t="shared" si="46"/>
        <v>0</v>
      </c>
      <c r="M72" s="46">
        <f t="shared" si="46"/>
        <v>0</v>
      </c>
      <c r="N72" s="45">
        <f t="shared" si="46"/>
        <v>0</v>
      </c>
      <c r="O72" s="46">
        <f t="shared" si="46"/>
        <v>0</v>
      </c>
      <c r="P72" s="45">
        <f>$H72      +$J72      +$L72      +$N72</f>
        <v>670396000</v>
      </c>
      <c r="Q72" s="46">
        <f>$I72      +$K72      +$M72      +$O72</f>
        <v>269101631</v>
      </c>
      <c r="R72" s="47">
        <f>IF(($H72      =0),0,((($J72      -$H72      )/$H72      )*100))</f>
        <v>62.245293130493629</v>
      </c>
      <c r="S72" s="48">
        <f>IF(($I72      =0),0,((($K72      -$I72      )/$I72      )*100))</f>
        <v>-2887.3247320156302</v>
      </c>
      <c r="T72" s="47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31.794111035335114</v>
      </c>
      <c r="U72" s="51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12.762377961389653</v>
      </c>
      <c r="V72" s="45">
        <f>SUM(V9:V15,V18:V23,V26:V29,V32,V35:V39,V42:V52,V55:V58,V61:V65,V69)</f>
        <v>0</v>
      </c>
      <c r="W72" s="46">
        <f>SUM(W9:W15,W18:W23,W26:W29,W32,W35:W39,W42:W52,W55:W58,W61:W65,W69)</f>
        <v>0</v>
      </c>
    </row>
    <row r="73" spans="1:23" ht="15.75" thickTop="1" x14ac:dyDescent="0.25">
      <c r="A73" s="52" t="s">
        <v>89</v>
      </c>
      <c r="B73" s="53"/>
      <c r="C73" s="54"/>
      <c r="D73" s="54"/>
      <c r="E73" s="55"/>
      <c r="F73" s="53"/>
      <c r="G73" s="54"/>
      <c r="H73" s="54"/>
      <c r="I73" s="55"/>
      <c r="J73" s="54"/>
      <c r="K73" s="55"/>
      <c r="L73" s="54"/>
      <c r="M73" s="54"/>
      <c r="N73" s="54"/>
      <c r="O73" s="54"/>
      <c r="P73" s="54"/>
      <c r="Q73" s="54"/>
      <c r="R73" s="54"/>
      <c r="S73" s="54"/>
      <c r="T73" s="54"/>
      <c r="U73" s="55"/>
      <c r="V73" s="53"/>
      <c r="W73" s="55"/>
    </row>
    <row r="74" spans="1:23" x14ac:dyDescent="0.25">
      <c r="A74" s="56" t="s">
        <v>1</v>
      </c>
      <c r="B74" s="57" t="s">
        <v>1</v>
      </c>
      <c r="C74" s="58" t="s">
        <v>1</v>
      </c>
      <c r="D74" s="58" t="s">
        <v>1</v>
      </c>
      <c r="E74" s="59" t="s">
        <v>1</v>
      </c>
      <c r="F74" s="64" t="s">
        <v>5</v>
      </c>
      <c r="G74" s="61"/>
      <c r="H74" s="64" t="s">
        <v>6</v>
      </c>
      <c r="I74" s="62"/>
      <c r="J74" s="64" t="s">
        <v>7</v>
      </c>
      <c r="K74" s="62"/>
      <c r="L74" s="64" t="s">
        <v>8</v>
      </c>
      <c r="M74" s="64"/>
      <c r="N74" s="63" t="s">
        <v>9</v>
      </c>
      <c r="O74" s="64"/>
      <c r="P74" s="136" t="s">
        <v>10</v>
      </c>
      <c r="Q74" s="137"/>
      <c r="R74" s="138" t="s">
        <v>11</v>
      </c>
      <c r="S74" s="137"/>
      <c r="T74" s="138" t="s">
        <v>12</v>
      </c>
      <c r="U74" s="137"/>
      <c r="V74" s="136"/>
      <c r="W74" s="137"/>
    </row>
    <row r="75" spans="1:23" ht="67.5" x14ac:dyDescent="0.25">
      <c r="A75" s="65" t="s">
        <v>90</v>
      </c>
      <c r="B75" s="66" t="s">
        <v>91</v>
      </c>
      <c r="C75" s="66" t="s">
        <v>92</v>
      </c>
      <c r="D75" s="67" t="s">
        <v>17</v>
      </c>
      <c r="E75" s="66" t="s">
        <v>18</v>
      </c>
      <c r="F75" s="66" t="s">
        <v>19</v>
      </c>
      <c r="G75" s="66" t="s">
        <v>93</v>
      </c>
      <c r="H75" s="66" t="s">
        <v>94</v>
      </c>
      <c r="I75" s="68" t="s">
        <v>22</v>
      </c>
      <c r="J75" s="66" t="s">
        <v>95</v>
      </c>
      <c r="K75" s="68" t="s">
        <v>24</v>
      </c>
      <c r="L75" s="66" t="s">
        <v>96</v>
      </c>
      <c r="M75" s="68" t="s">
        <v>26</v>
      </c>
      <c r="N75" s="66" t="s">
        <v>97</v>
      </c>
      <c r="O75" s="68" t="s">
        <v>28</v>
      </c>
      <c r="P75" s="68" t="s">
        <v>98</v>
      </c>
      <c r="Q75" s="69" t="s">
        <v>30</v>
      </c>
      <c r="R75" s="70" t="s">
        <v>98</v>
      </c>
      <c r="S75" s="71" t="s">
        <v>30</v>
      </c>
      <c r="T75" s="70" t="s">
        <v>99</v>
      </c>
      <c r="U75" s="67" t="s">
        <v>32</v>
      </c>
      <c r="V75" s="66"/>
      <c r="W75" s="68"/>
    </row>
    <row r="76" spans="1:23" x14ac:dyDescent="0.25">
      <c r="A76" s="72" t="str">
        <f>+A7</f>
        <v>R thousands</v>
      </c>
      <c r="B76" s="73"/>
      <c r="C76" s="73">
        <v>100</v>
      </c>
      <c r="D76" s="73"/>
      <c r="E76" s="73"/>
      <c r="F76" s="73"/>
      <c r="G76" s="73"/>
      <c r="H76" s="73"/>
      <c r="I76" s="73"/>
      <c r="J76" s="73"/>
      <c r="K76" s="73"/>
      <c r="L76" s="73"/>
      <c r="M76" s="74"/>
      <c r="N76" s="73"/>
      <c r="O76" s="74"/>
      <c r="P76" s="73"/>
      <c r="Q76" s="74"/>
      <c r="R76" s="73"/>
      <c r="S76" s="74"/>
      <c r="T76" s="73"/>
      <c r="U76" s="73"/>
      <c r="V76" s="73"/>
      <c r="W76" s="73"/>
    </row>
    <row r="77" spans="1:23" hidden="1" x14ac:dyDescent="0.25">
      <c r="A77" s="75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7"/>
      <c r="N77" s="76"/>
      <c r="O77" s="77"/>
      <c r="P77" s="76"/>
      <c r="Q77" s="77"/>
      <c r="R77" s="78"/>
      <c r="S77" s="79"/>
      <c r="T77" s="78"/>
      <c r="U77" s="78"/>
      <c r="V77" s="76"/>
      <c r="W77" s="76"/>
    </row>
    <row r="78" spans="1:23" hidden="1" x14ac:dyDescent="0.25">
      <c r="A78" s="80" t="s">
        <v>100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2"/>
      <c r="N78" s="81"/>
      <c r="O78" s="82"/>
      <c r="P78" s="81"/>
      <c r="Q78" s="82"/>
      <c r="R78" s="83"/>
      <c r="S78" s="84"/>
      <c r="T78" s="83"/>
      <c r="U78" s="83"/>
      <c r="V78" s="81"/>
      <c r="W78" s="81"/>
    </row>
    <row r="79" spans="1:23" hidden="1" x14ac:dyDescent="0.25">
      <c r="A79" s="85" t="s">
        <v>101</v>
      </c>
      <c r="B79" s="86">
        <f>SUM(B80:B83)</f>
        <v>0</v>
      </c>
      <c r="C79" s="86">
        <f t="shared" ref="C79:I79" si="47">SUM(C80:C83)</f>
        <v>0</v>
      </c>
      <c r="D79" s="86">
        <f t="shared" si="47"/>
        <v>0</v>
      </c>
      <c r="E79" s="86">
        <f t="shared" si="47"/>
        <v>0</v>
      </c>
      <c r="F79" s="86">
        <f t="shared" si="47"/>
        <v>0</v>
      </c>
      <c r="G79" s="86">
        <f t="shared" si="47"/>
        <v>0</v>
      </c>
      <c r="H79" s="86">
        <f t="shared" si="47"/>
        <v>0</v>
      </c>
      <c r="I79" s="86">
        <f t="shared" si="47"/>
        <v>0</v>
      </c>
      <c r="J79" s="86">
        <f>SUM(J80:J83)</f>
        <v>0</v>
      </c>
      <c r="K79" s="86">
        <f>SUM(K80:K83)</f>
        <v>0</v>
      </c>
      <c r="L79" s="86">
        <f>SUM(L80:L83)</f>
        <v>0</v>
      </c>
      <c r="M79" s="87">
        <f>SUM(M80:M83)</f>
        <v>0</v>
      </c>
      <c r="N79" s="86"/>
      <c r="O79" s="87"/>
      <c r="P79" s="86"/>
      <c r="Q79" s="87"/>
      <c r="R79" s="88"/>
      <c r="S79" s="89"/>
      <c r="T79" s="88"/>
      <c r="U79" s="88"/>
      <c r="V79" s="86">
        <f>SUM(V80:V83)</f>
        <v>0</v>
      </c>
      <c r="W79" s="86">
        <f>SUM(W80:W83)</f>
        <v>0</v>
      </c>
    </row>
    <row r="80" spans="1:23" hidden="1" x14ac:dyDescent="0.25">
      <c r="A80" s="56" t="s">
        <v>102</v>
      </c>
      <c r="B80" s="90"/>
      <c r="C80" s="90"/>
      <c r="D80" s="90"/>
      <c r="E80" s="90">
        <f>SUM(B80:D80)</f>
        <v>0</v>
      </c>
      <c r="F80" s="90"/>
      <c r="G80" s="90"/>
      <c r="H80" s="90"/>
      <c r="I80" s="91"/>
      <c r="J80" s="90"/>
      <c r="K80" s="91"/>
      <c r="L80" s="90"/>
      <c r="M80" s="92"/>
      <c r="N80" s="90"/>
      <c r="O80" s="92"/>
      <c r="P80" s="90"/>
      <c r="Q80" s="92"/>
      <c r="R80" s="93"/>
      <c r="S80" s="94"/>
      <c r="T80" s="93"/>
      <c r="U80" s="93"/>
      <c r="V80" s="90"/>
      <c r="W80" s="90"/>
    </row>
    <row r="81" spans="1:23" hidden="1" x14ac:dyDescent="0.25">
      <c r="A81" s="56" t="s">
        <v>103</v>
      </c>
      <c r="B81" s="90"/>
      <c r="C81" s="90"/>
      <c r="D81" s="90"/>
      <c r="E81" s="90">
        <f>SUM(B81:D81)</f>
        <v>0</v>
      </c>
      <c r="F81" s="90"/>
      <c r="G81" s="90"/>
      <c r="H81" s="90"/>
      <c r="I81" s="91"/>
      <c r="J81" s="90"/>
      <c r="K81" s="91"/>
      <c r="L81" s="90"/>
      <c r="M81" s="92"/>
      <c r="N81" s="90"/>
      <c r="O81" s="92"/>
      <c r="P81" s="90"/>
      <c r="Q81" s="92"/>
      <c r="R81" s="93"/>
      <c r="S81" s="94"/>
      <c r="T81" s="93"/>
      <c r="U81" s="93"/>
      <c r="V81" s="90"/>
      <c r="W81" s="90"/>
    </row>
    <row r="82" spans="1:23" hidden="1" x14ac:dyDescent="0.25">
      <c r="A82" s="56" t="s">
        <v>104</v>
      </c>
      <c r="B82" s="90"/>
      <c r="C82" s="90"/>
      <c r="D82" s="90"/>
      <c r="E82" s="90">
        <f>SUM(B82:D82)</f>
        <v>0</v>
      </c>
      <c r="F82" s="90"/>
      <c r="G82" s="90"/>
      <c r="H82" s="90"/>
      <c r="I82" s="91"/>
      <c r="J82" s="90"/>
      <c r="K82" s="91"/>
      <c r="L82" s="90"/>
      <c r="M82" s="92"/>
      <c r="N82" s="90"/>
      <c r="O82" s="92"/>
      <c r="P82" s="90"/>
      <c r="Q82" s="92"/>
      <c r="R82" s="93"/>
      <c r="S82" s="94"/>
      <c r="T82" s="93"/>
      <c r="U82" s="93"/>
      <c r="V82" s="90"/>
      <c r="W82" s="90"/>
    </row>
    <row r="83" spans="1:23" hidden="1" x14ac:dyDescent="0.25">
      <c r="A83" s="56" t="s">
        <v>105</v>
      </c>
      <c r="B83" s="90"/>
      <c r="C83" s="90"/>
      <c r="D83" s="90"/>
      <c r="E83" s="90">
        <f>SUM(B83:D83)</f>
        <v>0</v>
      </c>
      <c r="F83" s="90"/>
      <c r="G83" s="90"/>
      <c r="H83" s="90"/>
      <c r="I83" s="91"/>
      <c r="J83" s="90"/>
      <c r="K83" s="91"/>
      <c r="L83" s="90"/>
      <c r="M83" s="92"/>
      <c r="N83" s="90"/>
      <c r="O83" s="92"/>
      <c r="P83" s="90"/>
      <c r="Q83" s="92"/>
      <c r="R83" s="93"/>
      <c r="S83" s="94"/>
      <c r="T83" s="93"/>
      <c r="U83" s="93"/>
      <c r="V83" s="90"/>
      <c r="W83" s="90"/>
    </row>
    <row r="84" spans="1:23" hidden="1" x14ac:dyDescent="0.25">
      <c r="A84" s="56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2"/>
      <c r="N84" s="90"/>
      <c r="O84" s="92"/>
      <c r="P84" s="90"/>
      <c r="Q84" s="92"/>
      <c r="R84" s="93"/>
      <c r="S84" s="94"/>
      <c r="T84" s="93"/>
      <c r="U84" s="93"/>
      <c r="V84" s="90"/>
      <c r="W84" s="90"/>
    </row>
    <row r="85" spans="1:23" x14ac:dyDescent="0.25">
      <c r="A85" s="95" t="s">
        <v>106</v>
      </c>
      <c r="B85" s="96" t="s">
        <v>1</v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7"/>
      <c r="R85" s="98"/>
      <c r="S85" s="98"/>
      <c r="T85" s="99"/>
      <c r="U85" s="100"/>
      <c r="V85" s="96"/>
      <c r="W85" s="96"/>
    </row>
    <row r="86" spans="1:23" x14ac:dyDescent="0.25">
      <c r="A86" s="101" t="s">
        <v>107</v>
      </c>
      <c r="B86" s="102">
        <v>0</v>
      </c>
      <c r="C86" s="102">
        <v>0</v>
      </c>
      <c r="D86" s="102"/>
      <c r="E86" s="102">
        <f t="shared" ref="E86:E93" si="48">$B86      +$C86      +$D86</f>
        <v>0</v>
      </c>
      <c r="F86" s="102">
        <v>0</v>
      </c>
      <c r="G86" s="102">
        <v>0</v>
      </c>
      <c r="H86" s="102"/>
      <c r="I86" s="102"/>
      <c r="J86" s="102"/>
      <c r="K86" s="102"/>
      <c r="L86" s="102"/>
      <c r="M86" s="102"/>
      <c r="N86" s="102"/>
      <c r="O86" s="102"/>
      <c r="P86" s="102">
        <f t="shared" ref="P86:P93" si="49">$H86      +$J86      +$L86      +$N86</f>
        <v>0</v>
      </c>
      <c r="Q86" s="90">
        <f t="shared" ref="Q86:Q93" si="50">$I86      +$K86      +$M86      +$O86</f>
        <v>0</v>
      </c>
      <c r="R86" s="103">
        <f t="shared" ref="R86:R93" si="51">IF(($H86      =0),0,((($J86      -$H86      )/$H86      )*100))</f>
        <v>0</v>
      </c>
      <c r="S86" s="104">
        <f t="shared" ref="S86:S93" si="52">IF(($I86      =0),0,((($K86      -$I86      )/$I86      )*100))</f>
        <v>0</v>
      </c>
      <c r="T86" s="103">
        <f t="shared" ref="T86:T93" si="53">IF(($E86      =0),0,(($P86      /$E86      )*100))</f>
        <v>0</v>
      </c>
      <c r="U86" s="104">
        <f t="shared" ref="U86:U93" si="54">IF(($E86      =0),0,(($Q86      /$E86      )*100))</f>
        <v>0</v>
      </c>
      <c r="V86" s="102"/>
      <c r="W86" s="102"/>
    </row>
    <row r="87" spans="1:23" x14ac:dyDescent="0.25">
      <c r="A87" s="105" t="s">
        <v>108</v>
      </c>
      <c r="B87" s="90">
        <v>0</v>
      </c>
      <c r="C87" s="90">
        <v>0</v>
      </c>
      <c r="D87" s="90"/>
      <c r="E87" s="90">
        <f t="shared" si="48"/>
        <v>0</v>
      </c>
      <c r="F87" s="90">
        <v>0</v>
      </c>
      <c r="G87" s="90">
        <v>0</v>
      </c>
      <c r="H87" s="90"/>
      <c r="I87" s="90"/>
      <c r="J87" s="90"/>
      <c r="K87" s="90"/>
      <c r="L87" s="90"/>
      <c r="M87" s="90"/>
      <c r="N87" s="90"/>
      <c r="O87" s="90"/>
      <c r="P87" s="92">
        <f t="shared" si="49"/>
        <v>0</v>
      </c>
      <c r="Q87" s="92">
        <f t="shared" si="50"/>
        <v>0</v>
      </c>
      <c r="R87" s="103">
        <f t="shared" si="51"/>
        <v>0</v>
      </c>
      <c r="S87" s="104">
        <f t="shared" si="52"/>
        <v>0</v>
      </c>
      <c r="T87" s="103">
        <f t="shared" si="53"/>
        <v>0</v>
      </c>
      <c r="U87" s="104">
        <f t="shared" si="54"/>
        <v>0</v>
      </c>
      <c r="V87" s="90"/>
      <c r="W87" s="90"/>
    </row>
    <row r="88" spans="1:23" x14ac:dyDescent="0.25">
      <c r="A88" s="105" t="s">
        <v>109</v>
      </c>
      <c r="B88" s="90">
        <v>0</v>
      </c>
      <c r="C88" s="90">
        <v>0</v>
      </c>
      <c r="D88" s="90"/>
      <c r="E88" s="90">
        <f t="shared" si="48"/>
        <v>0</v>
      </c>
      <c r="F88" s="90">
        <v>0</v>
      </c>
      <c r="G88" s="90">
        <v>0</v>
      </c>
      <c r="H88" s="90"/>
      <c r="I88" s="90"/>
      <c r="J88" s="90"/>
      <c r="K88" s="90"/>
      <c r="L88" s="90"/>
      <c r="M88" s="90"/>
      <c r="N88" s="90"/>
      <c r="O88" s="90"/>
      <c r="P88" s="92">
        <f t="shared" si="49"/>
        <v>0</v>
      </c>
      <c r="Q88" s="92">
        <f t="shared" si="50"/>
        <v>0</v>
      </c>
      <c r="R88" s="103">
        <f t="shared" si="51"/>
        <v>0</v>
      </c>
      <c r="S88" s="104">
        <f t="shared" si="52"/>
        <v>0</v>
      </c>
      <c r="T88" s="103">
        <f t="shared" si="53"/>
        <v>0</v>
      </c>
      <c r="U88" s="104">
        <f t="shared" si="54"/>
        <v>0</v>
      </c>
      <c r="V88" s="90"/>
      <c r="W88" s="90"/>
    </row>
    <row r="89" spans="1:23" x14ac:dyDescent="0.25">
      <c r="A89" s="105" t="s">
        <v>110</v>
      </c>
      <c r="B89" s="90">
        <v>0</v>
      </c>
      <c r="C89" s="90">
        <v>0</v>
      </c>
      <c r="D89" s="90"/>
      <c r="E89" s="90">
        <f t="shared" si="48"/>
        <v>0</v>
      </c>
      <c r="F89" s="90">
        <v>0</v>
      </c>
      <c r="G89" s="90">
        <v>0</v>
      </c>
      <c r="H89" s="90"/>
      <c r="I89" s="90"/>
      <c r="J89" s="90"/>
      <c r="K89" s="90"/>
      <c r="L89" s="90"/>
      <c r="M89" s="90"/>
      <c r="N89" s="90"/>
      <c r="O89" s="90"/>
      <c r="P89" s="92">
        <f t="shared" si="49"/>
        <v>0</v>
      </c>
      <c r="Q89" s="92">
        <f t="shared" si="50"/>
        <v>0</v>
      </c>
      <c r="R89" s="103">
        <f t="shared" si="51"/>
        <v>0</v>
      </c>
      <c r="S89" s="104">
        <f t="shared" si="52"/>
        <v>0</v>
      </c>
      <c r="T89" s="103">
        <f t="shared" si="53"/>
        <v>0</v>
      </c>
      <c r="U89" s="104">
        <f t="shared" si="54"/>
        <v>0</v>
      </c>
      <c r="V89" s="90"/>
      <c r="W89" s="90"/>
    </row>
    <row r="90" spans="1:23" x14ac:dyDescent="0.25">
      <c r="A90" s="105" t="s">
        <v>111</v>
      </c>
      <c r="B90" s="90">
        <v>0</v>
      </c>
      <c r="C90" s="90">
        <v>0</v>
      </c>
      <c r="D90" s="90"/>
      <c r="E90" s="90">
        <f t="shared" si="48"/>
        <v>0</v>
      </c>
      <c r="F90" s="90">
        <v>0</v>
      </c>
      <c r="G90" s="90">
        <v>0</v>
      </c>
      <c r="H90" s="90"/>
      <c r="I90" s="90"/>
      <c r="J90" s="90"/>
      <c r="K90" s="90"/>
      <c r="L90" s="90"/>
      <c r="M90" s="90"/>
      <c r="N90" s="90"/>
      <c r="O90" s="90"/>
      <c r="P90" s="92">
        <f t="shared" si="49"/>
        <v>0</v>
      </c>
      <c r="Q90" s="92">
        <f t="shared" si="50"/>
        <v>0</v>
      </c>
      <c r="R90" s="103">
        <f t="shared" si="51"/>
        <v>0</v>
      </c>
      <c r="S90" s="104">
        <f t="shared" si="52"/>
        <v>0</v>
      </c>
      <c r="T90" s="103">
        <f t="shared" si="53"/>
        <v>0</v>
      </c>
      <c r="U90" s="104">
        <f t="shared" si="54"/>
        <v>0</v>
      </c>
      <c r="V90" s="90"/>
      <c r="W90" s="90"/>
    </row>
    <row r="91" spans="1:23" x14ac:dyDescent="0.25">
      <c r="A91" s="105" t="s">
        <v>112</v>
      </c>
      <c r="B91" s="90">
        <v>0</v>
      </c>
      <c r="C91" s="90">
        <v>0</v>
      </c>
      <c r="D91" s="90"/>
      <c r="E91" s="90">
        <f t="shared" si="48"/>
        <v>0</v>
      </c>
      <c r="F91" s="90">
        <v>0</v>
      </c>
      <c r="G91" s="90">
        <v>0</v>
      </c>
      <c r="H91" s="90"/>
      <c r="I91" s="90"/>
      <c r="J91" s="90"/>
      <c r="K91" s="90"/>
      <c r="L91" s="90"/>
      <c r="M91" s="90"/>
      <c r="N91" s="90"/>
      <c r="O91" s="90"/>
      <c r="P91" s="92">
        <f t="shared" si="49"/>
        <v>0</v>
      </c>
      <c r="Q91" s="92">
        <f t="shared" si="50"/>
        <v>0</v>
      </c>
      <c r="R91" s="103">
        <f t="shared" si="51"/>
        <v>0</v>
      </c>
      <c r="S91" s="104">
        <f t="shared" si="52"/>
        <v>0</v>
      </c>
      <c r="T91" s="103">
        <f t="shared" si="53"/>
        <v>0</v>
      </c>
      <c r="U91" s="104">
        <f t="shared" si="54"/>
        <v>0</v>
      </c>
      <c r="V91" s="90"/>
      <c r="W91" s="90"/>
    </row>
    <row r="92" spans="1:23" x14ac:dyDescent="0.25">
      <c r="A92" s="105" t="s">
        <v>113</v>
      </c>
      <c r="B92" s="90">
        <v>0</v>
      </c>
      <c r="C92" s="90">
        <v>0</v>
      </c>
      <c r="D92" s="90"/>
      <c r="E92" s="90">
        <f t="shared" si="48"/>
        <v>0</v>
      </c>
      <c r="F92" s="90">
        <v>0</v>
      </c>
      <c r="G92" s="90">
        <v>0</v>
      </c>
      <c r="H92" s="90"/>
      <c r="I92" s="90"/>
      <c r="J92" s="90"/>
      <c r="K92" s="90"/>
      <c r="L92" s="90"/>
      <c r="M92" s="90"/>
      <c r="N92" s="90"/>
      <c r="O92" s="90"/>
      <c r="P92" s="92">
        <f t="shared" si="49"/>
        <v>0</v>
      </c>
      <c r="Q92" s="92">
        <f t="shared" si="50"/>
        <v>0</v>
      </c>
      <c r="R92" s="103">
        <f t="shared" si="51"/>
        <v>0</v>
      </c>
      <c r="S92" s="104">
        <f t="shared" si="52"/>
        <v>0</v>
      </c>
      <c r="T92" s="103">
        <f t="shared" si="53"/>
        <v>0</v>
      </c>
      <c r="U92" s="104">
        <f t="shared" si="54"/>
        <v>0</v>
      </c>
      <c r="V92" s="90"/>
      <c r="W92" s="90"/>
    </row>
    <row r="93" spans="1:23" x14ac:dyDescent="0.25">
      <c r="A93" s="105" t="s">
        <v>114</v>
      </c>
      <c r="B93" s="90">
        <v>0</v>
      </c>
      <c r="C93" s="90">
        <v>0</v>
      </c>
      <c r="D93" s="90"/>
      <c r="E93" s="90">
        <f t="shared" si="48"/>
        <v>0</v>
      </c>
      <c r="F93" s="90">
        <v>0</v>
      </c>
      <c r="G93" s="90">
        <v>0</v>
      </c>
      <c r="H93" s="90"/>
      <c r="I93" s="90"/>
      <c r="J93" s="90"/>
      <c r="K93" s="90"/>
      <c r="L93" s="90"/>
      <c r="M93" s="90"/>
      <c r="N93" s="90"/>
      <c r="O93" s="90"/>
      <c r="P93" s="92">
        <f t="shared" si="49"/>
        <v>0</v>
      </c>
      <c r="Q93" s="92">
        <f t="shared" si="50"/>
        <v>0</v>
      </c>
      <c r="R93" s="103">
        <f t="shared" si="51"/>
        <v>0</v>
      </c>
      <c r="S93" s="104">
        <f t="shared" si="52"/>
        <v>0</v>
      </c>
      <c r="T93" s="103">
        <f t="shared" si="53"/>
        <v>0</v>
      </c>
      <c r="U93" s="104">
        <f t="shared" si="54"/>
        <v>0</v>
      </c>
      <c r="V93" s="90"/>
      <c r="W93" s="90"/>
    </row>
    <row r="94" spans="1:23" x14ac:dyDescent="0.25">
      <c r="A94" s="106" t="s">
        <v>115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8"/>
      <c r="Q94" s="108"/>
      <c r="R94" s="109"/>
      <c r="S94" s="110"/>
      <c r="T94" s="109"/>
      <c r="U94" s="110"/>
      <c r="V94" s="107"/>
      <c r="W94" s="107"/>
    </row>
    <row r="95" spans="1:23" ht="22.5" hidden="1" x14ac:dyDescent="0.25">
      <c r="A95" s="111" t="s">
        <v>116</v>
      </c>
      <c r="B95" s="112">
        <f t="shared" ref="B95:I95" si="55">SUM(B96:B110)</f>
        <v>0</v>
      </c>
      <c r="C95" s="112">
        <f t="shared" si="55"/>
        <v>0</v>
      </c>
      <c r="D95" s="112">
        <f t="shared" si="55"/>
        <v>0</v>
      </c>
      <c r="E95" s="112">
        <f t="shared" si="55"/>
        <v>0</v>
      </c>
      <c r="F95" s="112">
        <f t="shared" si="55"/>
        <v>0</v>
      </c>
      <c r="G95" s="112">
        <f t="shared" si="55"/>
        <v>0</v>
      </c>
      <c r="H95" s="112">
        <f t="shared" si="55"/>
        <v>0</v>
      </c>
      <c r="I95" s="112">
        <f t="shared" si="55"/>
        <v>0</v>
      </c>
      <c r="J95" s="112">
        <f>SUM(J96:J110)</f>
        <v>0</v>
      </c>
      <c r="K95" s="112">
        <f>SUM(K96:K110)</f>
        <v>0</v>
      </c>
      <c r="L95" s="112">
        <f>SUM(L96:L110)</f>
        <v>0</v>
      </c>
      <c r="M95" s="113">
        <f>SUM(M96:M110)</f>
        <v>0</v>
      </c>
      <c r="N95" s="112"/>
      <c r="O95" s="113"/>
      <c r="P95" s="112"/>
      <c r="Q95" s="113"/>
      <c r="R95" s="114" t="str">
        <f t="shared" ref="R95:S110" si="56">IF(L95=0," ",(N95-L95)/L95)</f>
        <v xml:space="preserve"> </v>
      </c>
      <c r="S95" s="114" t="str">
        <f t="shared" si="56"/>
        <v xml:space="preserve"> </v>
      </c>
      <c r="T95" s="114" t="str">
        <f t="shared" ref="T95:T113" si="57">IF(E95=0," ",(P95/E95))</f>
        <v xml:space="preserve"> </v>
      </c>
      <c r="U95" s="115" t="str">
        <f t="shared" ref="U95:U113" si="58">IF(E95=0," ",(Q95/E95))</f>
        <v xml:space="preserve"> </v>
      </c>
      <c r="V95" s="112">
        <f>SUM(V96:V110)</f>
        <v>0</v>
      </c>
      <c r="W95" s="112">
        <f>SUM(W96:W110)</f>
        <v>0</v>
      </c>
    </row>
    <row r="96" spans="1:23" hidden="1" x14ac:dyDescent="0.25">
      <c r="A96" s="116"/>
      <c r="B96" s="91"/>
      <c r="C96" s="91"/>
      <c r="D96" s="91"/>
      <c r="E96" s="117">
        <f>SUM(B96:D96)</f>
        <v>0</v>
      </c>
      <c r="F96" s="91"/>
      <c r="G96" s="91"/>
      <c r="H96" s="91"/>
      <c r="I96" s="91"/>
      <c r="J96" s="91"/>
      <c r="K96" s="91"/>
      <c r="L96" s="91"/>
      <c r="M96" s="118"/>
      <c r="N96" s="91"/>
      <c r="O96" s="118"/>
      <c r="P96" s="91"/>
      <c r="Q96" s="118"/>
      <c r="R96" s="119" t="str">
        <f t="shared" si="56"/>
        <v xml:space="preserve"> </v>
      </c>
      <c r="S96" s="119" t="str">
        <f t="shared" si="56"/>
        <v xml:space="preserve"> </v>
      </c>
      <c r="T96" s="119" t="str">
        <f t="shared" si="57"/>
        <v xml:space="preserve"> </v>
      </c>
      <c r="U96" s="120" t="str">
        <f t="shared" si="58"/>
        <v xml:space="preserve"> </v>
      </c>
      <c r="V96" s="91"/>
      <c r="W96" s="91"/>
    </row>
    <row r="97" spans="1:23" hidden="1" x14ac:dyDescent="0.25">
      <c r="A97" s="116"/>
      <c r="B97" s="91"/>
      <c r="C97" s="91"/>
      <c r="D97" s="91"/>
      <c r="E97" s="117">
        <f t="shared" ref="E97:E110" si="59">SUM(B97:D97)</f>
        <v>0</v>
      </c>
      <c r="F97" s="91"/>
      <c r="G97" s="91"/>
      <c r="H97" s="91"/>
      <c r="I97" s="91"/>
      <c r="J97" s="91"/>
      <c r="K97" s="91"/>
      <c r="L97" s="91"/>
      <c r="M97" s="118"/>
      <c r="N97" s="91"/>
      <c r="O97" s="118"/>
      <c r="P97" s="91"/>
      <c r="Q97" s="118"/>
      <c r="R97" s="119" t="str">
        <f t="shared" si="56"/>
        <v xml:space="preserve"> </v>
      </c>
      <c r="S97" s="119" t="str">
        <f t="shared" si="56"/>
        <v xml:space="preserve"> </v>
      </c>
      <c r="T97" s="119" t="str">
        <f t="shared" si="57"/>
        <v xml:space="preserve"> </v>
      </c>
      <c r="U97" s="120" t="str">
        <f t="shared" si="58"/>
        <v xml:space="preserve"> </v>
      </c>
      <c r="V97" s="91"/>
      <c r="W97" s="91"/>
    </row>
    <row r="98" spans="1:23" hidden="1" x14ac:dyDescent="0.25">
      <c r="A98" s="116"/>
      <c r="B98" s="91"/>
      <c r="C98" s="91"/>
      <c r="D98" s="91"/>
      <c r="E98" s="117">
        <f t="shared" si="59"/>
        <v>0</v>
      </c>
      <c r="F98" s="91"/>
      <c r="G98" s="91"/>
      <c r="H98" s="91"/>
      <c r="I98" s="91"/>
      <c r="J98" s="91"/>
      <c r="K98" s="91"/>
      <c r="L98" s="91"/>
      <c r="M98" s="118"/>
      <c r="N98" s="91"/>
      <c r="O98" s="118"/>
      <c r="P98" s="91"/>
      <c r="Q98" s="118"/>
      <c r="R98" s="119" t="str">
        <f t="shared" si="56"/>
        <v xml:space="preserve"> </v>
      </c>
      <c r="S98" s="119" t="str">
        <f t="shared" si="56"/>
        <v xml:space="preserve"> </v>
      </c>
      <c r="T98" s="119" t="str">
        <f t="shared" si="57"/>
        <v xml:space="preserve"> </v>
      </c>
      <c r="U98" s="120" t="str">
        <f t="shared" si="58"/>
        <v xml:space="preserve"> </v>
      </c>
      <c r="V98" s="91"/>
      <c r="W98" s="91"/>
    </row>
    <row r="99" spans="1:23" hidden="1" x14ac:dyDescent="0.25">
      <c r="A99" s="116"/>
      <c r="B99" s="91"/>
      <c r="C99" s="91"/>
      <c r="D99" s="91"/>
      <c r="E99" s="117">
        <f t="shared" si="59"/>
        <v>0</v>
      </c>
      <c r="F99" s="91"/>
      <c r="G99" s="91"/>
      <c r="H99" s="91"/>
      <c r="I99" s="91"/>
      <c r="J99" s="91"/>
      <c r="K99" s="91"/>
      <c r="L99" s="91"/>
      <c r="M99" s="118"/>
      <c r="N99" s="91"/>
      <c r="O99" s="118"/>
      <c r="P99" s="91"/>
      <c r="Q99" s="118"/>
      <c r="R99" s="119" t="str">
        <f t="shared" si="56"/>
        <v xml:space="preserve"> </v>
      </c>
      <c r="S99" s="119" t="str">
        <f t="shared" si="56"/>
        <v xml:space="preserve"> </v>
      </c>
      <c r="T99" s="119" t="str">
        <f t="shared" si="57"/>
        <v xml:space="preserve"> </v>
      </c>
      <c r="U99" s="120" t="str">
        <f t="shared" si="58"/>
        <v xml:space="preserve"> </v>
      </c>
      <c r="V99" s="91"/>
      <c r="W99" s="91"/>
    </row>
    <row r="100" spans="1:23" hidden="1" x14ac:dyDescent="0.25">
      <c r="A100" s="116"/>
      <c r="B100" s="91"/>
      <c r="C100" s="91"/>
      <c r="D100" s="91"/>
      <c r="E100" s="117">
        <f t="shared" si="59"/>
        <v>0</v>
      </c>
      <c r="F100" s="91"/>
      <c r="G100" s="91"/>
      <c r="H100" s="91"/>
      <c r="I100" s="91"/>
      <c r="J100" s="91"/>
      <c r="K100" s="91"/>
      <c r="L100" s="91"/>
      <c r="M100" s="118"/>
      <c r="N100" s="91"/>
      <c r="O100" s="118"/>
      <c r="P100" s="91"/>
      <c r="Q100" s="118"/>
      <c r="R100" s="119" t="str">
        <f t="shared" si="56"/>
        <v xml:space="preserve"> </v>
      </c>
      <c r="S100" s="119" t="str">
        <f t="shared" si="56"/>
        <v xml:space="preserve"> </v>
      </c>
      <c r="T100" s="119" t="str">
        <f t="shared" si="57"/>
        <v xml:space="preserve"> </v>
      </c>
      <c r="U100" s="120" t="str">
        <f t="shared" si="58"/>
        <v xml:space="preserve"> </v>
      </c>
      <c r="V100" s="91"/>
      <c r="W100" s="91"/>
    </row>
    <row r="101" spans="1:23" hidden="1" x14ac:dyDescent="0.25">
      <c r="A101" s="116"/>
      <c r="B101" s="91"/>
      <c r="C101" s="91"/>
      <c r="D101" s="91"/>
      <c r="E101" s="117">
        <f t="shared" si="59"/>
        <v>0</v>
      </c>
      <c r="F101" s="91"/>
      <c r="G101" s="91"/>
      <c r="H101" s="91"/>
      <c r="I101" s="91"/>
      <c r="J101" s="91"/>
      <c r="K101" s="91"/>
      <c r="L101" s="91"/>
      <c r="M101" s="118"/>
      <c r="N101" s="91"/>
      <c r="O101" s="118"/>
      <c r="P101" s="91"/>
      <c r="Q101" s="118"/>
      <c r="R101" s="119" t="str">
        <f t="shared" si="56"/>
        <v xml:space="preserve"> </v>
      </c>
      <c r="S101" s="119" t="str">
        <f t="shared" si="56"/>
        <v xml:space="preserve"> </v>
      </c>
      <c r="T101" s="119" t="str">
        <f t="shared" si="57"/>
        <v xml:space="preserve"> </v>
      </c>
      <c r="U101" s="120" t="str">
        <f t="shared" si="58"/>
        <v xml:space="preserve"> </v>
      </c>
      <c r="V101" s="91"/>
      <c r="W101" s="91"/>
    </row>
    <row r="102" spans="1:23" hidden="1" x14ac:dyDescent="0.25">
      <c r="A102" s="116"/>
      <c r="B102" s="91"/>
      <c r="C102" s="91"/>
      <c r="D102" s="91"/>
      <c r="E102" s="117">
        <f t="shared" si="59"/>
        <v>0</v>
      </c>
      <c r="F102" s="91"/>
      <c r="G102" s="91"/>
      <c r="H102" s="91"/>
      <c r="I102" s="91"/>
      <c r="J102" s="91"/>
      <c r="K102" s="91"/>
      <c r="L102" s="91"/>
      <c r="M102" s="118"/>
      <c r="N102" s="91"/>
      <c r="O102" s="118"/>
      <c r="P102" s="91"/>
      <c r="Q102" s="118"/>
      <c r="R102" s="119" t="str">
        <f t="shared" si="56"/>
        <v xml:space="preserve"> </v>
      </c>
      <c r="S102" s="119" t="str">
        <f t="shared" si="56"/>
        <v xml:space="preserve"> </v>
      </c>
      <c r="T102" s="119" t="str">
        <f t="shared" si="57"/>
        <v xml:space="preserve"> </v>
      </c>
      <c r="U102" s="120" t="str">
        <f t="shared" si="58"/>
        <v xml:space="preserve"> </v>
      </c>
      <c r="V102" s="91"/>
      <c r="W102" s="91"/>
    </row>
    <row r="103" spans="1:23" hidden="1" x14ac:dyDescent="0.25">
      <c r="A103" s="116"/>
      <c r="B103" s="91"/>
      <c r="C103" s="91"/>
      <c r="D103" s="91"/>
      <c r="E103" s="117">
        <f t="shared" si="59"/>
        <v>0</v>
      </c>
      <c r="F103" s="91"/>
      <c r="G103" s="91"/>
      <c r="H103" s="91"/>
      <c r="I103" s="91"/>
      <c r="J103" s="91"/>
      <c r="K103" s="91"/>
      <c r="L103" s="91"/>
      <c r="M103" s="118"/>
      <c r="N103" s="91"/>
      <c r="O103" s="118"/>
      <c r="P103" s="91"/>
      <c r="Q103" s="118"/>
      <c r="R103" s="119" t="str">
        <f t="shared" si="56"/>
        <v xml:space="preserve"> </v>
      </c>
      <c r="S103" s="119" t="str">
        <f t="shared" si="56"/>
        <v xml:space="preserve"> </v>
      </c>
      <c r="T103" s="119" t="str">
        <f t="shared" si="57"/>
        <v xml:space="preserve"> </v>
      </c>
      <c r="U103" s="120" t="str">
        <f t="shared" si="58"/>
        <v xml:space="preserve"> </v>
      </c>
      <c r="V103" s="91"/>
      <c r="W103" s="91"/>
    </row>
    <row r="104" spans="1:23" hidden="1" x14ac:dyDescent="0.25">
      <c r="A104" s="116"/>
      <c r="B104" s="91"/>
      <c r="C104" s="91"/>
      <c r="D104" s="91"/>
      <c r="E104" s="117">
        <f t="shared" si="59"/>
        <v>0</v>
      </c>
      <c r="F104" s="91"/>
      <c r="G104" s="91"/>
      <c r="H104" s="91"/>
      <c r="I104" s="91"/>
      <c r="J104" s="91"/>
      <c r="K104" s="91"/>
      <c r="L104" s="91"/>
      <c r="M104" s="118"/>
      <c r="N104" s="91"/>
      <c r="O104" s="118"/>
      <c r="P104" s="91"/>
      <c r="Q104" s="118"/>
      <c r="R104" s="119" t="str">
        <f t="shared" si="56"/>
        <v xml:space="preserve"> </v>
      </c>
      <c r="S104" s="119" t="str">
        <f t="shared" si="56"/>
        <v xml:space="preserve"> </v>
      </c>
      <c r="T104" s="119" t="str">
        <f t="shared" si="57"/>
        <v xml:space="preserve"> </v>
      </c>
      <c r="U104" s="120" t="str">
        <f t="shared" si="58"/>
        <v xml:space="preserve"> </v>
      </c>
      <c r="V104" s="91"/>
      <c r="W104" s="91"/>
    </row>
    <row r="105" spans="1:23" hidden="1" x14ac:dyDescent="0.25">
      <c r="A105" s="116"/>
      <c r="B105" s="91"/>
      <c r="C105" s="91"/>
      <c r="D105" s="91"/>
      <c r="E105" s="117">
        <f t="shared" si="59"/>
        <v>0</v>
      </c>
      <c r="F105" s="91"/>
      <c r="G105" s="91"/>
      <c r="H105" s="91"/>
      <c r="I105" s="91"/>
      <c r="J105" s="91"/>
      <c r="K105" s="91"/>
      <c r="L105" s="91"/>
      <c r="M105" s="118"/>
      <c r="N105" s="91"/>
      <c r="O105" s="118"/>
      <c r="P105" s="91"/>
      <c r="Q105" s="118"/>
      <c r="R105" s="119" t="str">
        <f t="shared" si="56"/>
        <v xml:space="preserve"> </v>
      </c>
      <c r="S105" s="119" t="str">
        <f t="shared" si="56"/>
        <v xml:space="preserve"> </v>
      </c>
      <c r="T105" s="119" t="str">
        <f t="shared" si="57"/>
        <v xml:space="preserve"> </v>
      </c>
      <c r="U105" s="120" t="str">
        <f t="shared" si="58"/>
        <v xml:space="preserve"> </v>
      </c>
      <c r="V105" s="91"/>
      <c r="W105" s="91"/>
    </row>
    <row r="106" spans="1:23" hidden="1" x14ac:dyDescent="0.25">
      <c r="A106" s="116"/>
      <c r="B106" s="91"/>
      <c r="C106" s="91"/>
      <c r="D106" s="91"/>
      <c r="E106" s="117">
        <f t="shared" si="59"/>
        <v>0</v>
      </c>
      <c r="F106" s="91"/>
      <c r="G106" s="91"/>
      <c r="H106" s="91"/>
      <c r="I106" s="91"/>
      <c r="J106" s="91"/>
      <c r="K106" s="91"/>
      <c r="L106" s="91"/>
      <c r="M106" s="118"/>
      <c r="N106" s="91"/>
      <c r="O106" s="118"/>
      <c r="P106" s="91"/>
      <c r="Q106" s="118"/>
      <c r="R106" s="119" t="str">
        <f t="shared" si="56"/>
        <v xml:space="preserve"> </v>
      </c>
      <c r="S106" s="119" t="str">
        <f t="shared" si="56"/>
        <v xml:space="preserve"> </v>
      </c>
      <c r="T106" s="119" t="str">
        <f t="shared" si="57"/>
        <v xml:space="preserve"> </v>
      </c>
      <c r="U106" s="120" t="str">
        <f t="shared" si="58"/>
        <v xml:space="preserve"> </v>
      </c>
      <c r="V106" s="91"/>
      <c r="W106" s="91"/>
    </row>
    <row r="107" spans="1:23" hidden="1" x14ac:dyDescent="0.25">
      <c r="A107" s="116"/>
      <c r="B107" s="91"/>
      <c r="C107" s="91"/>
      <c r="D107" s="91"/>
      <c r="E107" s="117">
        <f t="shared" si="59"/>
        <v>0</v>
      </c>
      <c r="F107" s="91"/>
      <c r="G107" s="91"/>
      <c r="H107" s="91"/>
      <c r="I107" s="91"/>
      <c r="J107" s="91"/>
      <c r="K107" s="91"/>
      <c r="L107" s="91"/>
      <c r="M107" s="118"/>
      <c r="N107" s="91"/>
      <c r="O107" s="118"/>
      <c r="P107" s="91"/>
      <c r="Q107" s="118"/>
      <c r="R107" s="119" t="str">
        <f t="shared" si="56"/>
        <v xml:space="preserve"> </v>
      </c>
      <c r="S107" s="119" t="str">
        <f t="shared" si="56"/>
        <v xml:space="preserve"> </v>
      </c>
      <c r="T107" s="119" t="str">
        <f t="shared" si="57"/>
        <v xml:space="preserve"> </v>
      </c>
      <c r="U107" s="120" t="str">
        <f t="shared" si="58"/>
        <v xml:space="preserve"> </v>
      </c>
      <c r="V107" s="91"/>
      <c r="W107" s="91"/>
    </row>
    <row r="108" spans="1:23" hidden="1" x14ac:dyDescent="0.25">
      <c r="A108" s="116"/>
      <c r="B108" s="91"/>
      <c r="C108" s="91"/>
      <c r="D108" s="91"/>
      <c r="E108" s="117">
        <f t="shared" si="59"/>
        <v>0</v>
      </c>
      <c r="F108" s="91"/>
      <c r="G108" s="91"/>
      <c r="H108" s="118"/>
      <c r="I108" s="91"/>
      <c r="J108" s="118"/>
      <c r="K108" s="91"/>
      <c r="L108" s="118"/>
      <c r="M108" s="118"/>
      <c r="N108" s="118"/>
      <c r="O108" s="118"/>
      <c r="P108" s="118"/>
      <c r="Q108" s="118"/>
      <c r="R108" s="119" t="str">
        <f t="shared" si="56"/>
        <v xml:space="preserve"> </v>
      </c>
      <c r="S108" s="119" t="str">
        <f t="shared" si="56"/>
        <v xml:space="preserve"> </v>
      </c>
      <c r="T108" s="119" t="str">
        <f t="shared" si="57"/>
        <v xml:space="preserve"> </v>
      </c>
      <c r="U108" s="120" t="str">
        <f t="shared" si="58"/>
        <v xml:space="preserve"> </v>
      </c>
      <c r="V108" s="91"/>
      <c r="W108" s="91"/>
    </row>
    <row r="109" spans="1:23" hidden="1" x14ac:dyDescent="0.25">
      <c r="A109" s="116"/>
      <c r="B109" s="91"/>
      <c r="C109" s="91"/>
      <c r="D109" s="91"/>
      <c r="E109" s="117">
        <f t="shared" si="59"/>
        <v>0</v>
      </c>
      <c r="F109" s="91"/>
      <c r="G109" s="91"/>
      <c r="H109" s="118"/>
      <c r="I109" s="91"/>
      <c r="J109" s="118"/>
      <c r="K109" s="91"/>
      <c r="L109" s="118"/>
      <c r="M109" s="118"/>
      <c r="N109" s="118"/>
      <c r="O109" s="118"/>
      <c r="P109" s="118"/>
      <c r="Q109" s="118"/>
      <c r="R109" s="119" t="str">
        <f t="shared" si="56"/>
        <v xml:space="preserve"> </v>
      </c>
      <c r="S109" s="119" t="str">
        <f t="shared" si="56"/>
        <v xml:space="preserve"> </v>
      </c>
      <c r="T109" s="119" t="str">
        <f t="shared" si="57"/>
        <v xml:space="preserve"> </v>
      </c>
      <c r="U109" s="120" t="str">
        <f t="shared" si="58"/>
        <v xml:space="preserve"> </v>
      </c>
      <c r="V109" s="91"/>
      <c r="W109" s="91"/>
    </row>
    <row r="110" spans="1:23" hidden="1" x14ac:dyDescent="0.25">
      <c r="A110" s="116"/>
      <c r="B110" s="91"/>
      <c r="C110" s="91"/>
      <c r="D110" s="91"/>
      <c r="E110" s="117">
        <f t="shared" si="59"/>
        <v>0</v>
      </c>
      <c r="F110" s="91"/>
      <c r="G110" s="91"/>
      <c r="H110" s="118"/>
      <c r="I110" s="91"/>
      <c r="J110" s="118"/>
      <c r="K110" s="91"/>
      <c r="L110" s="118"/>
      <c r="M110" s="118"/>
      <c r="N110" s="118"/>
      <c r="O110" s="118"/>
      <c r="P110" s="118"/>
      <c r="Q110" s="118"/>
      <c r="R110" s="119" t="str">
        <f t="shared" si="56"/>
        <v xml:space="preserve"> </v>
      </c>
      <c r="S110" s="119" t="str">
        <f t="shared" si="56"/>
        <v xml:space="preserve"> </v>
      </c>
      <c r="T110" s="119" t="str">
        <f t="shared" si="57"/>
        <v xml:space="preserve"> </v>
      </c>
      <c r="U110" s="120" t="str">
        <f t="shared" si="58"/>
        <v xml:space="preserve"> </v>
      </c>
      <c r="V110" s="91"/>
      <c r="W110" s="91"/>
    </row>
    <row r="111" spans="1:23" hidden="1" x14ac:dyDescent="0.25">
      <c r="A111" s="121"/>
      <c r="B111" s="122"/>
      <c r="C111" s="123"/>
      <c r="D111" s="123"/>
      <c r="E111" s="123"/>
      <c r="F111" s="122"/>
      <c r="G111" s="123"/>
      <c r="H111" s="122"/>
      <c r="I111" s="123"/>
      <c r="J111" s="122"/>
      <c r="K111" s="123"/>
      <c r="L111" s="122"/>
      <c r="M111" s="122"/>
      <c r="N111" s="122"/>
      <c r="O111" s="122"/>
      <c r="P111" s="122"/>
      <c r="Q111" s="122"/>
      <c r="R111" s="114" t="str">
        <f t="shared" ref="R111:S113" si="60">IF(L111=0," ",(N111-L111)/L111)</f>
        <v xml:space="preserve"> </v>
      </c>
      <c r="S111" s="115" t="str">
        <f t="shared" si="60"/>
        <v xml:space="preserve"> </v>
      </c>
      <c r="T111" s="114" t="str">
        <f t="shared" si="57"/>
        <v xml:space="preserve"> </v>
      </c>
      <c r="U111" s="115" t="str">
        <f t="shared" si="58"/>
        <v xml:space="preserve"> </v>
      </c>
      <c r="V111" s="122"/>
      <c r="W111" s="123"/>
    </row>
    <row r="112" spans="1:23" hidden="1" x14ac:dyDescent="0.25">
      <c r="A112" s="121" t="s">
        <v>86</v>
      </c>
      <c r="B112" s="122" t="e">
        <f t="shared" ref="B112:Q112" si="61">B95+B85</f>
        <v>#VALUE!</v>
      </c>
      <c r="C112" s="122">
        <f t="shared" si="61"/>
        <v>0</v>
      </c>
      <c r="D112" s="122">
        <f t="shared" si="61"/>
        <v>0</v>
      </c>
      <c r="E112" s="122">
        <f t="shared" si="61"/>
        <v>0</v>
      </c>
      <c r="F112" s="122">
        <f t="shared" si="61"/>
        <v>0</v>
      </c>
      <c r="G112" s="122">
        <f t="shared" si="61"/>
        <v>0</v>
      </c>
      <c r="H112" s="122">
        <f t="shared" si="61"/>
        <v>0</v>
      </c>
      <c r="I112" s="122">
        <f t="shared" si="61"/>
        <v>0</v>
      </c>
      <c r="J112" s="122">
        <f t="shared" si="61"/>
        <v>0</v>
      </c>
      <c r="K112" s="122">
        <f t="shared" si="61"/>
        <v>0</v>
      </c>
      <c r="L112" s="122">
        <f t="shared" si="61"/>
        <v>0</v>
      </c>
      <c r="M112" s="122">
        <f t="shared" si="61"/>
        <v>0</v>
      </c>
      <c r="N112" s="122">
        <f t="shared" si="61"/>
        <v>0</v>
      </c>
      <c r="O112" s="122">
        <f t="shared" si="61"/>
        <v>0</v>
      </c>
      <c r="P112" s="122">
        <f t="shared" si="61"/>
        <v>0</v>
      </c>
      <c r="Q112" s="122">
        <f t="shared" si="61"/>
        <v>0</v>
      </c>
      <c r="R112" s="114" t="str">
        <f t="shared" si="60"/>
        <v xml:space="preserve"> </v>
      </c>
      <c r="S112" s="115" t="str">
        <f t="shared" si="60"/>
        <v xml:space="preserve"> </v>
      </c>
      <c r="T112" s="114" t="str">
        <f t="shared" si="57"/>
        <v xml:space="preserve"> </v>
      </c>
      <c r="U112" s="115" t="str">
        <f t="shared" si="58"/>
        <v xml:space="preserve"> </v>
      </c>
      <c r="V112" s="122">
        <f>V95+V85</f>
        <v>0</v>
      </c>
      <c r="W112" s="122">
        <f>W95+W85</f>
        <v>0</v>
      </c>
    </row>
    <row r="113" spans="1:23" hidden="1" x14ac:dyDescent="0.25">
      <c r="A113" s="124" t="s">
        <v>117</v>
      </c>
      <c r="B113" s="125" t="str">
        <f>B85</f>
        <v/>
      </c>
      <c r="C113" s="125">
        <f t="shared" ref="C113:Q113" si="62">C85</f>
        <v>0</v>
      </c>
      <c r="D113" s="125">
        <f t="shared" si="62"/>
        <v>0</v>
      </c>
      <c r="E113" s="125">
        <f t="shared" si="62"/>
        <v>0</v>
      </c>
      <c r="F113" s="125">
        <f t="shared" si="62"/>
        <v>0</v>
      </c>
      <c r="G113" s="125">
        <f t="shared" si="62"/>
        <v>0</v>
      </c>
      <c r="H113" s="125">
        <f t="shared" si="62"/>
        <v>0</v>
      </c>
      <c r="I113" s="125">
        <f t="shared" si="62"/>
        <v>0</v>
      </c>
      <c r="J113" s="125">
        <f t="shared" si="62"/>
        <v>0</v>
      </c>
      <c r="K113" s="125">
        <f t="shared" si="62"/>
        <v>0</v>
      </c>
      <c r="L113" s="125">
        <f t="shared" si="62"/>
        <v>0</v>
      </c>
      <c r="M113" s="125">
        <f t="shared" si="62"/>
        <v>0</v>
      </c>
      <c r="N113" s="125">
        <f t="shared" si="62"/>
        <v>0</v>
      </c>
      <c r="O113" s="125">
        <f t="shared" si="62"/>
        <v>0</v>
      </c>
      <c r="P113" s="125">
        <f t="shared" si="62"/>
        <v>0</v>
      </c>
      <c r="Q113" s="125">
        <f t="shared" si="62"/>
        <v>0</v>
      </c>
      <c r="R113" s="114" t="str">
        <f t="shared" si="60"/>
        <v xml:space="preserve"> </v>
      </c>
      <c r="S113" s="115" t="str">
        <f t="shared" si="60"/>
        <v xml:space="preserve"> </v>
      </c>
      <c r="T113" s="114" t="str">
        <f t="shared" si="57"/>
        <v xml:space="preserve"> </v>
      </c>
      <c r="U113" s="115" t="str">
        <f t="shared" si="58"/>
        <v xml:space="preserve"> </v>
      </c>
      <c r="V113" s="125">
        <f>V85</f>
        <v>0</v>
      </c>
      <c r="W113" s="125">
        <f>W85</f>
        <v>0</v>
      </c>
    </row>
    <row r="114" spans="1:23" x14ac:dyDescent="0.25">
      <c r="A114" s="126"/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8"/>
      <c r="S114" s="128"/>
      <c r="T114" s="128"/>
      <c r="U114" s="128"/>
      <c r="V114" s="127"/>
      <c r="W114" s="127"/>
    </row>
    <row r="115" spans="1:23" x14ac:dyDescent="0.25">
      <c r="A115" s="129" t="s">
        <v>118</v>
      </c>
    </row>
    <row r="116" spans="1:23" x14ac:dyDescent="0.25">
      <c r="A116" s="129" t="s">
        <v>119</v>
      </c>
    </row>
    <row r="117" spans="1:23" x14ac:dyDescent="0.25">
      <c r="A117" s="129" t="s">
        <v>120</v>
      </c>
      <c r="B117" s="130"/>
      <c r="C117" s="130"/>
      <c r="D117" s="130"/>
      <c r="E117" s="130"/>
      <c r="F117" s="130"/>
      <c r="H117" s="130"/>
      <c r="I117" s="130"/>
      <c r="J117" s="130"/>
      <c r="K117" s="130"/>
      <c r="V117" s="130"/>
    </row>
    <row r="118" spans="1:23" x14ac:dyDescent="0.25">
      <c r="A118" s="129" t="s">
        <v>121</v>
      </c>
      <c r="B118" s="130"/>
      <c r="C118" s="130"/>
      <c r="D118" s="130"/>
      <c r="E118" s="130"/>
      <c r="F118" s="130"/>
      <c r="H118" s="130"/>
      <c r="I118" s="130"/>
      <c r="J118" s="130"/>
      <c r="K118" s="130"/>
      <c r="V118" s="130"/>
    </row>
    <row r="119" spans="1:23" x14ac:dyDescent="0.25">
      <c r="A119" s="129" t="s">
        <v>122</v>
      </c>
      <c r="B119" s="130"/>
      <c r="C119" s="130"/>
      <c r="D119" s="130"/>
      <c r="E119" s="130"/>
      <c r="F119" s="130"/>
      <c r="H119" s="130"/>
      <c r="I119" s="130"/>
      <c r="J119" s="130"/>
      <c r="K119" s="130"/>
      <c r="V119" s="130"/>
    </row>
    <row r="120" spans="1:23" x14ac:dyDescent="0.25">
      <c r="A120" s="129" t="s">
        <v>123</v>
      </c>
    </row>
    <row r="123" spans="1:23" x14ac:dyDescent="0.25">
      <c r="A123" s="130"/>
      <c r="G123" s="130"/>
      <c r="W123" s="130"/>
    </row>
    <row r="124" spans="1:23" x14ac:dyDescent="0.25">
      <c r="A124" s="130"/>
      <c r="G124" s="130"/>
      <c r="W124" s="130"/>
    </row>
    <row r="125" spans="1:23" x14ac:dyDescent="0.25">
      <c r="A125" s="130"/>
      <c r="G125" s="130"/>
      <c r="W125" s="130"/>
    </row>
  </sheetData>
  <mergeCells count="18"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P74:Q74"/>
    <mergeCell ref="R74:S74"/>
    <mergeCell ref="T74:U74"/>
    <mergeCell ref="V74:W74"/>
  </mergeCells>
  <pageMargins left="0.70866141732283472" right="0.70866141732283472" top="0.74803149606299213" bottom="0.74803149606299213" header="0.31496062992125984" footer="0.31496062992125984"/>
  <pageSetup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5"/>
  <sheetViews>
    <sheetView view="pageBreakPreview" zoomScale="60" zoomScaleNormal="100" workbookViewId="0">
      <selection activeCell="A5" sqref="A5:U5"/>
    </sheetView>
  </sheetViews>
  <sheetFormatPr defaultRowHeight="15" x14ac:dyDescent="0.25"/>
  <cols>
    <col min="1" max="1" width="52.7109375" style="2" customWidth="1"/>
    <col min="2" max="11" width="13.7109375" style="2" customWidth="1"/>
    <col min="12" max="15" width="13.7109375" style="2" hidden="1" customWidth="1"/>
    <col min="16" max="23" width="13.7109375" style="2" customWidth="1"/>
    <col min="24" max="24" width="2.7109375" style="2" customWidth="1"/>
    <col min="25" max="16384" width="9.140625" style="2"/>
  </cols>
  <sheetData>
    <row r="1" spans="1:23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"/>
      <c r="W1" s="1"/>
    </row>
    <row r="2" spans="1:23" ht="18" x14ac:dyDescent="0.25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3"/>
      <c r="W2" s="3"/>
    </row>
    <row r="3" spans="1:23" ht="18" customHeight="1" x14ac:dyDescent="0.25">
      <c r="A3" s="134" t="s">
        <v>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3"/>
      <c r="W3" s="3"/>
    </row>
    <row r="4" spans="1:23" ht="18" customHeight="1" x14ac:dyDescent="0.25">
      <c r="A4" s="134" t="s">
        <v>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3"/>
      <c r="W4" s="3"/>
    </row>
    <row r="5" spans="1:23" ht="15" customHeight="1" x14ac:dyDescent="0.25">
      <c r="A5" s="135" t="s">
        <v>126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4"/>
      <c r="W5" s="4"/>
    </row>
    <row r="6" spans="1:23" ht="12.75" customHeight="1" x14ac:dyDescent="0.25">
      <c r="A6" s="5"/>
      <c r="B6" s="5" t="s">
        <v>1</v>
      </c>
      <c r="C6" s="5" t="s">
        <v>1</v>
      </c>
      <c r="D6" s="5" t="s">
        <v>1</v>
      </c>
      <c r="E6" s="6" t="s">
        <v>1</v>
      </c>
      <c r="F6" s="131" t="s">
        <v>5</v>
      </c>
      <c r="G6" s="132"/>
      <c r="H6" s="131" t="s">
        <v>6</v>
      </c>
      <c r="I6" s="132"/>
      <c r="J6" s="131" t="s">
        <v>7</v>
      </c>
      <c r="K6" s="132"/>
      <c r="L6" s="131" t="s">
        <v>8</v>
      </c>
      <c r="M6" s="132"/>
      <c r="N6" s="131" t="s">
        <v>9</v>
      </c>
      <c r="O6" s="132"/>
      <c r="P6" s="131" t="s">
        <v>10</v>
      </c>
      <c r="Q6" s="132"/>
      <c r="R6" s="131" t="s">
        <v>11</v>
      </c>
      <c r="S6" s="132"/>
      <c r="T6" s="131" t="s">
        <v>12</v>
      </c>
      <c r="U6" s="132"/>
      <c r="V6" s="131" t="s">
        <v>13</v>
      </c>
      <c r="W6" s="132"/>
    </row>
    <row r="7" spans="1:23" ht="76.5" x14ac:dyDescent="0.25">
      <c r="A7" s="7" t="s">
        <v>14</v>
      </c>
      <c r="B7" s="8" t="s">
        <v>15</v>
      </c>
      <c r="C7" s="8" t="s">
        <v>16</v>
      </c>
      <c r="D7" s="8" t="s">
        <v>17</v>
      </c>
      <c r="E7" s="8" t="s">
        <v>18</v>
      </c>
      <c r="F7" s="9" t="s">
        <v>19</v>
      </c>
      <c r="G7" s="10" t="s">
        <v>20</v>
      </c>
      <c r="H7" s="9" t="s">
        <v>21</v>
      </c>
      <c r="I7" s="10" t="s">
        <v>22</v>
      </c>
      <c r="J7" s="9" t="s">
        <v>23</v>
      </c>
      <c r="K7" s="10" t="s">
        <v>24</v>
      </c>
      <c r="L7" s="9" t="s">
        <v>25</v>
      </c>
      <c r="M7" s="10" t="s">
        <v>26</v>
      </c>
      <c r="N7" s="9" t="s">
        <v>27</v>
      </c>
      <c r="O7" s="10" t="s">
        <v>28</v>
      </c>
      <c r="P7" s="9" t="s">
        <v>29</v>
      </c>
      <c r="Q7" s="10" t="s">
        <v>30</v>
      </c>
      <c r="R7" s="9" t="s">
        <v>29</v>
      </c>
      <c r="S7" s="10" t="s">
        <v>30</v>
      </c>
      <c r="T7" s="9" t="s">
        <v>31</v>
      </c>
      <c r="U7" s="10" t="s">
        <v>32</v>
      </c>
      <c r="V7" s="9" t="s">
        <v>18</v>
      </c>
      <c r="W7" s="10" t="s">
        <v>33</v>
      </c>
    </row>
    <row r="8" spans="1:23" ht="12.95" customHeight="1" x14ac:dyDescent="0.25">
      <c r="A8" s="11" t="s">
        <v>34</v>
      </c>
      <c r="B8" s="12" t="s">
        <v>1</v>
      </c>
      <c r="C8" s="12"/>
      <c r="D8" s="12"/>
      <c r="E8" s="12"/>
      <c r="F8" s="13"/>
      <c r="G8" s="14"/>
      <c r="H8" s="13"/>
      <c r="I8" s="14"/>
      <c r="J8" s="13"/>
      <c r="K8" s="14"/>
      <c r="L8" s="13"/>
      <c r="M8" s="14"/>
      <c r="N8" s="13"/>
      <c r="O8" s="14"/>
      <c r="P8" s="13"/>
      <c r="Q8" s="14"/>
      <c r="R8" s="15"/>
      <c r="S8" s="16"/>
      <c r="T8" s="15"/>
      <c r="U8" s="17"/>
      <c r="V8" s="13"/>
      <c r="W8" s="14"/>
    </row>
    <row r="9" spans="1:23" ht="12.95" customHeight="1" x14ac:dyDescent="0.25">
      <c r="A9" s="18" t="s">
        <v>35</v>
      </c>
      <c r="B9" s="19">
        <v>193331000</v>
      </c>
      <c r="C9" s="19">
        <v>0</v>
      </c>
      <c r="D9" s="19"/>
      <c r="E9" s="19">
        <f>$B9       +$C9       +$D9</f>
        <v>193331000</v>
      </c>
      <c r="F9" s="20">
        <v>193331000</v>
      </c>
      <c r="G9" s="21">
        <v>63792000</v>
      </c>
      <c r="H9" s="20"/>
      <c r="I9" s="21"/>
      <c r="J9" s="20"/>
      <c r="K9" s="21">
        <v>11459098</v>
      </c>
      <c r="L9" s="20"/>
      <c r="M9" s="21"/>
      <c r="N9" s="20"/>
      <c r="O9" s="21"/>
      <c r="P9" s="20">
        <f>$H9       +$J9       +$L9       +$N9</f>
        <v>0</v>
      </c>
      <c r="Q9" s="21">
        <f>$I9       +$K9       +$M9       +$O9</f>
        <v>11459098</v>
      </c>
      <c r="R9" s="22">
        <f>IF(($H9       =0),0,((($J9       -$H9       )/$H9       )*100))</f>
        <v>0</v>
      </c>
      <c r="S9" s="23">
        <f>IF(($I9       =0),0,((($K9       -$I9       )/$I9       )*100))</f>
        <v>0</v>
      </c>
      <c r="T9" s="22">
        <f>IF(($E9       =0),0,(($P9       /$E9       )*100))</f>
        <v>0</v>
      </c>
      <c r="U9" s="24">
        <f>IF(($E9       =0),0,(($Q9       /$E9       )*100))</f>
        <v>5.9271911902385028</v>
      </c>
      <c r="V9" s="20">
        <v>0</v>
      </c>
      <c r="W9" s="21">
        <v>0</v>
      </c>
    </row>
    <row r="10" spans="1:23" ht="12.95" customHeight="1" x14ac:dyDescent="0.25">
      <c r="A10" s="18" t="s">
        <v>36</v>
      </c>
      <c r="B10" s="19">
        <v>18000000</v>
      </c>
      <c r="C10" s="19">
        <v>0</v>
      </c>
      <c r="D10" s="19"/>
      <c r="E10" s="19">
        <f t="shared" ref="E10:E16" si="0">$B10      +$C10      +$D10</f>
        <v>18000000</v>
      </c>
      <c r="F10" s="20">
        <v>18000000</v>
      </c>
      <c r="G10" s="21">
        <v>18000000</v>
      </c>
      <c r="H10" s="20">
        <v>2141000</v>
      </c>
      <c r="I10" s="21">
        <v>768584</v>
      </c>
      <c r="J10" s="20">
        <v>3197000</v>
      </c>
      <c r="K10" s="21">
        <v>1777040</v>
      </c>
      <c r="L10" s="20"/>
      <c r="M10" s="21"/>
      <c r="N10" s="20"/>
      <c r="O10" s="21"/>
      <c r="P10" s="20">
        <f t="shared" ref="P10:P16" si="1">$H10      +$J10      +$L10      +$N10</f>
        <v>5338000</v>
      </c>
      <c r="Q10" s="21">
        <f t="shared" ref="Q10:Q16" si="2">$I10      +$K10      +$M10      +$O10</f>
        <v>2545624</v>
      </c>
      <c r="R10" s="22">
        <f t="shared" ref="R10:R16" si="3">IF(($H10      =0),0,((($J10      -$H10      )/$H10      )*100))</f>
        <v>49.322746380196172</v>
      </c>
      <c r="S10" s="23">
        <f t="shared" ref="S10:S16" si="4">IF(($I10      =0),0,((($K10      -$I10      )/$I10      )*100))</f>
        <v>131.20960103254816</v>
      </c>
      <c r="T10" s="22">
        <f t="shared" ref="T10:T15" si="5">IF(($E10      =0),0,(($P10      /$E10      )*100))</f>
        <v>29.655555555555559</v>
      </c>
      <c r="U10" s="24">
        <f t="shared" ref="U10:U15" si="6">IF(($E10      =0),0,(($Q10      /$E10      )*100))</f>
        <v>14.142355555555556</v>
      </c>
      <c r="V10" s="20">
        <v>0</v>
      </c>
      <c r="W10" s="21">
        <v>0</v>
      </c>
    </row>
    <row r="11" spans="1:23" ht="12.95" customHeight="1" x14ac:dyDescent="0.25">
      <c r="A11" s="18" t="s">
        <v>37</v>
      </c>
      <c r="B11" s="19">
        <v>7500000</v>
      </c>
      <c r="C11" s="19">
        <v>0</v>
      </c>
      <c r="D11" s="19"/>
      <c r="E11" s="19">
        <f t="shared" si="0"/>
        <v>7500000</v>
      </c>
      <c r="F11" s="20">
        <v>7500000</v>
      </c>
      <c r="G11" s="21">
        <v>4250000</v>
      </c>
      <c r="H11" s="20"/>
      <c r="I11" s="21"/>
      <c r="J11" s="20"/>
      <c r="K11" s="21"/>
      <c r="L11" s="20"/>
      <c r="M11" s="21"/>
      <c r="N11" s="20"/>
      <c r="O11" s="21"/>
      <c r="P11" s="20">
        <f t="shared" si="1"/>
        <v>0</v>
      </c>
      <c r="Q11" s="21">
        <f t="shared" si="2"/>
        <v>0</v>
      </c>
      <c r="R11" s="22">
        <f t="shared" si="3"/>
        <v>0</v>
      </c>
      <c r="S11" s="23">
        <f t="shared" si="4"/>
        <v>0</v>
      </c>
      <c r="T11" s="22">
        <f t="shared" si="5"/>
        <v>0</v>
      </c>
      <c r="U11" s="24">
        <f t="shared" si="6"/>
        <v>0</v>
      </c>
      <c r="V11" s="20">
        <v>0</v>
      </c>
      <c r="W11" s="21">
        <v>0</v>
      </c>
    </row>
    <row r="12" spans="1:23" ht="12.95" customHeight="1" x14ac:dyDescent="0.25">
      <c r="A12" s="18" t="s">
        <v>38</v>
      </c>
      <c r="B12" s="19">
        <v>0</v>
      </c>
      <c r="C12" s="19">
        <v>0</v>
      </c>
      <c r="D12" s="19"/>
      <c r="E12" s="19">
        <f t="shared" si="0"/>
        <v>0</v>
      </c>
      <c r="F12" s="20">
        <v>0</v>
      </c>
      <c r="G12" s="21">
        <v>0</v>
      </c>
      <c r="H12" s="20"/>
      <c r="I12" s="21"/>
      <c r="J12" s="20"/>
      <c r="K12" s="21"/>
      <c r="L12" s="20"/>
      <c r="M12" s="21"/>
      <c r="N12" s="20"/>
      <c r="O12" s="21"/>
      <c r="P12" s="20">
        <f t="shared" si="1"/>
        <v>0</v>
      </c>
      <c r="Q12" s="21">
        <f t="shared" si="2"/>
        <v>0</v>
      </c>
      <c r="R12" s="22">
        <f t="shared" si="3"/>
        <v>0</v>
      </c>
      <c r="S12" s="23">
        <f t="shared" si="4"/>
        <v>0</v>
      </c>
      <c r="T12" s="22">
        <f t="shared" si="5"/>
        <v>0</v>
      </c>
      <c r="U12" s="24">
        <f t="shared" si="6"/>
        <v>0</v>
      </c>
      <c r="V12" s="20">
        <v>0</v>
      </c>
      <c r="W12" s="21">
        <v>0</v>
      </c>
    </row>
    <row r="13" spans="1:23" ht="12.95" customHeight="1" x14ac:dyDescent="0.25">
      <c r="A13" s="18" t="s">
        <v>39</v>
      </c>
      <c r="B13" s="19">
        <v>155569000</v>
      </c>
      <c r="C13" s="19">
        <v>0</v>
      </c>
      <c r="D13" s="19"/>
      <c r="E13" s="19">
        <f t="shared" si="0"/>
        <v>155569000</v>
      </c>
      <c r="F13" s="20">
        <v>155569000</v>
      </c>
      <c r="G13" s="21">
        <v>69549000</v>
      </c>
      <c r="H13" s="20">
        <v>8603000</v>
      </c>
      <c r="I13" s="21">
        <v>1113241</v>
      </c>
      <c r="J13" s="20">
        <v>17015000</v>
      </c>
      <c r="K13" s="21">
        <v>7994987</v>
      </c>
      <c r="L13" s="20"/>
      <c r="M13" s="21"/>
      <c r="N13" s="20"/>
      <c r="O13" s="21"/>
      <c r="P13" s="20">
        <f t="shared" si="1"/>
        <v>25618000</v>
      </c>
      <c r="Q13" s="21">
        <f t="shared" si="2"/>
        <v>9108228</v>
      </c>
      <c r="R13" s="22">
        <f t="shared" si="3"/>
        <v>97.779844240381266</v>
      </c>
      <c r="S13" s="23">
        <f t="shared" si="4"/>
        <v>618.17216577542501</v>
      </c>
      <c r="T13" s="22">
        <f t="shared" si="5"/>
        <v>16.46729104127429</v>
      </c>
      <c r="U13" s="24">
        <f t="shared" si="6"/>
        <v>5.8547834080054511</v>
      </c>
      <c r="V13" s="20">
        <v>0</v>
      </c>
      <c r="W13" s="21">
        <v>0</v>
      </c>
    </row>
    <row r="14" spans="1:23" ht="12.95" customHeight="1" x14ac:dyDescent="0.25">
      <c r="A14" s="18" t="s">
        <v>40</v>
      </c>
      <c r="B14" s="19">
        <v>44490000</v>
      </c>
      <c r="C14" s="19">
        <v>24000000</v>
      </c>
      <c r="D14" s="19"/>
      <c r="E14" s="19">
        <f t="shared" si="0"/>
        <v>68490000</v>
      </c>
      <c r="F14" s="20">
        <v>44490000</v>
      </c>
      <c r="G14" s="21">
        <v>0</v>
      </c>
      <c r="H14" s="20"/>
      <c r="I14" s="21"/>
      <c r="J14" s="20"/>
      <c r="K14" s="21"/>
      <c r="L14" s="20"/>
      <c r="M14" s="21"/>
      <c r="N14" s="20"/>
      <c r="O14" s="21"/>
      <c r="P14" s="20">
        <f t="shared" si="1"/>
        <v>0</v>
      </c>
      <c r="Q14" s="21">
        <f t="shared" si="2"/>
        <v>0</v>
      </c>
      <c r="R14" s="22">
        <f t="shared" si="3"/>
        <v>0</v>
      </c>
      <c r="S14" s="23">
        <f t="shared" si="4"/>
        <v>0</v>
      </c>
      <c r="T14" s="22">
        <f t="shared" si="5"/>
        <v>0</v>
      </c>
      <c r="U14" s="24">
        <f t="shared" si="6"/>
        <v>0</v>
      </c>
      <c r="V14" s="20">
        <v>0</v>
      </c>
      <c r="W14" s="21">
        <v>0</v>
      </c>
    </row>
    <row r="15" spans="1:23" ht="12.95" customHeight="1" x14ac:dyDescent="0.25">
      <c r="A15" s="18" t="s">
        <v>41</v>
      </c>
      <c r="B15" s="19">
        <v>142974000</v>
      </c>
      <c r="C15" s="19">
        <v>0</v>
      </c>
      <c r="D15" s="19"/>
      <c r="E15" s="19">
        <f t="shared" si="0"/>
        <v>142974000</v>
      </c>
      <c r="F15" s="20">
        <v>142974000</v>
      </c>
      <c r="G15" s="21">
        <v>102625000</v>
      </c>
      <c r="H15" s="20">
        <v>13738000</v>
      </c>
      <c r="I15" s="21"/>
      <c r="J15" s="20">
        <v>20186000</v>
      </c>
      <c r="K15" s="21"/>
      <c r="L15" s="20"/>
      <c r="M15" s="21"/>
      <c r="N15" s="20"/>
      <c r="O15" s="21"/>
      <c r="P15" s="20">
        <f t="shared" si="1"/>
        <v>33924000</v>
      </c>
      <c r="Q15" s="21">
        <f t="shared" si="2"/>
        <v>0</v>
      </c>
      <c r="R15" s="22">
        <f t="shared" si="3"/>
        <v>46.935507351870726</v>
      </c>
      <c r="S15" s="23">
        <f t="shared" si="4"/>
        <v>0</v>
      </c>
      <c r="T15" s="22">
        <f t="shared" si="5"/>
        <v>23.727390994166772</v>
      </c>
      <c r="U15" s="24">
        <f t="shared" si="6"/>
        <v>0</v>
      </c>
      <c r="V15" s="20">
        <v>0</v>
      </c>
      <c r="W15" s="21">
        <v>0</v>
      </c>
    </row>
    <row r="16" spans="1:23" ht="12.95" customHeight="1" x14ac:dyDescent="0.25">
      <c r="A16" s="25" t="s">
        <v>42</v>
      </c>
      <c r="B16" s="26">
        <f>SUM(B9:B15)</f>
        <v>561864000</v>
      </c>
      <c r="C16" s="26">
        <f>SUM(C9:C15)</f>
        <v>24000000</v>
      </c>
      <c r="D16" s="26"/>
      <c r="E16" s="26">
        <f t="shared" si="0"/>
        <v>585864000</v>
      </c>
      <c r="F16" s="27">
        <f t="shared" ref="F16:O16" si="7">SUM(F9:F15)</f>
        <v>561864000</v>
      </c>
      <c r="G16" s="28">
        <f t="shared" si="7"/>
        <v>258216000</v>
      </c>
      <c r="H16" s="27">
        <f t="shared" si="7"/>
        <v>24482000</v>
      </c>
      <c r="I16" s="28">
        <f t="shared" si="7"/>
        <v>1881825</v>
      </c>
      <c r="J16" s="27">
        <f t="shared" si="7"/>
        <v>40398000</v>
      </c>
      <c r="K16" s="28">
        <f t="shared" si="7"/>
        <v>21231125</v>
      </c>
      <c r="L16" s="27">
        <f t="shared" si="7"/>
        <v>0</v>
      </c>
      <c r="M16" s="28">
        <f t="shared" si="7"/>
        <v>0</v>
      </c>
      <c r="N16" s="27">
        <f t="shared" si="7"/>
        <v>0</v>
      </c>
      <c r="O16" s="28">
        <f t="shared" si="7"/>
        <v>0</v>
      </c>
      <c r="P16" s="27">
        <f t="shared" si="1"/>
        <v>64880000</v>
      </c>
      <c r="Q16" s="28">
        <f t="shared" si="2"/>
        <v>23112950</v>
      </c>
      <c r="R16" s="29">
        <f t="shared" si="3"/>
        <v>65.011028510742591</v>
      </c>
      <c r="S16" s="30">
        <f t="shared" si="4"/>
        <v>1028.2199460629975</v>
      </c>
      <c r="T16" s="29">
        <f>IF((SUM($E9:$E13)+$E15)=0,0,(P16/(SUM($E9:$E13)+$E15)*100))</f>
        <v>12.540251346221496</v>
      </c>
      <c r="U16" s="31">
        <f>IF((SUM($E9:$E13)+$E15)=0,0,(Q16/(SUM($E9:$E13)+$E15)*100))</f>
        <v>4.4673582360149524</v>
      </c>
      <c r="V16" s="27">
        <f>SUM(V9:V15)</f>
        <v>0</v>
      </c>
      <c r="W16" s="28">
        <f>SUM(W9:W15)</f>
        <v>0</v>
      </c>
    </row>
    <row r="17" spans="1:23" ht="12.95" customHeight="1" x14ac:dyDescent="0.25">
      <c r="A17" s="11" t="s">
        <v>43</v>
      </c>
      <c r="B17" s="32" t="s">
        <v>1</v>
      </c>
      <c r="C17" s="32"/>
      <c r="D17" s="32"/>
      <c r="E17" s="32"/>
      <c r="F17" s="33"/>
      <c r="G17" s="34"/>
      <c r="H17" s="33"/>
      <c r="I17" s="34"/>
      <c r="J17" s="33"/>
      <c r="K17" s="34"/>
      <c r="L17" s="33"/>
      <c r="M17" s="34"/>
      <c r="N17" s="33"/>
      <c r="O17" s="34"/>
      <c r="P17" s="33"/>
      <c r="Q17" s="34"/>
      <c r="R17" s="15"/>
      <c r="S17" s="16"/>
      <c r="T17" s="15"/>
      <c r="U17" s="17"/>
      <c r="V17" s="33"/>
      <c r="W17" s="34"/>
    </row>
    <row r="18" spans="1:23" ht="12.95" customHeight="1" x14ac:dyDescent="0.25">
      <c r="A18" s="18" t="s">
        <v>44</v>
      </c>
      <c r="B18" s="19">
        <v>0</v>
      </c>
      <c r="C18" s="19">
        <v>0</v>
      </c>
      <c r="D18" s="19"/>
      <c r="E18" s="19">
        <f t="shared" ref="E18:E24" si="8">$B18      +$C18      +$D18</f>
        <v>0</v>
      </c>
      <c r="F18" s="20">
        <v>0</v>
      </c>
      <c r="G18" s="21">
        <v>0</v>
      </c>
      <c r="H18" s="20"/>
      <c r="I18" s="21"/>
      <c r="J18" s="20"/>
      <c r="K18" s="21"/>
      <c r="L18" s="20"/>
      <c r="M18" s="21"/>
      <c r="N18" s="20"/>
      <c r="O18" s="21"/>
      <c r="P18" s="20">
        <f t="shared" ref="P18:P24" si="9">$H18      +$J18      +$L18      +$N18</f>
        <v>0</v>
      </c>
      <c r="Q18" s="21">
        <f t="shared" ref="Q18:Q24" si="10">$I18      +$K18      +$M18      +$O18</f>
        <v>0</v>
      </c>
      <c r="R18" s="22">
        <f t="shared" ref="R18:R24" si="11">IF(($H18      =0),0,((($J18      -$H18      )/$H18      )*100))</f>
        <v>0</v>
      </c>
      <c r="S18" s="23">
        <f t="shared" ref="S18:S24" si="12">IF(($I18      =0),0,((($K18      -$I18      )/$I18      )*100))</f>
        <v>0</v>
      </c>
      <c r="T18" s="22">
        <f t="shared" ref="T18:T23" si="13">IF(($E18      =0),0,(($P18      /$E18      )*100))</f>
        <v>0</v>
      </c>
      <c r="U18" s="24">
        <f t="shared" ref="U18:U23" si="14">IF(($E18      =0),0,(($Q18      /$E18      )*100))</f>
        <v>0</v>
      </c>
      <c r="V18" s="20">
        <v>0</v>
      </c>
      <c r="W18" s="21">
        <v>0</v>
      </c>
    </row>
    <row r="19" spans="1:23" ht="12.95" customHeight="1" x14ac:dyDescent="0.25">
      <c r="A19" s="18" t="s">
        <v>45</v>
      </c>
      <c r="B19" s="19">
        <v>7250000</v>
      </c>
      <c r="C19" s="19">
        <v>0</v>
      </c>
      <c r="D19" s="19"/>
      <c r="E19" s="19">
        <f t="shared" si="8"/>
        <v>7250000</v>
      </c>
      <c r="F19" s="20">
        <v>7250000</v>
      </c>
      <c r="G19" s="21">
        <v>0</v>
      </c>
      <c r="H19" s="20"/>
      <c r="I19" s="21"/>
      <c r="J19" s="20"/>
      <c r="K19" s="21"/>
      <c r="L19" s="20"/>
      <c r="M19" s="21"/>
      <c r="N19" s="20"/>
      <c r="O19" s="21"/>
      <c r="P19" s="20">
        <f t="shared" si="9"/>
        <v>0</v>
      </c>
      <c r="Q19" s="21">
        <f t="shared" si="10"/>
        <v>0</v>
      </c>
      <c r="R19" s="22">
        <f t="shared" si="11"/>
        <v>0</v>
      </c>
      <c r="S19" s="23">
        <f t="shared" si="12"/>
        <v>0</v>
      </c>
      <c r="T19" s="22">
        <f t="shared" si="13"/>
        <v>0</v>
      </c>
      <c r="U19" s="24">
        <f t="shared" si="14"/>
        <v>0</v>
      </c>
      <c r="V19" s="20">
        <v>0</v>
      </c>
      <c r="W19" s="21">
        <v>0</v>
      </c>
    </row>
    <row r="20" spans="1:23" ht="12.95" customHeight="1" x14ac:dyDescent="0.25">
      <c r="A20" s="18" t="s">
        <v>46</v>
      </c>
      <c r="B20" s="19">
        <v>0</v>
      </c>
      <c r="C20" s="19">
        <v>0</v>
      </c>
      <c r="D20" s="19"/>
      <c r="E20" s="19">
        <f t="shared" si="8"/>
        <v>0</v>
      </c>
      <c r="F20" s="20">
        <v>0</v>
      </c>
      <c r="G20" s="21">
        <v>0</v>
      </c>
      <c r="H20" s="20"/>
      <c r="I20" s="21"/>
      <c r="J20" s="20"/>
      <c r="K20" s="21"/>
      <c r="L20" s="20"/>
      <c r="M20" s="21"/>
      <c r="N20" s="20"/>
      <c r="O20" s="21"/>
      <c r="P20" s="20">
        <f t="shared" si="9"/>
        <v>0</v>
      </c>
      <c r="Q20" s="21">
        <f t="shared" si="10"/>
        <v>0</v>
      </c>
      <c r="R20" s="22">
        <f t="shared" si="11"/>
        <v>0</v>
      </c>
      <c r="S20" s="23">
        <f t="shared" si="12"/>
        <v>0</v>
      </c>
      <c r="T20" s="22">
        <f t="shared" si="13"/>
        <v>0</v>
      </c>
      <c r="U20" s="24">
        <f t="shared" si="14"/>
        <v>0</v>
      </c>
      <c r="V20" s="20">
        <v>0</v>
      </c>
      <c r="W20" s="21" t="s">
        <v>1</v>
      </c>
    </row>
    <row r="21" spans="1:23" ht="12.95" customHeight="1" x14ac:dyDescent="0.25">
      <c r="A21" s="18" t="s">
        <v>47</v>
      </c>
      <c r="B21" s="19">
        <v>0</v>
      </c>
      <c r="C21" s="19">
        <v>0</v>
      </c>
      <c r="D21" s="19"/>
      <c r="E21" s="19">
        <f t="shared" si="8"/>
        <v>0</v>
      </c>
      <c r="F21" s="20">
        <v>0</v>
      </c>
      <c r="G21" s="21">
        <v>0</v>
      </c>
      <c r="H21" s="20"/>
      <c r="I21" s="21"/>
      <c r="J21" s="20"/>
      <c r="K21" s="21"/>
      <c r="L21" s="20"/>
      <c r="M21" s="21"/>
      <c r="N21" s="20"/>
      <c r="O21" s="21"/>
      <c r="P21" s="20">
        <f t="shared" si="9"/>
        <v>0</v>
      </c>
      <c r="Q21" s="21">
        <f t="shared" si="10"/>
        <v>0</v>
      </c>
      <c r="R21" s="22">
        <f t="shared" si="11"/>
        <v>0</v>
      </c>
      <c r="S21" s="23">
        <f t="shared" si="12"/>
        <v>0</v>
      </c>
      <c r="T21" s="22">
        <f t="shared" si="13"/>
        <v>0</v>
      </c>
      <c r="U21" s="24">
        <f t="shared" si="14"/>
        <v>0</v>
      </c>
      <c r="V21" s="20">
        <v>0</v>
      </c>
      <c r="W21" s="21">
        <v>0</v>
      </c>
    </row>
    <row r="22" spans="1:23" ht="12.95" customHeight="1" x14ac:dyDescent="0.25">
      <c r="A22" s="18" t="s">
        <v>48</v>
      </c>
      <c r="B22" s="19">
        <v>0</v>
      </c>
      <c r="C22" s="19">
        <v>0</v>
      </c>
      <c r="D22" s="19"/>
      <c r="E22" s="19">
        <f t="shared" si="8"/>
        <v>0</v>
      </c>
      <c r="F22" s="20">
        <v>0</v>
      </c>
      <c r="G22" s="21">
        <v>0</v>
      </c>
      <c r="H22" s="20"/>
      <c r="I22" s="21"/>
      <c r="J22" s="20"/>
      <c r="K22" s="21"/>
      <c r="L22" s="20"/>
      <c r="M22" s="21"/>
      <c r="N22" s="20"/>
      <c r="O22" s="21"/>
      <c r="P22" s="20">
        <f t="shared" si="9"/>
        <v>0</v>
      </c>
      <c r="Q22" s="21">
        <f t="shared" si="10"/>
        <v>0</v>
      </c>
      <c r="R22" s="22">
        <f t="shared" si="11"/>
        <v>0</v>
      </c>
      <c r="S22" s="23">
        <f t="shared" si="12"/>
        <v>0</v>
      </c>
      <c r="T22" s="22">
        <f t="shared" si="13"/>
        <v>0</v>
      </c>
      <c r="U22" s="24">
        <f t="shared" si="14"/>
        <v>0</v>
      </c>
      <c r="V22" s="20">
        <v>0</v>
      </c>
      <c r="W22" s="21" t="s">
        <v>1</v>
      </c>
    </row>
    <row r="23" spans="1:23" ht="12.95" customHeight="1" x14ac:dyDescent="0.25">
      <c r="A23" s="18" t="s">
        <v>49</v>
      </c>
      <c r="B23" s="19">
        <v>0</v>
      </c>
      <c r="C23" s="19">
        <v>0</v>
      </c>
      <c r="D23" s="19"/>
      <c r="E23" s="19">
        <f t="shared" si="8"/>
        <v>0</v>
      </c>
      <c r="F23" s="20">
        <v>0</v>
      </c>
      <c r="G23" s="21">
        <v>0</v>
      </c>
      <c r="H23" s="20"/>
      <c r="I23" s="21"/>
      <c r="J23" s="20"/>
      <c r="K23" s="21"/>
      <c r="L23" s="20"/>
      <c r="M23" s="21"/>
      <c r="N23" s="20"/>
      <c r="O23" s="21"/>
      <c r="P23" s="20">
        <f t="shared" si="9"/>
        <v>0</v>
      </c>
      <c r="Q23" s="21">
        <f t="shared" si="10"/>
        <v>0</v>
      </c>
      <c r="R23" s="22">
        <f t="shared" si="11"/>
        <v>0</v>
      </c>
      <c r="S23" s="23">
        <f t="shared" si="12"/>
        <v>0</v>
      </c>
      <c r="T23" s="22">
        <f t="shared" si="13"/>
        <v>0</v>
      </c>
      <c r="U23" s="24">
        <f t="shared" si="14"/>
        <v>0</v>
      </c>
      <c r="V23" s="20">
        <v>0</v>
      </c>
      <c r="W23" s="21" t="s">
        <v>1</v>
      </c>
    </row>
    <row r="24" spans="1:23" ht="12.95" customHeight="1" x14ac:dyDescent="0.25">
      <c r="A24" s="25" t="s">
        <v>42</v>
      </c>
      <c r="B24" s="26">
        <f>SUM(B18:B23)</f>
        <v>7250000</v>
      </c>
      <c r="C24" s="26">
        <f>SUM(C18:C23)</f>
        <v>0</v>
      </c>
      <c r="D24" s="26"/>
      <c r="E24" s="26">
        <f t="shared" si="8"/>
        <v>7250000</v>
      </c>
      <c r="F24" s="27">
        <f t="shared" ref="F24:O24" si="15">SUM(F18:F23)</f>
        <v>7250000</v>
      </c>
      <c r="G24" s="28">
        <f t="shared" si="15"/>
        <v>0</v>
      </c>
      <c r="H24" s="27">
        <f t="shared" si="15"/>
        <v>0</v>
      </c>
      <c r="I24" s="28">
        <f t="shared" si="15"/>
        <v>0</v>
      </c>
      <c r="J24" s="27">
        <f t="shared" si="15"/>
        <v>0</v>
      </c>
      <c r="K24" s="28">
        <f t="shared" si="15"/>
        <v>0</v>
      </c>
      <c r="L24" s="27">
        <f t="shared" si="15"/>
        <v>0</v>
      </c>
      <c r="M24" s="28">
        <f t="shared" si="15"/>
        <v>0</v>
      </c>
      <c r="N24" s="27">
        <f t="shared" si="15"/>
        <v>0</v>
      </c>
      <c r="O24" s="28">
        <f t="shared" si="15"/>
        <v>0</v>
      </c>
      <c r="P24" s="27">
        <f t="shared" si="9"/>
        <v>0</v>
      </c>
      <c r="Q24" s="28">
        <f t="shared" si="10"/>
        <v>0</v>
      </c>
      <c r="R24" s="29">
        <f t="shared" si="11"/>
        <v>0</v>
      </c>
      <c r="S24" s="30">
        <f t="shared" si="12"/>
        <v>0</v>
      </c>
      <c r="T24" s="29">
        <f>IF(($E24-$E19-$E23)   =0,0,($P24   /($E24-$E19-$E23)   )*100)</f>
        <v>0</v>
      </c>
      <c r="U24" s="31">
        <f>IF(($E24-$E19-$E23)   =0,0,($Q24   /($E24-$E19-$E23)   )*100)</f>
        <v>0</v>
      </c>
      <c r="V24" s="27">
        <f>SUM(V18:V23)</f>
        <v>0</v>
      </c>
      <c r="W24" s="28">
        <f>SUM(W18:W23)</f>
        <v>0</v>
      </c>
    </row>
    <row r="25" spans="1:23" ht="12.95" customHeight="1" x14ac:dyDescent="0.25">
      <c r="A25" s="11" t="s">
        <v>50</v>
      </c>
      <c r="B25" s="32" t="s">
        <v>1</v>
      </c>
      <c r="C25" s="32"/>
      <c r="D25" s="32"/>
      <c r="E25" s="32"/>
      <c r="F25" s="33"/>
      <c r="G25" s="34"/>
      <c r="H25" s="33"/>
      <c r="I25" s="34"/>
      <c r="J25" s="33"/>
      <c r="K25" s="34"/>
      <c r="L25" s="33"/>
      <c r="M25" s="34"/>
      <c r="N25" s="33"/>
      <c r="O25" s="34"/>
      <c r="P25" s="33"/>
      <c r="Q25" s="34"/>
      <c r="R25" s="15"/>
      <c r="S25" s="16"/>
      <c r="T25" s="15"/>
      <c r="U25" s="17"/>
      <c r="V25" s="33"/>
      <c r="W25" s="34"/>
    </row>
    <row r="26" spans="1:23" ht="12.95" customHeight="1" x14ac:dyDescent="0.25">
      <c r="A26" s="18" t="s">
        <v>51</v>
      </c>
      <c r="B26" s="19">
        <v>0</v>
      </c>
      <c r="C26" s="19">
        <v>0</v>
      </c>
      <c r="D26" s="19"/>
      <c r="E26" s="19">
        <f>$B26      +$C26      +$D26</f>
        <v>0</v>
      </c>
      <c r="F26" s="20">
        <v>0</v>
      </c>
      <c r="G26" s="21">
        <v>0</v>
      </c>
      <c r="H26" s="20"/>
      <c r="I26" s="21"/>
      <c r="J26" s="20"/>
      <c r="K26" s="21"/>
      <c r="L26" s="20"/>
      <c r="M26" s="21"/>
      <c r="N26" s="20"/>
      <c r="O26" s="21"/>
      <c r="P26" s="20">
        <f>$H26      +$J26      +$L26      +$N26</f>
        <v>0</v>
      </c>
      <c r="Q26" s="21">
        <f>$I26      +$K26      +$M26      +$O26</f>
        <v>0</v>
      </c>
      <c r="R26" s="22">
        <f>IF(($H26      =0),0,((($J26      -$H26      )/$H26      )*100))</f>
        <v>0</v>
      </c>
      <c r="S26" s="23">
        <f>IF(($I26      =0),0,((($K26      -$I26      )/$I26      )*100))</f>
        <v>0</v>
      </c>
      <c r="T26" s="22">
        <f>IF(($E26      =0),0,(($P26      /$E26      )*100))</f>
        <v>0</v>
      </c>
      <c r="U26" s="24">
        <f>IF(($E26      =0),0,(($Q26      /$E26      )*100))</f>
        <v>0</v>
      </c>
      <c r="V26" s="20">
        <v>0</v>
      </c>
      <c r="W26" s="21" t="s">
        <v>1</v>
      </c>
    </row>
    <row r="27" spans="1:23" ht="12.95" customHeight="1" x14ac:dyDescent="0.25">
      <c r="A27" s="18" t="s">
        <v>52</v>
      </c>
      <c r="B27" s="19">
        <v>0</v>
      </c>
      <c r="C27" s="19">
        <v>0</v>
      </c>
      <c r="D27" s="19"/>
      <c r="E27" s="19">
        <f>$B27      +$C27      +$D27</f>
        <v>0</v>
      </c>
      <c r="F27" s="20">
        <v>0</v>
      </c>
      <c r="G27" s="21">
        <v>0</v>
      </c>
      <c r="H27" s="20"/>
      <c r="I27" s="21"/>
      <c r="J27" s="20"/>
      <c r="K27" s="21"/>
      <c r="L27" s="20"/>
      <c r="M27" s="21"/>
      <c r="N27" s="20"/>
      <c r="O27" s="21"/>
      <c r="P27" s="20">
        <f>$H27      +$J27      +$L27      +$N27</f>
        <v>0</v>
      </c>
      <c r="Q27" s="21">
        <f>$I27      +$K27      +$M27      +$O27</f>
        <v>0</v>
      </c>
      <c r="R27" s="22">
        <f>IF(($H27      =0),0,((($J27      -$H27      )/$H27      )*100))</f>
        <v>0</v>
      </c>
      <c r="S27" s="23">
        <f>IF(($I27      =0),0,((($K27      -$I27      )/$I27      )*100))</f>
        <v>0</v>
      </c>
      <c r="T27" s="22">
        <f>IF(($E27      =0),0,(($P27      /$E27      )*100))</f>
        <v>0</v>
      </c>
      <c r="U27" s="24">
        <f>IF(($E27      =0),0,(($Q27      /$E27      )*100))</f>
        <v>0</v>
      </c>
      <c r="V27" s="20">
        <v>0</v>
      </c>
      <c r="W27" s="21" t="s">
        <v>1</v>
      </c>
    </row>
    <row r="28" spans="1:23" ht="12.95" customHeight="1" x14ac:dyDescent="0.25">
      <c r="A28" s="18" t="s">
        <v>53</v>
      </c>
      <c r="B28" s="19">
        <v>2368874000</v>
      </c>
      <c r="C28" s="19">
        <v>0</v>
      </c>
      <c r="D28" s="19"/>
      <c r="E28" s="19">
        <f>$B28      +$C28      +$D28</f>
        <v>2368874000</v>
      </c>
      <c r="F28" s="20">
        <v>2368874000</v>
      </c>
      <c r="G28" s="21">
        <v>927652000</v>
      </c>
      <c r="H28" s="20">
        <v>139524000</v>
      </c>
      <c r="I28" s="21">
        <v>46025471</v>
      </c>
      <c r="J28" s="20">
        <v>416324000</v>
      </c>
      <c r="K28" s="21">
        <v>200268565</v>
      </c>
      <c r="L28" s="20"/>
      <c r="M28" s="21"/>
      <c r="N28" s="20"/>
      <c r="O28" s="21"/>
      <c r="P28" s="20">
        <f>$H28      +$J28      +$L28      +$N28</f>
        <v>555848000</v>
      </c>
      <c r="Q28" s="21">
        <f>$I28      +$K28      +$M28      +$O28</f>
        <v>246294036</v>
      </c>
      <c r="R28" s="22">
        <f>IF(($H28      =0),0,((($J28      -$H28      )/$H28      )*100))</f>
        <v>198.38880766033085</v>
      </c>
      <c r="S28" s="23">
        <f>IF(($I28      =0),0,((($K28      -$I28      )/$I28      )*100))</f>
        <v>335.12550909039038</v>
      </c>
      <c r="T28" s="22">
        <f>IF(($E28      =0),0,(($P28      /$E28      )*100))</f>
        <v>23.464650293768262</v>
      </c>
      <c r="U28" s="24">
        <f>IF(($E28      =0),0,(($Q28      /$E28      )*100))</f>
        <v>10.397093133699808</v>
      </c>
      <c r="V28" s="20">
        <v>0</v>
      </c>
      <c r="W28" s="21">
        <v>0</v>
      </c>
    </row>
    <row r="29" spans="1:23" ht="12.95" customHeight="1" x14ac:dyDescent="0.25">
      <c r="A29" s="18" t="s">
        <v>54</v>
      </c>
      <c r="B29" s="19">
        <v>5140000</v>
      </c>
      <c r="C29" s="19">
        <v>0</v>
      </c>
      <c r="D29" s="19"/>
      <c r="E29" s="19">
        <f>$B29      +$C29      +$D29</f>
        <v>5140000</v>
      </c>
      <c r="F29" s="20">
        <v>5140000</v>
      </c>
      <c r="G29" s="21">
        <v>3598000</v>
      </c>
      <c r="H29" s="20">
        <v>208000</v>
      </c>
      <c r="I29" s="21">
        <v>707475</v>
      </c>
      <c r="J29" s="20">
        <v>1843000</v>
      </c>
      <c r="K29" s="21">
        <v>1020235</v>
      </c>
      <c r="L29" s="20"/>
      <c r="M29" s="21"/>
      <c r="N29" s="20"/>
      <c r="O29" s="21"/>
      <c r="P29" s="20">
        <f>$H29      +$J29      +$L29      +$N29</f>
        <v>2051000</v>
      </c>
      <c r="Q29" s="21">
        <f>$I29      +$K29      +$M29      +$O29</f>
        <v>1727710</v>
      </c>
      <c r="R29" s="22">
        <f>IF(($H29      =0),0,((($J29      -$H29      )/$H29      )*100))</f>
        <v>786.05769230769238</v>
      </c>
      <c r="S29" s="23">
        <f>IF(($I29      =0),0,((($K29      -$I29      )/$I29      )*100))</f>
        <v>44.207922541432559</v>
      </c>
      <c r="T29" s="22">
        <f>IF(($E29      =0),0,(($P29      /$E29      )*100))</f>
        <v>39.902723735408564</v>
      </c>
      <c r="U29" s="24">
        <f>IF(($E29      =0),0,(($Q29      /$E29      )*100))</f>
        <v>33.613035019455253</v>
      </c>
      <c r="V29" s="20">
        <v>0</v>
      </c>
      <c r="W29" s="21">
        <v>0</v>
      </c>
    </row>
    <row r="30" spans="1:23" ht="12.95" customHeight="1" x14ac:dyDescent="0.25">
      <c r="A30" s="25" t="s">
        <v>42</v>
      </c>
      <c r="B30" s="26">
        <f>SUM(B26:B29)</f>
        <v>2374014000</v>
      </c>
      <c r="C30" s="26">
        <f>SUM(C26:C29)</f>
        <v>0</v>
      </c>
      <c r="D30" s="26"/>
      <c r="E30" s="26">
        <f>$B30      +$C30      +$D30</f>
        <v>2374014000</v>
      </c>
      <c r="F30" s="27">
        <f t="shared" ref="F30:O30" si="16">SUM(F26:F29)</f>
        <v>2374014000</v>
      </c>
      <c r="G30" s="28">
        <f t="shared" si="16"/>
        <v>931250000</v>
      </c>
      <c r="H30" s="27">
        <f t="shared" si="16"/>
        <v>139732000</v>
      </c>
      <c r="I30" s="28">
        <f t="shared" si="16"/>
        <v>46732946</v>
      </c>
      <c r="J30" s="27">
        <f t="shared" si="16"/>
        <v>418167000</v>
      </c>
      <c r="K30" s="28">
        <f t="shared" si="16"/>
        <v>201288800</v>
      </c>
      <c r="L30" s="27">
        <f t="shared" si="16"/>
        <v>0</v>
      </c>
      <c r="M30" s="28">
        <f t="shared" si="16"/>
        <v>0</v>
      </c>
      <c r="N30" s="27">
        <f t="shared" si="16"/>
        <v>0</v>
      </c>
      <c r="O30" s="28">
        <f t="shared" si="16"/>
        <v>0</v>
      </c>
      <c r="P30" s="27">
        <f>$H30      +$J30      +$L30      +$N30</f>
        <v>557899000</v>
      </c>
      <c r="Q30" s="28">
        <f>$I30      +$K30      +$M30      +$O30</f>
        <v>248021746</v>
      </c>
      <c r="R30" s="29">
        <f>IF(($H30      =0),0,((($J30      -$H30      )/$H30      )*100))</f>
        <v>199.26359030143416</v>
      </c>
      <c r="S30" s="30">
        <f>IF(($I30      =0),0,((($K30      -$I30      )/$I30      )*100))</f>
        <v>330.72140155683741</v>
      </c>
      <c r="T30" s="29">
        <f>IF($E30   =0,0,($P30   /$E30   )*100)</f>
        <v>23.500240520906786</v>
      </c>
      <c r="U30" s="31">
        <f>IF($E30   =0,0,($Q30   /$E30   )*100)</f>
        <v>10.447358187441186</v>
      </c>
      <c r="V30" s="27">
        <f>SUM(V26:V29)</f>
        <v>0</v>
      </c>
      <c r="W30" s="28">
        <f>SUM(W26:W29)</f>
        <v>0</v>
      </c>
    </row>
    <row r="31" spans="1:23" ht="12.95" customHeight="1" x14ac:dyDescent="0.25">
      <c r="A31" s="11" t="s">
        <v>55</v>
      </c>
      <c r="B31" s="32" t="s">
        <v>1</v>
      </c>
      <c r="C31" s="32"/>
      <c r="D31" s="32"/>
      <c r="E31" s="32"/>
      <c r="F31" s="33"/>
      <c r="G31" s="34"/>
      <c r="H31" s="33"/>
      <c r="I31" s="34"/>
      <c r="J31" s="33"/>
      <c r="K31" s="34"/>
      <c r="L31" s="33"/>
      <c r="M31" s="34"/>
      <c r="N31" s="33"/>
      <c r="O31" s="34"/>
      <c r="P31" s="33"/>
      <c r="Q31" s="34"/>
      <c r="R31" s="15"/>
      <c r="S31" s="16"/>
      <c r="T31" s="15"/>
      <c r="U31" s="17"/>
      <c r="V31" s="33"/>
      <c r="W31" s="34"/>
    </row>
    <row r="32" spans="1:23" ht="12.95" customHeight="1" x14ac:dyDescent="0.25">
      <c r="A32" s="18" t="s">
        <v>56</v>
      </c>
      <c r="B32" s="19">
        <v>66976000</v>
      </c>
      <c r="C32" s="19">
        <v>0</v>
      </c>
      <c r="D32" s="19"/>
      <c r="E32" s="19">
        <f>$B32      +$C32      +$D32</f>
        <v>66976000</v>
      </c>
      <c r="F32" s="20">
        <v>66976000</v>
      </c>
      <c r="G32" s="21">
        <v>45371000</v>
      </c>
      <c r="H32" s="20">
        <v>23750000</v>
      </c>
      <c r="I32" s="21">
        <v>11579104</v>
      </c>
      <c r="J32" s="20">
        <v>15402000</v>
      </c>
      <c r="K32" s="21">
        <v>17096821</v>
      </c>
      <c r="L32" s="20"/>
      <c r="M32" s="21"/>
      <c r="N32" s="20"/>
      <c r="O32" s="21"/>
      <c r="P32" s="20">
        <f>$H32      +$J32      +$L32      +$N32</f>
        <v>39152000</v>
      </c>
      <c r="Q32" s="21">
        <f>$I32      +$K32      +$M32      +$O32</f>
        <v>28675925</v>
      </c>
      <c r="R32" s="22">
        <f>IF(($H32      =0),0,((($J32      -$H32      )/$H32      )*100))</f>
        <v>-35.149473684210527</v>
      </c>
      <c r="S32" s="23">
        <f>IF(($I32      =0),0,((($K32      -$I32      )/$I32      )*100))</f>
        <v>47.652365847996528</v>
      </c>
      <c r="T32" s="22">
        <f>IF(($E32      =0),0,(($P32      /$E32      )*100))</f>
        <v>58.456760630673678</v>
      </c>
      <c r="U32" s="24">
        <f>IF(($E32      =0),0,(($Q32      /$E32      )*100))</f>
        <v>42.815224856665075</v>
      </c>
      <c r="V32" s="20">
        <v>0</v>
      </c>
      <c r="W32" s="21">
        <v>0</v>
      </c>
    </row>
    <row r="33" spans="1:23" ht="12.95" customHeight="1" x14ac:dyDescent="0.25">
      <c r="A33" s="25" t="s">
        <v>42</v>
      </c>
      <c r="B33" s="26">
        <f>B32</f>
        <v>66976000</v>
      </c>
      <c r="C33" s="26">
        <f>C32</f>
        <v>0</v>
      </c>
      <c r="D33" s="26"/>
      <c r="E33" s="26">
        <f>$B33      +$C33      +$D33</f>
        <v>66976000</v>
      </c>
      <c r="F33" s="27">
        <f t="shared" ref="F33:O33" si="17">F32</f>
        <v>66976000</v>
      </c>
      <c r="G33" s="28">
        <f t="shared" si="17"/>
        <v>45371000</v>
      </c>
      <c r="H33" s="27">
        <f t="shared" si="17"/>
        <v>23750000</v>
      </c>
      <c r="I33" s="28">
        <f t="shared" si="17"/>
        <v>11579104</v>
      </c>
      <c r="J33" s="27">
        <f t="shared" si="17"/>
        <v>15402000</v>
      </c>
      <c r="K33" s="28">
        <f t="shared" si="17"/>
        <v>17096821</v>
      </c>
      <c r="L33" s="27">
        <f t="shared" si="17"/>
        <v>0</v>
      </c>
      <c r="M33" s="28">
        <f t="shared" si="17"/>
        <v>0</v>
      </c>
      <c r="N33" s="27">
        <f t="shared" si="17"/>
        <v>0</v>
      </c>
      <c r="O33" s="28">
        <f t="shared" si="17"/>
        <v>0</v>
      </c>
      <c r="P33" s="27">
        <f>$H33      +$J33      +$L33      +$N33</f>
        <v>39152000</v>
      </c>
      <c r="Q33" s="28">
        <f>$I33      +$K33      +$M33      +$O33</f>
        <v>28675925</v>
      </c>
      <c r="R33" s="29">
        <f>IF(($H33      =0),0,((($J33      -$H33      )/$H33      )*100))</f>
        <v>-35.149473684210527</v>
      </c>
      <c r="S33" s="30">
        <f>IF(($I33      =0),0,((($K33      -$I33      )/$I33      )*100))</f>
        <v>47.652365847996528</v>
      </c>
      <c r="T33" s="29">
        <f>IF($E33   =0,0,($P33   /$E33   )*100)</f>
        <v>58.456760630673678</v>
      </c>
      <c r="U33" s="31">
        <f>IF($E33   =0,0,($Q33   /$E33   )*100)</f>
        <v>42.815224856665075</v>
      </c>
      <c r="V33" s="27">
        <f>V32</f>
        <v>0</v>
      </c>
      <c r="W33" s="28">
        <f>W32</f>
        <v>0</v>
      </c>
    </row>
    <row r="34" spans="1:23" ht="12.95" customHeight="1" x14ac:dyDescent="0.25">
      <c r="A34" s="11" t="s">
        <v>57</v>
      </c>
      <c r="B34" s="32" t="s">
        <v>1</v>
      </c>
      <c r="C34" s="32"/>
      <c r="D34" s="32"/>
      <c r="E34" s="32"/>
      <c r="F34" s="33"/>
      <c r="G34" s="34"/>
      <c r="H34" s="33"/>
      <c r="I34" s="34"/>
      <c r="J34" s="33"/>
      <c r="K34" s="34"/>
      <c r="L34" s="33"/>
      <c r="M34" s="34"/>
      <c r="N34" s="33"/>
      <c r="O34" s="34"/>
      <c r="P34" s="33"/>
      <c r="Q34" s="34"/>
      <c r="R34" s="15"/>
      <c r="S34" s="16"/>
      <c r="T34" s="15"/>
      <c r="U34" s="17"/>
      <c r="V34" s="33"/>
      <c r="W34" s="34"/>
    </row>
    <row r="35" spans="1:23" ht="12.95" customHeight="1" x14ac:dyDescent="0.25">
      <c r="A35" s="18" t="s">
        <v>58</v>
      </c>
      <c r="B35" s="19">
        <v>130148000</v>
      </c>
      <c r="C35" s="19">
        <v>0</v>
      </c>
      <c r="D35" s="19"/>
      <c r="E35" s="19">
        <f t="shared" ref="E35:E40" si="18">$B35      +$C35      +$D35</f>
        <v>130148000</v>
      </c>
      <c r="F35" s="20">
        <v>130148000</v>
      </c>
      <c r="G35" s="21">
        <v>81732000</v>
      </c>
      <c r="H35" s="20">
        <v>23481000</v>
      </c>
      <c r="I35" s="21">
        <v>8126523</v>
      </c>
      <c r="J35" s="20">
        <v>37374000</v>
      </c>
      <c r="K35" s="21">
        <v>31946952</v>
      </c>
      <c r="L35" s="20"/>
      <c r="M35" s="21"/>
      <c r="N35" s="20"/>
      <c r="O35" s="21"/>
      <c r="P35" s="20">
        <f t="shared" ref="P35:P40" si="19">$H35      +$J35      +$L35      +$N35</f>
        <v>60855000</v>
      </c>
      <c r="Q35" s="21">
        <f t="shared" ref="Q35:Q40" si="20">$I35      +$K35      +$M35      +$O35</f>
        <v>40073475</v>
      </c>
      <c r="R35" s="22">
        <f t="shared" ref="R35:R40" si="21">IF(($H35      =0),0,((($J35      -$H35      )/$H35      )*100))</f>
        <v>59.166986073846942</v>
      </c>
      <c r="S35" s="23">
        <f t="shared" ref="S35:S40" si="22">IF(($I35      =0),0,((($K35      -$I35      )/$I35      )*100))</f>
        <v>293.11956663384819</v>
      </c>
      <c r="T35" s="22">
        <f t="shared" ref="T35:T39" si="23">IF(($E35      =0),0,(($P35      /$E35      )*100))</f>
        <v>46.758305928635089</v>
      </c>
      <c r="U35" s="24">
        <f t="shared" ref="U35:U39" si="24">IF(($E35      =0),0,(($Q35      /$E35      )*100))</f>
        <v>30.79069597688785</v>
      </c>
      <c r="V35" s="20">
        <v>0</v>
      </c>
      <c r="W35" s="21">
        <v>0</v>
      </c>
    </row>
    <row r="36" spans="1:23" ht="12.95" customHeight="1" x14ac:dyDescent="0.25">
      <c r="A36" s="18" t="s">
        <v>59</v>
      </c>
      <c r="B36" s="19">
        <v>106054000</v>
      </c>
      <c r="C36" s="19">
        <v>0</v>
      </c>
      <c r="D36" s="19"/>
      <c r="E36" s="19">
        <f t="shared" si="18"/>
        <v>106054000</v>
      </c>
      <c r="F36" s="20">
        <v>106054000</v>
      </c>
      <c r="G36" s="21">
        <v>0</v>
      </c>
      <c r="H36" s="20"/>
      <c r="I36" s="21"/>
      <c r="J36" s="20"/>
      <c r="K36" s="21"/>
      <c r="L36" s="20"/>
      <c r="M36" s="21"/>
      <c r="N36" s="20"/>
      <c r="O36" s="21"/>
      <c r="P36" s="20">
        <f t="shared" si="19"/>
        <v>0</v>
      </c>
      <c r="Q36" s="21">
        <f t="shared" si="20"/>
        <v>0</v>
      </c>
      <c r="R36" s="22">
        <f t="shared" si="21"/>
        <v>0</v>
      </c>
      <c r="S36" s="23">
        <f t="shared" si="22"/>
        <v>0</v>
      </c>
      <c r="T36" s="22">
        <f t="shared" si="23"/>
        <v>0</v>
      </c>
      <c r="U36" s="24">
        <f t="shared" si="24"/>
        <v>0</v>
      </c>
      <c r="V36" s="20">
        <v>0</v>
      </c>
      <c r="W36" s="21">
        <v>0</v>
      </c>
    </row>
    <row r="37" spans="1:23" ht="12.95" customHeight="1" x14ac:dyDescent="0.25">
      <c r="A37" s="18" t="s">
        <v>60</v>
      </c>
      <c r="B37" s="19">
        <v>0</v>
      </c>
      <c r="C37" s="19">
        <v>0</v>
      </c>
      <c r="D37" s="19"/>
      <c r="E37" s="19">
        <f t="shared" si="18"/>
        <v>0</v>
      </c>
      <c r="F37" s="20">
        <v>0</v>
      </c>
      <c r="G37" s="21">
        <v>0</v>
      </c>
      <c r="H37" s="20"/>
      <c r="I37" s="21"/>
      <c r="J37" s="20"/>
      <c r="K37" s="21"/>
      <c r="L37" s="20"/>
      <c r="M37" s="21"/>
      <c r="N37" s="20"/>
      <c r="O37" s="21"/>
      <c r="P37" s="20">
        <f t="shared" si="19"/>
        <v>0</v>
      </c>
      <c r="Q37" s="21">
        <f t="shared" si="20"/>
        <v>0</v>
      </c>
      <c r="R37" s="22">
        <f t="shared" si="21"/>
        <v>0</v>
      </c>
      <c r="S37" s="23">
        <f t="shared" si="22"/>
        <v>0</v>
      </c>
      <c r="T37" s="22">
        <f t="shared" si="23"/>
        <v>0</v>
      </c>
      <c r="U37" s="24">
        <f t="shared" si="24"/>
        <v>0</v>
      </c>
      <c r="V37" s="20">
        <v>0</v>
      </c>
      <c r="W37" s="21" t="s">
        <v>1</v>
      </c>
    </row>
    <row r="38" spans="1:23" ht="12.95" customHeight="1" x14ac:dyDescent="0.25">
      <c r="A38" s="18" t="s">
        <v>61</v>
      </c>
      <c r="B38" s="19">
        <v>42000000</v>
      </c>
      <c r="C38" s="19">
        <v>0</v>
      </c>
      <c r="D38" s="19"/>
      <c r="E38" s="19">
        <f t="shared" si="18"/>
        <v>42000000</v>
      </c>
      <c r="F38" s="20">
        <v>42000000</v>
      </c>
      <c r="G38" s="21">
        <v>23000000</v>
      </c>
      <c r="H38" s="20"/>
      <c r="I38" s="21">
        <v>193618</v>
      </c>
      <c r="J38" s="20">
        <v>11453000</v>
      </c>
      <c r="K38" s="21">
        <v>8944457</v>
      </c>
      <c r="L38" s="20"/>
      <c r="M38" s="21"/>
      <c r="N38" s="20"/>
      <c r="O38" s="21"/>
      <c r="P38" s="20">
        <f t="shared" si="19"/>
        <v>11453000</v>
      </c>
      <c r="Q38" s="21">
        <f t="shared" si="20"/>
        <v>9138075</v>
      </c>
      <c r="R38" s="22">
        <f t="shared" si="21"/>
        <v>0</v>
      </c>
      <c r="S38" s="23">
        <f t="shared" si="22"/>
        <v>4519.6412523628996</v>
      </c>
      <c r="T38" s="22">
        <f t="shared" si="23"/>
        <v>27.269047619047619</v>
      </c>
      <c r="U38" s="24">
        <f t="shared" si="24"/>
        <v>21.757321428571426</v>
      </c>
      <c r="V38" s="20">
        <v>0</v>
      </c>
      <c r="W38" s="21">
        <v>0</v>
      </c>
    </row>
    <row r="39" spans="1:23" ht="12.95" customHeight="1" x14ac:dyDescent="0.25">
      <c r="A39" s="18" t="s">
        <v>62</v>
      </c>
      <c r="B39" s="19">
        <v>0</v>
      </c>
      <c r="C39" s="19">
        <v>0</v>
      </c>
      <c r="D39" s="19"/>
      <c r="E39" s="19">
        <f t="shared" si="18"/>
        <v>0</v>
      </c>
      <c r="F39" s="20">
        <v>0</v>
      </c>
      <c r="G39" s="21">
        <v>0</v>
      </c>
      <c r="H39" s="20"/>
      <c r="I39" s="21"/>
      <c r="J39" s="20"/>
      <c r="K39" s="21"/>
      <c r="L39" s="20"/>
      <c r="M39" s="21"/>
      <c r="N39" s="20"/>
      <c r="O39" s="21"/>
      <c r="P39" s="20">
        <f t="shared" si="19"/>
        <v>0</v>
      </c>
      <c r="Q39" s="21">
        <f t="shared" si="20"/>
        <v>0</v>
      </c>
      <c r="R39" s="22">
        <f t="shared" si="21"/>
        <v>0</v>
      </c>
      <c r="S39" s="23">
        <f t="shared" si="22"/>
        <v>0</v>
      </c>
      <c r="T39" s="22">
        <f t="shared" si="23"/>
        <v>0</v>
      </c>
      <c r="U39" s="24">
        <f t="shared" si="24"/>
        <v>0</v>
      </c>
      <c r="V39" s="20">
        <v>0</v>
      </c>
      <c r="W39" s="21" t="s">
        <v>1</v>
      </c>
    </row>
    <row r="40" spans="1:23" ht="12.95" customHeight="1" x14ac:dyDescent="0.25">
      <c r="A40" s="25" t="s">
        <v>42</v>
      </c>
      <c r="B40" s="26">
        <f>SUM(B35:B39)</f>
        <v>278202000</v>
      </c>
      <c r="C40" s="26">
        <f>SUM(C35:C39)</f>
        <v>0</v>
      </c>
      <c r="D40" s="26"/>
      <c r="E40" s="26">
        <f t="shared" si="18"/>
        <v>278202000</v>
      </c>
      <c r="F40" s="27">
        <f t="shared" ref="F40:O40" si="25">SUM(F35:F39)</f>
        <v>278202000</v>
      </c>
      <c r="G40" s="28">
        <f t="shared" si="25"/>
        <v>104732000</v>
      </c>
      <c r="H40" s="27">
        <f t="shared" si="25"/>
        <v>23481000</v>
      </c>
      <c r="I40" s="28">
        <f t="shared" si="25"/>
        <v>8320141</v>
      </c>
      <c r="J40" s="27">
        <f t="shared" si="25"/>
        <v>48827000</v>
      </c>
      <c r="K40" s="28">
        <f t="shared" si="25"/>
        <v>40891409</v>
      </c>
      <c r="L40" s="27">
        <f t="shared" si="25"/>
        <v>0</v>
      </c>
      <c r="M40" s="28">
        <f t="shared" si="25"/>
        <v>0</v>
      </c>
      <c r="N40" s="27">
        <f t="shared" si="25"/>
        <v>0</v>
      </c>
      <c r="O40" s="28">
        <f t="shared" si="25"/>
        <v>0</v>
      </c>
      <c r="P40" s="27">
        <f t="shared" si="19"/>
        <v>72308000</v>
      </c>
      <c r="Q40" s="28">
        <f t="shared" si="20"/>
        <v>49211550</v>
      </c>
      <c r="R40" s="29">
        <f t="shared" si="21"/>
        <v>107.94259188279887</v>
      </c>
      <c r="S40" s="30">
        <f t="shared" si="22"/>
        <v>391.47495216727697</v>
      </c>
      <c r="T40" s="29">
        <f>IF((+$E35+$E38) =0,0,(P40   /(+$E35+$E38) )*100)</f>
        <v>42.003392429769733</v>
      </c>
      <c r="U40" s="31">
        <f>IF((+$E35+$E38) =0,0,(Q40   /(+$E35+$E38) )*100)</f>
        <v>28.586768362107023</v>
      </c>
      <c r="V40" s="27">
        <f>SUM(V35:V39)</f>
        <v>0</v>
      </c>
      <c r="W40" s="28">
        <f>SUM(W35:W39)</f>
        <v>0</v>
      </c>
    </row>
    <row r="41" spans="1:23" ht="12.95" customHeight="1" x14ac:dyDescent="0.25">
      <c r="A41" s="11" t="s">
        <v>63</v>
      </c>
      <c r="B41" s="32" t="s">
        <v>1</v>
      </c>
      <c r="C41" s="32"/>
      <c r="D41" s="32"/>
      <c r="E41" s="32"/>
      <c r="F41" s="33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15"/>
      <c r="S41" s="16"/>
      <c r="T41" s="15"/>
      <c r="U41" s="17"/>
      <c r="V41" s="33"/>
      <c r="W41" s="34"/>
    </row>
    <row r="42" spans="1:23" ht="12.95" customHeight="1" x14ac:dyDescent="0.25">
      <c r="A42" s="18" t="s">
        <v>64</v>
      </c>
      <c r="B42" s="19">
        <v>0</v>
      </c>
      <c r="C42" s="19">
        <v>0</v>
      </c>
      <c r="D42" s="19"/>
      <c r="E42" s="19">
        <f t="shared" ref="E42:E53" si="26">$B42      +$C42      +$D42</f>
        <v>0</v>
      </c>
      <c r="F42" s="20">
        <v>0</v>
      </c>
      <c r="G42" s="21">
        <v>0</v>
      </c>
      <c r="H42" s="20"/>
      <c r="I42" s="21"/>
      <c r="J42" s="20"/>
      <c r="K42" s="21"/>
      <c r="L42" s="20"/>
      <c r="M42" s="21"/>
      <c r="N42" s="20"/>
      <c r="O42" s="21"/>
      <c r="P42" s="20">
        <f t="shared" ref="P42:P53" si="27">$H42      +$J42      +$L42      +$N42</f>
        <v>0</v>
      </c>
      <c r="Q42" s="21">
        <f t="shared" ref="Q42:Q53" si="28">$I42      +$K42      +$M42      +$O42</f>
        <v>0</v>
      </c>
      <c r="R42" s="22">
        <f t="shared" ref="R42:R53" si="29">IF(($H42      =0),0,((($J42      -$H42      )/$H42      )*100))</f>
        <v>0</v>
      </c>
      <c r="S42" s="23">
        <f t="shared" ref="S42:S53" si="30">IF(($I42      =0),0,((($K42      -$I42      )/$I42      )*100))</f>
        <v>0</v>
      </c>
      <c r="T42" s="22">
        <f t="shared" ref="T42:T52" si="31">IF(($E42      =0),0,(($P42      /$E42      )*100))</f>
        <v>0</v>
      </c>
      <c r="U42" s="24">
        <f t="shared" ref="U42:U52" si="32">IF(($E42      =0),0,(($Q42      /$E42      )*100))</f>
        <v>0</v>
      </c>
      <c r="V42" s="20">
        <v>0</v>
      </c>
      <c r="W42" s="21" t="s">
        <v>1</v>
      </c>
    </row>
    <row r="43" spans="1:23" ht="12.95" customHeight="1" x14ac:dyDescent="0.25">
      <c r="A43" s="18" t="s">
        <v>65</v>
      </c>
      <c r="B43" s="19">
        <v>0</v>
      </c>
      <c r="C43" s="19">
        <v>0</v>
      </c>
      <c r="D43" s="19"/>
      <c r="E43" s="19">
        <f t="shared" si="26"/>
        <v>0</v>
      </c>
      <c r="F43" s="20">
        <v>0</v>
      </c>
      <c r="G43" s="21">
        <v>0</v>
      </c>
      <c r="H43" s="20"/>
      <c r="I43" s="21"/>
      <c r="J43" s="20"/>
      <c r="K43" s="21"/>
      <c r="L43" s="20"/>
      <c r="M43" s="21"/>
      <c r="N43" s="20"/>
      <c r="O43" s="21"/>
      <c r="P43" s="20">
        <f t="shared" si="27"/>
        <v>0</v>
      </c>
      <c r="Q43" s="21">
        <f t="shared" si="28"/>
        <v>0</v>
      </c>
      <c r="R43" s="22">
        <f t="shared" si="29"/>
        <v>0</v>
      </c>
      <c r="S43" s="23">
        <f t="shared" si="30"/>
        <v>0</v>
      </c>
      <c r="T43" s="22">
        <f t="shared" si="31"/>
        <v>0</v>
      </c>
      <c r="U43" s="24">
        <f t="shared" si="32"/>
        <v>0</v>
      </c>
      <c r="V43" s="20">
        <v>0</v>
      </c>
      <c r="W43" s="21">
        <v>0</v>
      </c>
    </row>
    <row r="44" spans="1:23" ht="12.95" customHeight="1" x14ac:dyDescent="0.25">
      <c r="A44" s="18" t="s">
        <v>66</v>
      </c>
      <c r="B44" s="19">
        <v>437407000</v>
      </c>
      <c r="C44" s="19">
        <v>0</v>
      </c>
      <c r="D44" s="19"/>
      <c r="E44" s="19">
        <f t="shared" si="26"/>
        <v>437407000</v>
      </c>
      <c r="F44" s="20">
        <v>437407000</v>
      </c>
      <c r="G44" s="21">
        <v>0</v>
      </c>
      <c r="H44" s="20"/>
      <c r="I44" s="21"/>
      <c r="J44" s="20"/>
      <c r="K44" s="21"/>
      <c r="L44" s="20"/>
      <c r="M44" s="21"/>
      <c r="N44" s="20"/>
      <c r="O44" s="21"/>
      <c r="P44" s="20">
        <f t="shared" si="27"/>
        <v>0</v>
      </c>
      <c r="Q44" s="21">
        <f t="shared" si="28"/>
        <v>0</v>
      </c>
      <c r="R44" s="22">
        <f t="shared" si="29"/>
        <v>0</v>
      </c>
      <c r="S44" s="23">
        <f t="shared" si="30"/>
        <v>0</v>
      </c>
      <c r="T44" s="22">
        <f t="shared" si="31"/>
        <v>0</v>
      </c>
      <c r="U44" s="24">
        <f t="shared" si="32"/>
        <v>0</v>
      </c>
      <c r="V44" s="20">
        <v>0</v>
      </c>
      <c r="W44" s="21">
        <v>0</v>
      </c>
    </row>
    <row r="45" spans="1:23" ht="12.95" customHeight="1" x14ac:dyDescent="0.25">
      <c r="A45" s="18" t="s">
        <v>67</v>
      </c>
      <c r="B45" s="19">
        <v>0</v>
      </c>
      <c r="C45" s="19">
        <v>0</v>
      </c>
      <c r="D45" s="19"/>
      <c r="E45" s="19">
        <f t="shared" si="26"/>
        <v>0</v>
      </c>
      <c r="F45" s="20">
        <v>0</v>
      </c>
      <c r="G45" s="21">
        <v>0</v>
      </c>
      <c r="H45" s="20"/>
      <c r="I45" s="21"/>
      <c r="J45" s="20"/>
      <c r="K45" s="21"/>
      <c r="L45" s="20"/>
      <c r="M45" s="21"/>
      <c r="N45" s="20"/>
      <c r="O45" s="21"/>
      <c r="P45" s="20">
        <f t="shared" si="27"/>
        <v>0</v>
      </c>
      <c r="Q45" s="21">
        <f t="shared" si="28"/>
        <v>0</v>
      </c>
      <c r="R45" s="22">
        <f t="shared" si="29"/>
        <v>0</v>
      </c>
      <c r="S45" s="23">
        <f t="shared" si="30"/>
        <v>0</v>
      </c>
      <c r="T45" s="22">
        <f t="shared" si="31"/>
        <v>0</v>
      </c>
      <c r="U45" s="24">
        <f t="shared" si="32"/>
        <v>0</v>
      </c>
      <c r="V45" s="20">
        <v>0</v>
      </c>
      <c r="W45" s="21" t="s">
        <v>1</v>
      </c>
    </row>
    <row r="46" spans="1:23" ht="12.95" customHeight="1" x14ac:dyDescent="0.25">
      <c r="A46" s="18" t="s">
        <v>68</v>
      </c>
      <c r="B46" s="19">
        <v>0</v>
      </c>
      <c r="C46" s="19">
        <v>0</v>
      </c>
      <c r="D46" s="19"/>
      <c r="E46" s="19">
        <f t="shared" si="26"/>
        <v>0</v>
      </c>
      <c r="F46" s="20">
        <v>0</v>
      </c>
      <c r="G46" s="21">
        <v>0</v>
      </c>
      <c r="H46" s="20"/>
      <c r="I46" s="21"/>
      <c r="J46" s="20"/>
      <c r="K46" s="21"/>
      <c r="L46" s="20"/>
      <c r="M46" s="21"/>
      <c r="N46" s="20"/>
      <c r="O46" s="21"/>
      <c r="P46" s="20">
        <f t="shared" si="27"/>
        <v>0</v>
      </c>
      <c r="Q46" s="21">
        <f t="shared" si="28"/>
        <v>0</v>
      </c>
      <c r="R46" s="22">
        <f t="shared" si="29"/>
        <v>0</v>
      </c>
      <c r="S46" s="23">
        <f t="shared" si="30"/>
        <v>0</v>
      </c>
      <c r="T46" s="22">
        <f t="shared" si="31"/>
        <v>0</v>
      </c>
      <c r="U46" s="24">
        <f t="shared" si="32"/>
        <v>0</v>
      </c>
      <c r="V46" s="20">
        <v>0</v>
      </c>
      <c r="W46" s="21" t="s">
        <v>1</v>
      </c>
    </row>
    <row r="47" spans="1:23" ht="12.95" hidden="1" customHeight="1" x14ac:dyDescent="0.25">
      <c r="A47" s="18" t="s">
        <v>69</v>
      </c>
      <c r="B47" s="19">
        <v>0</v>
      </c>
      <c r="C47" s="19">
        <v>0</v>
      </c>
      <c r="D47" s="19"/>
      <c r="E47" s="19">
        <f t="shared" si="26"/>
        <v>0</v>
      </c>
      <c r="F47" s="20">
        <v>0</v>
      </c>
      <c r="G47" s="21">
        <v>0</v>
      </c>
      <c r="H47" s="20"/>
      <c r="I47" s="21"/>
      <c r="J47" s="20"/>
      <c r="K47" s="21"/>
      <c r="L47" s="20"/>
      <c r="M47" s="21"/>
      <c r="N47" s="20"/>
      <c r="O47" s="21"/>
      <c r="P47" s="20">
        <f t="shared" si="27"/>
        <v>0</v>
      </c>
      <c r="Q47" s="21">
        <f t="shared" si="28"/>
        <v>0</v>
      </c>
      <c r="R47" s="22">
        <f t="shared" si="29"/>
        <v>0</v>
      </c>
      <c r="S47" s="23">
        <f t="shared" si="30"/>
        <v>0</v>
      </c>
      <c r="T47" s="22">
        <f t="shared" si="31"/>
        <v>0</v>
      </c>
      <c r="U47" s="24">
        <f t="shared" si="32"/>
        <v>0</v>
      </c>
      <c r="V47" s="20">
        <v>0</v>
      </c>
      <c r="W47" s="21" t="s">
        <v>1</v>
      </c>
    </row>
    <row r="48" spans="1:23" ht="12.95" customHeight="1" x14ac:dyDescent="0.25">
      <c r="A48" s="18" t="s">
        <v>70</v>
      </c>
      <c r="B48" s="19">
        <v>0</v>
      </c>
      <c r="C48" s="19">
        <v>0</v>
      </c>
      <c r="D48" s="19"/>
      <c r="E48" s="19">
        <f t="shared" si="26"/>
        <v>0</v>
      </c>
      <c r="F48" s="20">
        <v>0</v>
      </c>
      <c r="G48" s="21">
        <v>0</v>
      </c>
      <c r="H48" s="20"/>
      <c r="I48" s="21"/>
      <c r="J48" s="20"/>
      <c r="K48" s="21"/>
      <c r="L48" s="20"/>
      <c r="M48" s="21"/>
      <c r="N48" s="20"/>
      <c r="O48" s="21"/>
      <c r="P48" s="20">
        <f t="shared" si="27"/>
        <v>0</v>
      </c>
      <c r="Q48" s="21">
        <f t="shared" si="28"/>
        <v>0</v>
      </c>
      <c r="R48" s="22">
        <f t="shared" si="29"/>
        <v>0</v>
      </c>
      <c r="S48" s="23">
        <f t="shared" si="30"/>
        <v>0</v>
      </c>
      <c r="T48" s="22">
        <f t="shared" si="31"/>
        <v>0</v>
      </c>
      <c r="U48" s="24">
        <f t="shared" si="32"/>
        <v>0</v>
      </c>
      <c r="V48" s="20">
        <v>0</v>
      </c>
      <c r="W48" s="21" t="s">
        <v>1</v>
      </c>
    </row>
    <row r="49" spans="1:23" ht="12.95" customHeight="1" x14ac:dyDescent="0.25">
      <c r="A49" s="18" t="s">
        <v>71</v>
      </c>
      <c r="B49" s="19">
        <v>0</v>
      </c>
      <c r="C49" s="19">
        <v>0</v>
      </c>
      <c r="D49" s="19"/>
      <c r="E49" s="19">
        <f t="shared" si="26"/>
        <v>0</v>
      </c>
      <c r="F49" s="20">
        <v>0</v>
      </c>
      <c r="G49" s="21">
        <v>0</v>
      </c>
      <c r="H49" s="20"/>
      <c r="I49" s="21"/>
      <c r="J49" s="20"/>
      <c r="K49" s="21"/>
      <c r="L49" s="20"/>
      <c r="M49" s="21"/>
      <c r="N49" s="20"/>
      <c r="O49" s="21"/>
      <c r="P49" s="20">
        <f t="shared" si="27"/>
        <v>0</v>
      </c>
      <c r="Q49" s="21">
        <f t="shared" si="28"/>
        <v>0</v>
      </c>
      <c r="R49" s="22">
        <f t="shared" si="29"/>
        <v>0</v>
      </c>
      <c r="S49" s="23">
        <f t="shared" si="30"/>
        <v>0</v>
      </c>
      <c r="T49" s="22">
        <f t="shared" si="31"/>
        <v>0</v>
      </c>
      <c r="U49" s="24">
        <f t="shared" si="32"/>
        <v>0</v>
      </c>
      <c r="V49" s="20">
        <v>0</v>
      </c>
      <c r="W49" s="21" t="s">
        <v>1</v>
      </c>
    </row>
    <row r="50" spans="1:23" ht="12.95" customHeight="1" x14ac:dyDescent="0.25">
      <c r="A50" s="18" t="s">
        <v>72</v>
      </c>
      <c r="B50" s="19">
        <v>0</v>
      </c>
      <c r="C50" s="19">
        <v>0</v>
      </c>
      <c r="D50" s="19"/>
      <c r="E50" s="19">
        <f t="shared" si="26"/>
        <v>0</v>
      </c>
      <c r="F50" s="20">
        <v>0</v>
      </c>
      <c r="G50" s="21">
        <v>0</v>
      </c>
      <c r="H50" s="20"/>
      <c r="I50" s="21"/>
      <c r="J50" s="20"/>
      <c r="K50" s="21"/>
      <c r="L50" s="20"/>
      <c r="M50" s="21"/>
      <c r="N50" s="20"/>
      <c r="O50" s="21"/>
      <c r="P50" s="20">
        <f t="shared" si="27"/>
        <v>0</v>
      </c>
      <c r="Q50" s="21">
        <f t="shared" si="28"/>
        <v>0</v>
      </c>
      <c r="R50" s="22">
        <f t="shared" si="29"/>
        <v>0</v>
      </c>
      <c r="S50" s="23">
        <f t="shared" si="30"/>
        <v>0</v>
      </c>
      <c r="T50" s="22">
        <f t="shared" si="31"/>
        <v>0</v>
      </c>
      <c r="U50" s="24">
        <f t="shared" si="32"/>
        <v>0</v>
      </c>
      <c r="V50" s="20">
        <v>0</v>
      </c>
      <c r="W50" s="21" t="s">
        <v>1</v>
      </c>
    </row>
    <row r="51" spans="1:23" ht="12.95" customHeight="1" x14ac:dyDescent="0.25">
      <c r="A51" s="18" t="s">
        <v>73</v>
      </c>
      <c r="B51" s="19">
        <v>172000000</v>
      </c>
      <c r="C51" s="19">
        <v>0</v>
      </c>
      <c r="D51" s="19"/>
      <c r="E51" s="19">
        <f t="shared" si="26"/>
        <v>172000000</v>
      </c>
      <c r="F51" s="20">
        <v>172000000</v>
      </c>
      <c r="G51" s="21">
        <v>120159000</v>
      </c>
      <c r="H51" s="20">
        <v>40140000</v>
      </c>
      <c r="I51" s="21">
        <v>953747</v>
      </c>
      <c r="J51" s="20">
        <v>44412000</v>
      </c>
      <c r="K51" s="21">
        <v>12532945</v>
      </c>
      <c r="L51" s="20"/>
      <c r="M51" s="21"/>
      <c r="N51" s="20"/>
      <c r="O51" s="21"/>
      <c r="P51" s="20">
        <f t="shared" si="27"/>
        <v>84552000</v>
      </c>
      <c r="Q51" s="21">
        <f t="shared" si="28"/>
        <v>13486692</v>
      </c>
      <c r="R51" s="22">
        <f t="shared" si="29"/>
        <v>10.642750373692078</v>
      </c>
      <c r="S51" s="23">
        <f t="shared" si="30"/>
        <v>1214.074382409591</v>
      </c>
      <c r="T51" s="22">
        <f t="shared" si="31"/>
        <v>49.158139534883723</v>
      </c>
      <c r="U51" s="24">
        <f t="shared" si="32"/>
        <v>7.8410999999999991</v>
      </c>
      <c r="V51" s="20">
        <v>0</v>
      </c>
      <c r="W51" s="21">
        <v>0</v>
      </c>
    </row>
    <row r="52" spans="1:23" ht="12.95" customHeight="1" x14ac:dyDescent="0.25">
      <c r="A52" s="18" t="s">
        <v>74</v>
      </c>
      <c r="B52" s="19">
        <v>34761000</v>
      </c>
      <c r="C52" s="19">
        <v>0</v>
      </c>
      <c r="D52" s="19"/>
      <c r="E52" s="19">
        <f t="shared" si="26"/>
        <v>34761000</v>
      </c>
      <c r="F52" s="20">
        <v>34761000</v>
      </c>
      <c r="G52" s="21">
        <v>0</v>
      </c>
      <c r="H52" s="20"/>
      <c r="I52" s="21"/>
      <c r="J52" s="20"/>
      <c r="K52" s="21"/>
      <c r="L52" s="20"/>
      <c r="M52" s="21"/>
      <c r="N52" s="20"/>
      <c r="O52" s="21"/>
      <c r="P52" s="20">
        <f t="shared" si="27"/>
        <v>0</v>
      </c>
      <c r="Q52" s="21">
        <f t="shared" si="28"/>
        <v>0</v>
      </c>
      <c r="R52" s="22">
        <f t="shared" si="29"/>
        <v>0</v>
      </c>
      <c r="S52" s="23">
        <f t="shared" si="30"/>
        <v>0</v>
      </c>
      <c r="T52" s="22">
        <f t="shared" si="31"/>
        <v>0</v>
      </c>
      <c r="U52" s="24">
        <f t="shared" si="32"/>
        <v>0</v>
      </c>
      <c r="V52" s="20">
        <v>0</v>
      </c>
      <c r="W52" s="21">
        <v>0</v>
      </c>
    </row>
    <row r="53" spans="1:23" ht="12.95" customHeight="1" x14ac:dyDescent="0.25">
      <c r="A53" s="25" t="s">
        <v>42</v>
      </c>
      <c r="B53" s="26">
        <f>SUM(B42:B52)</f>
        <v>644168000</v>
      </c>
      <c r="C53" s="26">
        <f>SUM(C42:C52)</f>
        <v>0</v>
      </c>
      <c r="D53" s="26"/>
      <c r="E53" s="26">
        <f t="shared" si="26"/>
        <v>644168000</v>
      </c>
      <c r="F53" s="27">
        <f t="shared" ref="F53:O53" si="33">SUM(F42:F52)</f>
        <v>644168000</v>
      </c>
      <c r="G53" s="28">
        <f t="shared" si="33"/>
        <v>120159000</v>
      </c>
      <c r="H53" s="27">
        <f t="shared" si="33"/>
        <v>40140000</v>
      </c>
      <c r="I53" s="28">
        <f t="shared" si="33"/>
        <v>953747</v>
      </c>
      <c r="J53" s="27">
        <f t="shared" si="33"/>
        <v>44412000</v>
      </c>
      <c r="K53" s="28">
        <f t="shared" si="33"/>
        <v>12532945</v>
      </c>
      <c r="L53" s="27">
        <f t="shared" si="33"/>
        <v>0</v>
      </c>
      <c r="M53" s="28">
        <f t="shared" si="33"/>
        <v>0</v>
      </c>
      <c r="N53" s="27">
        <f t="shared" si="33"/>
        <v>0</v>
      </c>
      <c r="O53" s="28">
        <f t="shared" si="33"/>
        <v>0</v>
      </c>
      <c r="P53" s="27">
        <f t="shared" si="27"/>
        <v>84552000</v>
      </c>
      <c r="Q53" s="28">
        <f t="shared" si="28"/>
        <v>13486692</v>
      </c>
      <c r="R53" s="29">
        <f t="shared" si="29"/>
        <v>10.642750373692078</v>
      </c>
      <c r="S53" s="30">
        <f t="shared" si="30"/>
        <v>1214.074382409591</v>
      </c>
      <c r="T53" s="29">
        <f>IF((+$E43+$E45+$E47+$E48+$E51) =0,0,(P53   /(+$E43+$E45+$E47+$E48+$E51) )*100)</f>
        <v>49.158139534883723</v>
      </c>
      <c r="U53" s="31">
        <f>IF((+$E43+$E45+$E47+$E48+$E51) =0,0,(Q53   /(+$E43+$E45+$E47+$E48+$E51) )*100)</f>
        <v>7.8410999999999991</v>
      </c>
      <c r="V53" s="27">
        <f>SUM(V42:V52)</f>
        <v>0</v>
      </c>
      <c r="W53" s="28">
        <f>SUM(W42:W52)</f>
        <v>0</v>
      </c>
    </row>
    <row r="54" spans="1:23" ht="12.95" customHeight="1" x14ac:dyDescent="0.25">
      <c r="A54" s="11" t="s">
        <v>75</v>
      </c>
      <c r="B54" s="32" t="s">
        <v>1</v>
      </c>
      <c r="C54" s="32"/>
      <c r="D54" s="32"/>
      <c r="E54" s="32"/>
      <c r="F54" s="33"/>
      <c r="G54" s="34"/>
      <c r="H54" s="33"/>
      <c r="I54" s="34"/>
      <c r="J54" s="33"/>
      <c r="K54" s="34"/>
      <c r="L54" s="33"/>
      <c r="M54" s="34"/>
      <c r="N54" s="33"/>
      <c r="O54" s="34"/>
      <c r="P54" s="33"/>
      <c r="Q54" s="34"/>
      <c r="R54" s="15"/>
      <c r="S54" s="16"/>
      <c r="T54" s="15"/>
      <c r="U54" s="17"/>
      <c r="V54" s="33"/>
      <c r="W54" s="34"/>
    </row>
    <row r="55" spans="1:23" ht="12.95" customHeight="1" x14ac:dyDescent="0.25">
      <c r="A55" s="35" t="s">
        <v>76</v>
      </c>
      <c r="B55" s="19">
        <v>0</v>
      </c>
      <c r="C55" s="19">
        <v>0</v>
      </c>
      <c r="D55" s="19"/>
      <c r="E55" s="19">
        <f>$B55      +$C55      +$D55</f>
        <v>0</v>
      </c>
      <c r="F55" s="20">
        <v>0</v>
      </c>
      <c r="G55" s="21">
        <v>0</v>
      </c>
      <c r="H55" s="20"/>
      <c r="I55" s="21"/>
      <c r="J55" s="20"/>
      <c r="K55" s="21"/>
      <c r="L55" s="20"/>
      <c r="M55" s="21"/>
      <c r="N55" s="20"/>
      <c r="O55" s="21"/>
      <c r="P55" s="20">
        <f>$H55      +$J55      +$L55      +$N55</f>
        <v>0</v>
      </c>
      <c r="Q55" s="21">
        <f>$I55      +$K55      +$M55      +$O55</f>
        <v>0</v>
      </c>
      <c r="R55" s="22">
        <f>IF(($H55      =0),0,((($J55      -$H55      )/$H55      )*100))</f>
        <v>0</v>
      </c>
      <c r="S55" s="23">
        <f>IF(($I55      =0),0,((($K55      -$I55      )/$I55      )*100))</f>
        <v>0</v>
      </c>
      <c r="T55" s="22">
        <f>IF(($E55      =0),0,(($P55      /$E55      )*100))</f>
        <v>0</v>
      </c>
      <c r="U55" s="24">
        <f>IF(($E55      =0),0,(($Q55      /$E55      )*100))</f>
        <v>0</v>
      </c>
      <c r="V55" s="20">
        <v>0</v>
      </c>
      <c r="W55" s="21" t="s">
        <v>1</v>
      </c>
    </row>
    <row r="56" spans="1:23" ht="12.95" customHeight="1" x14ac:dyDescent="0.25">
      <c r="A56" s="35" t="s">
        <v>77</v>
      </c>
      <c r="B56" s="19">
        <v>0</v>
      </c>
      <c r="C56" s="19">
        <v>0</v>
      </c>
      <c r="D56" s="19"/>
      <c r="E56" s="19">
        <f>$B56      +$C56      +$D56</f>
        <v>0</v>
      </c>
      <c r="F56" s="20">
        <v>0</v>
      </c>
      <c r="G56" s="21">
        <v>0</v>
      </c>
      <c r="H56" s="20"/>
      <c r="I56" s="21"/>
      <c r="J56" s="20"/>
      <c r="K56" s="21"/>
      <c r="L56" s="20"/>
      <c r="M56" s="21"/>
      <c r="N56" s="20"/>
      <c r="O56" s="21"/>
      <c r="P56" s="20">
        <f>$H56      +$J56      +$L56      +$N56</f>
        <v>0</v>
      </c>
      <c r="Q56" s="21">
        <f>$I56      +$K56      +$M56      +$O56</f>
        <v>0</v>
      </c>
      <c r="R56" s="22">
        <f>IF(($H56      =0),0,((($J56      -$H56      )/$H56      )*100))</f>
        <v>0</v>
      </c>
      <c r="S56" s="23">
        <f>IF(($I56      =0),0,((($K56      -$I56      )/$I56      )*100))</f>
        <v>0</v>
      </c>
      <c r="T56" s="22">
        <f>IF(($E56      =0),0,(($P56      /$E56      )*100))</f>
        <v>0</v>
      </c>
      <c r="U56" s="24">
        <f>IF(($E56      =0),0,(($Q56      /$E56      )*100))</f>
        <v>0</v>
      </c>
      <c r="V56" s="20">
        <v>0</v>
      </c>
      <c r="W56" s="21" t="s">
        <v>1</v>
      </c>
    </row>
    <row r="57" spans="1:23" ht="12.95" hidden="1" customHeight="1" x14ac:dyDescent="0.25">
      <c r="A57" s="35" t="s">
        <v>78</v>
      </c>
      <c r="B57" s="19">
        <v>0</v>
      </c>
      <c r="C57" s="19">
        <v>0</v>
      </c>
      <c r="D57" s="19"/>
      <c r="E57" s="19">
        <f>$B57      +$C57      +$D57</f>
        <v>0</v>
      </c>
      <c r="F57" s="20">
        <v>0</v>
      </c>
      <c r="G57" s="21">
        <v>0</v>
      </c>
      <c r="H57" s="20"/>
      <c r="I57" s="21"/>
      <c r="J57" s="20"/>
      <c r="K57" s="21"/>
      <c r="L57" s="20"/>
      <c r="M57" s="21"/>
      <c r="N57" s="20"/>
      <c r="O57" s="21"/>
      <c r="P57" s="20">
        <f>$H57      +$J57      +$L57      +$N57</f>
        <v>0</v>
      </c>
      <c r="Q57" s="21">
        <f>$I57      +$K57      +$M57      +$O57</f>
        <v>0</v>
      </c>
      <c r="R57" s="22">
        <f>IF(($H57      =0),0,((($J57      -$H57      )/$H57      )*100))</f>
        <v>0</v>
      </c>
      <c r="S57" s="23">
        <f>IF(($I57      =0),0,((($K57      -$I57      )/$I57      )*100))</f>
        <v>0</v>
      </c>
      <c r="T57" s="22">
        <f>IF(($E57      =0),0,(($P57      /$E57      )*100))</f>
        <v>0</v>
      </c>
      <c r="U57" s="24">
        <f>IF(($E57      =0),0,(($Q57      /$E57      )*100))</f>
        <v>0</v>
      </c>
      <c r="V57" s="20">
        <v>0</v>
      </c>
      <c r="W57" s="21" t="s">
        <v>1</v>
      </c>
    </row>
    <row r="58" spans="1:23" ht="12.95" hidden="1" customHeight="1" x14ac:dyDescent="0.25">
      <c r="A58" s="18" t="s">
        <v>79</v>
      </c>
      <c r="B58" s="19">
        <v>0</v>
      </c>
      <c r="C58" s="19">
        <v>0</v>
      </c>
      <c r="D58" s="19"/>
      <c r="E58" s="19">
        <f>$B58      +$C58      +$D58</f>
        <v>0</v>
      </c>
      <c r="F58" s="20">
        <v>0</v>
      </c>
      <c r="G58" s="21">
        <v>0</v>
      </c>
      <c r="H58" s="20"/>
      <c r="I58" s="21"/>
      <c r="J58" s="20"/>
      <c r="K58" s="21"/>
      <c r="L58" s="20"/>
      <c r="M58" s="21"/>
      <c r="N58" s="20"/>
      <c r="O58" s="21"/>
      <c r="P58" s="20">
        <f>$H58      +$J58      +$L58      +$N58</f>
        <v>0</v>
      </c>
      <c r="Q58" s="21">
        <f>$I58      +$K58      +$M58      +$O58</f>
        <v>0</v>
      </c>
      <c r="R58" s="22">
        <f>IF(($H58      =0),0,((($J58      -$H58      )/$H58      )*100))</f>
        <v>0</v>
      </c>
      <c r="S58" s="23">
        <f>IF(($I58      =0),0,((($K58      -$I58      )/$I58      )*100))</f>
        <v>0</v>
      </c>
      <c r="T58" s="22">
        <f>IF(($E58      =0),0,(($P58      /$E58      )*100))</f>
        <v>0</v>
      </c>
      <c r="U58" s="24">
        <f>IF(($E58      =0),0,(($Q58      /$E58      )*100))</f>
        <v>0</v>
      </c>
      <c r="V58" s="20">
        <v>0</v>
      </c>
      <c r="W58" s="21" t="s">
        <v>1</v>
      </c>
    </row>
    <row r="59" spans="1:23" ht="12.95" customHeight="1" x14ac:dyDescent="0.25">
      <c r="A59" s="36" t="s">
        <v>42</v>
      </c>
      <c r="B59" s="37">
        <f>SUM(B55:B58)</f>
        <v>0</v>
      </c>
      <c r="C59" s="37">
        <f>SUM(C55:C58)</f>
        <v>0</v>
      </c>
      <c r="D59" s="37"/>
      <c r="E59" s="37">
        <f>$B59      +$C59      +$D59</f>
        <v>0</v>
      </c>
      <c r="F59" s="38">
        <f t="shared" ref="F59:O59" si="34">SUM(F55:F58)</f>
        <v>0</v>
      </c>
      <c r="G59" s="39">
        <f t="shared" si="34"/>
        <v>0</v>
      </c>
      <c r="H59" s="38">
        <f t="shared" si="34"/>
        <v>0</v>
      </c>
      <c r="I59" s="39">
        <f t="shared" si="34"/>
        <v>0</v>
      </c>
      <c r="J59" s="38">
        <f t="shared" si="34"/>
        <v>0</v>
      </c>
      <c r="K59" s="39">
        <f t="shared" si="34"/>
        <v>0</v>
      </c>
      <c r="L59" s="38">
        <f t="shared" si="34"/>
        <v>0</v>
      </c>
      <c r="M59" s="39">
        <f t="shared" si="34"/>
        <v>0</v>
      </c>
      <c r="N59" s="38">
        <f t="shared" si="34"/>
        <v>0</v>
      </c>
      <c r="O59" s="39">
        <f t="shared" si="34"/>
        <v>0</v>
      </c>
      <c r="P59" s="38">
        <f>$H59      +$J59      +$L59      +$N59</f>
        <v>0</v>
      </c>
      <c r="Q59" s="39">
        <f>$I59      +$K59      +$M59      +$O59</f>
        <v>0</v>
      </c>
      <c r="R59" s="40">
        <f>IF(($H59      =0),0,((($J59      -$H59      )/$H59      )*100))</f>
        <v>0</v>
      </c>
      <c r="S59" s="41">
        <f>IF(($I59      =0),0,((($K59      -$I59      )/$I59      )*100))</f>
        <v>0</v>
      </c>
      <c r="T59" s="40">
        <f>IF($E59   =0,0,($P59   /$E59   )*100)</f>
        <v>0</v>
      </c>
      <c r="U59" s="42">
        <f>IF($E59   =0,0,($Q59   /$E59   )*100)</f>
        <v>0</v>
      </c>
      <c r="V59" s="38">
        <f>SUM(V55:V58)</f>
        <v>0</v>
      </c>
      <c r="W59" s="39" t="s">
        <v>1</v>
      </c>
    </row>
    <row r="60" spans="1:23" ht="12.95" customHeight="1" x14ac:dyDescent="0.25">
      <c r="A60" s="11" t="s">
        <v>80</v>
      </c>
      <c r="B60" s="32" t="s">
        <v>1</v>
      </c>
      <c r="C60" s="32"/>
      <c r="D60" s="32"/>
      <c r="E60" s="32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15"/>
      <c r="S60" s="16"/>
      <c r="T60" s="15"/>
      <c r="U60" s="17"/>
      <c r="V60" s="33"/>
      <c r="W60" s="34"/>
    </row>
    <row r="61" spans="1:23" ht="12.95" customHeight="1" x14ac:dyDescent="0.25">
      <c r="A61" s="18" t="s">
        <v>81</v>
      </c>
      <c r="B61" s="19">
        <v>0</v>
      </c>
      <c r="C61" s="19">
        <v>0</v>
      </c>
      <c r="D61" s="19"/>
      <c r="E61" s="19">
        <f t="shared" ref="E61:E67" si="35">$B61      +$C61      +$D61</f>
        <v>0</v>
      </c>
      <c r="F61" s="20">
        <v>0</v>
      </c>
      <c r="G61" s="21">
        <v>0</v>
      </c>
      <c r="H61" s="20"/>
      <c r="I61" s="21"/>
      <c r="J61" s="20"/>
      <c r="K61" s="21"/>
      <c r="L61" s="20"/>
      <c r="M61" s="21"/>
      <c r="N61" s="20"/>
      <c r="O61" s="21"/>
      <c r="P61" s="20">
        <f t="shared" ref="P61:P67" si="36">$H61      +$J61      +$L61      +$N61</f>
        <v>0</v>
      </c>
      <c r="Q61" s="21">
        <f t="shared" ref="Q61:Q67" si="37">$I61      +$K61      +$M61      +$O61</f>
        <v>0</v>
      </c>
      <c r="R61" s="22">
        <f t="shared" ref="R61:R67" si="38">IF(($H61      =0),0,((($J61      -$H61      )/$H61      )*100))</f>
        <v>0</v>
      </c>
      <c r="S61" s="23">
        <f t="shared" ref="S61:S67" si="39">IF(($I61      =0),0,((($K61      -$I61      )/$I61      )*100))</f>
        <v>0</v>
      </c>
      <c r="T61" s="22">
        <f t="shared" ref="T61:T65" si="40">IF(($E61      =0),0,(($P61      /$E61      )*100))</f>
        <v>0</v>
      </c>
      <c r="U61" s="24">
        <f t="shared" ref="U61:U65" si="41">IF(($E61      =0),0,(($Q61      /$E61      )*100))</f>
        <v>0</v>
      </c>
      <c r="V61" s="20">
        <v>0</v>
      </c>
      <c r="W61" s="21" t="s">
        <v>1</v>
      </c>
    </row>
    <row r="62" spans="1:23" ht="12.95" customHeight="1" x14ac:dyDescent="0.25">
      <c r="A62" s="18" t="s">
        <v>82</v>
      </c>
      <c r="B62" s="19">
        <v>0</v>
      </c>
      <c r="C62" s="19">
        <v>0</v>
      </c>
      <c r="D62" s="19"/>
      <c r="E62" s="19">
        <f t="shared" si="35"/>
        <v>0</v>
      </c>
      <c r="F62" s="20">
        <v>0</v>
      </c>
      <c r="G62" s="21">
        <v>0</v>
      </c>
      <c r="H62" s="20"/>
      <c r="I62" s="21"/>
      <c r="J62" s="20"/>
      <c r="K62" s="21"/>
      <c r="L62" s="20"/>
      <c r="M62" s="21"/>
      <c r="N62" s="20"/>
      <c r="O62" s="21"/>
      <c r="P62" s="20">
        <f t="shared" si="36"/>
        <v>0</v>
      </c>
      <c r="Q62" s="21">
        <f t="shared" si="37"/>
        <v>0</v>
      </c>
      <c r="R62" s="22">
        <f t="shared" si="38"/>
        <v>0</v>
      </c>
      <c r="S62" s="23">
        <f t="shared" si="39"/>
        <v>0</v>
      </c>
      <c r="T62" s="22">
        <f t="shared" si="40"/>
        <v>0</v>
      </c>
      <c r="U62" s="24">
        <f t="shared" si="41"/>
        <v>0</v>
      </c>
      <c r="V62" s="20">
        <v>0</v>
      </c>
      <c r="W62" s="21" t="s">
        <v>1</v>
      </c>
    </row>
    <row r="63" spans="1:23" ht="12.95" customHeight="1" x14ac:dyDescent="0.25">
      <c r="A63" s="18" t="s">
        <v>83</v>
      </c>
      <c r="B63" s="19">
        <v>0</v>
      </c>
      <c r="C63" s="19">
        <v>0</v>
      </c>
      <c r="D63" s="19"/>
      <c r="E63" s="19">
        <f t="shared" si="35"/>
        <v>0</v>
      </c>
      <c r="F63" s="20">
        <v>0</v>
      </c>
      <c r="G63" s="21">
        <v>0</v>
      </c>
      <c r="H63" s="20"/>
      <c r="I63" s="21"/>
      <c r="J63" s="20"/>
      <c r="K63" s="21"/>
      <c r="L63" s="20"/>
      <c r="M63" s="21"/>
      <c r="N63" s="20"/>
      <c r="O63" s="21"/>
      <c r="P63" s="20">
        <f t="shared" si="36"/>
        <v>0</v>
      </c>
      <c r="Q63" s="21">
        <f t="shared" si="37"/>
        <v>0</v>
      </c>
      <c r="R63" s="22">
        <f t="shared" si="38"/>
        <v>0</v>
      </c>
      <c r="S63" s="23">
        <f t="shared" si="39"/>
        <v>0</v>
      </c>
      <c r="T63" s="22">
        <f t="shared" si="40"/>
        <v>0</v>
      </c>
      <c r="U63" s="24">
        <f t="shared" si="41"/>
        <v>0</v>
      </c>
      <c r="V63" s="20">
        <v>0</v>
      </c>
      <c r="W63" s="21" t="s">
        <v>1</v>
      </c>
    </row>
    <row r="64" spans="1:23" ht="12.95" customHeight="1" x14ac:dyDescent="0.25">
      <c r="A64" s="18" t="s">
        <v>84</v>
      </c>
      <c r="B64" s="19">
        <v>0</v>
      </c>
      <c r="C64" s="19">
        <v>0</v>
      </c>
      <c r="D64" s="19"/>
      <c r="E64" s="19">
        <f t="shared" si="35"/>
        <v>0</v>
      </c>
      <c r="F64" s="20">
        <v>0</v>
      </c>
      <c r="G64" s="21">
        <v>0</v>
      </c>
      <c r="H64" s="20"/>
      <c r="I64" s="21"/>
      <c r="J64" s="20"/>
      <c r="K64" s="21"/>
      <c r="L64" s="20"/>
      <c r="M64" s="21"/>
      <c r="N64" s="20"/>
      <c r="O64" s="21"/>
      <c r="P64" s="20">
        <f t="shared" si="36"/>
        <v>0</v>
      </c>
      <c r="Q64" s="21">
        <f t="shared" si="37"/>
        <v>0</v>
      </c>
      <c r="R64" s="22">
        <f t="shared" si="38"/>
        <v>0</v>
      </c>
      <c r="S64" s="23">
        <f t="shared" si="39"/>
        <v>0</v>
      </c>
      <c r="T64" s="22">
        <f t="shared" si="40"/>
        <v>0</v>
      </c>
      <c r="U64" s="24">
        <f t="shared" si="41"/>
        <v>0</v>
      </c>
      <c r="V64" s="20">
        <v>0</v>
      </c>
      <c r="W64" s="21">
        <v>0</v>
      </c>
    </row>
    <row r="65" spans="1:23" ht="12.95" customHeight="1" x14ac:dyDescent="0.25">
      <c r="A65" s="18" t="s">
        <v>85</v>
      </c>
      <c r="B65" s="19">
        <v>1894742000</v>
      </c>
      <c r="C65" s="19">
        <v>0</v>
      </c>
      <c r="D65" s="19"/>
      <c r="E65" s="19">
        <f t="shared" si="35"/>
        <v>1894742000</v>
      </c>
      <c r="F65" s="20">
        <v>1894742000</v>
      </c>
      <c r="G65" s="21">
        <v>504797000</v>
      </c>
      <c r="H65" s="20">
        <v>130903000</v>
      </c>
      <c r="I65" s="21">
        <v>105419578</v>
      </c>
      <c r="J65" s="20"/>
      <c r="K65" s="21">
        <v>512161822</v>
      </c>
      <c r="L65" s="20"/>
      <c r="M65" s="21"/>
      <c r="N65" s="20"/>
      <c r="O65" s="21"/>
      <c r="P65" s="20">
        <f t="shared" si="36"/>
        <v>130903000</v>
      </c>
      <c r="Q65" s="21">
        <f t="shared" si="37"/>
        <v>617581400</v>
      </c>
      <c r="R65" s="22">
        <f t="shared" si="38"/>
        <v>-100</v>
      </c>
      <c r="S65" s="23">
        <f t="shared" si="39"/>
        <v>385.83178923368484</v>
      </c>
      <c r="T65" s="22">
        <f t="shared" si="40"/>
        <v>6.9087506372899314</v>
      </c>
      <c r="U65" s="24">
        <f t="shared" si="41"/>
        <v>32.594485159457065</v>
      </c>
      <c r="V65" s="20">
        <v>0</v>
      </c>
      <c r="W65" s="21">
        <v>0</v>
      </c>
    </row>
    <row r="66" spans="1:23" ht="12.95" customHeight="1" x14ac:dyDescent="0.25">
      <c r="A66" s="25" t="s">
        <v>42</v>
      </c>
      <c r="B66" s="26">
        <f>SUM(B61:B65)</f>
        <v>1894742000</v>
      </c>
      <c r="C66" s="26">
        <f>SUM(C61:C65)</f>
        <v>0</v>
      </c>
      <c r="D66" s="26"/>
      <c r="E66" s="26">
        <f t="shared" si="35"/>
        <v>1894742000</v>
      </c>
      <c r="F66" s="27">
        <f t="shared" ref="F66:O66" si="42">SUM(F61:F65)</f>
        <v>1894742000</v>
      </c>
      <c r="G66" s="28">
        <f t="shared" si="42"/>
        <v>504797000</v>
      </c>
      <c r="H66" s="27">
        <f t="shared" si="42"/>
        <v>130903000</v>
      </c>
      <c r="I66" s="28">
        <f t="shared" si="42"/>
        <v>105419578</v>
      </c>
      <c r="J66" s="27">
        <f t="shared" si="42"/>
        <v>0</v>
      </c>
      <c r="K66" s="28">
        <f t="shared" si="42"/>
        <v>512161822</v>
      </c>
      <c r="L66" s="27">
        <f t="shared" si="42"/>
        <v>0</v>
      </c>
      <c r="M66" s="28">
        <f t="shared" si="42"/>
        <v>0</v>
      </c>
      <c r="N66" s="27">
        <f t="shared" si="42"/>
        <v>0</v>
      </c>
      <c r="O66" s="28">
        <f t="shared" si="42"/>
        <v>0</v>
      </c>
      <c r="P66" s="27">
        <f t="shared" si="36"/>
        <v>130903000</v>
      </c>
      <c r="Q66" s="28">
        <f t="shared" si="37"/>
        <v>617581400</v>
      </c>
      <c r="R66" s="29">
        <f t="shared" si="38"/>
        <v>-100</v>
      </c>
      <c r="S66" s="30">
        <f t="shared" si="39"/>
        <v>385.83178923368484</v>
      </c>
      <c r="T66" s="29">
        <f>IF((+$E61+$E63+$E64++$E65) =0,0,(P66   /(+$E61+$E63+$E64+$E65) )*100)</f>
        <v>6.9087506372899314</v>
      </c>
      <c r="U66" s="31">
        <f>IF((+$E61+$E63+$E65) =0,0,(Q66  /(+$E61+$E63+$E65) )*100)</f>
        <v>32.594485159457065</v>
      </c>
      <c r="V66" s="27">
        <f>SUM(V61:V65)</f>
        <v>0</v>
      </c>
      <c r="W66" s="28">
        <f>SUM(W61:W65)</f>
        <v>0</v>
      </c>
    </row>
    <row r="67" spans="1:23" ht="12.95" customHeight="1" x14ac:dyDescent="0.25">
      <c r="A67" s="43" t="s">
        <v>86</v>
      </c>
      <c r="B67" s="44">
        <f>SUM(B9:B15,B18:B23,B26:B29,B32,B35:B39,B42:B52,B55:B58,B61:B65)</f>
        <v>5827216000</v>
      </c>
      <c r="C67" s="44">
        <f>SUM(C9:C15,C18:C23,C26:C29,C32,C35:C39,C42:C52,C55:C58,C61:C65)</f>
        <v>24000000</v>
      </c>
      <c r="D67" s="44"/>
      <c r="E67" s="44">
        <f t="shared" si="35"/>
        <v>5851216000</v>
      </c>
      <c r="F67" s="45">
        <f t="shared" ref="F67:O67" si="43">SUM(F9:F15,F18:F23,F26:F29,F32,F35:F39,F42:F52,F55:F58,F61:F65)</f>
        <v>5827216000</v>
      </c>
      <c r="G67" s="46">
        <f t="shared" si="43"/>
        <v>1964525000</v>
      </c>
      <c r="H67" s="45">
        <f t="shared" si="43"/>
        <v>382488000</v>
      </c>
      <c r="I67" s="46">
        <f t="shared" si="43"/>
        <v>174887341</v>
      </c>
      <c r="J67" s="45">
        <f t="shared" si="43"/>
        <v>567206000</v>
      </c>
      <c r="K67" s="46">
        <f t="shared" si="43"/>
        <v>805202922</v>
      </c>
      <c r="L67" s="45">
        <f t="shared" si="43"/>
        <v>0</v>
      </c>
      <c r="M67" s="46">
        <f t="shared" si="43"/>
        <v>0</v>
      </c>
      <c r="N67" s="45">
        <f t="shared" si="43"/>
        <v>0</v>
      </c>
      <c r="O67" s="46">
        <f t="shared" si="43"/>
        <v>0</v>
      </c>
      <c r="P67" s="45">
        <f t="shared" si="36"/>
        <v>949694000</v>
      </c>
      <c r="Q67" s="46">
        <f t="shared" si="37"/>
        <v>980090263</v>
      </c>
      <c r="R67" s="47">
        <f t="shared" si="38"/>
        <v>48.293802681391313</v>
      </c>
      <c r="S67" s="48">
        <f t="shared" si="39"/>
        <v>360.41235311594107</v>
      </c>
      <c r="T67" s="47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18.272995701191437</v>
      </c>
      <c r="U67" s="47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18.857848067460239</v>
      </c>
      <c r="V67" s="45">
        <f>SUM(V9:V15,V18:V23,V26:V29,V32,V35:V39,V42:V52,V55:V58,V61:V65)</f>
        <v>0</v>
      </c>
      <c r="W67" s="46">
        <f>SUM(W9:W15,W18:W23,W26:W29,W32,W35:W39,W42:W52,W55:W58,W61:W65)</f>
        <v>0</v>
      </c>
    </row>
    <row r="68" spans="1:23" ht="12.95" customHeight="1" x14ac:dyDescent="0.25">
      <c r="A68" s="11" t="s">
        <v>43</v>
      </c>
      <c r="B68" s="32" t="s">
        <v>1</v>
      </c>
      <c r="C68" s="32"/>
      <c r="D68" s="32"/>
      <c r="E68" s="32"/>
      <c r="F68" s="33"/>
      <c r="G68" s="34"/>
      <c r="H68" s="33"/>
      <c r="I68" s="34"/>
      <c r="J68" s="33"/>
      <c r="K68" s="34"/>
      <c r="L68" s="33"/>
      <c r="M68" s="34"/>
      <c r="N68" s="33"/>
      <c r="O68" s="34"/>
      <c r="P68" s="33"/>
      <c r="Q68" s="34"/>
      <c r="R68" s="15"/>
      <c r="S68" s="16"/>
      <c r="T68" s="15"/>
      <c r="U68" s="17"/>
      <c r="V68" s="33"/>
      <c r="W68" s="34"/>
    </row>
    <row r="69" spans="1:23" s="50" customFormat="1" ht="12.95" customHeight="1" x14ac:dyDescent="0.25">
      <c r="A69" s="49" t="s">
        <v>87</v>
      </c>
      <c r="B69" s="19">
        <v>406652000</v>
      </c>
      <c r="C69" s="19">
        <v>0</v>
      </c>
      <c r="D69" s="19"/>
      <c r="E69" s="19">
        <f>$B69      +$C69      +$D69</f>
        <v>406652000</v>
      </c>
      <c r="F69" s="20">
        <v>406652000</v>
      </c>
      <c r="G69" s="21">
        <v>193159000</v>
      </c>
      <c r="H69" s="20">
        <v>33039000</v>
      </c>
      <c r="I69" s="21">
        <v>3031339</v>
      </c>
      <c r="J69" s="20">
        <v>76053000</v>
      </c>
      <c r="K69" s="21">
        <v>21208677</v>
      </c>
      <c r="L69" s="20"/>
      <c r="M69" s="21"/>
      <c r="N69" s="20"/>
      <c r="O69" s="21"/>
      <c r="P69" s="20">
        <f>$H69      +$J69      +$L69      +$N69</f>
        <v>109092000</v>
      </c>
      <c r="Q69" s="21">
        <f>$I69      +$K69      +$M69      +$O69</f>
        <v>24240016</v>
      </c>
      <c r="R69" s="22">
        <f>IF(($H69      =0),0,((($J69      -$H69      )/$H69      )*100))</f>
        <v>130.1915917551984</v>
      </c>
      <c r="S69" s="23">
        <f>IF(($I69      =0),0,((($K69      -$I69      )/$I69      )*100))</f>
        <v>599.64715262793106</v>
      </c>
      <c r="T69" s="22">
        <f>IF(($E69      =0),0,(($P69      /$E69      )*100))</f>
        <v>26.826869165773193</v>
      </c>
      <c r="U69" s="24">
        <f>IF(($E69      =0),0,(($Q69      /$E69      )*100))</f>
        <v>5.9608746544957363</v>
      </c>
      <c r="V69" s="20">
        <v>0</v>
      </c>
      <c r="W69" s="21">
        <v>0</v>
      </c>
    </row>
    <row r="70" spans="1:23" ht="12.95" customHeight="1" x14ac:dyDescent="0.25">
      <c r="A70" s="36" t="s">
        <v>42</v>
      </c>
      <c r="B70" s="37">
        <f>B69</f>
        <v>406652000</v>
      </c>
      <c r="C70" s="37">
        <f>C69</f>
        <v>0</v>
      </c>
      <c r="D70" s="37"/>
      <c r="E70" s="37">
        <f>$B70      +$C70      +$D70</f>
        <v>406652000</v>
      </c>
      <c r="F70" s="38">
        <f t="shared" ref="F70:O70" si="44">F69</f>
        <v>406652000</v>
      </c>
      <c r="G70" s="39">
        <f t="shared" si="44"/>
        <v>193159000</v>
      </c>
      <c r="H70" s="38">
        <f t="shared" si="44"/>
        <v>33039000</v>
      </c>
      <c r="I70" s="39">
        <f t="shared" si="44"/>
        <v>3031339</v>
      </c>
      <c r="J70" s="38">
        <f t="shared" si="44"/>
        <v>76053000</v>
      </c>
      <c r="K70" s="39">
        <f t="shared" si="44"/>
        <v>21208677</v>
      </c>
      <c r="L70" s="38">
        <f t="shared" si="44"/>
        <v>0</v>
      </c>
      <c r="M70" s="39">
        <f t="shared" si="44"/>
        <v>0</v>
      </c>
      <c r="N70" s="38">
        <f t="shared" si="44"/>
        <v>0</v>
      </c>
      <c r="O70" s="39">
        <f t="shared" si="44"/>
        <v>0</v>
      </c>
      <c r="P70" s="38">
        <f>$H70      +$J70      +$L70      +$N70</f>
        <v>109092000</v>
      </c>
      <c r="Q70" s="39">
        <f>$I70      +$K70      +$M70      +$O70</f>
        <v>24240016</v>
      </c>
      <c r="R70" s="40">
        <f>IF(($H70      =0),0,((($J70      -$H70      )/$H70      )*100))</f>
        <v>130.1915917551984</v>
      </c>
      <c r="S70" s="41">
        <f>IF(($I70      =0),0,((($K70      -$I70      )/$I70      )*100))</f>
        <v>599.64715262793106</v>
      </c>
      <c r="T70" s="40">
        <f>IF($E70   =0,0,($P70   /$E70   )*100)</f>
        <v>26.826869165773193</v>
      </c>
      <c r="U70" s="42">
        <f>IF($E70   =0,0,($Q70   /$E70 )*100)</f>
        <v>5.9608746544957363</v>
      </c>
      <c r="V70" s="38">
        <f>V69</f>
        <v>0</v>
      </c>
      <c r="W70" s="39">
        <f>W69</f>
        <v>0</v>
      </c>
    </row>
    <row r="71" spans="1:23" ht="12.95" customHeight="1" x14ac:dyDescent="0.25">
      <c r="A71" s="43" t="s">
        <v>86</v>
      </c>
      <c r="B71" s="44">
        <f>B69</f>
        <v>406652000</v>
      </c>
      <c r="C71" s="44">
        <f>C69</f>
        <v>0</v>
      </c>
      <c r="D71" s="44"/>
      <c r="E71" s="44">
        <f>$B71      +$C71      +$D71</f>
        <v>406652000</v>
      </c>
      <c r="F71" s="45">
        <f t="shared" ref="F71:O71" si="45">F69</f>
        <v>406652000</v>
      </c>
      <c r="G71" s="46">
        <f t="shared" si="45"/>
        <v>193159000</v>
      </c>
      <c r="H71" s="45">
        <f t="shared" si="45"/>
        <v>33039000</v>
      </c>
      <c r="I71" s="46">
        <f t="shared" si="45"/>
        <v>3031339</v>
      </c>
      <c r="J71" s="45">
        <f t="shared" si="45"/>
        <v>76053000</v>
      </c>
      <c r="K71" s="46">
        <f t="shared" si="45"/>
        <v>21208677</v>
      </c>
      <c r="L71" s="45">
        <f t="shared" si="45"/>
        <v>0</v>
      </c>
      <c r="M71" s="46">
        <f t="shared" si="45"/>
        <v>0</v>
      </c>
      <c r="N71" s="45">
        <f t="shared" si="45"/>
        <v>0</v>
      </c>
      <c r="O71" s="46">
        <f t="shared" si="45"/>
        <v>0</v>
      </c>
      <c r="P71" s="45">
        <f>$H71      +$J71      +$L71      +$N71</f>
        <v>109092000</v>
      </c>
      <c r="Q71" s="46">
        <f>$I71      +$K71      +$M71      +$O71</f>
        <v>24240016</v>
      </c>
      <c r="R71" s="47">
        <f>IF(($H71      =0),0,((($J71      -$H71      )/$H71      )*100))</f>
        <v>130.1915917551984</v>
      </c>
      <c r="S71" s="48">
        <f>IF(($I71      =0),0,((($K71      -$I71      )/$I71      )*100))</f>
        <v>599.64715262793106</v>
      </c>
      <c r="T71" s="47">
        <f>IF($E71   =0,0,($P71   /$E71   )*100)</f>
        <v>26.826869165773193</v>
      </c>
      <c r="U71" s="51">
        <f>IF($E71   =0,0,($Q71   /$E71   )*100)</f>
        <v>5.9608746544957363</v>
      </c>
      <c r="V71" s="45">
        <f>V69</f>
        <v>0</v>
      </c>
      <c r="W71" s="46">
        <f>W69</f>
        <v>0</v>
      </c>
    </row>
    <row r="72" spans="1:23" ht="12.95" customHeight="1" thickBot="1" x14ac:dyDescent="0.3">
      <c r="A72" s="43" t="s">
        <v>88</v>
      </c>
      <c r="B72" s="44">
        <f>SUM(B9:B15,B18:B23,B26:B29,B32,B35:B39,B42:B52,B55:B58,B61:B65,B69)</f>
        <v>6233868000</v>
      </c>
      <c r="C72" s="44">
        <f>SUM(C9:C15,C18:C23,C26:C29,C32,C35:C39,C42:C52,C55:C58,C61:C65,C69)</f>
        <v>24000000</v>
      </c>
      <c r="D72" s="44"/>
      <c r="E72" s="44">
        <f>$B72      +$C72      +$D72</f>
        <v>6257868000</v>
      </c>
      <c r="F72" s="45">
        <f t="shared" ref="F72:O72" si="46">SUM(F9:F15,F18:F23,F26:F29,F32,F35:F39,F42:F52,F55:F58,F61:F65,F69)</f>
        <v>6233868000</v>
      </c>
      <c r="G72" s="46">
        <f t="shared" si="46"/>
        <v>2157684000</v>
      </c>
      <c r="H72" s="45">
        <f t="shared" si="46"/>
        <v>415527000</v>
      </c>
      <c r="I72" s="46">
        <f t="shared" si="46"/>
        <v>177918680</v>
      </c>
      <c r="J72" s="45">
        <f t="shared" si="46"/>
        <v>643259000</v>
      </c>
      <c r="K72" s="46">
        <f t="shared" si="46"/>
        <v>826411599</v>
      </c>
      <c r="L72" s="45">
        <f t="shared" si="46"/>
        <v>0</v>
      </c>
      <c r="M72" s="46">
        <f t="shared" si="46"/>
        <v>0</v>
      </c>
      <c r="N72" s="45">
        <f t="shared" si="46"/>
        <v>0</v>
      </c>
      <c r="O72" s="46">
        <f t="shared" si="46"/>
        <v>0</v>
      </c>
      <c r="P72" s="45">
        <f>$H72      +$J72      +$L72      +$N72</f>
        <v>1058786000</v>
      </c>
      <c r="Q72" s="46">
        <f>$I72      +$K72      +$M72      +$O72</f>
        <v>1004330279</v>
      </c>
      <c r="R72" s="47">
        <f>IF(($H72      =0),0,((($J72      -$H72      )/$H72      )*100))</f>
        <v>54.805584233996832</v>
      </c>
      <c r="S72" s="48">
        <f>IF(($I72      =0),0,((($K72      -$I72      )/$I72      )*100))</f>
        <v>364.48838255769431</v>
      </c>
      <c r="T72" s="47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18.893714491285184</v>
      </c>
      <c r="U72" s="51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18.391188152498511</v>
      </c>
      <c r="V72" s="45">
        <f>SUM(V9:V15,V18:V23,V26:V29,V32,V35:V39,V42:V52,V55:V58,V61:V65,V69)</f>
        <v>0</v>
      </c>
      <c r="W72" s="46">
        <f>SUM(W9:W15,W18:W23,W26:W29,W32,W35:W39,W42:W52,W55:W58,W61:W65,W69)</f>
        <v>0</v>
      </c>
    </row>
    <row r="73" spans="1:23" ht="15.75" thickTop="1" x14ac:dyDescent="0.25">
      <c r="A73" s="52" t="s">
        <v>89</v>
      </c>
      <c r="B73" s="53"/>
      <c r="C73" s="54"/>
      <c r="D73" s="54"/>
      <c r="E73" s="55"/>
      <c r="F73" s="53"/>
      <c r="G73" s="54"/>
      <c r="H73" s="54"/>
      <c r="I73" s="55"/>
      <c r="J73" s="54"/>
      <c r="K73" s="55"/>
      <c r="L73" s="54"/>
      <c r="M73" s="54"/>
      <c r="N73" s="54"/>
      <c r="O73" s="54"/>
      <c r="P73" s="54"/>
      <c r="Q73" s="54"/>
      <c r="R73" s="54"/>
      <c r="S73" s="54"/>
      <c r="T73" s="54"/>
      <c r="U73" s="55"/>
      <c r="V73" s="53"/>
      <c r="W73" s="55"/>
    </row>
    <row r="74" spans="1:23" x14ac:dyDescent="0.25">
      <c r="A74" s="56" t="s">
        <v>1</v>
      </c>
      <c r="B74" s="57" t="s">
        <v>1</v>
      </c>
      <c r="C74" s="58" t="s">
        <v>1</v>
      </c>
      <c r="D74" s="58" t="s">
        <v>1</v>
      </c>
      <c r="E74" s="59" t="s">
        <v>1</v>
      </c>
      <c r="F74" s="64" t="s">
        <v>5</v>
      </c>
      <c r="G74" s="61"/>
      <c r="H74" s="64" t="s">
        <v>6</v>
      </c>
      <c r="I74" s="62"/>
      <c r="J74" s="64" t="s">
        <v>7</v>
      </c>
      <c r="K74" s="62"/>
      <c r="L74" s="64" t="s">
        <v>8</v>
      </c>
      <c r="M74" s="64"/>
      <c r="N74" s="63" t="s">
        <v>9</v>
      </c>
      <c r="O74" s="64"/>
      <c r="P74" s="136" t="s">
        <v>10</v>
      </c>
      <c r="Q74" s="137"/>
      <c r="R74" s="138" t="s">
        <v>11</v>
      </c>
      <c r="S74" s="137"/>
      <c r="T74" s="138" t="s">
        <v>12</v>
      </c>
      <c r="U74" s="137"/>
      <c r="V74" s="136"/>
      <c r="W74" s="137"/>
    </row>
    <row r="75" spans="1:23" ht="67.5" x14ac:dyDescent="0.25">
      <c r="A75" s="65" t="s">
        <v>90</v>
      </c>
      <c r="B75" s="66" t="s">
        <v>91</v>
      </c>
      <c r="C75" s="66" t="s">
        <v>92</v>
      </c>
      <c r="D75" s="67" t="s">
        <v>17</v>
      </c>
      <c r="E75" s="66" t="s">
        <v>18</v>
      </c>
      <c r="F75" s="66" t="s">
        <v>19</v>
      </c>
      <c r="G75" s="66" t="s">
        <v>93</v>
      </c>
      <c r="H75" s="66" t="s">
        <v>94</v>
      </c>
      <c r="I75" s="68" t="s">
        <v>22</v>
      </c>
      <c r="J75" s="66" t="s">
        <v>95</v>
      </c>
      <c r="K75" s="68" t="s">
        <v>24</v>
      </c>
      <c r="L75" s="66" t="s">
        <v>96</v>
      </c>
      <c r="M75" s="68" t="s">
        <v>26</v>
      </c>
      <c r="N75" s="66" t="s">
        <v>97</v>
      </c>
      <c r="O75" s="68" t="s">
        <v>28</v>
      </c>
      <c r="P75" s="68" t="s">
        <v>98</v>
      </c>
      <c r="Q75" s="69" t="s">
        <v>30</v>
      </c>
      <c r="R75" s="70" t="s">
        <v>98</v>
      </c>
      <c r="S75" s="71" t="s">
        <v>30</v>
      </c>
      <c r="T75" s="70" t="s">
        <v>99</v>
      </c>
      <c r="U75" s="67" t="s">
        <v>32</v>
      </c>
      <c r="V75" s="66"/>
      <c r="W75" s="68"/>
    </row>
    <row r="76" spans="1:23" x14ac:dyDescent="0.25">
      <c r="A76" s="72" t="str">
        <f>+A7</f>
        <v>R thousands</v>
      </c>
      <c r="B76" s="73"/>
      <c r="C76" s="73">
        <v>100</v>
      </c>
      <c r="D76" s="73"/>
      <c r="E76" s="73"/>
      <c r="F76" s="73"/>
      <c r="G76" s="73"/>
      <c r="H76" s="73"/>
      <c r="I76" s="73"/>
      <c r="J76" s="73"/>
      <c r="K76" s="73"/>
      <c r="L76" s="73"/>
      <c r="M76" s="74"/>
      <c r="N76" s="73"/>
      <c r="O76" s="74"/>
      <c r="P76" s="73"/>
      <c r="Q76" s="74"/>
      <c r="R76" s="73"/>
      <c r="S76" s="74"/>
      <c r="T76" s="73"/>
      <c r="U76" s="73"/>
      <c r="V76" s="73"/>
      <c r="W76" s="73"/>
    </row>
    <row r="77" spans="1:23" hidden="1" x14ac:dyDescent="0.25">
      <c r="A77" s="75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7"/>
      <c r="N77" s="76"/>
      <c r="O77" s="77"/>
      <c r="P77" s="76"/>
      <c r="Q77" s="77"/>
      <c r="R77" s="78"/>
      <c r="S77" s="79"/>
      <c r="T77" s="78"/>
      <c r="U77" s="78"/>
      <c r="V77" s="76"/>
      <c r="W77" s="76"/>
    </row>
    <row r="78" spans="1:23" hidden="1" x14ac:dyDescent="0.25">
      <c r="A78" s="80" t="s">
        <v>100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2"/>
      <c r="N78" s="81"/>
      <c r="O78" s="82"/>
      <c r="P78" s="81"/>
      <c r="Q78" s="82"/>
      <c r="R78" s="83"/>
      <c r="S78" s="84"/>
      <c r="T78" s="83"/>
      <c r="U78" s="83"/>
      <c r="V78" s="81"/>
      <c r="W78" s="81"/>
    </row>
    <row r="79" spans="1:23" hidden="1" x14ac:dyDescent="0.25">
      <c r="A79" s="85" t="s">
        <v>101</v>
      </c>
      <c r="B79" s="86">
        <f>SUM(B80:B83)</f>
        <v>0</v>
      </c>
      <c r="C79" s="86">
        <f t="shared" ref="C79:I79" si="47">SUM(C80:C83)</f>
        <v>0</v>
      </c>
      <c r="D79" s="86">
        <f t="shared" si="47"/>
        <v>0</v>
      </c>
      <c r="E79" s="86">
        <f t="shared" si="47"/>
        <v>0</v>
      </c>
      <c r="F79" s="86">
        <f t="shared" si="47"/>
        <v>0</v>
      </c>
      <c r="G79" s="86">
        <f t="shared" si="47"/>
        <v>0</v>
      </c>
      <c r="H79" s="86">
        <f t="shared" si="47"/>
        <v>0</v>
      </c>
      <c r="I79" s="86">
        <f t="shared" si="47"/>
        <v>0</v>
      </c>
      <c r="J79" s="86">
        <f>SUM(J80:J83)</f>
        <v>0</v>
      </c>
      <c r="K79" s="86">
        <f>SUM(K80:K83)</f>
        <v>0</v>
      </c>
      <c r="L79" s="86">
        <f>SUM(L80:L83)</f>
        <v>0</v>
      </c>
      <c r="M79" s="87">
        <f>SUM(M80:M83)</f>
        <v>0</v>
      </c>
      <c r="N79" s="86"/>
      <c r="O79" s="87"/>
      <c r="P79" s="86"/>
      <c r="Q79" s="87"/>
      <c r="R79" s="88"/>
      <c r="S79" s="89"/>
      <c r="T79" s="88"/>
      <c r="U79" s="88"/>
      <c r="V79" s="86">
        <f>SUM(V80:V83)</f>
        <v>0</v>
      </c>
      <c r="W79" s="86">
        <f>SUM(W80:W83)</f>
        <v>0</v>
      </c>
    </row>
    <row r="80" spans="1:23" hidden="1" x14ac:dyDescent="0.25">
      <c r="A80" s="56" t="s">
        <v>102</v>
      </c>
      <c r="B80" s="90"/>
      <c r="C80" s="90"/>
      <c r="D80" s="90"/>
      <c r="E80" s="90">
        <f>SUM(B80:D80)</f>
        <v>0</v>
      </c>
      <c r="F80" s="90"/>
      <c r="G80" s="90"/>
      <c r="H80" s="90"/>
      <c r="I80" s="91"/>
      <c r="J80" s="90"/>
      <c r="K80" s="91"/>
      <c r="L80" s="90"/>
      <c r="M80" s="92"/>
      <c r="N80" s="90"/>
      <c r="O80" s="92"/>
      <c r="P80" s="90"/>
      <c r="Q80" s="92"/>
      <c r="R80" s="93"/>
      <c r="S80" s="94"/>
      <c r="T80" s="93"/>
      <c r="U80" s="93"/>
      <c r="V80" s="90"/>
      <c r="W80" s="90"/>
    </row>
    <row r="81" spans="1:23" hidden="1" x14ac:dyDescent="0.25">
      <c r="A81" s="56" t="s">
        <v>103</v>
      </c>
      <c r="B81" s="90"/>
      <c r="C81" s="90"/>
      <c r="D81" s="90"/>
      <c r="E81" s="90">
        <f>SUM(B81:D81)</f>
        <v>0</v>
      </c>
      <c r="F81" s="90"/>
      <c r="G81" s="90"/>
      <c r="H81" s="90"/>
      <c r="I81" s="91"/>
      <c r="J81" s="90"/>
      <c r="K81" s="91"/>
      <c r="L81" s="90"/>
      <c r="M81" s="92"/>
      <c r="N81" s="90"/>
      <c r="O81" s="92"/>
      <c r="P81" s="90"/>
      <c r="Q81" s="92"/>
      <c r="R81" s="93"/>
      <c r="S81" s="94"/>
      <c r="T81" s="93"/>
      <c r="U81" s="93"/>
      <c r="V81" s="90"/>
      <c r="W81" s="90"/>
    </row>
    <row r="82" spans="1:23" hidden="1" x14ac:dyDescent="0.25">
      <c r="A82" s="56" t="s">
        <v>104</v>
      </c>
      <c r="B82" s="90"/>
      <c r="C82" s="90"/>
      <c r="D82" s="90"/>
      <c r="E82" s="90">
        <f>SUM(B82:D82)</f>
        <v>0</v>
      </c>
      <c r="F82" s="90"/>
      <c r="G82" s="90"/>
      <c r="H82" s="90"/>
      <c r="I82" s="91"/>
      <c r="J82" s="90"/>
      <c r="K82" s="91"/>
      <c r="L82" s="90"/>
      <c r="M82" s="92"/>
      <c r="N82" s="90"/>
      <c r="O82" s="92"/>
      <c r="P82" s="90"/>
      <c r="Q82" s="92"/>
      <c r="R82" s="93"/>
      <c r="S82" s="94"/>
      <c r="T82" s="93"/>
      <c r="U82" s="93"/>
      <c r="V82" s="90"/>
      <c r="W82" s="90"/>
    </row>
    <row r="83" spans="1:23" hidden="1" x14ac:dyDescent="0.25">
      <c r="A83" s="56" t="s">
        <v>105</v>
      </c>
      <c r="B83" s="90"/>
      <c r="C83" s="90"/>
      <c r="D83" s="90"/>
      <c r="E83" s="90">
        <f>SUM(B83:D83)</f>
        <v>0</v>
      </c>
      <c r="F83" s="90"/>
      <c r="G83" s="90"/>
      <c r="H83" s="90"/>
      <c r="I83" s="91"/>
      <c r="J83" s="90"/>
      <c r="K83" s="91"/>
      <c r="L83" s="90"/>
      <c r="M83" s="92"/>
      <c r="N83" s="90"/>
      <c r="O83" s="92"/>
      <c r="P83" s="90"/>
      <c r="Q83" s="92"/>
      <c r="R83" s="93"/>
      <c r="S83" s="94"/>
      <c r="T83" s="93"/>
      <c r="U83" s="93"/>
      <c r="V83" s="90"/>
      <c r="W83" s="90"/>
    </row>
    <row r="84" spans="1:23" hidden="1" x14ac:dyDescent="0.25">
      <c r="A84" s="56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2"/>
      <c r="N84" s="90"/>
      <c r="O84" s="92"/>
      <c r="P84" s="90"/>
      <c r="Q84" s="92"/>
      <c r="R84" s="93"/>
      <c r="S84" s="94"/>
      <c r="T84" s="93"/>
      <c r="U84" s="93"/>
      <c r="V84" s="90"/>
      <c r="W84" s="90"/>
    </row>
    <row r="85" spans="1:23" x14ac:dyDescent="0.25">
      <c r="A85" s="95" t="s">
        <v>106</v>
      </c>
      <c r="B85" s="96" t="s">
        <v>1</v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7"/>
      <c r="R85" s="98"/>
      <c r="S85" s="98"/>
      <c r="T85" s="99"/>
      <c r="U85" s="100"/>
      <c r="V85" s="96"/>
      <c r="W85" s="96"/>
    </row>
    <row r="86" spans="1:23" x14ac:dyDescent="0.25">
      <c r="A86" s="101" t="s">
        <v>107</v>
      </c>
      <c r="B86" s="102">
        <v>0</v>
      </c>
      <c r="C86" s="102">
        <v>0</v>
      </c>
      <c r="D86" s="102"/>
      <c r="E86" s="102">
        <f t="shared" ref="E86:E93" si="48">$B86      +$C86      +$D86</f>
        <v>0</v>
      </c>
      <c r="F86" s="102">
        <v>0</v>
      </c>
      <c r="G86" s="102">
        <v>0</v>
      </c>
      <c r="H86" s="102"/>
      <c r="I86" s="102"/>
      <c r="J86" s="102"/>
      <c r="K86" s="102"/>
      <c r="L86" s="102"/>
      <c r="M86" s="102"/>
      <c r="N86" s="102"/>
      <c r="O86" s="102"/>
      <c r="P86" s="102">
        <f t="shared" ref="P86:P93" si="49">$H86      +$J86      +$L86      +$N86</f>
        <v>0</v>
      </c>
      <c r="Q86" s="90">
        <f t="shared" ref="Q86:Q93" si="50">$I86      +$K86      +$M86      +$O86</f>
        <v>0</v>
      </c>
      <c r="R86" s="103">
        <f t="shared" ref="R86:R93" si="51">IF(($H86      =0),0,((($J86      -$H86      )/$H86      )*100))</f>
        <v>0</v>
      </c>
      <c r="S86" s="104">
        <f t="shared" ref="S86:S93" si="52">IF(($I86      =0),0,((($K86      -$I86      )/$I86      )*100))</f>
        <v>0</v>
      </c>
      <c r="T86" s="103">
        <f t="shared" ref="T86:T93" si="53">IF(($E86      =0),0,(($P86      /$E86      )*100))</f>
        <v>0</v>
      </c>
      <c r="U86" s="104">
        <f t="shared" ref="U86:U93" si="54">IF(($E86      =0),0,(($Q86      /$E86      )*100))</f>
        <v>0</v>
      </c>
      <c r="V86" s="102"/>
      <c r="W86" s="102"/>
    </row>
    <row r="87" spans="1:23" x14ac:dyDescent="0.25">
      <c r="A87" s="105" t="s">
        <v>108</v>
      </c>
      <c r="B87" s="90">
        <v>0</v>
      </c>
      <c r="C87" s="90">
        <v>0</v>
      </c>
      <c r="D87" s="90"/>
      <c r="E87" s="90">
        <f t="shared" si="48"/>
        <v>0</v>
      </c>
      <c r="F87" s="90">
        <v>0</v>
      </c>
      <c r="G87" s="90">
        <v>0</v>
      </c>
      <c r="H87" s="90"/>
      <c r="I87" s="90"/>
      <c r="J87" s="90"/>
      <c r="K87" s="90"/>
      <c r="L87" s="90"/>
      <c r="M87" s="90"/>
      <c r="N87" s="90"/>
      <c r="O87" s="90"/>
      <c r="P87" s="92">
        <f t="shared" si="49"/>
        <v>0</v>
      </c>
      <c r="Q87" s="92">
        <f t="shared" si="50"/>
        <v>0</v>
      </c>
      <c r="R87" s="103">
        <f t="shared" si="51"/>
        <v>0</v>
      </c>
      <c r="S87" s="104">
        <f t="shared" si="52"/>
        <v>0</v>
      </c>
      <c r="T87" s="103">
        <f t="shared" si="53"/>
        <v>0</v>
      </c>
      <c r="U87" s="104">
        <f t="shared" si="54"/>
        <v>0</v>
      </c>
      <c r="V87" s="90"/>
      <c r="W87" s="90"/>
    </row>
    <row r="88" spans="1:23" x14ac:dyDescent="0.25">
      <c r="A88" s="105" t="s">
        <v>109</v>
      </c>
      <c r="B88" s="90">
        <v>0</v>
      </c>
      <c r="C88" s="90">
        <v>0</v>
      </c>
      <c r="D88" s="90"/>
      <c r="E88" s="90">
        <f t="shared" si="48"/>
        <v>0</v>
      </c>
      <c r="F88" s="90">
        <v>0</v>
      </c>
      <c r="G88" s="90">
        <v>0</v>
      </c>
      <c r="H88" s="90"/>
      <c r="I88" s="90"/>
      <c r="J88" s="90"/>
      <c r="K88" s="90"/>
      <c r="L88" s="90"/>
      <c r="M88" s="90"/>
      <c r="N88" s="90"/>
      <c r="O88" s="90"/>
      <c r="P88" s="92">
        <f t="shared" si="49"/>
        <v>0</v>
      </c>
      <c r="Q88" s="92">
        <f t="shared" si="50"/>
        <v>0</v>
      </c>
      <c r="R88" s="103">
        <f t="shared" si="51"/>
        <v>0</v>
      </c>
      <c r="S88" s="104">
        <f t="shared" si="52"/>
        <v>0</v>
      </c>
      <c r="T88" s="103">
        <f t="shared" si="53"/>
        <v>0</v>
      </c>
      <c r="U88" s="104">
        <f t="shared" si="54"/>
        <v>0</v>
      </c>
      <c r="V88" s="90"/>
      <c r="W88" s="90"/>
    </row>
    <row r="89" spans="1:23" x14ac:dyDescent="0.25">
      <c r="A89" s="105" t="s">
        <v>110</v>
      </c>
      <c r="B89" s="90">
        <v>0</v>
      </c>
      <c r="C89" s="90">
        <v>0</v>
      </c>
      <c r="D89" s="90"/>
      <c r="E89" s="90">
        <f t="shared" si="48"/>
        <v>0</v>
      </c>
      <c r="F89" s="90">
        <v>0</v>
      </c>
      <c r="G89" s="90">
        <v>0</v>
      </c>
      <c r="H89" s="90"/>
      <c r="I89" s="90"/>
      <c r="J89" s="90"/>
      <c r="K89" s="90"/>
      <c r="L89" s="90"/>
      <c r="M89" s="90"/>
      <c r="N89" s="90"/>
      <c r="O89" s="90"/>
      <c r="P89" s="92">
        <f t="shared" si="49"/>
        <v>0</v>
      </c>
      <c r="Q89" s="92">
        <f t="shared" si="50"/>
        <v>0</v>
      </c>
      <c r="R89" s="103">
        <f t="shared" si="51"/>
        <v>0</v>
      </c>
      <c r="S89" s="104">
        <f t="shared" si="52"/>
        <v>0</v>
      </c>
      <c r="T89" s="103">
        <f t="shared" si="53"/>
        <v>0</v>
      </c>
      <c r="U89" s="104">
        <f t="shared" si="54"/>
        <v>0</v>
      </c>
      <c r="V89" s="90"/>
      <c r="W89" s="90"/>
    </row>
    <row r="90" spans="1:23" x14ac:dyDescent="0.25">
      <c r="A90" s="105" t="s">
        <v>111</v>
      </c>
      <c r="B90" s="90">
        <v>0</v>
      </c>
      <c r="C90" s="90">
        <v>0</v>
      </c>
      <c r="D90" s="90"/>
      <c r="E90" s="90">
        <f t="shared" si="48"/>
        <v>0</v>
      </c>
      <c r="F90" s="90">
        <v>0</v>
      </c>
      <c r="G90" s="90">
        <v>0</v>
      </c>
      <c r="H90" s="90"/>
      <c r="I90" s="90"/>
      <c r="J90" s="90"/>
      <c r="K90" s="90"/>
      <c r="L90" s="90"/>
      <c r="M90" s="90"/>
      <c r="N90" s="90"/>
      <c r="O90" s="90"/>
      <c r="P90" s="92">
        <f t="shared" si="49"/>
        <v>0</v>
      </c>
      <c r="Q90" s="92">
        <f t="shared" si="50"/>
        <v>0</v>
      </c>
      <c r="R90" s="103">
        <f t="shared" si="51"/>
        <v>0</v>
      </c>
      <c r="S90" s="104">
        <f t="shared" si="52"/>
        <v>0</v>
      </c>
      <c r="T90" s="103">
        <f t="shared" si="53"/>
        <v>0</v>
      </c>
      <c r="U90" s="104">
        <f t="shared" si="54"/>
        <v>0</v>
      </c>
      <c r="V90" s="90"/>
      <c r="W90" s="90"/>
    </row>
    <row r="91" spans="1:23" x14ac:dyDescent="0.25">
      <c r="A91" s="105" t="s">
        <v>112</v>
      </c>
      <c r="B91" s="90">
        <v>0</v>
      </c>
      <c r="C91" s="90">
        <v>0</v>
      </c>
      <c r="D91" s="90"/>
      <c r="E91" s="90">
        <f t="shared" si="48"/>
        <v>0</v>
      </c>
      <c r="F91" s="90">
        <v>0</v>
      </c>
      <c r="G91" s="90">
        <v>0</v>
      </c>
      <c r="H91" s="90"/>
      <c r="I91" s="90"/>
      <c r="J91" s="90"/>
      <c r="K91" s="90"/>
      <c r="L91" s="90"/>
      <c r="M91" s="90"/>
      <c r="N91" s="90"/>
      <c r="O91" s="90"/>
      <c r="P91" s="92">
        <f t="shared" si="49"/>
        <v>0</v>
      </c>
      <c r="Q91" s="92">
        <f t="shared" si="50"/>
        <v>0</v>
      </c>
      <c r="R91" s="103">
        <f t="shared" si="51"/>
        <v>0</v>
      </c>
      <c r="S91" s="104">
        <f t="shared" si="52"/>
        <v>0</v>
      </c>
      <c r="T91" s="103">
        <f t="shared" si="53"/>
        <v>0</v>
      </c>
      <c r="U91" s="104">
        <f t="shared" si="54"/>
        <v>0</v>
      </c>
      <c r="V91" s="90"/>
      <c r="W91" s="90"/>
    </row>
    <row r="92" spans="1:23" x14ac:dyDescent="0.25">
      <c r="A92" s="105" t="s">
        <v>113</v>
      </c>
      <c r="B92" s="90">
        <v>0</v>
      </c>
      <c r="C92" s="90">
        <v>0</v>
      </c>
      <c r="D92" s="90"/>
      <c r="E92" s="90">
        <f t="shared" si="48"/>
        <v>0</v>
      </c>
      <c r="F92" s="90">
        <v>0</v>
      </c>
      <c r="G92" s="90">
        <v>0</v>
      </c>
      <c r="H92" s="90"/>
      <c r="I92" s="90"/>
      <c r="J92" s="90"/>
      <c r="K92" s="90"/>
      <c r="L92" s="90"/>
      <c r="M92" s="90"/>
      <c r="N92" s="90"/>
      <c r="O92" s="90"/>
      <c r="P92" s="92">
        <f t="shared" si="49"/>
        <v>0</v>
      </c>
      <c r="Q92" s="92">
        <f t="shared" si="50"/>
        <v>0</v>
      </c>
      <c r="R92" s="103">
        <f t="shared" si="51"/>
        <v>0</v>
      </c>
      <c r="S92" s="104">
        <f t="shared" si="52"/>
        <v>0</v>
      </c>
      <c r="T92" s="103">
        <f t="shared" si="53"/>
        <v>0</v>
      </c>
      <c r="U92" s="104">
        <f t="shared" si="54"/>
        <v>0</v>
      </c>
      <c r="V92" s="90"/>
      <c r="W92" s="90"/>
    </row>
    <row r="93" spans="1:23" x14ac:dyDescent="0.25">
      <c r="A93" s="105" t="s">
        <v>114</v>
      </c>
      <c r="B93" s="90">
        <v>0</v>
      </c>
      <c r="C93" s="90">
        <v>0</v>
      </c>
      <c r="D93" s="90"/>
      <c r="E93" s="90">
        <f t="shared" si="48"/>
        <v>0</v>
      </c>
      <c r="F93" s="90">
        <v>0</v>
      </c>
      <c r="G93" s="90">
        <v>0</v>
      </c>
      <c r="H93" s="90"/>
      <c r="I93" s="90"/>
      <c r="J93" s="90"/>
      <c r="K93" s="90"/>
      <c r="L93" s="90"/>
      <c r="M93" s="90"/>
      <c r="N93" s="90"/>
      <c r="O93" s="90"/>
      <c r="P93" s="92">
        <f t="shared" si="49"/>
        <v>0</v>
      </c>
      <c r="Q93" s="92">
        <f t="shared" si="50"/>
        <v>0</v>
      </c>
      <c r="R93" s="103">
        <f t="shared" si="51"/>
        <v>0</v>
      </c>
      <c r="S93" s="104">
        <f t="shared" si="52"/>
        <v>0</v>
      </c>
      <c r="T93" s="103">
        <f t="shared" si="53"/>
        <v>0</v>
      </c>
      <c r="U93" s="104">
        <f t="shared" si="54"/>
        <v>0</v>
      </c>
      <c r="V93" s="90"/>
      <c r="W93" s="90"/>
    </row>
    <row r="94" spans="1:23" x14ac:dyDescent="0.25">
      <c r="A94" s="106" t="s">
        <v>115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8"/>
      <c r="Q94" s="108"/>
      <c r="R94" s="109"/>
      <c r="S94" s="110"/>
      <c r="T94" s="109"/>
      <c r="U94" s="110"/>
      <c r="V94" s="107"/>
      <c r="W94" s="107"/>
    </row>
    <row r="95" spans="1:23" ht="22.5" hidden="1" x14ac:dyDescent="0.25">
      <c r="A95" s="111" t="s">
        <v>116</v>
      </c>
      <c r="B95" s="112">
        <f t="shared" ref="B95:I95" si="55">SUM(B96:B110)</f>
        <v>0</v>
      </c>
      <c r="C95" s="112">
        <f t="shared" si="55"/>
        <v>0</v>
      </c>
      <c r="D95" s="112">
        <f t="shared" si="55"/>
        <v>0</v>
      </c>
      <c r="E95" s="112">
        <f t="shared" si="55"/>
        <v>0</v>
      </c>
      <c r="F95" s="112">
        <f t="shared" si="55"/>
        <v>0</v>
      </c>
      <c r="G95" s="112">
        <f t="shared" si="55"/>
        <v>0</v>
      </c>
      <c r="H95" s="112">
        <f t="shared" si="55"/>
        <v>0</v>
      </c>
      <c r="I95" s="112">
        <f t="shared" si="55"/>
        <v>0</v>
      </c>
      <c r="J95" s="112">
        <f>SUM(J96:J110)</f>
        <v>0</v>
      </c>
      <c r="K95" s="112">
        <f>SUM(K96:K110)</f>
        <v>0</v>
      </c>
      <c r="L95" s="112">
        <f>SUM(L96:L110)</f>
        <v>0</v>
      </c>
      <c r="M95" s="113">
        <f>SUM(M96:M110)</f>
        <v>0</v>
      </c>
      <c r="N95" s="112"/>
      <c r="O95" s="113"/>
      <c r="P95" s="112"/>
      <c r="Q95" s="113"/>
      <c r="R95" s="114" t="str">
        <f t="shared" ref="R95:S110" si="56">IF(L95=0," ",(N95-L95)/L95)</f>
        <v xml:space="preserve"> </v>
      </c>
      <c r="S95" s="114" t="str">
        <f t="shared" si="56"/>
        <v xml:space="preserve"> </v>
      </c>
      <c r="T95" s="114" t="str">
        <f t="shared" ref="T95:T113" si="57">IF(E95=0," ",(P95/E95))</f>
        <v xml:space="preserve"> </v>
      </c>
      <c r="U95" s="115" t="str">
        <f t="shared" ref="U95:U113" si="58">IF(E95=0," ",(Q95/E95))</f>
        <v xml:space="preserve"> </v>
      </c>
      <c r="V95" s="112">
        <f>SUM(V96:V110)</f>
        <v>0</v>
      </c>
      <c r="W95" s="112">
        <f>SUM(W96:W110)</f>
        <v>0</v>
      </c>
    </row>
    <row r="96" spans="1:23" hidden="1" x14ac:dyDescent="0.25">
      <c r="A96" s="116"/>
      <c r="B96" s="91"/>
      <c r="C96" s="91"/>
      <c r="D96" s="91"/>
      <c r="E96" s="117">
        <f>SUM(B96:D96)</f>
        <v>0</v>
      </c>
      <c r="F96" s="91"/>
      <c r="G96" s="91"/>
      <c r="H96" s="91"/>
      <c r="I96" s="91"/>
      <c r="J96" s="91"/>
      <c r="K96" s="91"/>
      <c r="L96" s="91"/>
      <c r="M96" s="118"/>
      <c r="N96" s="91"/>
      <c r="O96" s="118"/>
      <c r="P96" s="91"/>
      <c r="Q96" s="118"/>
      <c r="R96" s="119" t="str">
        <f t="shared" si="56"/>
        <v xml:space="preserve"> </v>
      </c>
      <c r="S96" s="119" t="str">
        <f t="shared" si="56"/>
        <v xml:space="preserve"> </v>
      </c>
      <c r="T96" s="119" t="str">
        <f t="shared" si="57"/>
        <v xml:space="preserve"> </v>
      </c>
      <c r="U96" s="120" t="str">
        <f t="shared" si="58"/>
        <v xml:space="preserve"> </v>
      </c>
      <c r="V96" s="91"/>
      <c r="W96" s="91"/>
    </row>
    <row r="97" spans="1:23" hidden="1" x14ac:dyDescent="0.25">
      <c r="A97" s="116"/>
      <c r="B97" s="91"/>
      <c r="C97" s="91"/>
      <c r="D97" s="91"/>
      <c r="E97" s="117">
        <f t="shared" ref="E97:E110" si="59">SUM(B97:D97)</f>
        <v>0</v>
      </c>
      <c r="F97" s="91"/>
      <c r="G97" s="91"/>
      <c r="H97" s="91"/>
      <c r="I97" s="91"/>
      <c r="J97" s="91"/>
      <c r="K97" s="91"/>
      <c r="L97" s="91"/>
      <c r="M97" s="118"/>
      <c r="N97" s="91"/>
      <c r="O97" s="118"/>
      <c r="P97" s="91"/>
      <c r="Q97" s="118"/>
      <c r="R97" s="119" t="str">
        <f t="shared" si="56"/>
        <v xml:space="preserve"> </v>
      </c>
      <c r="S97" s="119" t="str">
        <f t="shared" si="56"/>
        <v xml:space="preserve"> </v>
      </c>
      <c r="T97" s="119" t="str">
        <f t="shared" si="57"/>
        <v xml:space="preserve"> </v>
      </c>
      <c r="U97" s="120" t="str">
        <f t="shared" si="58"/>
        <v xml:space="preserve"> </v>
      </c>
      <c r="V97" s="91"/>
      <c r="W97" s="91"/>
    </row>
    <row r="98" spans="1:23" hidden="1" x14ac:dyDescent="0.25">
      <c r="A98" s="116"/>
      <c r="B98" s="91"/>
      <c r="C98" s="91"/>
      <c r="D98" s="91"/>
      <c r="E98" s="117">
        <f t="shared" si="59"/>
        <v>0</v>
      </c>
      <c r="F98" s="91"/>
      <c r="G98" s="91"/>
      <c r="H98" s="91"/>
      <c r="I98" s="91"/>
      <c r="J98" s="91"/>
      <c r="K98" s="91"/>
      <c r="L98" s="91"/>
      <c r="M98" s="118"/>
      <c r="N98" s="91"/>
      <c r="O98" s="118"/>
      <c r="P98" s="91"/>
      <c r="Q98" s="118"/>
      <c r="R98" s="119" t="str">
        <f t="shared" si="56"/>
        <v xml:space="preserve"> </v>
      </c>
      <c r="S98" s="119" t="str">
        <f t="shared" si="56"/>
        <v xml:space="preserve"> </v>
      </c>
      <c r="T98" s="119" t="str">
        <f t="shared" si="57"/>
        <v xml:space="preserve"> </v>
      </c>
      <c r="U98" s="120" t="str">
        <f t="shared" si="58"/>
        <v xml:space="preserve"> </v>
      </c>
      <c r="V98" s="91"/>
      <c r="W98" s="91"/>
    </row>
    <row r="99" spans="1:23" hidden="1" x14ac:dyDescent="0.25">
      <c r="A99" s="116"/>
      <c r="B99" s="91"/>
      <c r="C99" s="91"/>
      <c r="D99" s="91"/>
      <c r="E99" s="117">
        <f t="shared" si="59"/>
        <v>0</v>
      </c>
      <c r="F99" s="91"/>
      <c r="G99" s="91"/>
      <c r="H99" s="91"/>
      <c r="I99" s="91"/>
      <c r="J99" s="91"/>
      <c r="K99" s="91"/>
      <c r="L99" s="91"/>
      <c r="M99" s="118"/>
      <c r="N99" s="91"/>
      <c r="O99" s="118"/>
      <c r="P99" s="91"/>
      <c r="Q99" s="118"/>
      <c r="R99" s="119" t="str">
        <f t="shared" si="56"/>
        <v xml:space="preserve"> </v>
      </c>
      <c r="S99" s="119" t="str">
        <f t="shared" si="56"/>
        <v xml:space="preserve"> </v>
      </c>
      <c r="T99" s="119" t="str">
        <f t="shared" si="57"/>
        <v xml:space="preserve"> </v>
      </c>
      <c r="U99" s="120" t="str">
        <f t="shared" si="58"/>
        <v xml:space="preserve"> </v>
      </c>
      <c r="V99" s="91"/>
      <c r="W99" s="91"/>
    </row>
    <row r="100" spans="1:23" hidden="1" x14ac:dyDescent="0.25">
      <c r="A100" s="116"/>
      <c r="B100" s="91"/>
      <c r="C100" s="91"/>
      <c r="D100" s="91"/>
      <c r="E100" s="117">
        <f t="shared" si="59"/>
        <v>0</v>
      </c>
      <c r="F100" s="91"/>
      <c r="G100" s="91"/>
      <c r="H100" s="91"/>
      <c r="I100" s="91"/>
      <c r="J100" s="91"/>
      <c r="K100" s="91"/>
      <c r="L100" s="91"/>
      <c r="M100" s="118"/>
      <c r="N100" s="91"/>
      <c r="O100" s="118"/>
      <c r="P100" s="91"/>
      <c r="Q100" s="118"/>
      <c r="R100" s="119" t="str">
        <f t="shared" si="56"/>
        <v xml:space="preserve"> </v>
      </c>
      <c r="S100" s="119" t="str">
        <f t="shared" si="56"/>
        <v xml:space="preserve"> </v>
      </c>
      <c r="T100" s="119" t="str">
        <f t="shared" si="57"/>
        <v xml:space="preserve"> </v>
      </c>
      <c r="U100" s="120" t="str">
        <f t="shared" si="58"/>
        <v xml:space="preserve"> </v>
      </c>
      <c r="V100" s="91"/>
      <c r="W100" s="91"/>
    </row>
    <row r="101" spans="1:23" hidden="1" x14ac:dyDescent="0.25">
      <c r="A101" s="116"/>
      <c r="B101" s="91"/>
      <c r="C101" s="91"/>
      <c r="D101" s="91"/>
      <c r="E101" s="117">
        <f t="shared" si="59"/>
        <v>0</v>
      </c>
      <c r="F101" s="91"/>
      <c r="G101" s="91"/>
      <c r="H101" s="91"/>
      <c r="I101" s="91"/>
      <c r="J101" s="91"/>
      <c r="K101" s="91"/>
      <c r="L101" s="91"/>
      <c r="M101" s="118"/>
      <c r="N101" s="91"/>
      <c r="O101" s="118"/>
      <c r="P101" s="91"/>
      <c r="Q101" s="118"/>
      <c r="R101" s="119" t="str">
        <f t="shared" si="56"/>
        <v xml:space="preserve"> </v>
      </c>
      <c r="S101" s="119" t="str">
        <f t="shared" si="56"/>
        <v xml:space="preserve"> </v>
      </c>
      <c r="T101" s="119" t="str">
        <f t="shared" si="57"/>
        <v xml:space="preserve"> </v>
      </c>
      <c r="U101" s="120" t="str">
        <f t="shared" si="58"/>
        <v xml:space="preserve"> </v>
      </c>
      <c r="V101" s="91"/>
      <c r="W101" s="91"/>
    </row>
    <row r="102" spans="1:23" hidden="1" x14ac:dyDescent="0.25">
      <c r="A102" s="116"/>
      <c r="B102" s="91"/>
      <c r="C102" s="91"/>
      <c r="D102" s="91"/>
      <c r="E102" s="117">
        <f t="shared" si="59"/>
        <v>0</v>
      </c>
      <c r="F102" s="91"/>
      <c r="G102" s="91"/>
      <c r="H102" s="91"/>
      <c r="I102" s="91"/>
      <c r="J102" s="91"/>
      <c r="K102" s="91"/>
      <c r="L102" s="91"/>
      <c r="M102" s="118"/>
      <c r="N102" s="91"/>
      <c r="O102" s="118"/>
      <c r="P102" s="91"/>
      <c r="Q102" s="118"/>
      <c r="R102" s="119" t="str">
        <f t="shared" si="56"/>
        <v xml:space="preserve"> </v>
      </c>
      <c r="S102" s="119" t="str">
        <f t="shared" si="56"/>
        <v xml:space="preserve"> </v>
      </c>
      <c r="T102" s="119" t="str">
        <f t="shared" si="57"/>
        <v xml:space="preserve"> </v>
      </c>
      <c r="U102" s="120" t="str">
        <f t="shared" si="58"/>
        <v xml:space="preserve"> </v>
      </c>
      <c r="V102" s="91"/>
      <c r="W102" s="91"/>
    </row>
    <row r="103" spans="1:23" hidden="1" x14ac:dyDescent="0.25">
      <c r="A103" s="116"/>
      <c r="B103" s="91"/>
      <c r="C103" s="91"/>
      <c r="D103" s="91"/>
      <c r="E103" s="117">
        <f t="shared" si="59"/>
        <v>0</v>
      </c>
      <c r="F103" s="91"/>
      <c r="G103" s="91"/>
      <c r="H103" s="91"/>
      <c r="I103" s="91"/>
      <c r="J103" s="91"/>
      <c r="K103" s="91"/>
      <c r="L103" s="91"/>
      <c r="M103" s="118"/>
      <c r="N103" s="91"/>
      <c r="O103" s="118"/>
      <c r="P103" s="91"/>
      <c r="Q103" s="118"/>
      <c r="R103" s="119" t="str">
        <f t="shared" si="56"/>
        <v xml:space="preserve"> </v>
      </c>
      <c r="S103" s="119" t="str">
        <f t="shared" si="56"/>
        <v xml:space="preserve"> </v>
      </c>
      <c r="T103" s="119" t="str">
        <f t="shared" si="57"/>
        <v xml:space="preserve"> </v>
      </c>
      <c r="U103" s="120" t="str">
        <f t="shared" si="58"/>
        <v xml:space="preserve"> </v>
      </c>
      <c r="V103" s="91"/>
      <c r="W103" s="91"/>
    </row>
    <row r="104" spans="1:23" hidden="1" x14ac:dyDescent="0.25">
      <c r="A104" s="116"/>
      <c r="B104" s="91"/>
      <c r="C104" s="91"/>
      <c r="D104" s="91"/>
      <c r="E104" s="117">
        <f t="shared" si="59"/>
        <v>0</v>
      </c>
      <c r="F104" s="91"/>
      <c r="G104" s="91"/>
      <c r="H104" s="91"/>
      <c r="I104" s="91"/>
      <c r="J104" s="91"/>
      <c r="K104" s="91"/>
      <c r="L104" s="91"/>
      <c r="M104" s="118"/>
      <c r="N104" s="91"/>
      <c r="O104" s="118"/>
      <c r="P104" s="91"/>
      <c r="Q104" s="118"/>
      <c r="R104" s="119" t="str">
        <f t="shared" si="56"/>
        <v xml:space="preserve"> </v>
      </c>
      <c r="S104" s="119" t="str">
        <f t="shared" si="56"/>
        <v xml:space="preserve"> </v>
      </c>
      <c r="T104" s="119" t="str">
        <f t="shared" si="57"/>
        <v xml:space="preserve"> </v>
      </c>
      <c r="U104" s="120" t="str">
        <f t="shared" si="58"/>
        <v xml:space="preserve"> </v>
      </c>
      <c r="V104" s="91"/>
      <c r="W104" s="91"/>
    </row>
    <row r="105" spans="1:23" hidden="1" x14ac:dyDescent="0.25">
      <c r="A105" s="116"/>
      <c r="B105" s="91"/>
      <c r="C105" s="91"/>
      <c r="D105" s="91"/>
      <c r="E105" s="117">
        <f t="shared" si="59"/>
        <v>0</v>
      </c>
      <c r="F105" s="91"/>
      <c r="G105" s="91"/>
      <c r="H105" s="91"/>
      <c r="I105" s="91"/>
      <c r="J105" s="91"/>
      <c r="K105" s="91"/>
      <c r="L105" s="91"/>
      <c r="M105" s="118"/>
      <c r="N105" s="91"/>
      <c r="O105" s="118"/>
      <c r="P105" s="91"/>
      <c r="Q105" s="118"/>
      <c r="R105" s="119" t="str">
        <f t="shared" si="56"/>
        <v xml:space="preserve"> </v>
      </c>
      <c r="S105" s="119" t="str">
        <f t="shared" si="56"/>
        <v xml:space="preserve"> </v>
      </c>
      <c r="T105" s="119" t="str">
        <f t="shared" si="57"/>
        <v xml:space="preserve"> </v>
      </c>
      <c r="U105" s="120" t="str">
        <f t="shared" si="58"/>
        <v xml:space="preserve"> </v>
      </c>
      <c r="V105" s="91"/>
      <c r="W105" s="91"/>
    </row>
    <row r="106" spans="1:23" hidden="1" x14ac:dyDescent="0.25">
      <c r="A106" s="116"/>
      <c r="B106" s="91"/>
      <c r="C106" s="91"/>
      <c r="D106" s="91"/>
      <c r="E106" s="117">
        <f t="shared" si="59"/>
        <v>0</v>
      </c>
      <c r="F106" s="91"/>
      <c r="G106" s="91"/>
      <c r="H106" s="91"/>
      <c r="I106" s="91"/>
      <c r="J106" s="91"/>
      <c r="K106" s="91"/>
      <c r="L106" s="91"/>
      <c r="M106" s="118"/>
      <c r="N106" s="91"/>
      <c r="O106" s="118"/>
      <c r="P106" s="91"/>
      <c r="Q106" s="118"/>
      <c r="R106" s="119" t="str">
        <f t="shared" si="56"/>
        <v xml:space="preserve"> </v>
      </c>
      <c r="S106" s="119" t="str">
        <f t="shared" si="56"/>
        <v xml:space="preserve"> </v>
      </c>
      <c r="T106" s="119" t="str">
        <f t="shared" si="57"/>
        <v xml:space="preserve"> </v>
      </c>
      <c r="U106" s="120" t="str">
        <f t="shared" si="58"/>
        <v xml:space="preserve"> </v>
      </c>
      <c r="V106" s="91"/>
      <c r="W106" s="91"/>
    </row>
    <row r="107" spans="1:23" hidden="1" x14ac:dyDescent="0.25">
      <c r="A107" s="116"/>
      <c r="B107" s="91"/>
      <c r="C107" s="91"/>
      <c r="D107" s="91"/>
      <c r="E107" s="117">
        <f t="shared" si="59"/>
        <v>0</v>
      </c>
      <c r="F107" s="91"/>
      <c r="G107" s="91"/>
      <c r="H107" s="91"/>
      <c r="I107" s="91"/>
      <c r="J107" s="91"/>
      <c r="K107" s="91"/>
      <c r="L107" s="91"/>
      <c r="M107" s="118"/>
      <c r="N107" s="91"/>
      <c r="O107" s="118"/>
      <c r="P107" s="91"/>
      <c r="Q107" s="118"/>
      <c r="R107" s="119" t="str">
        <f t="shared" si="56"/>
        <v xml:space="preserve"> </v>
      </c>
      <c r="S107" s="119" t="str">
        <f t="shared" si="56"/>
        <v xml:space="preserve"> </v>
      </c>
      <c r="T107" s="119" t="str">
        <f t="shared" si="57"/>
        <v xml:space="preserve"> </v>
      </c>
      <c r="U107" s="120" t="str">
        <f t="shared" si="58"/>
        <v xml:space="preserve"> </v>
      </c>
      <c r="V107" s="91"/>
      <c r="W107" s="91"/>
    </row>
    <row r="108" spans="1:23" hidden="1" x14ac:dyDescent="0.25">
      <c r="A108" s="116"/>
      <c r="B108" s="91"/>
      <c r="C108" s="91"/>
      <c r="D108" s="91"/>
      <c r="E108" s="117">
        <f t="shared" si="59"/>
        <v>0</v>
      </c>
      <c r="F108" s="91"/>
      <c r="G108" s="91"/>
      <c r="H108" s="118"/>
      <c r="I108" s="91"/>
      <c r="J108" s="118"/>
      <c r="K108" s="91"/>
      <c r="L108" s="118"/>
      <c r="M108" s="118"/>
      <c r="N108" s="118"/>
      <c r="O108" s="118"/>
      <c r="P108" s="118"/>
      <c r="Q108" s="118"/>
      <c r="R108" s="119" t="str">
        <f t="shared" si="56"/>
        <v xml:space="preserve"> </v>
      </c>
      <c r="S108" s="119" t="str">
        <f t="shared" si="56"/>
        <v xml:space="preserve"> </v>
      </c>
      <c r="T108" s="119" t="str">
        <f t="shared" si="57"/>
        <v xml:space="preserve"> </v>
      </c>
      <c r="U108" s="120" t="str">
        <f t="shared" si="58"/>
        <v xml:space="preserve"> </v>
      </c>
      <c r="V108" s="91"/>
      <c r="W108" s="91"/>
    </row>
    <row r="109" spans="1:23" hidden="1" x14ac:dyDescent="0.25">
      <c r="A109" s="116"/>
      <c r="B109" s="91"/>
      <c r="C109" s="91"/>
      <c r="D109" s="91"/>
      <c r="E109" s="117">
        <f t="shared" si="59"/>
        <v>0</v>
      </c>
      <c r="F109" s="91"/>
      <c r="G109" s="91"/>
      <c r="H109" s="118"/>
      <c r="I109" s="91"/>
      <c r="J109" s="118"/>
      <c r="K109" s="91"/>
      <c r="L109" s="118"/>
      <c r="M109" s="118"/>
      <c r="N109" s="118"/>
      <c r="O109" s="118"/>
      <c r="P109" s="118"/>
      <c r="Q109" s="118"/>
      <c r="R109" s="119" t="str">
        <f t="shared" si="56"/>
        <v xml:space="preserve"> </v>
      </c>
      <c r="S109" s="119" t="str">
        <f t="shared" si="56"/>
        <v xml:space="preserve"> </v>
      </c>
      <c r="T109" s="119" t="str">
        <f t="shared" si="57"/>
        <v xml:space="preserve"> </v>
      </c>
      <c r="U109" s="120" t="str">
        <f t="shared" si="58"/>
        <v xml:space="preserve"> </v>
      </c>
      <c r="V109" s="91"/>
      <c r="W109" s="91"/>
    </row>
    <row r="110" spans="1:23" hidden="1" x14ac:dyDescent="0.25">
      <c r="A110" s="116"/>
      <c r="B110" s="91"/>
      <c r="C110" s="91"/>
      <c r="D110" s="91"/>
      <c r="E110" s="117">
        <f t="shared" si="59"/>
        <v>0</v>
      </c>
      <c r="F110" s="91"/>
      <c r="G110" s="91"/>
      <c r="H110" s="118"/>
      <c r="I110" s="91"/>
      <c r="J110" s="118"/>
      <c r="K110" s="91"/>
      <c r="L110" s="118"/>
      <c r="M110" s="118"/>
      <c r="N110" s="118"/>
      <c r="O110" s="118"/>
      <c r="P110" s="118"/>
      <c r="Q110" s="118"/>
      <c r="R110" s="119" t="str">
        <f t="shared" si="56"/>
        <v xml:space="preserve"> </v>
      </c>
      <c r="S110" s="119" t="str">
        <f t="shared" si="56"/>
        <v xml:space="preserve"> </v>
      </c>
      <c r="T110" s="119" t="str">
        <f t="shared" si="57"/>
        <v xml:space="preserve"> </v>
      </c>
      <c r="U110" s="120" t="str">
        <f t="shared" si="58"/>
        <v xml:space="preserve"> </v>
      </c>
      <c r="V110" s="91"/>
      <c r="W110" s="91"/>
    </row>
    <row r="111" spans="1:23" hidden="1" x14ac:dyDescent="0.25">
      <c r="A111" s="121"/>
      <c r="B111" s="122"/>
      <c r="C111" s="123"/>
      <c r="D111" s="123"/>
      <c r="E111" s="123"/>
      <c r="F111" s="122"/>
      <c r="G111" s="123"/>
      <c r="H111" s="122"/>
      <c r="I111" s="123"/>
      <c r="J111" s="122"/>
      <c r="K111" s="123"/>
      <c r="L111" s="122"/>
      <c r="M111" s="122"/>
      <c r="N111" s="122"/>
      <c r="O111" s="122"/>
      <c r="P111" s="122"/>
      <c r="Q111" s="122"/>
      <c r="R111" s="114" t="str">
        <f t="shared" ref="R111:S113" si="60">IF(L111=0," ",(N111-L111)/L111)</f>
        <v xml:space="preserve"> </v>
      </c>
      <c r="S111" s="115" t="str">
        <f t="shared" si="60"/>
        <v xml:space="preserve"> </v>
      </c>
      <c r="T111" s="114" t="str">
        <f t="shared" si="57"/>
        <v xml:space="preserve"> </v>
      </c>
      <c r="U111" s="115" t="str">
        <f t="shared" si="58"/>
        <v xml:space="preserve"> </v>
      </c>
      <c r="V111" s="122"/>
      <c r="W111" s="123"/>
    </row>
    <row r="112" spans="1:23" hidden="1" x14ac:dyDescent="0.25">
      <c r="A112" s="121" t="s">
        <v>86</v>
      </c>
      <c r="B112" s="122" t="e">
        <f t="shared" ref="B112:Q112" si="61">B95+B85</f>
        <v>#VALUE!</v>
      </c>
      <c r="C112" s="122">
        <f t="shared" si="61"/>
        <v>0</v>
      </c>
      <c r="D112" s="122">
        <f t="shared" si="61"/>
        <v>0</v>
      </c>
      <c r="E112" s="122">
        <f t="shared" si="61"/>
        <v>0</v>
      </c>
      <c r="F112" s="122">
        <f t="shared" si="61"/>
        <v>0</v>
      </c>
      <c r="G112" s="122">
        <f t="shared" si="61"/>
        <v>0</v>
      </c>
      <c r="H112" s="122">
        <f t="shared" si="61"/>
        <v>0</v>
      </c>
      <c r="I112" s="122">
        <f t="shared" si="61"/>
        <v>0</v>
      </c>
      <c r="J112" s="122">
        <f t="shared" si="61"/>
        <v>0</v>
      </c>
      <c r="K112" s="122">
        <f t="shared" si="61"/>
        <v>0</v>
      </c>
      <c r="L112" s="122">
        <f t="shared" si="61"/>
        <v>0</v>
      </c>
      <c r="M112" s="122">
        <f t="shared" si="61"/>
        <v>0</v>
      </c>
      <c r="N112" s="122">
        <f t="shared" si="61"/>
        <v>0</v>
      </c>
      <c r="O112" s="122">
        <f t="shared" si="61"/>
        <v>0</v>
      </c>
      <c r="P112" s="122">
        <f t="shared" si="61"/>
        <v>0</v>
      </c>
      <c r="Q112" s="122">
        <f t="shared" si="61"/>
        <v>0</v>
      </c>
      <c r="R112" s="114" t="str">
        <f t="shared" si="60"/>
        <v xml:space="preserve"> </v>
      </c>
      <c r="S112" s="115" t="str">
        <f t="shared" si="60"/>
        <v xml:space="preserve"> </v>
      </c>
      <c r="T112" s="114" t="str">
        <f t="shared" si="57"/>
        <v xml:space="preserve"> </v>
      </c>
      <c r="U112" s="115" t="str">
        <f t="shared" si="58"/>
        <v xml:space="preserve"> </v>
      </c>
      <c r="V112" s="122">
        <f>V95+V85</f>
        <v>0</v>
      </c>
      <c r="W112" s="122">
        <f>W95+W85</f>
        <v>0</v>
      </c>
    </row>
    <row r="113" spans="1:23" hidden="1" x14ac:dyDescent="0.25">
      <c r="A113" s="124" t="s">
        <v>117</v>
      </c>
      <c r="B113" s="125" t="str">
        <f>B85</f>
        <v/>
      </c>
      <c r="C113" s="125">
        <f t="shared" ref="C113:Q113" si="62">C85</f>
        <v>0</v>
      </c>
      <c r="D113" s="125">
        <f t="shared" si="62"/>
        <v>0</v>
      </c>
      <c r="E113" s="125">
        <f t="shared" si="62"/>
        <v>0</v>
      </c>
      <c r="F113" s="125">
        <f t="shared" si="62"/>
        <v>0</v>
      </c>
      <c r="G113" s="125">
        <f t="shared" si="62"/>
        <v>0</v>
      </c>
      <c r="H113" s="125">
        <f t="shared" si="62"/>
        <v>0</v>
      </c>
      <c r="I113" s="125">
        <f t="shared" si="62"/>
        <v>0</v>
      </c>
      <c r="J113" s="125">
        <f t="shared" si="62"/>
        <v>0</v>
      </c>
      <c r="K113" s="125">
        <f t="shared" si="62"/>
        <v>0</v>
      </c>
      <c r="L113" s="125">
        <f t="shared" si="62"/>
        <v>0</v>
      </c>
      <c r="M113" s="125">
        <f t="shared" si="62"/>
        <v>0</v>
      </c>
      <c r="N113" s="125">
        <f t="shared" si="62"/>
        <v>0</v>
      </c>
      <c r="O113" s="125">
        <f t="shared" si="62"/>
        <v>0</v>
      </c>
      <c r="P113" s="125">
        <f t="shared" si="62"/>
        <v>0</v>
      </c>
      <c r="Q113" s="125">
        <f t="shared" si="62"/>
        <v>0</v>
      </c>
      <c r="R113" s="114" t="str">
        <f t="shared" si="60"/>
        <v xml:space="preserve"> </v>
      </c>
      <c r="S113" s="115" t="str">
        <f t="shared" si="60"/>
        <v xml:space="preserve"> </v>
      </c>
      <c r="T113" s="114" t="str">
        <f t="shared" si="57"/>
        <v xml:space="preserve"> </v>
      </c>
      <c r="U113" s="115" t="str">
        <f t="shared" si="58"/>
        <v xml:space="preserve"> </v>
      </c>
      <c r="V113" s="125">
        <f>V85</f>
        <v>0</v>
      </c>
      <c r="W113" s="125">
        <f>W85</f>
        <v>0</v>
      </c>
    </row>
    <row r="114" spans="1:23" x14ac:dyDescent="0.25">
      <c r="A114" s="126"/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8"/>
      <c r="S114" s="128"/>
      <c r="T114" s="128"/>
      <c r="U114" s="128"/>
      <c r="V114" s="127"/>
      <c r="W114" s="127"/>
    </row>
    <row r="115" spans="1:23" x14ac:dyDescent="0.25">
      <c r="A115" s="129" t="s">
        <v>118</v>
      </c>
    </row>
    <row r="116" spans="1:23" x14ac:dyDescent="0.25">
      <c r="A116" s="129" t="s">
        <v>119</v>
      </c>
    </row>
    <row r="117" spans="1:23" x14ac:dyDescent="0.25">
      <c r="A117" s="129" t="s">
        <v>120</v>
      </c>
      <c r="B117" s="130"/>
      <c r="C117" s="130"/>
      <c r="D117" s="130"/>
      <c r="E117" s="130"/>
      <c r="F117" s="130"/>
      <c r="H117" s="130"/>
      <c r="I117" s="130"/>
      <c r="J117" s="130"/>
      <c r="K117" s="130"/>
      <c r="V117" s="130"/>
    </row>
    <row r="118" spans="1:23" x14ac:dyDescent="0.25">
      <c r="A118" s="129" t="s">
        <v>121</v>
      </c>
      <c r="B118" s="130"/>
      <c r="C118" s="130"/>
      <c r="D118" s="130"/>
      <c r="E118" s="130"/>
      <c r="F118" s="130"/>
      <c r="H118" s="130"/>
      <c r="I118" s="130"/>
      <c r="J118" s="130"/>
      <c r="K118" s="130"/>
      <c r="V118" s="130"/>
    </row>
    <row r="119" spans="1:23" x14ac:dyDescent="0.25">
      <c r="A119" s="129" t="s">
        <v>122</v>
      </c>
      <c r="B119" s="130"/>
      <c r="C119" s="130"/>
      <c r="D119" s="130"/>
      <c r="E119" s="130"/>
      <c r="F119" s="130"/>
      <c r="H119" s="130"/>
      <c r="I119" s="130"/>
      <c r="J119" s="130"/>
      <c r="K119" s="130"/>
      <c r="V119" s="130"/>
    </row>
    <row r="120" spans="1:23" x14ac:dyDescent="0.25">
      <c r="A120" s="129" t="s">
        <v>123</v>
      </c>
    </row>
    <row r="123" spans="1:23" x14ac:dyDescent="0.25">
      <c r="A123" s="130"/>
      <c r="G123" s="130"/>
      <c r="W123" s="130"/>
    </row>
    <row r="124" spans="1:23" x14ac:dyDescent="0.25">
      <c r="A124" s="130"/>
      <c r="G124" s="130"/>
      <c r="W124" s="130"/>
    </row>
    <row r="125" spans="1:23" x14ac:dyDescent="0.25">
      <c r="A125" s="130"/>
      <c r="G125" s="130"/>
      <c r="W125" s="130"/>
    </row>
  </sheetData>
  <mergeCells count="18"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P74:Q74"/>
    <mergeCell ref="R74:S74"/>
    <mergeCell ref="T74:U74"/>
    <mergeCell ref="V74:W74"/>
  </mergeCells>
  <pageMargins left="0.70866141732283472" right="0.70866141732283472" top="0.74803149606299213" bottom="0.74803149606299213" header="0.31496062992125984" footer="0.31496062992125984"/>
  <pageSetup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5"/>
  <sheetViews>
    <sheetView view="pageBreakPreview" zoomScale="60" zoomScaleNormal="100" workbookViewId="0">
      <selection activeCell="A5" sqref="A5:U5"/>
    </sheetView>
  </sheetViews>
  <sheetFormatPr defaultRowHeight="15" x14ac:dyDescent="0.25"/>
  <cols>
    <col min="1" max="1" width="52.7109375" style="2" customWidth="1"/>
    <col min="2" max="11" width="13.7109375" style="2" customWidth="1"/>
    <col min="12" max="15" width="13.7109375" style="2" hidden="1" customWidth="1"/>
    <col min="16" max="23" width="13.7109375" style="2" customWidth="1"/>
    <col min="24" max="24" width="2.7109375" style="2" customWidth="1"/>
    <col min="25" max="16384" width="9.140625" style="2"/>
  </cols>
  <sheetData>
    <row r="1" spans="1:23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"/>
      <c r="W1" s="1"/>
    </row>
    <row r="2" spans="1:23" ht="18" x14ac:dyDescent="0.25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3"/>
      <c r="W2" s="3"/>
    </row>
    <row r="3" spans="1:23" ht="18" customHeight="1" x14ac:dyDescent="0.25">
      <c r="A3" s="134" t="s">
        <v>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3"/>
      <c r="W3" s="3"/>
    </row>
    <row r="4" spans="1:23" ht="18" customHeight="1" x14ac:dyDescent="0.25">
      <c r="A4" s="134" t="s">
        <v>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3"/>
      <c r="W4" s="3"/>
    </row>
    <row r="5" spans="1:23" ht="15" customHeight="1" x14ac:dyDescent="0.25">
      <c r="A5" s="135" t="s">
        <v>127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4"/>
      <c r="W5" s="4"/>
    </row>
    <row r="6" spans="1:23" ht="12.75" customHeight="1" x14ac:dyDescent="0.25">
      <c r="A6" s="5"/>
      <c r="B6" s="5" t="s">
        <v>1</v>
      </c>
      <c r="C6" s="5" t="s">
        <v>1</v>
      </c>
      <c r="D6" s="5" t="s">
        <v>1</v>
      </c>
      <c r="E6" s="6" t="s">
        <v>1</v>
      </c>
      <c r="F6" s="131" t="s">
        <v>5</v>
      </c>
      <c r="G6" s="132"/>
      <c r="H6" s="131" t="s">
        <v>6</v>
      </c>
      <c r="I6" s="132"/>
      <c r="J6" s="131" t="s">
        <v>7</v>
      </c>
      <c r="K6" s="132"/>
      <c r="L6" s="131" t="s">
        <v>8</v>
      </c>
      <c r="M6" s="132"/>
      <c r="N6" s="131" t="s">
        <v>9</v>
      </c>
      <c r="O6" s="132"/>
      <c r="P6" s="131" t="s">
        <v>10</v>
      </c>
      <c r="Q6" s="132"/>
      <c r="R6" s="131" t="s">
        <v>11</v>
      </c>
      <c r="S6" s="132"/>
      <c r="T6" s="131" t="s">
        <v>12</v>
      </c>
      <c r="U6" s="132"/>
      <c r="V6" s="131" t="s">
        <v>13</v>
      </c>
      <c r="W6" s="132"/>
    </row>
    <row r="7" spans="1:23" ht="76.5" x14ac:dyDescent="0.25">
      <c r="A7" s="7" t="s">
        <v>14</v>
      </c>
      <c r="B7" s="8" t="s">
        <v>15</v>
      </c>
      <c r="C7" s="8" t="s">
        <v>16</v>
      </c>
      <c r="D7" s="8" t="s">
        <v>17</v>
      </c>
      <c r="E7" s="8" t="s">
        <v>18</v>
      </c>
      <c r="F7" s="9" t="s">
        <v>19</v>
      </c>
      <c r="G7" s="10" t="s">
        <v>20</v>
      </c>
      <c r="H7" s="9" t="s">
        <v>21</v>
      </c>
      <c r="I7" s="10" t="s">
        <v>22</v>
      </c>
      <c r="J7" s="9" t="s">
        <v>23</v>
      </c>
      <c r="K7" s="10" t="s">
        <v>24</v>
      </c>
      <c r="L7" s="9" t="s">
        <v>25</v>
      </c>
      <c r="M7" s="10" t="s">
        <v>26</v>
      </c>
      <c r="N7" s="9" t="s">
        <v>27</v>
      </c>
      <c r="O7" s="10" t="s">
        <v>28</v>
      </c>
      <c r="P7" s="9" t="s">
        <v>29</v>
      </c>
      <c r="Q7" s="10" t="s">
        <v>30</v>
      </c>
      <c r="R7" s="9" t="s">
        <v>29</v>
      </c>
      <c r="S7" s="10" t="s">
        <v>30</v>
      </c>
      <c r="T7" s="9" t="s">
        <v>31</v>
      </c>
      <c r="U7" s="10" t="s">
        <v>32</v>
      </c>
      <c r="V7" s="9" t="s">
        <v>18</v>
      </c>
      <c r="W7" s="10" t="s">
        <v>33</v>
      </c>
    </row>
    <row r="8" spans="1:23" ht="12.95" customHeight="1" x14ac:dyDescent="0.25">
      <c r="A8" s="11" t="s">
        <v>34</v>
      </c>
      <c r="B8" s="12" t="s">
        <v>1</v>
      </c>
      <c r="C8" s="12"/>
      <c r="D8" s="12"/>
      <c r="E8" s="12"/>
      <c r="F8" s="13"/>
      <c r="G8" s="14"/>
      <c r="H8" s="13"/>
      <c r="I8" s="14"/>
      <c r="J8" s="13"/>
      <c r="K8" s="14"/>
      <c r="L8" s="13"/>
      <c r="M8" s="14"/>
      <c r="N8" s="13"/>
      <c r="O8" s="14"/>
      <c r="P8" s="13"/>
      <c r="Q8" s="14"/>
      <c r="R8" s="15"/>
      <c r="S8" s="16"/>
      <c r="T8" s="15"/>
      <c r="U8" s="17"/>
      <c r="V8" s="13"/>
      <c r="W8" s="14"/>
    </row>
    <row r="9" spans="1:23" ht="12.95" customHeight="1" x14ac:dyDescent="0.25">
      <c r="A9" s="18" t="s">
        <v>35</v>
      </c>
      <c r="B9" s="19">
        <v>49949000</v>
      </c>
      <c r="C9" s="19">
        <v>0</v>
      </c>
      <c r="D9" s="19"/>
      <c r="E9" s="19">
        <f>$B9       +$C9       +$D9</f>
        <v>49949000</v>
      </c>
      <c r="F9" s="20">
        <v>49949000</v>
      </c>
      <c r="G9" s="21">
        <v>16649000</v>
      </c>
      <c r="H9" s="20"/>
      <c r="I9" s="21"/>
      <c r="J9" s="20"/>
      <c r="K9" s="21"/>
      <c r="L9" s="20"/>
      <c r="M9" s="21"/>
      <c r="N9" s="20"/>
      <c r="O9" s="21"/>
      <c r="P9" s="20">
        <f>$H9       +$J9       +$L9       +$N9</f>
        <v>0</v>
      </c>
      <c r="Q9" s="21">
        <f>$I9       +$K9       +$M9       +$O9</f>
        <v>0</v>
      </c>
      <c r="R9" s="22">
        <f>IF(($H9       =0),0,((($J9       -$H9       )/$H9       )*100))</f>
        <v>0</v>
      </c>
      <c r="S9" s="23">
        <f>IF(($I9       =0),0,((($K9       -$I9       )/$I9       )*100))</f>
        <v>0</v>
      </c>
      <c r="T9" s="22">
        <f>IF(($E9       =0),0,(($P9       /$E9       )*100))</f>
        <v>0</v>
      </c>
      <c r="U9" s="24">
        <f>IF(($E9       =0),0,(($Q9       /$E9       )*100))</f>
        <v>0</v>
      </c>
      <c r="V9" s="20">
        <v>0</v>
      </c>
      <c r="W9" s="21">
        <v>0</v>
      </c>
    </row>
    <row r="10" spans="1:23" ht="12.95" customHeight="1" x14ac:dyDescent="0.25">
      <c r="A10" s="18" t="s">
        <v>36</v>
      </c>
      <c r="B10" s="19">
        <v>108620000</v>
      </c>
      <c r="C10" s="19">
        <v>0</v>
      </c>
      <c r="D10" s="19"/>
      <c r="E10" s="19">
        <f t="shared" ref="E10:E16" si="0">$B10      +$C10      +$D10</f>
        <v>108620000</v>
      </c>
      <c r="F10" s="20">
        <v>108620000</v>
      </c>
      <c r="G10" s="21">
        <v>108620000</v>
      </c>
      <c r="H10" s="20">
        <v>20824000</v>
      </c>
      <c r="I10" s="21">
        <v>9223693</v>
      </c>
      <c r="J10" s="20">
        <v>27314000</v>
      </c>
      <c r="K10" s="21">
        <v>17490951</v>
      </c>
      <c r="L10" s="20"/>
      <c r="M10" s="21"/>
      <c r="N10" s="20"/>
      <c r="O10" s="21"/>
      <c r="P10" s="20">
        <f t="shared" ref="P10:P16" si="1">$H10      +$J10      +$L10      +$N10</f>
        <v>48138000</v>
      </c>
      <c r="Q10" s="21">
        <f t="shared" ref="Q10:Q16" si="2">$I10      +$K10      +$M10      +$O10</f>
        <v>26714644</v>
      </c>
      <c r="R10" s="22">
        <f t="shared" ref="R10:R16" si="3">IF(($H10      =0),0,((($J10      -$H10      )/$H10      )*100))</f>
        <v>31.165962351133309</v>
      </c>
      <c r="S10" s="23">
        <f t="shared" ref="S10:S16" si="4">IF(($I10      =0),0,((($K10      -$I10      )/$I10      )*100))</f>
        <v>89.630671792740713</v>
      </c>
      <c r="T10" s="22">
        <f t="shared" ref="T10:T15" si="5">IF(($E10      =0),0,(($P10      /$E10      )*100))</f>
        <v>44.317805192413921</v>
      </c>
      <c r="U10" s="24">
        <f t="shared" ref="U10:U15" si="6">IF(($E10      =0),0,(($Q10      /$E10      )*100))</f>
        <v>24.59459031485914</v>
      </c>
      <c r="V10" s="20">
        <v>0</v>
      </c>
      <c r="W10" s="21">
        <v>0</v>
      </c>
    </row>
    <row r="11" spans="1:23" ht="12.95" customHeight="1" x14ac:dyDescent="0.25">
      <c r="A11" s="18" t="s">
        <v>37</v>
      </c>
      <c r="B11" s="19">
        <v>37000000</v>
      </c>
      <c r="C11" s="19">
        <v>0</v>
      </c>
      <c r="D11" s="19"/>
      <c r="E11" s="19">
        <f t="shared" si="0"/>
        <v>37000000</v>
      </c>
      <c r="F11" s="20">
        <v>37000000</v>
      </c>
      <c r="G11" s="21">
        <v>22250000</v>
      </c>
      <c r="H11" s="20">
        <v>5582000</v>
      </c>
      <c r="I11" s="21">
        <v>457433</v>
      </c>
      <c r="J11" s="20"/>
      <c r="K11" s="21">
        <v>960429</v>
      </c>
      <c r="L11" s="20"/>
      <c r="M11" s="21"/>
      <c r="N11" s="20"/>
      <c r="O11" s="21"/>
      <c r="P11" s="20">
        <f t="shared" si="1"/>
        <v>5582000</v>
      </c>
      <c r="Q11" s="21">
        <f t="shared" si="2"/>
        <v>1417862</v>
      </c>
      <c r="R11" s="22">
        <f t="shared" si="3"/>
        <v>-100</v>
      </c>
      <c r="S11" s="23">
        <f t="shared" si="4"/>
        <v>109.96058439159395</v>
      </c>
      <c r="T11" s="22">
        <f t="shared" si="5"/>
        <v>15.086486486486486</v>
      </c>
      <c r="U11" s="24">
        <f t="shared" si="6"/>
        <v>3.8320594594594595</v>
      </c>
      <c r="V11" s="20">
        <v>0</v>
      </c>
      <c r="W11" s="21">
        <v>0</v>
      </c>
    </row>
    <row r="12" spans="1:23" ht="12.95" customHeight="1" x14ac:dyDescent="0.25">
      <c r="A12" s="18" t="s">
        <v>38</v>
      </c>
      <c r="B12" s="19">
        <v>0</v>
      </c>
      <c r="C12" s="19">
        <v>0</v>
      </c>
      <c r="D12" s="19"/>
      <c r="E12" s="19">
        <f t="shared" si="0"/>
        <v>0</v>
      </c>
      <c r="F12" s="20">
        <v>0</v>
      </c>
      <c r="G12" s="21">
        <v>0</v>
      </c>
      <c r="H12" s="20"/>
      <c r="I12" s="21"/>
      <c r="J12" s="20"/>
      <c r="K12" s="21"/>
      <c r="L12" s="20"/>
      <c r="M12" s="21"/>
      <c r="N12" s="20"/>
      <c r="O12" s="21"/>
      <c r="P12" s="20">
        <f t="shared" si="1"/>
        <v>0</v>
      </c>
      <c r="Q12" s="21">
        <f t="shared" si="2"/>
        <v>0</v>
      </c>
      <c r="R12" s="22">
        <f t="shared" si="3"/>
        <v>0</v>
      </c>
      <c r="S12" s="23">
        <f t="shared" si="4"/>
        <v>0</v>
      </c>
      <c r="T12" s="22">
        <f t="shared" si="5"/>
        <v>0</v>
      </c>
      <c r="U12" s="24">
        <f t="shared" si="6"/>
        <v>0</v>
      </c>
      <c r="V12" s="20">
        <v>0</v>
      </c>
      <c r="W12" s="21">
        <v>0</v>
      </c>
    </row>
    <row r="13" spans="1:23" ht="12.95" customHeight="1" x14ac:dyDescent="0.25">
      <c r="A13" s="18" t="s">
        <v>39</v>
      </c>
      <c r="B13" s="19">
        <v>160744000</v>
      </c>
      <c r="C13" s="19">
        <v>0</v>
      </c>
      <c r="D13" s="19"/>
      <c r="E13" s="19">
        <f t="shared" si="0"/>
        <v>160744000</v>
      </c>
      <c r="F13" s="20">
        <v>160744000</v>
      </c>
      <c r="G13" s="21">
        <v>71031000</v>
      </c>
      <c r="H13" s="20">
        <v>10377000</v>
      </c>
      <c r="I13" s="21">
        <v>11048</v>
      </c>
      <c r="J13" s="20">
        <v>16303000</v>
      </c>
      <c r="K13" s="21">
        <v>768684</v>
      </c>
      <c r="L13" s="20"/>
      <c r="M13" s="21"/>
      <c r="N13" s="20"/>
      <c r="O13" s="21"/>
      <c r="P13" s="20">
        <f t="shared" si="1"/>
        <v>26680000</v>
      </c>
      <c r="Q13" s="21">
        <f t="shared" si="2"/>
        <v>779732</v>
      </c>
      <c r="R13" s="22">
        <f t="shared" si="3"/>
        <v>57.107063698564133</v>
      </c>
      <c r="S13" s="23">
        <f t="shared" si="4"/>
        <v>6857.675597393194</v>
      </c>
      <c r="T13" s="22">
        <f t="shared" si="5"/>
        <v>16.597820136365897</v>
      </c>
      <c r="U13" s="24">
        <f t="shared" si="6"/>
        <v>0.48507689245010704</v>
      </c>
      <c r="V13" s="20">
        <v>0</v>
      </c>
      <c r="W13" s="21">
        <v>0</v>
      </c>
    </row>
    <row r="14" spans="1:23" ht="12.95" customHeight="1" x14ac:dyDescent="0.25">
      <c r="A14" s="18" t="s">
        <v>40</v>
      </c>
      <c r="B14" s="19">
        <v>6600000</v>
      </c>
      <c r="C14" s="19">
        <v>0</v>
      </c>
      <c r="D14" s="19"/>
      <c r="E14" s="19">
        <f t="shared" si="0"/>
        <v>6600000</v>
      </c>
      <c r="F14" s="20">
        <v>6600000</v>
      </c>
      <c r="G14" s="21">
        <v>0</v>
      </c>
      <c r="H14" s="20"/>
      <c r="I14" s="21"/>
      <c r="J14" s="20"/>
      <c r="K14" s="21"/>
      <c r="L14" s="20"/>
      <c r="M14" s="21"/>
      <c r="N14" s="20"/>
      <c r="O14" s="21"/>
      <c r="P14" s="20">
        <f t="shared" si="1"/>
        <v>0</v>
      </c>
      <c r="Q14" s="21">
        <f t="shared" si="2"/>
        <v>0</v>
      </c>
      <c r="R14" s="22">
        <f t="shared" si="3"/>
        <v>0</v>
      </c>
      <c r="S14" s="23">
        <f t="shared" si="4"/>
        <v>0</v>
      </c>
      <c r="T14" s="22">
        <f t="shared" si="5"/>
        <v>0</v>
      </c>
      <c r="U14" s="24">
        <f t="shared" si="6"/>
        <v>0</v>
      </c>
      <c r="V14" s="20">
        <v>0</v>
      </c>
      <c r="W14" s="21">
        <v>0</v>
      </c>
    </row>
    <row r="15" spans="1:23" ht="12.95" customHeight="1" x14ac:dyDescent="0.25">
      <c r="A15" s="18" t="s">
        <v>41</v>
      </c>
      <c r="B15" s="19">
        <v>210881000</v>
      </c>
      <c r="C15" s="19">
        <v>0</v>
      </c>
      <c r="D15" s="19"/>
      <c r="E15" s="19">
        <f t="shared" si="0"/>
        <v>210881000</v>
      </c>
      <c r="F15" s="20">
        <v>210881000</v>
      </c>
      <c r="G15" s="21">
        <v>152193000</v>
      </c>
      <c r="H15" s="20">
        <v>43018000</v>
      </c>
      <c r="I15" s="21">
        <v>23618136</v>
      </c>
      <c r="J15" s="20">
        <v>65048000</v>
      </c>
      <c r="K15" s="21">
        <v>61237843</v>
      </c>
      <c r="L15" s="20"/>
      <c r="M15" s="21"/>
      <c r="N15" s="20"/>
      <c r="O15" s="21"/>
      <c r="P15" s="20">
        <f t="shared" si="1"/>
        <v>108066000</v>
      </c>
      <c r="Q15" s="21">
        <f t="shared" si="2"/>
        <v>84855979</v>
      </c>
      <c r="R15" s="22">
        <f t="shared" si="3"/>
        <v>51.21112092612394</v>
      </c>
      <c r="S15" s="23">
        <f t="shared" si="4"/>
        <v>159.28313309737908</v>
      </c>
      <c r="T15" s="22">
        <f t="shared" si="5"/>
        <v>51.245014961044376</v>
      </c>
      <c r="U15" s="24">
        <f t="shared" si="6"/>
        <v>40.238797710557137</v>
      </c>
      <c r="V15" s="20">
        <v>0</v>
      </c>
      <c r="W15" s="21">
        <v>0</v>
      </c>
    </row>
    <row r="16" spans="1:23" ht="12.95" customHeight="1" x14ac:dyDescent="0.25">
      <c r="A16" s="25" t="s">
        <v>42</v>
      </c>
      <c r="B16" s="26">
        <f>SUM(B9:B15)</f>
        <v>573794000</v>
      </c>
      <c r="C16" s="26">
        <f>SUM(C9:C15)</f>
        <v>0</v>
      </c>
      <c r="D16" s="26"/>
      <c r="E16" s="26">
        <f t="shared" si="0"/>
        <v>573794000</v>
      </c>
      <c r="F16" s="27">
        <f t="shared" ref="F16:O16" si="7">SUM(F9:F15)</f>
        <v>573794000</v>
      </c>
      <c r="G16" s="28">
        <f t="shared" si="7"/>
        <v>370743000</v>
      </c>
      <c r="H16" s="27">
        <f t="shared" si="7"/>
        <v>79801000</v>
      </c>
      <c r="I16" s="28">
        <f t="shared" si="7"/>
        <v>33310310</v>
      </c>
      <c r="J16" s="27">
        <f t="shared" si="7"/>
        <v>108665000</v>
      </c>
      <c r="K16" s="28">
        <f t="shared" si="7"/>
        <v>80457907</v>
      </c>
      <c r="L16" s="27">
        <f t="shared" si="7"/>
        <v>0</v>
      </c>
      <c r="M16" s="28">
        <f t="shared" si="7"/>
        <v>0</v>
      </c>
      <c r="N16" s="27">
        <f t="shared" si="7"/>
        <v>0</v>
      </c>
      <c r="O16" s="28">
        <f t="shared" si="7"/>
        <v>0</v>
      </c>
      <c r="P16" s="27">
        <f t="shared" si="1"/>
        <v>188466000</v>
      </c>
      <c r="Q16" s="28">
        <f t="shared" si="2"/>
        <v>113768217</v>
      </c>
      <c r="R16" s="29">
        <f t="shared" si="3"/>
        <v>36.169972807358306</v>
      </c>
      <c r="S16" s="30">
        <f t="shared" si="4"/>
        <v>141.54055305999853</v>
      </c>
      <c r="T16" s="29">
        <f>IF((SUM($E9:$E13)+$E15)=0,0,(P16/(SUM($E9:$E13)+$E15)*100))</f>
        <v>33.227784497015129</v>
      </c>
      <c r="U16" s="31">
        <f>IF((SUM($E9:$E13)+$E15)=0,0,(Q16/(SUM($E9:$E13)+$E15)*100))</f>
        <v>20.058078364721769</v>
      </c>
      <c r="V16" s="27">
        <f>SUM(V9:V15)</f>
        <v>0</v>
      </c>
      <c r="W16" s="28">
        <f>SUM(W9:W15)</f>
        <v>0</v>
      </c>
    </row>
    <row r="17" spans="1:23" ht="12.95" customHeight="1" x14ac:dyDescent="0.25">
      <c r="A17" s="11" t="s">
        <v>43</v>
      </c>
      <c r="B17" s="32" t="s">
        <v>1</v>
      </c>
      <c r="C17" s="32"/>
      <c r="D17" s="32"/>
      <c r="E17" s="32"/>
      <c r="F17" s="33"/>
      <c r="G17" s="34"/>
      <c r="H17" s="33"/>
      <c r="I17" s="34"/>
      <c r="J17" s="33"/>
      <c r="K17" s="34"/>
      <c r="L17" s="33"/>
      <c r="M17" s="34"/>
      <c r="N17" s="33"/>
      <c r="O17" s="34"/>
      <c r="P17" s="33"/>
      <c r="Q17" s="34"/>
      <c r="R17" s="15"/>
      <c r="S17" s="16"/>
      <c r="T17" s="15"/>
      <c r="U17" s="17"/>
      <c r="V17" s="33"/>
      <c r="W17" s="34"/>
    </row>
    <row r="18" spans="1:23" ht="12.95" customHeight="1" x14ac:dyDescent="0.25">
      <c r="A18" s="18" t="s">
        <v>44</v>
      </c>
      <c r="B18" s="19">
        <v>0</v>
      </c>
      <c r="C18" s="19">
        <v>0</v>
      </c>
      <c r="D18" s="19"/>
      <c r="E18" s="19">
        <f t="shared" ref="E18:E24" si="8">$B18      +$C18      +$D18</f>
        <v>0</v>
      </c>
      <c r="F18" s="20">
        <v>0</v>
      </c>
      <c r="G18" s="21">
        <v>0</v>
      </c>
      <c r="H18" s="20"/>
      <c r="I18" s="21"/>
      <c r="J18" s="20"/>
      <c r="K18" s="21"/>
      <c r="L18" s="20"/>
      <c r="M18" s="21"/>
      <c r="N18" s="20"/>
      <c r="O18" s="21"/>
      <c r="P18" s="20">
        <f t="shared" ref="P18:P24" si="9">$H18      +$J18      +$L18      +$N18</f>
        <v>0</v>
      </c>
      <c r="Q18" s="21">
        <f t="shared" ref="Q18:Q24" si="10">$I18      +$K18      +$M18      +$O18</f>
        <v>0</v>
      </c>
      <c r="R18" s="22">
        <f t="shared" ref="R18:R24" si="11">IF(($H18      =0),0,((($J18      -$H18      )/$H18      )*100))</f>
        <v>0</v>
      </c>
      <c r="S18" s="23">
        <f t="shared" ref="S18:S24" si="12">IF(($I18      =0),0,((($K18      -$I18      )/$I18      )*100))</f>
        <v>0</v>
      </c>
      <c r="T18" s="22">
        <f t="shared" ref="T18:T23" si="13">IF(($E18      =0),0,(($P18      /$E18      )*100))</f>
        <v>0</v>
      </c>
      <c r="U18" s="24">
        <f t="shared" ref="U18:U23" si="14">IF(($E18      =0),0,(($Q18      /$E18      )*100))</f>
        <v>0</v>
      </c>
      <c r="V18" s="20">
        <v>0</v>
      </c>
      <c r="W18" s="21">
        <v>0</v>
      </c>
    </row>
    <row r="19" spans="1:23" ht="12.95" customHeight="1" x14ac:dyDescent="0.25">
      <c r="A19" s="18" t="s">
        <v>45</v>
      </c>
      <c r="B19" s="19">
        <v>34779000</v>
      </c>
      <c r="C19" s="19">
        <v>0</v>
      </c>
      <c r="D19" s="19"/>
      <c r="E19" s="19">
        <f t="shared" si="8"/>
        <v>34779000</v>
      </c>
      <c r="F19" s="20">
        <v>34779000</v>
      </c>
      <c r="G19" s="21">
        <v>0</v>
      </c>
      <c r="H19" s="20"/>
      <c r="I19" s="21"/>
      <c r="J19" s="20"/>
      <c r="K19" s="21"/>
      <c r="L19" s="20"/>
      <c r="M19" s="21"/>
      <c r="N19" s="20"/>
      <c r="O19" s="21"/>
      <c r="P19" s="20">
        <f t="shared" si="9"/>
        <v>0</v>
      </c>
      <c r="Q19" s="21">
        <f t="shared" si="10"/>
        <v>0</v>
      </c>
      <c r="R19" s="22">
        <f t="shared" si="11"/>
        <v>0</v>
      </c>
      <c r="S19" s="23">
        <f t="shared" si="12"/>
        <v>0</v>
      </c>
      <c r="T19" s="22">
        <f t="shared" si="13"/>
        <v>0</v>
      </c>
      <c r="U19" s="24">
        <f t="shared" si="14"/>
        <v>0</v>
      </c>
      <c r="V19" s="20">
        <v>0</v>
      </c>
      <c r="W19" s="21">
        <v>0</v>
      </c>
    </row>
    <row r="20" spans="1:23" ht="12.95" customHeight="1" x14ac:dyDescent="0.25">
      <c r="A20" s="18" t="s">
        <v>46</v>
      </c>
      <c r="B20" s="19">
        <v>31937000</v>
      </c>
      <c r="C20" s="19">
        <v>0</v>
      </c>
      <c r="D20" s="19"/>
      <c r="E20" s="19">
        <f t="shared" si="8"/>
        <v>31937000</v>
      </c>
      <c r="F20" s="20">
        <v>31937000</v>
      </c>
      <c r="G20" s="21">
        <v>31937000</v>
      </c>
      <c r="H20" s="20"/>
      <c r="I20" s="21"/>
      <c r="J20" s="20">
        <v>10853000</v>
      </c>
      <c r="K20" s="21">
        <v>7974812</v>
      </c>
      <c r="L20" s="20"/>
      <c r="M20" s="21"/>
      <c r="N20" s="20"/>
      <c r="O20" s="21"/>
      <c r="P20" s="20">
        <f t="shared" si="9"/>
        <v>10853000</v>
      </c>
      <c r="Q20" s="21">
        <f t="shared" si="10"/>
        <v>7974812</v>
      </c>
      <c r="R20" s="22">
        <f t="shared" si="11"/>
        <v>0</v>
      </c>
      <c r="S20" s="23">
        <f t="shared" si="12"/>
        <v>0</v>
      </c>
      <c r="T20" s="22">
        <f t="shared" si="13"/>
        <v>33.982528102201208</v>
      </c>
      <c r="U20" s="24">
        <f t="shared" si="14"/>
        <v>24.970448069637097</v>
      </c>
      <c r="V20" s="20">
        <v>0</v>
      </c>
      <c r="W20" s="21" t="s">
        <v>1</v>
      </c>
    </row>
    <row r="21" spans="1:23" ht="12.95" customHeight="1" x14ac:dyDescent="0.25">
      <c r="A21" s="18" t="s">
        <v>47</v>
      </c>
      <c r="B21" s="19">
        <v>0</v>
      </c>
      <c r="C21" s="19">
        <v>0</v>
      </c>
      <c r="D21" s="19"/>
      <c r="E21" s="19">
        <f t="shared" si="8"/>
        <v>0</v>
      </c>
      <c r="F21" s="20">
        <v>0</v>
      </c>
      <c r="G21" s="21">
        <v>0</v>
      </c>
      <c r="H21" s="20"/>
      <c r="I21" s="21"/>
      <c r="J21" s="20"/>
      <c r="K21" s="21"/>
      <c r="L21" s="20"/>
      <c r="M21" s="21"/>
      <c r="N21" s="20"/>
      <c r="O21" s="21"/>
      <c r="P21" s="20">
        <f t="shared" si="9"/>
        <v>0</v>
      </c>
      <c r="Q21" s="21">
        <f t="shared" si="10"/>
        <v>0</v>
      </c>
      <c r="R21" s="22">
        <f t="shared" si="11"/>
        <v>0</v>
      </c>
      <c r="S21" s="23">
        <f t="shared" si="12"/>
        <v>0</v>
      </c>
      <c r="T21" s="22">
        <f t="shared" si="13"/>
        <v>0</v>
      </c>
      <c r="U21" s="24">
        <f t="shared" si="14"/>
        <v>0</v>
      </c>
      <c r="V21" s="20">
        <v>0</v>
      </c>
      <c r="W21" s="21">
        <v>0</v>
      </c>
    </row>
    <row r="22" spans="1:23" ht="12.95" customHeight="1" x14ac:dyDescent="0.25">
      <c r="A22" s="18" t="s">
        <v>48</v>
      </c>
      <c r="B22" s="19">
        <v>0</v>
      </c>
      <c r="C22" s="19">
        <v>0</v>
      </c>
      <c r="D22" s="19"/>
      <c r="E22" s="19">
        <f t="shared" si="8"/>
        <v>0</v>
      </c>
      <c r="F22" s="20">
        <v>0</v>
      </c>
      <c r="G22" s="21">
        <v>0</v>
      </c>
      <c r="H22" s="20"/>
      <c r="I22" s="21"/>
      <c r="J22" s="20"/>
      <c r="K22" s="21"/>
      <c r="L22" s="20"/>
      <c r="M22" s="21"/>
      <c r="N22" s="20"/>
      <c r="O22" s="21"/>
      <c r="P22" s="20">
        <f t="shared" si="9"/>
        <v>0</v>
      </c>
      <c r="Q22" s="21">
        <f t="shared" si="10"/>
        <v>0</v>
      </c>
      <c r="R22" s="22">
        <f t="shared" si="11"/>
        <v>0</v>
      </c>
      <c r="S22" s="23">
        <f t="shared" si="12"/>
        <v>0</v>
      </c>
      <c r="T22" s="22">
        <f t="shared" si="13"/>
        <v>0</v>
      </c>
      <c r="U22" s="24">
        <f t="shared" si="14"/>
        <v>0</v>
      </c>
      <c r="V22" s="20">
        <v>0</v>
      </c>
      <c r="W22" s="21" t="s">
        <v>1</v>
      </c>
    </row>
    <row r="23" spans="1:23" ht="12.95" customHeight="1" x14ac:dyDescent="0.25">
      <c r="A23" s="18" t="s">
        <v>49</v>
      </c>
      <c r="B23" s="19">
        <v>0</v>
      </c>
      <c r="C23" s="19">
        <v>0</v>
      </c>
      <c r="D23" s="19"/>
      <c r="E23" s="19">
        <f t="shared" si="8"/>
        <v>0</v>
      </c>
      <c r="F23" s="20">
        <v>0</v>
      </c>
      <c r="G23" s="21">
        <v>0</v>
      </c>
      <c r="H23" s="20"/>
      <c r="I23" s="21"/>
      <c r="J23" s="20"/>
      <c r="K23" s="21"/>
      <c r="L23" s="20"/>
      <c r="M23" s="21"/>
      <c r="N23" s="20"/>
      <c r="O23" s="21"/>
      <c r="P23" s="20">
        <f t="shared" si="9"/>
        <v>0</v>
      </c>
      <c r="Q23" s="21">
        <f t="shared" si="10"/>
        <v>0</v>
      </c>
      <c r="R23" s="22">
        <f t="shared" si="11"/>
        <v>0</v>
      </c>
      <c r="S23" s="23">
        <f t="shared" si="12"/>
        <v>0</v>
      </c>
      <c r="T23" s="22">
        <f t="shared" si="13"/>
        <v>0</v>
      </c>
      <c r="U23" s="24">
        <f t="shared" si="14"/>
        <v>0</v>
      </c>
      <c r="V23" s="20">
        <v>0</v>
      </c>
      <c r="W23" s="21" t="s">
        <v>1</v>
      </c>
    </row>
    <row r="24" spans="1:23" ht="12.95" customHeight="1" x14ac:dyDescent="0.25">
      <c r="A24" s="25" t="s">
        <v>42</v>
      </c>
      <c r="B24" s="26">
        <f>SUM(B18:B23)</f>
        <v>66716000</v>
      </c>
      <c r="C24" s="26">
        <f>SUM(C18:C23)</f>
        <v>0</v>
      </c>
      <c r="D24" s="26"/>
      <c r="E24" s="26">
        <f t="shared" si="8"/>
        <v>66716000</v>
      </c>
      <c r="F24" s="27">
        <f t="shared" ref="F24:O24" si="15">SUM(F18:F23)</f>
        <v>66716000</v>
      </c>
      <c r="G24" s="28">
        <f t="shared" si="15"/>
        <v>31937000</v>
      </c>
      <c r="H24" s="27">
        <f t="shared" si="15"/>
        <v>0</v>
      </c>
      <c r="I24" s="28">
        <f t="shared" si="15"/>
        <v>0</v>
      </c>
      <c r="J24" s="27">
        <f t="shared" si="15"/>
        <v>10853000</v>
      </c>
      <c r="K24" s="28">
        <f t="shared" si="15"/>
        <v>7974812</v>
      </c>
      <c r="L24" s="27">
        <f t="shared" si="15"/>
        <v>0</v>
      </c>
      <c r="M24" s="28">
        <f t="shared" si="15"/>
        <v>0</v>
      </c>
      <c r="N24" s="27">
        <f t="shared" si="15"/>
        <v>0</v>
      </c>
      <c r="O24" s="28">
        <f t="shared" si="15"/>
        <v>0</v>
      </c>
      <c r="P24" s="27">
        <f t="shared" si="9"/>
        <v>10853000</v>
      </c>
      <c r="Q24" s="28">
        <f t="shared" si="10"/>
        <v>7974812</v>
      </c>
      <c r="R24" s="29">
        <f t="shared" si="11"/>
        <v>0</v>
      </c>
      <c r="S24" s="30">
        <f t="shared" si="12"/>
        <v>0</v>
      </c>
      <c r="T24" s="29">
        <f>IF(($E24-$E19-$E23)   =0,0,($P24   /($E24-$E19-$E23)   )*100)</f>
        <v>33.982528102201208</v>
      </c>
      <c r="U24" s="31">
        <f>IF(($E24-$E19-$E23)   =0,0,($Q24   /($E24-$E19-$E23)   )*100)</f>
        <v>24.970448069637097</v>
      </c>
      <c r="V24" s="27">
        <f>SUM(V18:V23)</f>
        <v>0</v>
      </c>
      <c r="W24" s="28">
        <f>SUM(W18:W23)</f>
        <v>0</v>
      </c>
    </row>
    <row r="25" spans="1:23" ht="12.95" customHeight="1" x14ac:dyDescent="0.25">
      <c r="A25" s="11" t="s">
        <v>50</v>
      </c>
      <c r="B25" s="32" t="s">
        <v>1</v>
      </c>
      <c r="C25" s="32"/>
      <c r="D25" s="32"/>
      <c r="E25" s="32"/>
      <c r="F25" s="33"/>
      <c r="G25" s="34"/>
      <c r="H25" s="33"/>
      <c r="I25" s="34"/>
      <c r="J25" s="33"/>
      <c r="K25" s="34"/>
      <c r="L25" s="33"/>
      <c r="M25" s="34"/>
      <c r="N25" s="33"/>
      <c r="O25" s="34"/>
      <c r="P25" s="33"/>
      <c r="Q25" s="34"/>
      <c r="R25" s="15"/>
      <c r="S25" s="16"/>
      <c r="T25" s="15"/>
      <c r="U25" s="17"/>
      <c r="V25" s="33"/>
      <c r="W25" s="34"/>
    </row>
    <row r="26" spans="1:23" ht="12.95" customHeight="1" x14ac:dyDescent="0.25">
      <c r="A26" s="18" t="s">
        <v>51</v>
      </c>
      <c r="B26" s="19">
        <v>0</v>
      </c>
      <c r="C26" s="19">
        <v>0</v>
      </c>
      <c r="D26" s="19"/>
      <c r="E26" s="19">
        <f>$B26      +$C26      +$D26</f>
        <v>0</v>
      </c>
      <c r="F26" s="20">
        <v>0</v>
      </c>
      <c r="G26" s="21">
        <v>0</v>
      </c>
      <c r="H26" s="20"/>
      <c r="I26" s="21"/>
      <c r="J26" s="20"/>
      <c r="K26" s="21"/>
      <c r="L26" s="20"/>
      <c r="M26" s="21"/>
      <c r="N26" s="20"/>
      <c r="O26" s="21"/>
      <c r="P26" s="20">
        <f>$H26      +$J26      +$L26      +$N26</f>
        <v>0</v>
      </c>
      <c r="Q26" s="21">
        <f>$I26      +$K26      +$M26      +$O26</f>
        <v>0</v>
      </c>
      <c r="R26" s="22">
        <f>IF(($H26      =0),0,((($J26      -$H26      )/$H26      )*100))</f>
        <v>0</v>
      </c>
      <c r="S26" s="23">
        <f>IF(($I26      =0),0,((($K26      -$I26      )/$I26      )*100))</f>
        <v>0</v>
      </c>
      <c r="T26" s="22">
        <f>IF(($E26      =0),0,(($P26      /$E26      )*100))</f>
        <v>0</v>
      </c>
      <c r="U26" s="24">
        <f>IF(($E26      =0),0,(($Q26      /$E26      )*100))</f>
        <v>0</v>
      </c>
      <c r="V26" s="20">
        <v>0</v>
      </c>
      <c r="W26" s="21" t="s">
        <v>1</v>
      </c>
    </row>
    <row r="27" spans="1:23" ht="12.95" customHeight="1" x14ac:dyDescent="0.25">
      <c r="A27" s="18" t="s">
        <v>52</v>
      </c>
      <c r="B27" s="19">
        <v>0</v>
      </c>
      <c r="C27" s="19">
        <v>0</v>
      </c>
      <c r="D27" s="19"/>
      <c r="E27" s="19">
        <f>$B27      +$C27      +$D27</f>
        <v>0</v>
      </c>
      <c r="F27" s="20">
        <v>0</v>
      </c>
      <c r="G27" s="21">
        <v>0</v>
      </c>
      <c r="H27" s="20"/>
      <c r="I27" s="21"/>
      <c r="J27" s="20"/>
      <c r="K27" s="21"/>
      <c r="L27" s="20"/>
      <c r="M27" s="21"/>
      <c r="N27" s="20"/>
      <c r="O27" s="21"/>
      <c r="P27" s="20">
        <f>$H27      +$J27      +$L27      +$N27</f>
        <v>0</v>
      </c>
      <c r="Q27" s="21">
        <f>$I27      +$K27      +$M27      +$O27</f>
        <v>0</v>
      </c>
      <c r="R27" s="22">
        <f>IF(($H27      =0),0,((($J27      -$H27      )/$H27      )*100))</f>
        <v>0</v>
      </c>
      <c r="S27" s="23">
        <f>IF(($I27      =0),0,((($K27      -$I27      )/$I27      )*100))</f>
        <v>0</v>
      </c>
      <c r="T27" s="22">
        <f>IF(($E27      =0),0,(($P27      /$E27      )*100))</f>
        <v>0</v>
      </c>
      <c r="U27" s="24">
        <f>IF(($E27      =0),0,(($Q27      /$E27      )*100))</f>
        <v>0</v>
      </c>
      <c r="V27" s="20">
        <v>0</v>
      </c>
      <c r="W27" s="21" t="s">
        <v>1</v>
      </c>
    </row>
    <row r="28" spans="1:23" ht="12.95" customHeight="1" x14ac:dyDescent="0.25">
      <c r="A28" s="18" t="s">
        <v>53</v>
      </c>
      <c r="B28" s="19">
        <v>772712000</v>
      </c>
      <c r="C28" s="19">
        <v>0</v>
      </c>
      <c r="D28" s="19"/>
      <c r="E28" s="19">
        <f>$B28      +$C28      +$D28</f>
        <v>772712000</v>
      </c>
      <c r="F28" s="20">
        <v>772712000</v>
      </c>
      <c r="G28" s="21">
        <v>468265000</v>
      </c>
      <c r="H28" s="20">
        <v>224573000</v>
      </c>
      <c r="I28" s="21"/>
      <c r="J28" s="20">
        <v>193314000</v>
      </c>
      <c r="K28" s="21"/>
      <c r="L28" s="20"/>
      <c r="M28" s="21"/>
      <c r="N28" s="20"/>
      <c r="O28" s="21"/>
      <c r="P28" s="20">
        <f>$H28      +$J28      +$L28      +$N28</f>
        <v>417887000</v>
      </c>
      <c r="Q28" s="21">
        <f>$I28      +$K28      +$M28      +$O28</f>
        <v>0</v>
      </c>
      <c r="R28" s="22">
        <f>IF(($H28      =0),0,((($J28      -$H28      )/$H28      )*100))</f>
        <v>-13.919304635909036</v>
      </c>
      <c r="S28" s="23">
        <f>IF(($I28      =0),0,((($K28      -$I28      )/$I28      )*100))</f>
        <v>0</v>
      </c>
      <c r="T28" s="22">
        <f>IF(($E28      =0),0,(($P28      /$E28      )*100))</f>
        <v>54.080563004068779</v>
      </c>
      <c r="U28" s="24">
        <f>IF(($E28      =0),0,(($Q28      /$E28      )*100))</f>
        <v>0</v>
      </c>
      <c r="V28" s="20">
        <v>0</v>
      </c>
      <c r="W28" s="21">
        <v>0</v>
      </c>
    </row>
    <row r="29" spans="1:23" ht="12.95" customHeight="1" x14ac:dyDescent="0.25">
      <c r="A29" s="18" t="s">
        <v>54</v>
      </c>
      <c r="B29" s="19">
        <v>24713000</v>
      </c>
      <c r="C29" s="19">
        <v>0</v>
      </c>
      <c r="D29" s="19"/>
      <c r="E29" s="19">
        <f>$B29      +$C29      +$D29</f>
        <v>24713000</v>
      </c>
      <c r="F29" s="20">
        <v>24713000</v>
      </c>
      <c r="G29" s="21">
        <v>17300000</v>
      </c>
      <c r="H29" s="20">
        <v>905000</v>
      </c>
      <c r="I29" s="21">
        <v>170733</v>
      </c>
      <c r="J29" s="20">
        <v>2561000</v>
      </c>
      <c r="K29" s="21">
        <v>3291331</v>
      </c>
      <c r="L29" s="20"/>
      <c r="M29" s="21"/>
      <c r="N29" s="20"/>
      <c r="O29" s="21"/>
      <c r="P29" s="20">
        <f>$H29      +$J29      +$L29      +$N29</f>
        <v>3466000</v>
      </c>
      <c r="Q29" s="21">
        <f>$I29      +$K29      +$M29      +$O29</f>
        <v>3462064</v>
      </c>
      <c r="R29" s="22">
        <f>IF(($H29      =0),0,((($J29      -$H29      )/$H29      )*100))</f>
        <v>182.98342541436463</v>
      </c>
      <c r="S29" s="23">
        <f>IF(($I29      =0),0,((($K29      -$I29      )/$I29      )*100))</f>
        <v>1827.7649897793631</v>
      </c>
      <c r="T29" s="22">
        <f>IF(($E29      =0),0,(($P29      /$E29      )*100))</f>
        <v>14.025007081293248</v>
      </c>
      <c r="U29" s="24">
        <f>IF(($E29      =0),0,(($Q29      /$E29      )*100))</f>
        <v>14.009080241168615</v>
      </c>
      <c r="V29" s="20">
        <v>0</v>
      </c>
      <c r="W29" s="21">
        <v>0</v>
      </c>
    </row>
    <row r="30" spans="1:23" ht="12.95" customHeight="1" x14ac:dyDescent="0.25">
      <c r="A30" s="25" t="s">
        <v>42</v>
      </c>
      <c r="B30" s="26">
        <f>SUM(B26:B29)</f>
        <v>797425000</v>
      </c>
      <c r="C30" s="26">
        <f>SUM(C26:C29)</f>
        <v>0</v>
      </c>
      <c r="D30" s="26"/>
      <c r="E30" s="26">
        <f>$B30      +$C30      +$D30</f>
        <v>797425000</v>
      </c>
      <c r="F30" s="27">
        <f t="shared" ref="F30:O30" si="16">SUM(F26:F29)</f>
        <v>797425000</v>
      </c>
      <c r="G30" s="28">
        <f t="shared" si="16"/>
        <v>485565000</v>
      </c>
      <c r="H30" s="27">
        <f t="shared" si="16"/>
        <v>225478000</v>
      </c>
      <c r="I30" s="28">
        <f t="shared" si="16"/>
        <v>170733</v>
      </c>
      <c r="J30" s="27">
        <f t="shared" si="16"/>
        <v>195875000</v>
      </c>
      <c r="K30" s="28">
        <f t="shared" si="16"/>
        <v>3291331</v>
      </c>
      <c r="L30" s="27">
        <f t="shared" si="16"/>
        <v>0</v>
      </c>
      <c r="M30" s="28">
        <f t="shared" si="16"/>
        <v>0</v>
      </c>
      <c r="N30" s="27">
        <f t="shared" si="16"/>
        <v>0</v>
      </c>
      <c r="O30" s="28">
        <f t="shared" si="16"/>
        <v>0</v>
      </c>
      <c r="P30" s="27">
        <f>$H30      +$J30      +$L30      +$N30</f>
        <v>421353000</v>
      </c>
      <c r="Q30" s="28">
        <f>$I30      +$K30      +$M30      +$O30</f>
        <v>3462064</v>
      </c>
      <c r="R30" s="29">
        <f>IF(($H30      =0),0,((($J30      -$H30      )/$H30      )*100))</f>
        <v>-13.128997064015113</v>
      </c>
      <c r="S30" s="30">
        <f>IF(($I30      =0),0,((($K30      -$I30      )/$I30      )*100))</f>
        <v>1827.7649897793631</v>
      </c>
      <c r="T30" s="29">
        <f>IF($E30   =0,0,($P30   /$E30   )*100)</f>
        <v>52.839201178794248</v>
      </c>
      <c r="U30" s="31">
        <f>IF($E30   =0,0,($Q30   /$E30   )*100)</f>
        <v>0.43415543781546856</v>
      </c>
      <c r="V30" s="27">
        <f>SUM(V26:V29)</f>
        <v>0</v>
      </c>
      <c r="W30" s="28">
        <f>SUM(W26:W29)</f>
        <v>0</v>
      </c>
    </row>
    <row r="31" spans="1:23" ht="12.95" customHeight="1" x14ac:dyDescent="0.25">
      <c r="A31" s="11" t="s">
        <v>55</v>
      </c>
      <c r="B31" s="32" t="s">
        <v>1</v>
      </c>
      <c r="C31" s="32"/>
      <c r="D31" s="32"/>
      <c r="E31" s="32"/>
      <c r="F31" s="33"/>
      <c r="G31" s="34"/>
      <c r="H31" s="33"/>
      <c r="I31" s="34"/>
      <c r="J31" s="33"/>
      <c r="K31" s="34"/>
      <c r="L31" s="33"/>
      <c r="M31" s="34"/>
      <c r="N31" s="33"/>
      <c r="O31" s="34"/>
      <c r="P31" s="33"/>
      <c r="Q31" s="34"/>
      <c r="R31" s="15"/>
      <c r="S31" s="16"/>
      <c r="T31" s="15"/>
      <c r="U31" s="17"/>
      <c r="V31" s="33"/>
      <c r="W31" s="34"/>
    </row>
    <row r="32" spans="1:23" ht="12.95" customHeight="1" x14ac:dyDescent="0.25">
      <c r="A32" s="18" t="s">
        <v>56</v>
      </c>
      <c r="B32" s="19">
        <v>222137000</v>
      </c>
      <c r="C32" s="19">
        <v>0</v>
      </c>
      <c r="D32" s="19"/>
      <c r="E32" s="19">
        <f>$B32      +$C32      +$D32</f>
        <v>222137000</v>
      </c>
      <c r="F32" s="20">
        <v>222137000</v>
      </c>
      <c r="G32" s="21">
        <v>153906000</v>
      </c>
      <c r="H32" s="20">
        <v>110721000</v>
      </c>
      <c r="I32" s="21">
        <v>19480452</v>
      </c>
      <c r="J32" s="20">
        <v>65833000</v>
      </c>
      <c r="K32" s="21">
        <v>35557022</v>
      </c>
      <c r="L32" s="20"/>
      <c r="M32" s="21"/>
      <c r="N32" s="20"/>
      <c r="O32" s="21"/>
      <c r="P32" s="20">
        <f>$H32      +$J32      +$L32      +$N32</f>
        <v>176554000</v>
      </c>
      <c r="Q32" s="21">
        <f>$I32      +$K32      +$M32      +$O32</f>
        <v>55037474</v>
      </c>
      <c r="R32" s="22">
        <f>IF(($H32      =0),0,((($J32      -$H32      )/$H32      )*100))</f>
        <v>-40.541541351685765</v>
      </c>
      <c r="S32" s="23">
        <f>IF(($I32      =0),0,((($K32      -$I32      )/$I32      )*100))</f>
        <v>82.526678539081118</v>
      </c>
      <c r="T32" s="22">
        <f>IF(($E32      =0),0,(($P32      /$E32      )*100))</f>
        <v>79.479780495820151</v>
      </c>
      <c r="U32" s="24">
        <f>IF(($E32      =0),0,(($Q32      /$E32      )*100))</f>
        <v>24.776365035991301</v>
      </c>
      <c r="V32" s="20">
        <v>0</v>
      </c>
      <c r="W32" s="21">
        <v>0</v>
      </c>
    </row>
    <row r="33" spans="1:23" ht="12.95" customHeight="1" x14ac:dyDescent="0.25">
      <c r="A33" s="25" t="s">
        <v>42</v>
      </c>
      <c r="B33" s="26">
        <f>B32</f>
        <v>222137000</v>
      </c>
      <c r="C33" s="26">
        <f>C32</f>
        <v>0</v>
      </c>
      <c r="D33" s="26"/>
      <c r="E33" s="26">
        <f>$B33      +$C33      +$D33</f>
        <v>222137000</v>
      </c>
      <c r="F33" s="27">
        <f t="shared" ref="F33:O33" si="17">F32</f>
        <v>222137000</v>
      </c>
      <c r="G33" s="28">
        <f t="shared" si="17"/>
        <v>153906000</v>
      </c>
      <c r="H33" s="27">
        <f t="shared" si="17"/>
        <v>110721000</v>
      </c>
      <c r="I33" s="28">
        <f t="shared" si="17"/>
        <v>19480452</v>
      </c>
      <c r="J33" s="27">
        <f t="shared" si="17"/>
        <v>65833000</v>
      </c>
      <c r="K33" s="28">
        <f t="shared" si="17"/>
        <v>35557022</v>
      </c>
      <c r="L33" s="27">
        <f t="shared" si="17"/>
        <v>0</v>
      </c>
      <c r="M33" s="28">
        <f t="shared" si="17"/>
        <v>0</v>
      </c>
      <c r="N33" s="27">
        <f t="shared" si="17"/>
        <v>0</v>
      </c>
      <c r="O33" s="28">
        <f t="shared" si="17"/>
        <v>0</v>
      </c>
      <c r="P33" s="27">
        <f>$H33      +$J33      +$L33      +$N33</f>
        <v>176554000</v>
      </c>
      <c r="Q33" s="28">
        <f>$I33      +$K33      +$M33      +$O33</f>
        <v>55037474</v>
      </c>
      <c r="R33" s="29">
        <f>IF(($H33      =0),0,((($J33      -$H33      )/$H33      )*100))</f>
        <v>-40.541541351685765</v>
      </c>
      <c r="S33" s="30">
        <f>IF(($I33      =0),0,((($K33      -$I33      )/$I33      )*100))</f>
        <v>82.526678539081118</v>
      </c>
      <c r="T33" s="29">
        <f>IF($E33   =0,0,($P33   /$E33   )*100)</f>
        <v>79.479780495820151</v>
      </c>
      <c r="U33" s="31">
        <f>IF($E33   =0,0,($Q33   /$E33   )*100)</f>
        <v>24.776365035991301</v>
      </c>
      <c r="V33" s="27">
        <f>V32</f>
        <v>0</v>
      </c>
      <c r="W33" s="28">
        <f>W32</f>
        <v>0</v>
      </c>
    </row>
    <row r="34" spans="1:23" ht="12.95" customHeight="1" x14ac:dyDescent="0.25">
      <c r="A34" s="11" t="s">
        <v>57</v>
      </c>
      <c r="B34" s="32" t="s">
        <v>1</v>
      </c>
      <c r="C34" s="32"/>
      <c r="D34" s="32"/>
      <c r="E34" s="32"/>
      <c r="F34" s="33"/>
      <c r="G34" s="34"/>
      <c r="H34" s="33"/>
      <c r="I34" s="34"/>
      <c r="J34" s="33"/>
      <c r="K34" s="34"/>
      <c r="L34" s="33"/>
      <c r="M34" s="34"/>
      <c r="N34" s="33"/>
      <c r="O34" s="34"/>
      <c r="P34" s="33"/>
      <c r="Q34" s="34"/>
      <c r="R34" s="15"/>
      <c r="S34" s="16"/>
      <c r="T34" s="15"/>
      <c r="U34" s="17"/>
      <c r="V34" s="33"/>
      <c r="W34" s="34"/>
    </row>
    <row r="35" spans="1:23" ht="12.95" customHeight="1" x14ac:dyDescent="0.25">
      <c r="A35" s="18" t="s">
        <v>58</v>
      </c>
      <c r="B35" s="19">
        <v>447466000</v>
      </c>
      <c r="C35" s="19">
        <v>0</v>
      </c>
      <c r="D35" s="19"/>
      <c r="E35" s="19">
        <f t="shared" ref="E35:E40" si="18">$B35      +$C35      +$D35</f>
        <v>447466000</v>
      </c>
      <c r="F35" s="20">
        <v>447466000</v>
      </c>
      <c r="G35" s="21">
        <v>306114000</v>
      </c>
      <c r="H35" s="20">
        <v>41312000</v>
      </c>
      <c r="I35" s="21">
        <v>27698810</v>
      </c>
      <c r="J35" s="20">
        <v>49432000</v>
      </c>
      <c r="K35" s="21">
        <v>90900020</v>
      </c>
      <c r="L35" s="20"/>
      <c r="M35" s="21"/>
      <c r="N35" s="20"/>
      <c r="O35" s="21"/>
      <c r="P35" s="20">
        <f t="shared" ref="P35:P40" si="19">$H35      +$J35      +$L35      +$N35</f>
        <v>90744000</v>
      </c>
      <c r="Q35" s="21">
        <f t="shared" ref="Q35:Q40" si="20">$I35      +$K35      +$M35      +$O35</f>
        <v>118598830</v>
      </c>
      <c r="R35" s="22">
        <f t="shared" ref="R35:R40" si="21">IF(($H35      =0),0,((($J35      -$H35      )/$H35      )*100))</f>
        <v>19.655305964368708</v>
      </c>
      <c r="S35" s="23">
        <f t="shared" ref="S35:S40" si="22">IF(($I35      =0),0,((($K35      -$I35      )/$I35      )*100))</f>
        <v>228.17301537502877</v>
      </c>
      <c r="T35" s="22">
        <f t="shared" ref="T35:T39" si="23">IF(($E35      =0),0,(($P35      /$E35      )*100))</f>
        <v>20.279529617892756</v>
      </c>
      <c r="U35" s="24">
        <f t="shared" ref="U35:U39" si="24">IF(($E35      =0),0,(($Q35      /$E35      )*100))</f>
        <v>26.504545596760426</v>
      </c>
      <c r="V35" s="20">
        <v>0</v>
      </c>
      <c r="W35" s="21">
        <v>0</v>
      </c>
    </row>
    <row r="36" spans="1:23" ht="12.95" customHeight="1" x14ac:dyDescent="0.25">
      <c r="A36" s="18" t="s">
        <v>59</v>
      </c>
      <c r="B36" s="19">
        <v>674090000</v>
      </c>
      <c r="C36" s="19">
        <v>0</v>
      </c>
      <c r="D36" s="19"/>
      <c r="E36" s="19">
        <f t="shared" si="18"/>
        <v>674090000</v>
      </c>
      <c r="F36" s="20">
        <v>674090000</v>
      </c>
      <c r="G36" s="21">
        <v>0</v>
      </c>
      <c r="H36" s="20"/>
      <c r="I36" s="21"/>
      <c r="J36" s="20"/>
      <c r="K36" s="21"/>
      <c r="L36" s="20"/>
      <c r="M36" s="21"/>
      <c r="N36" s="20"/>
      <c r="O36" s="21"/>
      <c r="P36" s="20">
        <f t="shared" si="19"/>
        <v>0</v>
      </c>
      <c r="Q36" s="21">
        <f t="shared" si="20"/>
        <v>0</v>
      </c>
      <c r="R36" s="22">
        <f t="shared" si="21"/>
        <v>0</v>
      </c>
      <c r="S36" s="23">
        <f t="shared" si="22"/>
        <v>0</v>
      </c>
      <c r="T36" s="22">
        <f t="shared" si="23"/>
        <v>0</v>
      </c>
      <c r="U36" s="24">
        <f t="shared" si="24"/>
        <v>0</v>
      </c>
      <c r="V36" s="20">
        <v>0</v>
      </c>
      <c r="W36" s="21">
        <v>0</v>
      </c>
    </row>
    <row r="37" spans="1:23" ht="12.95" customHeight="1" x14ac:dyDescent="0.25">
      <c r="A37" s="18" t="s">
        <v>60</v>
      </c>
      <c r="B37" s="19">
        <v>0</v>
      </c>
      <c r="C37" s="19">
        <v>0</v>
      </c>
      <c r="D37" s="19"/>
      <c r="E37" s="19">
        <f t="shared" si="18"/>
        <v>0</v>
      </c>
      <c r="F37" s="20">
        <v>0</v>
      </c>
      <c r="G37" s="21">
        <v>0</v>
      </c>
      <c r="H37" s="20"/>
      <c r="I37" s="21"/>
      <c r="J37" s="20"/>
      <c r="K37" s="21"/>
      <c r="L37" s="20"/>
      <c r="M37" s="21"/>
      <c r="N37" s="20"/>
      <c r="O37" s="21"/>
      <c r="P37" s="20">
        <f t="shared" si="19"/>
        <v>0</v>
      </c>
      <c r="Q37" s="21">
        <f t="shared" si="20"/>
        <v>0</v>
      </c>
      <c r="R37" s="22">
        <f t="shared" si="21"/>
        <v>0</v>
      </c>
      <c r="S37" s="23">
        <f t="shared" si="22"/>
        <v>0</v>
      </c>
      <c r="T37" s="22">
        <f t="shared" si="23"/>
        <v>0</v>
      </c>
      <c r="U37" s="24">
        <f t="shared" si="24"/>
        <v>0</v>
      </c>
      <c r="V37" s="20">
        <v>0</v>
      </c>
      <c r="W37" s="21" t="s">
        <v>1</v>
      </c>
    </row>
    <row r="38" spans="1:23" ht="12.95" customHeight="1" x14ac:dyDescent="0.25">
      <c r="A38" s="18" t="s">
        <v>61</v>
      </c>
      <c r="B38" s="19">
        <v>37000000</v>
      </c>
      <c r="C38" s="19">
        <v>0</v>
      </c>
      <c r="D38" s="19"/>
      <c r="E38" s="19">
        <f t="shared" si="18"/>
        <v>37000000</v>
      </c>
      <c r="F38" s="20">
        <v>37000000</v>
      </c>
      <c r="G38" s="21">
        <v>21500000</v>
      </c>
      <c r="H38" s="20">
        <v>724000</v>
      </c>
      <c r="I38" s="21">
        <v>3418794</v>
      </c>
      <c r="J38" s="20">
        <v>6080000</v>
      </c>
      <c r="K38" s="21">
        <v>6333358</v>
      </c>
      <c r="L38" s="20"/>
      <c r="M38" s="21"/>
      <c r="N38" s="20"/>
      <c r="O38" s="21"/>
      <c r="P38" s="20">
        <f t="shared" si="19"/>
        <v>6804000</v>
      </c>
      <c r="Q38" s="21">
        <f t="shared" si="20"/>
        <v>9752152</v>
      </c>
      <c r="R38" s="22">
        <f t="shared" si="21"/>
        <v>739.77900552486187</v>
      </c>
      <c r="S38" s="23">
        <f t="shared" si="22"/>
        <v>85.251231867143801</v>
      </c>
      <c r="T38" s="22">
        <f t="shared" si="23"/>
        <v>18.389189189189189</v>
      </c>
      <c r="U38" s="24">
        <f t="shared" si="24"/>
        <v>26.357167567567569</v>
      </c>
      <c r="V38" s="20">
        <v>0</v>
      </c>
      <c r="W38" s="21">
        <v>0</v>
      </c>
    </row>
    <row r="39" spans="1:23" ht="12.95" customHeight="1" x14ac:dyDescent="0.25">
      <c r="A39" s="18" t="s">
        <v>62</v>
      </c>
      <c r="B39" s="19">
        <v>0</v>
      </c>
      <c r="C39" s="19">
        <v>0</v>
      </c>
      <c r="D39" s="19"/>
      <c r="E39" s="19">
        <f t="shared" si="18"/>
        <v>0</v>
      </c>
      <c r="F39" s="20">
        <v>0</v>
      </c>
      <c r="G39" s="21">
        <v>0</v>
      </c>
      <c r="H39" s="20"/>
      <c r="I39" s="21"/>
      <c r="J39" s="20"/>
      <c r="K39" s="21"/>
      <c r="L39" s="20"/>
      <c r="M39" s="21"/>
      <c r="N39" s="20"/>
      <c r="O39" s="21"/>
      <c r="P39" s="20">
        <f t="shared" si="19"/>
        <v>0</v>
      </c>
      <c r="Q39" s="21">
        <f t="shared" si="20"/>
        <v>0</v>
      </c>
      <c r="R39" s="22">
        <f t="shared" si="21"/>
        <v>0</v>
      </c>
      <c r="S39" s="23">
        <f t="shared" si="22"/>
        <v>0</v>
      </c>
      <c r="T39" s="22">
        <f t="shared" si="23"/>
        <v>0</v>
      </c>
      <c r="U39" s="24">
        <f t="shared" si="24"/>
        <v>0</v>
      </c>
      <c r="V39" s="20">
        <v>0</v>
      </c>
      <c r="W39" s="21" t="s">
        <v>1</v>
      </c>
    </row>
    <row r="40" spans="1:23" ht="12.95" customHeight="1" x14ac:dyDescent="0.25">
      <c r="A40" s="25" t="s">
        <v>42</v>
      </c>
      <c r="B40" s="26">
        <f>SUM(B35:B39)</f>
        <v>1158556000</v>
      </c>
      <c r="C40" s="26">
        <f>SUM(C35:C39)</f>
        <v>0</v>
      </c>
      <c r="D40" s="26"/>
      <c r="E40" s="26">
        <f t="shared" si="18"/>
        <v>1158556000</v>
      </c>
      <c r="F40" s="27">
        <f t="shared" ref="F40:O40" si="25">SUM(F35:F39)</f>
        <v>1158556000</v>
      </c>
      <c r="G40" s="28">
        <f t="shared" si="25"/>
        <v>327614000</v>
      </c>
      <c r="H40" s="27">
        <f t="shared" si="25"/>
        <v>42036000</v>
      </c>
      <c r="I40" s="28">
        <f t="shared" si="25"/>
        <v>31117604</v>
      </c>
      <c r="J40" s="27">
        <f t="shared" si="25"/>
        <v>55512000</v>
      </c>
      <c r="K40" s="28">
        <f t="shared" si="25"/>
        <v>97233378</v>
      </c>
      <c r="L40" s="27">
        <f t="shared" si="25"/>
        <v>0</v>
      </c>
      <c r="M40" s="28">
        <f t="shared" si="25"/>
        <v>0</v>
      </c>
      <c r="N40" s="27">
        <f t="shared" si="25"/>
        <v>0</v>
      </c>
      <c r="O40" s="28">
        <f t="shared" si="25"/>
        <v>0</v>
      </c>
      <c r="P40" s="27">
        <f t="shared" si="19"/>
        <v>97548000</v>
      </c>
      <c r="Q40" s="28">
        <f t="shared" si="20"/>
        <v>128350982</v>
      </c>
      <c r="R40" s="29">
        <f t="shared" si="21"/>
        <v>32.058235797887527</v>
      </c>
      <c r="S40" s="30">
        <f t="shared" si="22"/>
        <v>212.47064523348263</v>
      </c>
      <c r="T40" s="29">
        <f>IF((+$E35+$E38) =0,0,(P40   /(+$E35+$E38) )*100)</f>
        <v>20.135159123653672</v>
      </c>
      <c r="U40" s="31">
        <f>IF((+$E35+$E38) =0,0,(Q40   /(+$E35+$E38) )*100)</f>
        <v>26.493289931594788</v>
      </c>
      <c r="V40" s="27">
        <f>SUM(V35:V39)</f>
        <v>0</v>
      </c>
      <c r="W40" s="28">
        <f>SUM(W35:W39)</f>
        <v>0</v>
      </c>
    </row>
    <row r="41" spans="1:23" ht="12.95" customHeight="1" x14ac:dyDescent="0.25">
      <c r="A41" s="11" t="s">
        <v>63</v>
      </c>
      <c r="B41" s="32" t="s">
        <v>1</v>
      </c>
      <c r="C41" s="32"/>
      <c r="D41" s="32"/>
      <c r="E41" s="32"/>
      <c r="F41" s="33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15"/>
      <c r="S41" s="16"/>
      <c r="T41" s="15"/>
      <c r="U41" s="17"/>
      <c r="V41" s="33"/>
      <c r="W41" s="34"/>
    </row>
    <row r="42" spans="1:23" ht="12.95" customHeight="1" x14ac:dyDescent="0.25">
      <c r="A42" s="18" t="s">
        <v>64</v>
      </c>
      <c r="B42" s="19">
        <v>0</v>
      </c>
      <c r="C42" s="19">
        <v>0</v>
      </c>
      <c r="D42" s="19"/>
      <c r="E42" s="19">
        <f t="shared" ref="E42:E53" si="26">$B42      +$C42      +$D42</f>
        <v>0</v>
      </c>
      <c r="F42" s="20">
        <v>0</v>
      </c>
      <c r="G42" s="21">
        <v>0</v>
      </c>
      <c r="H42" s="20"/>
      <c r="I42" s="21"/>
      <c r="J42" s="20"/>
      <c r="K42" s="21"/>
      <c r="L42" s="20"/>
      <c r="M42" s="21"/>
      <c r="N42" s="20"/>
      <c r="O42" s="21"/>
      <c r="P42" s="20">
        <f t="shared" ref="P42:P53" si="27">$H42      +$J42      +$L42      +$N42</f>
        <v>0</v>
      </c>
      <c r="Q42" s="21">
        <f t="shared" ref="Q42:Q53" si="28">$I42      +$K42      +$M42      +$O42</f>
        <v>0</v>
      </c>
      <c r="R42" s="22">
        <f t="shared" ref="R42:R53" si="29">IF(($H42      =0),0,((($J42      -$H42      )/$H42      )*100))</f>
        <v>0</v>
      </c>
      <c r="S42" s="23">
        <f t="shared" ref="S42:S53" si="30">IF(($I42      =0),0,((($K42      -$I42      )/$I42      )*100))</f>
        <v>0</v>
      </c>
      <c r="T42" s="22">
        <f t="shared" ref="T42:T52" si="31">IF(($E42      =0),0,(($P42      /$E42      )*100))</f>
        <v>0</v>
      </c>
      <c r="U42" s="24">
        <f t="shared" ref="U42:U52" si="32">IF(($E42      =0),0,(($Q42      /$E42      )*100))</f>
        <v>0</v>
      </c>
      <c r="V42" s="20">
        <v>0</v>
      </c>
      <c r="W42" s="21" t="s">
        <v>1</v>
      </c>
    </row>
    <row r="43" spans="1:23" ht="12.95" customHeight="1" x14ac:dyDescent="0.25">
      <c r="A43" s="18" t="s">
        <v>65</v>
      </c>
      <c r="B43" s="19">
        <v>238621000</v>
      </c>
      <c r="C43" s="19">
        <v>0</v>
      </c>
      <c r="D43" s="19"/>
      <c r="E43" s="19">
        <f t="shared" si="26"/>
        <v>238621000</v>
      </c>
      <c r="F43" s="20">
        <v>238621000</v>
      </c>
      <c r="G43" s="21">
        <v>154000000</v>
      </c>
      <c r="H43" s="20">
        <v>41154000</v>
      </c>
      <c r="I43" s="21">
        <v>1015774</v>
      </c>
      <c r="J43" s="20">
        <v>38911000</v>
      </c>
      <c r="K43" s="21">
        <v>91713258</v>
      </c>
      <c r="L43" s="20"/>
      <c r="M43" s="21"/>
      <c r="N43" s="20"/>
      <c r="O43" s="21"/>
      <c r="P43" s="20">
        <f t="shared" si="27"/>
        <v>80065000</v>
      </c>
      <c r="Q43" s="21">
        <f t="shared" si="28"/>
        <v>92729032</v>
      </c>
      <c r="R43" s="22">
        <f t="shared" si="29"/>
        <v>-5.4502599990280416</v>
      </c>
      <c r="S43" s="23">
        <f t="shared" si="30"/>
        <v>8928.9038703491133</v>
      </c>
      <c r="T43" s="22">
        <f t="shared" si="31"/>
        <v>33.553207806521641</v>
      </c>
      <c r="U43" s="24">
        <f t="shared" si="32"/>
        <v>38.860381944589953</v>
      </c>
      <c r="V43" s="20">
        <v>0</v>
      </c>
      <c r="W43" s="21">
        <v>0</v>
      </c>
    </row>
    <row r="44" spans="1:23" ht="12.95" customHeight="1" x14ac:dyDescent="0.25">
      <c r="A44" s="18" t="s">
        <v>66</v>
      </c>
      <c r="B44" s="19">
        <v>0</v>
      </c>
      <c r="C44" s="19">
        <v>0</v>
      </c>
      <c r="D44" s="19"/>
      <c r="E44" s="19">
        <f t="shared" si="26"/>
        <v>0</v>
      </c>
      <c r="F44" s="20">
        <v>0</v>
      </c>
      <c r="G44" s="21">
        <v>0</v>
      </c>
      <c r="H44" s="20"/>
      <c r="I44" s="21"/>
      <c r="J44" s="20"/>
      <c r="K44" s="21"/>
      <c r="L44" s="20"/>
      <c r="M44" s="21"/>
      <c r="N44" s="20"/>
      <c r="O44" s="21"/>
      <c r="P44" s="20">
        <f t="shared" si="27"/>
        <v>0</v>
      </c>
      <c r="Q44" s="21">
        <f t="shared" si="28"/>
        <v>0</v>
      </c>
      <c r="R44" s="22">
        <f t="shared" si="29"/>
        <v>0</v>
      </c>
      <c r="S44" s="23">
        <f t="shared" si="30"/>
        <v>0</v>
      </c>
      <c r="T44" s="22">
        <f t="shared" si="31"/>
        <v>0</v>
      </c>
      <c r="U44" s="24">
        <f t="shared" si="32"/>
        <v>0</v>
      </c>
      <c r="V44" s="20">
        <v>0</v>
      </c>
      <c r="W44" s="21">
        <v>0</v>
      </c>
    </row>
    <row r="45" spans="1:23" ht="12.95" customHeight="1" x14ac:dyDescent="0.25">
      <c r="A45" s="18" t="s">
        <v>67</v>
      </c>
      <c r="B45" s="19">
        <v>0</v>
      </c>
      <c r="C45" s="19">
        <v>0</v>
      </c>
      <c r="D45" s="19"/>
      <c r="E45" s="19">
        <f t="shared" si="26"/>
        <v>0</v>
      </c>
      <c r="F45" s="20">
        <v>0</v>
      </c>
      <c r="G45" s="21">
        <v>0</v>
      </c>
      <c r="H45" s="20"/>
      <c r="I45" s="21"/>
      <c r="J45" s="20"/>
      <c r="K45" s="21"/>
      <c r="L45" s="20"/>
      <c r="M45" s="21"/>
      <c r="N45" s="20"/>
      <c r="O45" s="21"/>
      <c r="P45" s="20">
        <f t="shared" si="27"/>
        <v>0</v>
      </c>
      <c r="Q45" s="21">
        <f t="shared" si="28"/>
        <v>0</v>
      </c>
      <c r="R45" s="22">
        <f t="shared" si="29"/>
        <v>0</v>
      </c>
      <c r="S45" s="23">
        <f t="shared" si="30"/>
        <v>0</v>
      </c>
      <c r="T45" s="22">
        <f t="shared" si="31"/>
        <v>0</v>
      </c>
      <c r="U45" s="24">
        <f t="shared" si="32"/>
        <v>0</v>
      </c>
      <c r="V45" s="20">
        <v>0</v>
      </c>
      <c r="W45" s="21" t="s">
        <v>1</v>
      </c>
    </row>
    <row r="46" spans="1:23" ht="12.95" customHeight="1" x14ac:dyDescent="0.25">
      <c r="A46" s="18" t="s">
        <v>68</v>
      </c>
      <c r="B46" s="19">
        <v>0</v>
      </c>
      <c r="C46" s="19">
        <v>0</v>
      </c>
      <c r="D46" s="19"/>
      <c r="E46" s="19">
        <f t="shared" si="26"/>
        <v>0</v>
      </c>
      <c r="F46" s="20">
        <v>0</v>
      </c>
      <c r="G46" s="21">
        <v>0</v>
      </c>
      <c r="H46" s="20"/>
      <c r="I46" s="21"/>
      <c r="J46" s="20"/>
      <c r="K46" s="21"/>
      <c r="L46" s="20"/>
      <c r="M46" s="21"/>
      <c r="N46" s="20"/>
      <c r="O46" s="21"/>
      <c r="P46" s="20">
        <f t="shared" si="27"/>
        <v>0</v>
      </c>
      <c r="Q46" s="21">
        <f t="shared" si="28"/>
        <v>0</v>
      </c>
      <c r="R46" s="22">
        <f t="shared" si="29"/>
        <v>0</v>
      </c>
      <c r="S46" s="23">
        <f t="shared" si="30"/>
        <v>0</v>
      </c>
      <c r="T46" s="22">
        <f t="shared" si="31"/>
        <v>0</v>
      </c>
      <c r="U46" s="24">
        <f t="shared" si="32"/>
        <v>0</v>
      </c>
      <c r="V46" s="20">
        <v>0</v>
      </c>
      <c r="W46" s="21" t="s">
        <v>1</v>
      </c>
    </row>
    <row r="47" spans="1:23" ht="12.95" hidden="1" customHeight="1" x14ac:dyDescent="0.25">
      <c r="A47" s="18" t="s">
        <v>69</v>
      </c>
      <c r="B47" s="19">
        <v>0</v>
      </c>
      <c r="C47" s="19">
        <v>0</v>
      </c>
      <c r="D47" s="19"/>
      <c r="E47" s="19">
        <f t="shared" si="26"/>
        <v>0</v>
      </c>
      <c r="F47" s="20">
        <v>0</v>
      </c>
      <c r="G47" s="21">
        <v>0</v>
      </c>
      <c r="H47" s="20"/>
      <c r="I47" s="21"/>
      <c r="J47" s="20"/>
      <c r="K47" s="21"/>
      <c r="L47" s="20"/>
      <c r="M47" s="21"/>
      <c r="N47" s="20"/>
      <c r="O47" s="21"/>
      <c r="P47" s="20">
        <f t="shared" si="27"/>
        <v>0</v>
      </c>
      <c r="Q47" s="21">
        <f t="shared" si="28"/>
        <v>0</v>
      </c>
      <c r="R47" s="22">
        <f t="shared" si="29"/>
        <v>0</v>
      </c>
      <c r="S47" s="23">
        <f t="shared" si="30"/>
        <v>0</v>
      </c>
      <c r="T47" s="22">
        <f t="shared" si="31"/>
        <v>0</v>
      </c>
      <c r="U47" s="24">
        <f t="shared" si="32"/>
        <v>0</v>
      </c>
      <c r="V47" s="20">
        <v>0</v>
      </c>
      <c r="W47" s="21" t="s">
        <v>1</v>
      </c>
    </row>
    <row r="48" spans="1:23" ht="12.95" customHeight="1" x14ac:dyDescent="0.25">
      <c r="A48" s="18" t="s">
        <v>70</v>
      </c>
      <c r="B48" s="19">
        <v>0</v>
      </c>
      <c r="C48" s="19">
        <v>0</v>
      </c>
      <c r="D48" s="19"/>
      <c r="E48" s="19">
        <f t="shared" si="26"/>
        <v>0</v>
      </c>
      <c r="F48" s="20">
        <v>0</v>
      </c>
      <c r="G48" s="21">
        <v>0</v>
      </c>
      <c r="H48" s="20"/>
      <c r="I48" s="21"/>
      <c r="J48" s="20"/>
      <c r="K48" s="21"/>
      <c r="L48" s="20"/>
      <c r="M48" s="21"/>
      <c r="N48" s="20"/>
      <c r="O48" s="21"/>
      <c r="P48" s="20">
        <f t="shared" si="27"/>
        <v>0</v>
      </c>
      <c r="Q48" s="21">
        <f t="shared" si="28"/>
        <v>0</v>
      </c>
      <c r="R48" s="22">
        <f t="shared" si="29"/>
        <v>0</v>
      </c>
      <c r="S48" s="23">
        <f t="shared" si="30"/>
        <v>0</v>
      </c>
      <c r="T48" s="22">
        <f t="shared" si="31"/>
        <v>0</v>
      </c>
      <c r="U48" s="24">
        <f t="shared" si="32"/>
        <v>0</v>
      </c>
      <c r="V48" s="20">
        <v>0</v>
      </c>
      <c r="W48" s="21" t="s">
        <v>1</v>
      </c>
    </row>
    <row r="49" spans="1:23" ht="12.95" customHeight="1" x14ac:dyDescent="0.25">
      <c r="A49" s="18" t="s">
        <v>71</v>
      </c>
      <c r="B49" s="19">
        <v>0</v>
      </c>
      <c r="C49" s="19">
        <v>0</v>
      </c>
      <c r="D49" s="19"/>
      <c r="E49" s="19">
        <f t="shared" si="26"/>
        <v>0</v>
      </c>
      <c r="F49" s="20">
        <v>0</v>
      </c>
      <c r="G49" s="21">
        <v>0</v>
      </c>
      <c r="H49" s="20"/>
      <c r="I49" s="21"/>
      <c r="J49" s="20"/>
      <c r="K49" s="21"/>
      <c r="L49" s="20"/>
      <c r="M49" s="21"/>
      <c r="N49" s="20"/>
      <c r="O49" s="21"/>
      <c r="P49" s="20">
        <f t="shared" si="27"/>
        <v>0</v>
      </c>
      <c r="Q49" s="21">
        <f t="shared" si="28"/>
        <v>0</v>
      </c>
      <c r="R49" s="22">
        <f t="shared" si="29"/>
        <v>0</v>
      </c>
      <c r="S49" s="23">
        <f t="shared" si="30"/>
        <v>0</v>
      </c>
      <c r="T49" s="22">
        <f t="shared" si="31"/>
        <v>0</v>
      </c>
      <c r="U49" s="24">
        <f t="shared" si="32"/>
        <v>0</v>
      </c>
      <c r="V49" s="20">
        <v>0</v>
      </c>
      <c r="W49" s="21" t="s">
        <v>1</v>
      </c>
    </row>
    <row r="50" spans="1:23" ht="12.95" customHeight="1" x14ac:dyDescent="0.25">
      <c r="A50" s="18" t="s">
        <v>72</v>
      </c>
      <c r="B50" s="19">
        <v>0</v>
      </c>
      <c r="C50" s="19">
        <v>0</v>
      </c>
      <c r="D50" s="19"/>
      <c r="E50" s="19">
        <f t="shared" si="26"/>
        <v>0</v>
      </c>
      <c r="F50" s="20">
        <v>0</v>
      </c>
      <c r="G50" s="21">
        <v>0</v>
      </c>
      <c r="H50" s="20"/>
      <c r="I50" s="21"/>
      <c r="J50" s="20"/>
      <c r="K50" s="21"/>
      <c r="L50" s="20"/>
      <c r="M50" s="21"/>
      <c r="N50" s="20"/>
      <c r="O50" s="21"/>
      <c r="P50" s="20">
        <f t="shared" si="27"/>
        <v>0</v>
      </c>
      <c r="Q50" s="21">
        <f t="shared" si="28"/>
        <v>0</v>
      </c>
      <c r="R50" s="22">
        <f t="shared" si="29"/>
        <v>0</v>
      </c>
      <c r="S50" s="23">
        <f t="shared" si="30"/>
        <v>0</v>
      </c>
      <c r="T50" s="22">
        <f t="shared" si="31"/>
        <v>0</v>
      </c>
      <c r="U50" s="24">
        <f t="shared" si="32"/>
        <v>0</v>
      </c>
      <c r="V50" s="20">
        <v>0</v>
      </c>
      <c r="W50" s="21" t="s">
        <v>1</v>
      </c>
    </row>
    <row r="51" spans="1:23" ht="12.95" customHeight="1" x14ac:dyDescent="0.25">
      <c r="A51" s="18" t="s">
        <v>73</v>
      </c>
      <c r="B51" s="19">
        <v>897050000</v>
      </c>
      <c r="C51" s="19">
        <v>0</v>
      </c>
      <c r="D51" s="19"/>
      <c r="E51" s="19">
        <f t="shared" si="26"/>
        <v>897050000</v>
      </c>
      <c r="F51" s="20">
        <v>897050000</v>
      </c>
      <c r="G51" s="21">
        <v>485000000</v>
      </c>
      <c r="H51" s="20">
        <v>128550000</v>
      </c>
      <c r="I51" s="21">
        <v>-59498689</v>
      </c>
      <c r="J51" s="20">
        <v>178160000</v>
      </c>
      <c r="K51" s="21">
        <v>152391990</v>
      </c>
      <c r="L51" s="20"/>
      <c r="M51" s="21"/>
      <c r="N51" s="20"/>
      <c r="O51" s="21"/>
      <c r="P51" s="20">
        <f t="shared" si="27"/>
        <v>306710000</v>
      </c>
      <c r="Q51" s="21">
        <f t="shared" si="28"/>
        <v>92893301</v>
      </c>
      <c r="R51" s="22">
        <f t="shared" si="29"/>
        <v>38.59198755348114</v>
      </c>
      <c r="S51" s="23">
        <f t="shared" si="30"/>
        <v>-356.12663499190711</v>
      </c>
      <c r="T51" s="22">
        <f t="shared" si="31"/>
        <v>34.190959255336942</v>
      </c>
      <c r="U51" s="24">
        <f t="shared" si="32"/>
        <v>10.355420656596623</v>
      </c>
      <c r="V51" s="20">
        <v>0</v>
      </c>
      <c r="W51" s="21">
        <v>0</v>
      </c>
    </row>
    <row r="52" spans="1:23" ht="12.95" customHeight="1" x14ac:dyDescent="0.25">
      <c r="A52" s="18" t="s">
        <v>74</v>
      </c>
      <c r="B52" s="19">
        <v>0</v>
      </c>
      <c r="C52" s="19">
        <v>0</v>
      </c>
      <c r="D52" s="19"/>
      <c r="E52" s="19">
        <f t="shared" si="26"/>
        <v>0</v>
      </c>
      <c r="F52" s="20">
        <v>0</v>
      </c>
      <c r="G52" s="21">
        <v>0</v>
      </c>
      <c r="H52" s="20"/>
      <c r="I52" s="21"/>
      <c r="J52" s="20"/>
      <c r="K52" s="21"/>
      <c r="L52" s="20"/>
      <c r="M52" s="21"/>
      <c r="N52" s="20"/>
      <c r="O52" s="21"/>
      <c r="P52" s="20">
        <f t="shared" si="27"/>
        <v>0</v>
      </c>
      <c r="Q52" s="21">
        <f t="shared" si="28"/>
        <v>0</v>
      </c>
      <c r="R52" s="22">
        <f t="shared" si="29"/>
        <v>0</v>
      </c>
      <c r="S52" s="23">
        <f t="shared" si="30"/>
        <v>0</v>
      </c>
      <c r="T52" s="22">
        <f t="shared" si="31"/>
        <v>0</v>
      </c>
      <c r="U52" s="24">
        <f t="shared" si="32"/>
        <v>0</v>
      </c>
      <c r="V52" s="20">
        <v>0</v>
      </c>
      <c r="W52" s="21">
        <v>0</v>
      </c>
    </row>
    <row r="53" spans="1:23" ht="12.95" customHeight="1" x14ac:dyDescent="0.25">
      <c r="A53" s="25" t="s">
        <v>42</v>
      </c>
      <c r="B53" s="26">
        <f>SUM(B42:B52)</f>
        <v>1135671000</v>
      </c>
      <c r="C53" s="26">
        <f>SUM(C42:C52)</f>
        <v>0</v>
      </c>
      <c r="D53" s="26"/>
      <c r="E53" s="26">
        <f t="shared" si="26"/>
        <v>1135671000</v>
      </c>
      <c r="F53" s="27">
        <f t="shared" ref="F53:O53" si="33">SUM(F42:F52)</f>
        <v>1135671000</v>
      </c>
      <c r="G53" s="28">
        <f t="shared" si="33"/>
        <v>639000000</v>
      </c>
      <c r="H53" s="27">
        <f t="shared" si="33"/>
        <v>169704000</v>
      </c>
      <c r="I53" s="28">
        <f t="shared" si="33"/>
        <v>-58482915</v>
      </c>
      <c r="J53" s="27">
        <f t="shared" si="33"/>
        <v>217071000</v>
      </c>
      <c r="K53" s="28">
        <f t="shared" si="33"/>
        <v>244105248</v>
      </c>
      <c r="L53" s="27">
        <f t="shared" si="33"/>
        <v>0</v>
      </c>
      <c r="M53" s="28">
        <f t="shared" si="33"/>
        <v>0</v>
      </c>
      <c r="N53" s="27">
        <f t="shared" si="33"/>
        <v>0</v>
      </c>
      <c r="O53" s="28">
        <f t="shared" si="33"/>
        <v>0</v>
      </c>
      <c r="P53" s="27">
        <f t="shared" si="27"/>
        <v>386775000</v>
      </c>
      <c r="Q53" s="28">
        <f t="shared" si="28"/>
        <v>185622333</v>
      </c>
      <c r="R53" s="29">
        <f t="shared" si="29"/>
        <v>27.911540093338989</v>
      </c>
      <c r="S53" s="30">
        <f t="shared" si="30"/>
        <v>-517.39582919216662</v>
      </c>
      <c r="T53" s="29">
        <f>IF((+$E43+$E45+$E47+$E48+$E51) =0,0,(P53   /(+$E43+$E45+$E47+$E48+$E51) )*100)</f>
        <v>34.056958397282308</v>
      </c>
      <c r="U53" s="31">
        <f>IF((+$E43+$E45+$E47+$E48+$E51) =0,0,(Q53   /(+$E43+$E45+$E47+$E48+$E51) )*100)</f>
        <v>16.344727742453578</v>
      </c>
      <c r="V53" s="27">
        <f>SUM(V42:V52)</f>
        <v>0</v>
      </c>
      <c r="W53" s="28">
        <f>SUM(W42:W52)</f>
        <v>0</v>
      </c>
    </row>
    <row r="54" spans="1:23" ht="12.95" customHeight="1" x14ac:dyDescent="0.25">
      <c r="A54" s="11" t="s">
        <v>75</v>
      </c>
      <c r="B54" s="32" t="s">
        <v>1</v>
      </c>
      <c r="C54" s="32"/>
      <c r="D54" s="32"/>
      <c r="E54" s="32"/>
      <c r="F54" s="33"/>
      <c r="G54" s="34"/>
      <c r="H54" s="33"/>
      <c r="I54" s="34"/>
      <c r="J54" s="33"/>
      <c r="K54" s="34"/>
      <c r="L54" s="33"/>
      <c r="M54" s="34"/>
      <c r="N54" s="33"/>
      <c r="O54" s="34"/>
      <c r="P54" s="33"/>
      <c r="Q54" s="34"/>
      <c r="R54" s="15"/>
      <c r="S54" s="16"/>
      <c r="T54" s="15"/>
      <c r="U54" s="17"/>
      <c r="V54" s="33"/>
      <c r="W54" s="34"/>
    </row>
    <row r="55" spans="1:23" ht="12.95" customHeight="1" x14ac:dyDescent="0.25">
      <c r="A55" s="35" t="s">
        <v>76</v>
      </c>
      <c r="B55" s="19">
        <v>0</v>
      </c>
      <c r="C55" s="19">
        <v>0</v>
      </c>
      <c r="D55" s="19"/>
      <c r="E55" s="19">
        <f>$B55      +$C55      +$D55</f>
        <v>0</v>
      </c>
      <c r="F55" s="20">
        <v>0</v>
      </c>
      <c r="G55" s="21">
        <v>0</v>
      </c>
      <c r="H55" s="20"/>
      <c r="I55" s="21"/>
      <c r="J55" s="20"/>
      <c r="K55" s="21"/>
      <c r="L55" s="20"/>
      <c r="M55" s="21"/>
      <c r="N55" s="20"/>
      <c r="O55" s="21"/>
      <c r="P55" s="20">
        <f>$H55      +$J55      +$L55      +$N55</f>
        <v>0</v>
      </c>
      <c r="Q55" s="21">
        <f>$I55      +$K55      +$M55      +$O55</f>
        <v>0</v>
      </c>
      <c r="R55" s="22">
        <f>IF(($H55      =0),0,((($J55      -$H55      )/$H55      )*100))</f>
        <v>0</v>
      </c>
      <c r="S55" s="23">
        <f>IF(($I55      =0),0,((($K55      -$I55      )/$I55      )*100))</f>
        <v>0</v>
      </c>
      <c r="T55" s="22">
        <f>IF(($E55      =0),0,(($P55      /$E55      )*100))</f>
        <v>0</v>
      </c>
      <c r="U55" s="24">
        <f>IF(($E55      =0),0,(($Q55      /$E55      )*100))</f>
        <v>0</v>
      </c>
      <c r="V55" s="20">
        <v>0</v>
      </c>
      <c r="W55" s="21" t="s">
        <v>1</v>
      </c>
    </row>
    <row r="56" spans="1:23" ht="12.95" customHeight="1" x14ac:dyDescent="0.25">
      <c r="A56" s="35" t="s">
        <v>77</v>
      </c>
      <c r="B56" s="19">
        <v>0</v>
      </c>
      <c r="C56" s="19">
        <v>0</v>
      </c>
      <c r="D56" s="19"/>
      <c r="E56" s="19">
        <f>$B56      +$C56      +$D56</f>
        <v>0</v>
      </c>
      <c r="F56" s="20">
        <v>0</v>
      </c>
      <c r="G56" s="21">
        <v>0</v>
      </c>
      <c r="H56" s="20"/>
      <c r="I56" s="21"/>
      <c r="J56" s="20"/>
      <c r="K56" s="21"/>
      <c r="L56" s="20"/>
      <c r="M56" s="21"/>
      <c r="N56" s="20"/>
      <c r="O56" s="21"/>
      <c r="P56" s="20">
        <f>$H56      +$J56      +$L56      +$N56</f>
        <v>0</v>
      </c>
      <c r="Q56" s="21">
        <f>$I56      +$K56      +$M56      +$O56</f>
        <v>0</v>
      </c>
      <c r="R56" s="22">
        <f>IF(($H56      =0),0,((($J56      -$H56      )/$H56      )*100))</f>
        <v>0</v>
      </c>
      <c r="S56" s="23">
        <f>IF(($I56      =0),0,((($K56      -$I56      )/$I56      )*100))</f>
        <v>0</v>
      </c>
      <c r="T56" s="22">
        <f>IF(($E56      =0),0,(($P56      /$E56      )*100))</f>
        <v>0</v>
      </c>
      <c r="U56" s="24">
        <f>IF(($E56      =0),0,(($Q56      /$E56      )*100))</f>
        <v>0</v>
      </c>
      <c r="V56" s="20">
        <v>0</v>
      </c>
      <c r="W56" s="21" t="s">
        <v>1</v>
      </c>
    </row>
    <row r="57" spans="1:23" ht="12.95" hidden="1" customHeight="1" x14ac:dyDescent="0.25">
      <c r="A57" s="35" t="s">
        <v>78</v>
      </c>
      <c r="B57" s="19">
        <v>0</v>
      </c>
      <c r="C57" s="19">
        <v>0</v>
      </c>
      <c r="D57" s="19"/>
      <c r="E57" s="19">
        <f>$B57      +$C57      +$D57</f>
        <v>0</v>
      </c>
      <c r="F57" s="20">
        <v>0</v>
      </c>
      <c r="G57" s="21">
        <v>0</v>
      </c>
      <c r="H57" s="20"/>
      <c r="I57" s="21"/>
      <c r="J57" s="20"/>
      <c r="K57" s="21"/>
      <c r="L57" s="20"/>
      <c r="M57" s="21"/>
      <c r="N57" s="20"/>
      <c r="O57" s="21"/>
      <c r="P57" s="20">
        <f>$H57      +$J57      +$L57      +$N57</f>
        <v>0</v>
      </c>
      <c r="Q57" s="21">
        <f>$I57      +$K57      +$M57      +$O57</f>
        <v>0</v>
      </c>
      <c r="R57" s="22">
        <f>IF(($H57      =0),0,((($J57      -$H57      )/$H57      )*100))</f>
        <v>0</v>
      </c>
      <c r="S57" s="23">
        <f>IF(($I57      =0),0,((($K57      -$I57      )/$I57      )*100))</f>
        <v>0</v>
      </c>
      <c r="T57" s="22">
        <f>IF(($E57      =0),0,(($P57      /$E57      )*100))</f>
        <v>0</v>
      </c>
      <c r="U57" s="24">
        <f>IF(($E57      =0),0,(($Q57      /$E57      )*100))</f>
        <v>0</v>
      </c>
      <c r="V57" s="20">
        <v>0</v>
      </c>
      <c r="W57" s="21" t="s">
        <v>1</v>
      </c>
    </row>
    <row r="58" spans="1:23" ht="12.95" hidden="1" customHeight="1" x14ac:dyDescent="0.25">
      <c r="A58" s="18" t="s">
        <v>79</v>
      </c>
      <c r="B58" s="19">
        <v>0</v>
      </c>
      <c r="C58" s="19">
        <v>0</v>
      </c>
      <c r="D58" s="19"/>
      <c r="E58" s="19">
        <f>$B58      +$C58      +$D58</f>
        <v>0</v>
      </c>
      <c r="F58" s="20">
        <v>0</v>
      </c>
      <c r="G58" s="21">
        <v>0</v>
      </c>
      <c r="H58" s="20"/>
      <c r="I58" s="21"/>
      <c r="J58" s="20"/>
      <c r="K58" s="21"/>
      <c r="L58" s="20"/>
      <c r="M58" s="21"/>
      <c r="N58" s="20"/>
      <c r="O58" s="21"/>
      <c r="P58" s="20">
        <f>$H58      +$J58      +$L58      +$N58</f>
        <v>0</v>
      </c>
      <c r="Q58" s="21">
        <f>$I58      +$K58      +$M58      +$O58</f>
        <v>0</v>
      </c>
      <c r="R58" s="22">
        <f>IF(($H58      =0),0,((($J58      -$H58      )/$H58      )*100))</f>
        <v>0</v>
      </c>
      <c r="S58" s="23">
        <f>IF(($I58      =0),0,((($K58      -$I58      )/$I58      )*100))</f>
        <v>0</v>
      </c>
      <c r="T58" s="22">
        <f>IF(($E58      =0),0,(($P58      /$E58      )*100))</f>
        <v>0</v>
      </c>
      <c r="U58" s="24">
        <f>IF(($E58      =0),0,(($Q58      /$E58      )*100))</f>
        <v>0</v>
      </c>
      <c r="V58" s="20">
        <v>0</v>
      </c>
      <c r="W58" s="21" t="s">
        <v>1</v>
      </c>
    </row>
    <row r="59" spans="1:23" ht="12.95" customHeight="1" x14ac:dyDescent="0.25">
      <c r="A59" s="36" t="s">
        <v>42</v>
      </c>
      <c r="B59" s="37">
        <f>SUM(B55:B58)</f>
        <v>0</v>
      </c>
      <c r="C59" s="37">
        <f>SUM(C55:C58)</f>
        <v>0</v>
      </c>
      <c r="D59" s="37"/>
      <c r="E59" s="37">
        <f>$B59      +$C59      +$D59</f>
        <v>0</v>
      </c>
      <c r="F59" s="38">
        <f t="shared" ref="F59:O59" si="34">SUM(F55:F58)</f>
        <v>0</v>
      </c>
      <c r="G59" s="39">
        <f t="shared" si="34"/>
        <v>0</v>
      </c>
      <c r="H59" s="38">
        <f t="shared" si="34"/>
        <v>0</v>
      </c>
      <c r="I59" s="39">
        <f t="shared" si="34"/>
        <v>0</v>
      </c>
      <c r="J59" s="38">
        <f t="shared" si="34"/>
        <v>0</v>
      </c>
      <c r="K59" s="39">
        <f t="shared" si="34"/>
        <v>0</v>
      </c>
      <c r="L59" s="38">
        <f t="shared" si="34"/>
        <v>0</v>
      </c>
      <c r="M59" s="39">
        <f t="shared" si="34"/>
        <v>0</v>
      </c>
      <c r="N59" s="38">
        <f t="shared" si="34"/>
        <v>0</v>
      </c>
      <c r="O59" s="39">
        <f t="shared" si="34"/>
        <v>0</v>
      </c>
      <c r="P59" s="38">
        <f>$H59      +$J59      +$L59      +$N59</f>
        <v>0</v>
      </c>
      <c r="Q59" s="39">
        <f>$I59      +$K59      +$M59      +$O59</f>
        <v>0</v>
      </c>
      <c r="R59" s="40">
        <f>IF(($H59      =0),0,((($J59      -$H59      )/$H59      )*100))</f>
        <v>0</v>
      </c>
      <c r="S59" s="41">
        <f>IF(($I59      =0),0,((($K59      -$I59      )/$I59      )*100))</f>
        <v>0</v>
      </c>
      <c r="T59" s="40">
        <f>IF($E59   =0,0,($P59   /$E59   )*100)</f>
        <v>0</v>
      </c>
      <c r="U59" s="42">
        <f>IF($E59   =0,0,($Q59   /$E59   )*100)</f>
        <v>0</v>
      </c>
      <c r="V59" s="38">
        <f>SUM(V55:V58)</f>
        <v>0</v>
      </c>
      <c r="W59" s="39" t="s">
        <v>1</v>
      </c>
    </row>
    <row r="60" spans="1:23" ht="12.95" customHeight="1" x14ac:dyDescent="0.25">
      <c r="A60" s="11" t="s">
        <v>80</v>
      </c>
      <c r="B60" s="32" t="s">
        <v>1</v>
      </c>
      <c r="C60" s="32"/>
      <c r="D60" s="32"/>
      <c r="E60" s="32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15"/>
      <c r="S60" s="16"/>
      <c r="T60" s="15"/>
      <c r="U60" s="17"/>
      <c r="V60" s="33"/>
      <c r="W60" s="34"/>
    </row>
    <row r="61" spans="1:23" ht="12.95" customHeight="1" x14ac:dyDescent="0.25">
      <c r="A61" s="18" t="s">
        <v>81</v>
      </c>
      <c r="B61" s="19">
        <v>0</v>
      </c>
      <c r="C61" s="19">
        <v>0</v>
      </c>
      <c r="D61" s="19"/>
      <c r="E61" s="19">
        <f t="shared" ref="E61:E67" si="35">$B61      +$C61      +$D61</f>
        <v>0</v>
      </c>
      <c r="F61" s="20">
        <v>0</v>
      </c>
      <c r="G61" s="21">
        <v>0</v>
      </c>
      <c r="H61" s="20"/>
      <c r="I61" s="21"/>
      <c r="J61" s="20"/>
      <c r="K61" s="21"/>
      <c r="L61" s="20"/>
      <c r="M61" s="21"/>
      <c r="N61" s="20"/>
      <c r="O61" s="21"/>
      <c r="P61" s="20">
        <f t="shared" ref="P61:P67" si="36">$H61      +$J61      +$L61      +$N61</f>
        <v>0</v>
      </c>
      <c r="Q61" s="21">
        <f t="shared" ref="Q61:Q67" si="37">$I61      +$K61      +$M61      +$O61</f>
        <v>0</v>
      </c>
      <c r="R61" s="22">
        <f t="shared" ref="R61:R67" si="38">IF(($H61      =0),0,((($J61      -$H61      )/$H61      )*100))</f>
        <v>0</v>
      </c>
      <c r="S61" s="23">
        <f t="shared" ref="S61:S67" si="39">IF(($I61      =0),0,((($K61      -$I61      )/$I61      )*100))</f>
        <v>0</v>
      </c>
      <c r="T61" s="22">
        <f t="shared" ref="T61:T65" si="40">IF(($E61      =0),0,(($P61      /$E61      )*100))</f>
        <v>0</v>
      </c>
      <c r="U61" s="24">
        <f t="shared" ref="U61:U65" si="41">IF(($E61      =0),0,(($Q61      /$E61      )*100))</f>
        <v>0</v>
      </c>
      <c r="V61" s="20">
        <v>0</v>
      </c>
      <c r="W61" s="21" t="s">
        <v>1</v>
      </c>
    </row>
    <row r="62" spans="1:23" ht="12.95" customHeight="1" x14ac:dyDescent="0.25">
      <c r="A62" s="18" t="s">
        <v>82</v>
      </c>
      <c r="B62" s="19">
        <v>0</v>
      </c>
      <c r="C62" s="19">
        <v>0</v>
      </c>
      <c r="D62" s="19"/>
      <c r="E62" s="19">
        <f t="shared" si="35"/>
        <v>0</v>
      </c>
      <c r="F62" s="20">
        <v>0</v>
      </c>
      <c r="G62" s="21">
        <v>0</v>
      </c>
      <c r="H62" s="20"/>
      <c r="I62" s="21"/>
      <c r="J62" s="20"/>
      <c r="K62" s="21"/>
      <c r="L62" s="20"/>
      <c r="M62" s="21"/>
      <c r="N62" s="20"/>
      <c r="O62" s="21"/>
      <c r="P62" s="20">
        <f t="shared" si="36"/>
        <v>0</v>
      </c>
      <c r="Q62" s="21">
        <f t="shared" si="37"/>
        <v>0</v>
      </c>
      <c r="R62" s="22">
        <f t="shared" si="38"/>
        <v>0</v>
      </c>
      <c r="S62" s="23">
        <f t="shared" si="39"/>
        <v>0</v>
      </c>
      <c r="T62" s="22">
        <f t="shared" si="40"/>
        <v>0</v>
      </c>
      <c r="U62" s="24">
        <f t="shared" si="41"/>
        <v>0</v>
      </c>
      <c r="V62" s="20">
        <v>0</v>
      </c>
      <c r="W62" s="21" t="s">
        <v>1</v>
      </c>
    </row>
    <row r="63" spans="1:23" ht="12.95" customHeight="1" x14ac:dyDescent="0.25">
      <c r="A63" s="18" t="s">
        <v>83</v>
      </c>
      <c r="B63" s="19">
        <v>0</v>
      </c>
      <c r="C63" s="19">
        <v>0</v>
      </c>
      <c r="D63" s="19"/>
      <c r="E63" s="19">
        <f t="shared" si="35"/>
        <v>0</v>
      </c>
      <c r="F63" s="20">
        <v>0</v>
      </c>
      <c r="G63" s="21">
        <v>0</v>
      </c>
      <c r="H63" s="20"/>
      <c r="I63" s="21"/>
      <c r="J63" s="20"/>
      <c r="K63" s="21"/>
      <c r="L63" s="20"/>
      <c r="M63" s="21"/>
      <c r="N63" s="20"/>
      <c r="O63" s="21"/>
      <c r="P63" s="20">
        <f t="shared" si="36"/>
        <v>0</v>
      </c>
      <c r="Q63" s="21">
        <f t="shared" si="37"/>
        <v>0</v>
      </c>
      <c r="R63" s="22">
        <f t="shared" si="38"/>
        <v>0</v>
      </c>
      <c r="S63" s="23">
        <f t="shared" si="39"/>
        <v>0</v>
      </c>
      <c r="T63" s="22">
        <f t="shared" si="40"/>
        <v>0</v>
      </c>
      <c r="U63" s="24">
        <f t="shared" si="41"/>
        <v>0</v>
      </c>
      <c r="V63" s="20">
        <v>0</v>
      </c>
      <c r="W63" s="21" t="s">
        <v>1</v>
      </c>
    </row>
    <row r="64" spans="1:23" ht="12.95" customHeight="1" x14ac:dyDescent="0.25">
      <c r="A64" s="18" t="s">
        <v>84</v>
      </c>
      <c r="B64" s="19">
        <v>30997000</v>
      </c>
      <c r="C64" s="19">
        <v>0</v>
      </c>
      <c r="D64" s="19"/>
      <c r="E64" s="19">
        <f t="shared" si="35"/>
        <v>30997000</v>
      </c>
      <c r="F64" s="20">
        <v>30997000</v>
      </c>
      <c r="G64" s="21">
        <v>0</v>
      </c>
      <c r="H64" s="20">
        <v>481000</v>
      </c>
      <c r="I64" s="21"/>
      <c r="J64" s="20"/>
      <c r="K64" s="21"/>
      <c r="L64" s="20"/>
      <c r="M64" s="21"/>
      <c r="N64" s="20"/>
      <c r="O64" s="21"/>
      <c r="P64" s="20">
        <f t="shared" si="36"/>
        <v>481000</v>
      </c>
      <c r="Q64" s="21">
        <f t="shared" si="37"/>
        <v>0</v>
      </c>
      <c r="R64" s="22">
        <f t="shared" si="38"/>
        <v>-100</v>
      </c>
      <c r="S64" s="23">
        <f t="shared" si="39"/>
        <v>0</v>
      </c>
      <c r="T64" s="22">
        <f t="shared" si="40"/>
        <v>1.5517630738458561</v>
      </c>
      <c r="U64" s="24">
        <f t="shared" si="41"/>
        <v>0</v>
      </c>
      <c r="V64" s="20">
        <v>0</v>
      </c>
      <c r="W64" s="21">
        <v>0</v>
      </c>
    </row>
    <row r="65" spans="1:23" ht="12.95" customHeight="1" x14ac:dyDescent="0.25">
      <c r="A65" s="18" t="s">
        <v>85</v>
      </c>
      <c r="B65" s="19">
        <v>686369000</v>
      </c>
      <c r="C65" s="19">
        <v>0</v>
      </c>
      <c r="D65" s="19"/>
      <c r="E65" s="19">
        <f t="shared" si="35"/>
        <v>686369000</v>
      </c>
      <c r="F65" s="20">
        <v>686369000</v>
      </c>
      <c r="G65" s="21">
        <v>170435000</v>
      </c>
      <c r="H65" s="20">
        <v>38988000</v>
      </c>
      <c r="I65" s="21">
        <v>20500000</v>
      </c>
      <c r="J65" s="20"/>
      <c r="K65" s="21">
        <v>138797000</v>
      </c>
      <c r="L65" s="20"/>
      <c r="M65" s="21"/>
      <c r="N65" s="20"/>
      <c r="O65" s="21"/>
      <c r="P65" s="20">
        <f t="shared" si="36"/>
        <v>38988000</v>
      </c>
      <c r="Q65" s="21">
        <f t="shared" si="37"/>
        <v>159297000</v>
      </c>
      <c r="R65" s="22">
        <f t="shared" si="38"/>
        <v>-100</v>
      </c>
      <c r="S65" s="23">
        <f t="shared" si="39"/>
        <v>577.0585365853658</v>
      </c>
      <c r="T65" s="22">
        <f t="shared" si="40"/>
        <v>5.6803264716209503</v>
      </c>
      <c r="U65" s="24">
        <f t="shared" si="41"/>
        <v>23.208653071452819</v>
      </c>
      <c r="V65" s="20">
        <v>0</v>
      </c>
      <c r="W65" s="21">
        <v>0</v>
      </c>
    </row>
    <row r="66" spans="1:23" ht="12.95" customHeight="1" x14ac:dyDescent="0.25">
      <c r="A66" s="25" t="s">
        <v>42</v>
      </c>
      <c r="B66" s="26">
        <f>SUM(B61:B65)</f>
        <v>717366000</v>
      </c>
      <c r="C66" s="26">
        <f>SUM(C61:C65)</f>
        <v>0</v>
      </c>
      <c r="D66" s="26"/>
      <c r="E66" s="26">
        <f t="shared" si="35"/>
        <v>717366000</v>
      </c>
      <c r="F66" s="27">
        <f t="shared" ref="F66:O66" si="42">SUM(F61:F65)</f>
        <v>717366000</v>
      </c>
      <c r="G66" s="28">
        <f t="shared" si="42"/>
        <v>170435000</v>
      </c>
      <c r="H66" s="27">
        <f t="shared" si="42"/>
        <v>39469000</v>
      </c>
      <c r="I66" s="28">
        <f t="shared" si="42"/>
        <v>20500000</v>
      </c>
      <c r="J66" s="27">
        <f t="shared" si="42"/>
        <v>0</v>
      </c>
      <c r="K66" s="28">
        <f t="shared" si="42"/>
        <v>138797000</v>
      </c>
      <c r="L66" s="27">
        <f t="shared" si="42"/>
        <v>0</v>
      </c>
      <c r="M66" s="28">
        <f t="shared" si="42"/>
        <v>0</v>
      </c>
      <c r="N66" s="27">
        <f t="shared" si="42"/>
        <v>0</v>
      </c>
      <c r="O66" s="28">
        <f t="shared" si="42"/>
        <v>0</v>
      </c>
      <c r="P66" s="27">
        <f t="shared" si="36"/>
        <v>39469000</v>
      </c>
      <c r="Q66" s="28">
        <f t="shared" si="37"/>
        <v>159297000</v>
      </c>
      <c r="R66" s="29">
        <f t="shared" si="38"/>
        <v>-100</v>
      </c>
      <c r="S66" s="30">
        <f t="shared" si="39"/>
        <v>577.0585365853658</v>
      </c>
      <c r="T66" s="29">
        <f>IF((+$E61+$E63+$E64++$E65) =0,0,(P66   /(+$E61+$E63+$E64+$E65) )*100)</f>
        <v>5.5019334621378766</v>
      </c>
      <c r="U66" s="31">
        <f>IF((+$E61+$E63+$E65) =0,0,(Q66  /(+$E61+$E63+$E65) )*100)</f>
        <v>23.208653071452819</v>
      </c>
      <c r="V66" s="27">
        <f>SUM(V61:V65)</f>
        <v>0</v>
      </c>
      <c r="W66" s="28">
        <f>SUM(W61:W65)</f>
        <v>0</v>
      </c>
    </row>
    <row r="67" spans="1:23" ht="12.95" customHeight="1" x14ac:dyDescent="0.25">
      <c r="A67" s="43" t="s">
        <v>86</v>
      </c>
      <c r="B67" s="44">
        <f>SUM(B9:B15,B18:B23,B26:B29,B32,B35:B39,B42:B52,B55:B58,B61:B65)</f>
        <v>4671665000</v>
      </c>
      <c r="C67" s="44">
        <f>SUM(C9:C15,C18:C23,C26:C29,C32,C35:C39,C42:C52,C55:C58,C61:C65)</f>
        <v>0</v>
      </c>
      <c r="D67" s="44"/>
      <c r="E67" s="44">
        <f t="shared" si="35"/>
        <v>4671665000</v>
      </c>
      <c r="F67" s="45">
        <f t="shared" ref="F67:O67" si="43">SUM(F9:F15,F18:F23,F26:F29,F32,F35:F39,F42:F52,F55:F58,F61:F65)</f>
        <v>4671665000</v>
      </c>
      <c r="G67" s="46">
        <f t="shared" si="43"/>
        <v>2179200000</v>
      </c>
      <c r="H67" s="45">
        <f t="shared" si="43"/>
        <v>667209000</v>
      </c>
      <c r="I67" s="46">
        <f t="shared" si="43"/>
        <v>46096184</v>
      </c>
      <c r="J67" s="45">
        <f t="shared" si="43"/>
        <v>653809000</v>
      </c>
      <c r="K67" s="46">
        <f t="shared" si="43"/>
        <v>607416698</v>
      </c>
      <c r="L67" s="45">
        <f t="shared" si="43"/>
        <v>0</v>
      </c>
      <c r="M67" s="46">
        <f t="shared" si="43"/>
        <v>0</v>
      </c>
      <c r="N67" s="45">
        <f t="shared" si="43"/>
        <v>0</v>
      </c>
      <c r="O67" s="46">
        <f t="shared" si="43"/>
        <v>0</v>
      </c>
      <c r="P67" s="45">
        <f t="shared" si="36"/>
        <v>1321018000</v>
      </c>
      <c r="Q67" s="46">
        <f t="shared" si="37"/>
        <v>653512882</v>
      </c>
      <c r="R67" s="47">
        <f t="shared" si="38"/>
        <v>-2.0083661941010988</v>
      </c>
      <c r="S67" s="48">
        <f t="shared" si="39"/>
        <v>1217.7157961708933</v>
      </c>
      <c r="T67" s="47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33.391116112548517</v>
      </c>
      <c r="U67" s="47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16.518718536695349</v>
      </c>
      <c r="V67" s="45">
        <f>SUM(V9:V15,V18:V23,V26:V29,V32,V35:V39,V42:V52,V55:V58,V61:V65)</f>
        <v>0</v>
      </c>
      <c r="W67" s="46">
        <f>SUM(W9:W15,W18:W23,W26:W29,W32,W35:W39,W42:W52,W55:W58,W61:W65)</f>
        <v>0</v>
      </c>
    </row>
    <row r="68" spans="1:23" ht="12.95" customHeight="1" x14ac:dyDescent="0.25">
      <c r="A68" s="11" t="s">
        <v>43</v>
      </c>
      <c r="B68" s="32" t="s">
        <v>1</v>
      </c>
      <c r="C68" s="32"/>
      <c r="D68" s="32"/>
      <c r="E68" s="32"/>
      <c r="F68" s="33"/>
      <c r="G68" s="34"/>
      <c r="H68" s="33"/>
      <c r="I68" s="34"/>
      <c r="J68" s="33"/>
      <c r="K68" s="34"/>
      <c r="L68" s="33"/>
      <c r="M68" s="34"/>
      <c r="N68" s="33"/>
      <c r="O68" s="34"/>
      <c r="P68" s="33"/>
      <c r="Q68" s="34"/>
      <c r="R68" s="15"/>
      <c r="S68" s="16"/>
      <c r="T68" s="15"/>
      <c r="U68" s="17"/>
      <c r="V68" s="33"/>
      <c r="W68" s="34"/>
    </row>
    <row r="69" spans="1:23" s="50" customFormat="1" ht="12.95" customHeight="1" x14ac:dyDescent="0.25">
      <c r="A69" s="49" t="s">
        <v>87</v>
      </c>
      <c r="B69" s="19">
        <v>3410925000</v>
      </c>
      <c r="C69" s="19">
        <v>0</v>
      </c>
      <c r="D69" s="19"/>
      <c r="E69" s="19">
        <f>$B69      +$C69      +$D69</f>
        <v>3410925000</v>
      </c>
      <c r="F69" s="20">
        <v>3410925000</v>
      </c>
      <c r="G69" s="21">
        <v>2625185000</v>
      </c>
      <c r="H69" s="20">
        <v>932347000</v>
      </c>
      <c r="I69" s="21">
        <v>309955130</v>
      </c>
      <c r="J69" s="20">
        <v>1030869000</v>
      </c>
      <c r="K69" s="21">
        <v>853999842</v>
      </c>
      <c r="L69" s="20"/>
      <c r="M69" s="21"/>
      <c r="N69" s="20"/>
      <c r="O69" s="21"/>
      <c r="P69" s="20">
        <f>$H69      +$J69      +$L69      +$N69</f>
        <v>1963216000</v>
      </c>
      <c r="Q69" s="21">
        <f>$I69      +$K69      +$M69      +$O69</f>
        <v>1163954972</v>
      </c>
      <c r="R69" s="22">
        <f>IF(($H69      =0),0,((($J69      -$H69      )/$H69      )*100))</f>
        <v>10.567095727234603</v>
      </c>
      <c r="S69" s="23">
        <f>IF(($I69      =0),0,((($K69      -$I69      )/$I69      )*100))</f>
        <v>175.5236998335856</v>
      </c>
      <c r="T69" s="22">
        <f>IF(($E69      =0),0,(($P69      /$E69      )*100))</f>
        <v>57.556703826674585</v>
      </c>
      <c r="U69" s="24">
        <f>IF(($E69      =0),0,(($Q69      /$E69      )*100))</f>
        <v>34.124320294348308</v>
      </c>
      <c r="V69" s="20">
        <v>0</v>
      </c>
      <c r="W69" s="21">
        <v>0</v>
      </c>
    </row>
    <row r="70" spans="1:23" ht="12.95" customHeight="1" x14ac:dyDescent="0.25">
      <c r="A70" s="36" t="s">
        <v>42</v>
      </c>
      <c r="B70" s="37">
        <f>B69</f>
        <v>3410925000</v>
      </c>
      <c r="C70" s="37">
        <f>C69</f>
        <v>0</v>
      </c>
      <c r="D70" s="37"/>
      <c r="E70" s="37">
        <f>$B70      +$C70      +$D70</f>
        <v>3410925000</v>
      </c>
      <c r="F70" s="38">
        <f t="shared" ref="F70:O70" si="44">F69</f>
        <v>3410925000</v>
      </c>
      <c r="G70" s="39">
        <f t="shared" si="44"/>
        <v>2625185000</v>
      </c>
      <c r="H70" s="38">
        <f t="shared" si="44"/>
        <v>932347000</v>
      </c>
      <c r="I70" s="39">
        <f t="shared" si="44"/>
        <v>309955130</v>
      </c>
      <c r="J70" s="38">
        <f t="shared" si="44"/>
        <v>1030869000</v>
      </c>
      <c r="K70" s="39">
        <f t="shared" si="44"/>
        <v>853999842</v>
      </c>
      <c r="L70" s="38">
        <f t="shared" si="44"/>
        <v>0</v>
      </c>
      <c r="M70" s="39">
        <f t="shared" si="44"/>
        <v>0</v>
      </c>
      <c r="N70" s="38">
        <f t="shared" si="44"/>
        <v>0</v>
      </c>
      <c r="O70" s="39">
        <f t="shared" si="44"/>
        <v>0</v>
      </c>
      <c r="P70" s="38">
        <f>$H70      +$J70      +$L70      +$N70</f>
        <v>1963216000</v>
      </c>
      <c r="Q70" s="39">
        <f>$I70      +$K70      +$M70      +$O70</f>
        <v>1163954972</v>
      </c>
      <c r="R70" s="40">
        <f>IF(($H70      =0),0,((($J70      -$H70      )/$H70      )*100))</f>
        <v>10.567095727234603</v>
      </c>
      <c r="S70" s="41">
        <f>IF(($I70      =0),0,((($K70      -$I70      )/$I70      )*100))</f>
        <v>175.5236998335856</v>
      </c>
      <c r="T70" s="40">
        <f>IF($E70   =0,0,($P70   /$E70   )*100)</f>
        <v>57.556703826674585</v>
      </c>
      <c r="U70" s="42">
        <f>IF($E70   =0,0,($Q70   /$E70 )*100)</f>
        <v>34.124320294348308</v>
      </c>
      <c r="V70" s="38">
        <f>V69</f>
        <v>0</v>
      </c>
      <c r="W70" s="39">
        <f>W69</f>
        <v>0</v>
      </c>
    </row>
    <row r="71" spans="1:23" ht="12.95" customHeight="1" x14ac:dyDescent="0.25">
      <c r="A71" s="43" t="s">
        <v>86</v>
      </c>
      <c r="B71" s="44">
        <f>B69</f>
        <v>3410925000</v>
      </c>
      <c r="C71" s="44">
        <f>C69</f>
        <v>0</v>
      </c>
      <c r="D71" s="44"/>
      <c r="E71" s="44">
        <f>$B71      +$C71      +$D71</f>
        <v>3410925000</v>
      </c>
      <c r="F71" s="45">
        <f t="shared" ref="F71:O71" si="45">F69</f>
        <v>3410925000</v>
      </c>
      <c r="G71" s="46">
        <f t="shared" si="45"/>
        <v>2625185000</v>
      </c>
      <c r="H71" s="45">
        <f t="shared" si="45"/>
        <v>932347000</v>
      </c>
      <c r="I71" s="46">
        <f t="shared" si="45"/>
        <v>309955130</v>
      </c>
      <c r="J71" s="45">
        <f t="shared" si="45"/>
        <v>1030869000</v>
      </c>
      <c r="K71" s="46">
        <f t="shared" si="45"/>
        <v>853999842</v>
      </c>
      <c r="L71" s="45">
        <f t="shared" si="45"/>
        <v>0</v>
      </c>
      <c r="M71" s="46">
        <f t="shared" si="45"/>
        <v>0</v>
      </c>
      <c r="N71" s="45">
        <f t="shared" si="45"/>
        <v>0</v>
      </c>
      <c r="O71" s="46">
        <f t="shared" si="45"/>
        <v>0</v>
      </c>
      <c r="P71" s="45">
        <f>$H71      +$J71      +$L71      +$N71</f>
        <v>1963216000</v>
      </c>
      <c r="Q71" s="46">
        <f>$I71      +$K71      +$M71      +$O71</f>
        <v>1163954972</v>
      </c>
      <c r="R71" s="47">
        <f>IF(($H71      =0),0,((($J71      -$H71      )/$H71      )*100))</f>
        <v>10.567095727234603</v>
      </c>
      <c r="S71" s="48">
        <f>IF(($I71      =0),0,((($K71      -$I71      )/$I71      )*100))</f>
        <v>175.5236998335856</v>
      </c>
      <c r="T71" s="47">
        <f>IF($E71   =0,0,($P71   /$E71   )*100)</f>
        <v>57.556703826674585</v>
      </c>
      <c r="U71" s="51">
        <f>IF($E71   =0,0,($Q71   /$E71   )*100)</f>
        <v>34.124320294348308</v>
      </c>
      <c r="V71" s="45">
        <f>V69</f>
        <v>0</v>
      </c>
      <c r="W71" s="46">
        <f>W69</f>
        <v>0</v>
      </c>
    </row>
    <row r="72" spans="1:23" ht="12.95" customHeight="1" thickBot="1" x14ac:dyDescent="0.3">
      <c r="A72" s="43" t="s">
        <v>88</v>
      </c>
      <c r="B72" s="44">
        <f>SUM(B9:B15,B18:B23,B26:B29,B32,B35:B39,B42:B52,B55:B58,B61:B65,B69)</f>
        <v>8082590000</v>
      </c>
      <c r="C72" s="44">
        <f>SUM(C9:C15,C18:C23,C26:C29,C32,C35:C39,C42:C52,C55:C58,C61:C65,C69)</f>
        <v>0</v>
      </c>
      <c r="D72" s="44"/>
      <c r="E72" s="44">
        <f>$B72      +$C72      +$D72</f>
        <v>8082590000</v>
      </c>
      <c r="F72" s="45">
        <f t="shared" ref="F72:O72" si="46">SUM(F9:F15,F18:F23,F26:F29,F32,F35:F39,F42:F52,F55:F58,F61:F65,F69)</f>
        <v>8082590000</v>
      </c>
      <c r="G72" s="46">
        <f t="shared" si="46"/>
        <v>4804385000</v>
      </c>
      <c r="H72" s="45">
        <f t="shared" si="46"/>
        <v>1599556000</v>
      </c>
      <c r="I72" s="46">
        <f t="shared" si="46"/>
        <v>356051314</v>
      </c>
      <c r="J72" s="45">
        <f t="shared" si="46"/>
        <v>1684678000</v>
      </c>
      <c r="K72" s="46">
        <f t="shared" si="46"/>
        <v>1461416540</v>
      </c>
      <c r="L72" s="45">
        <f t="shared" si="46"/>
        <v>0</v>
      </c>
      <c r="M72" s="46">
        <f t="shared" si="46"/>
        <v>0</v>
      </c>
      <c r="N72" s="45">
        <f t="shared" si="46"/>
        <v>0</v>
      </c>
      <c r="O72" s="46">
        <f t="shared" si="46"/>
        <v>0</v>
      </c>
      <c r="P72" s="45">
        <f>$H72      +$J72      +$L72      +$N72</f>
        <v>3284234000</v>
      </c>
      <c r="Q72" s="46">
        <f>$I72      +$K72      +$M72      +$O72</f>
        <v>1817467854</v>
      </c>
      <c r="R72" s="47">
        <f>IF(($H72      =0),0,((($J72      -$H72      )/$H72      )*100))</f>
        <v>5.3216017444840951</v>
      </c>
      <c r="S72" s="48">
        <f>IF(($I72      =0),0,((($K72      -$I72      )/$I72      )*100))</f>
        <v>310.45110143871005</v>
      </c>
      <c r="T72" s="47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44.57961257864504</v>
      </c>
      <c r="U72" s="51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25.507450819572046</v>
      </c>
      <c r="V72" s="45">
        <f>SUM(V9:V15,V18:V23,V26:V29,V32,V35:V39,V42:V52,V55:V58,V61:V65,V69)</f>
        <v>0</v>
      </c>
      <c r="W72" s="46">
        <f>SUM(W9:W15,W18:W23,W26:W29,W32,W35:W39,W42:W52,W55:W58,W61:W65,W69)</f>
        <v>0</v>
      </c>
    </row>
    <row r="73" spans="1:23" ht="15.75" thickTop="1" x14ac:dyDescent="0.25">
      <c r="A73" s="52" t="s">
        <v>89</v>
      </c>
      <c r="B73" s="53"/>
      <c r="C73" s="54"/>
      <c r="D73" s="54"/>
      <c r="E73" s="55"/>
      <c r="F73" s="53"/>
      <c r="G73" s="54"/>
      <c r="H73" s="54"/>
      <c r="I73" s="55"/>
      <c r="J73" s="54"/>
      <c r="K73" s="55"/>
      <c r="L73" s="54"/>
      <c r="M73" s="54"/>
      <c r="N73" s="54"/>
      <c r="O73" s="54"/>
      <c r="P73" s="54"/>
      <c r="Q73" s="54"/>
      <c r="R73" s="54"/>
      <c r="S73" s="54"/>
      <c r="T73" s="54"/>
      <c r="U73" s="55"/>
      <c r="V73" s="53"/>
      <c r="W73" s="55"/>
    </row>
    <row r="74" spans="1:23" x14ac:dyDescent="0.25">
      <c r="A74" s="56" t="s">
        <v>1</v>
      </c>
      <c r="B74" s="57" t="s">
        <v>1</v>
      </c>
      <c r="C74" s="58" t="s">
        <v>1</v>
      </c>
      <c r="D74" s="58" t="s">
        <v>1</v>
      </c>
      <c r="E74" s="59" t="s">
        <v>1</v>
      </c>
      <c r="F74" s="64" t="s">
        <v>5</v>
      </c>
      <c r="G74" s="61"/>
      <c r="H74" s="64" t="s">
        <v>6</v>
      </c>
      <c r="I74" s="62"/>
      <c r="J74" s="64" t="s">
        <v>7</v>
      </c>
      <c r="K74" s="62"/>
      <c r="L74" s="64" t="s">
        <v>8</v>
      </c>
      <c r="M74" s="64"/>
      <c r="N74" s="63" t="s">
        <v>9</v>
      </c>
      <c r="O74" s="64"/>
      <c r="P74" s="136" t="s">
        <v>10</v>
      </c>
      <c r="Q74" s="137"/>
      <c r="R74" s="138" t="s">
        <v>11</v>
      </c>
      <c r="S74" s="137"/>
      <c r="T74" s="138" t="s">
        <v>12</v>
      </c>
      <c r="U74" s="137"/>
      <c r="V74" s="136"/>
      <c r="W74" s="137"/>
    </row>
    <row r="75" spans="1:23" ht="67.5" x14ac:dyDescent="0.25">
      <c r="A75" s="65" t="s">
        <v>90</v>
      </c>
      <c r="B75" s="66" t="s">
        <v>91</v>
      </c>
      <c r="C75" s="66" t="s">
        <v>92</v>
      </c>
      <c r="D75" s="67" t="s">
        <v>17</v>
      </c>
      <c r="E75" s="66" t="s">
        <v>18</v>
      </c>
      <c r="F75" s="66" t="s">
        <v>19</v>
      </c>
      <c r="G75" s="66" t="s">
        <v>93</v>
      </c>
      <c r="H75" s="66" t="s">
        <v>94</v>
      </c>
      <c r="I75" s="68" t="s">
        <v>22</v>
      </c>
      <c r="J75" s="66" t="s">
        <v>95</v>
      </c>
      <c r="K75" s="68" t="s">
        <v>24</v>
      </c>
      <c r="L75" s="66" t="s">
        <v>96</v>
      </c>
      <c r="M75" s="68" t="s">
        <v>26</v>
      </c>
      <c r="N75" s="66" t="s">
        <v>97</v>
      </c>
      <c r="O75" s="68" t="s">
        <v>28</v>
      </c>
      <c r="P75" s="68" t="s">
        <v>98</v>
      </c>
      <c r="Q75" s="69" t="s">
        <v>30</v>
      </c>
      <c r="R75" s="70" t="s">
        <v>98</v>
      </c>
      <c r="S75" s="71" t="s">
        <v>30</v>
      </c>
      <c r="T75" s="70" t="s">
        <v>99</v>
      </c>
      <c r="U75" s="67" t="s">
        <v>32</v>
      </c>
      <c r="V75" s="66"/>
      <c r="W75" s="68"/>
    </row>
    <row r="76" spans="1:23" x14ac:dyDescent="0.25">
      <c r="A76" s="72" t="str">
        <f>+A7</f>
        <v>R thousands</v>
      </c>
      <c r="B76" s="73"/>
      <c r="C76" s="73">
        <v>100</v>
      </c>
      <c r="D76" s="73"/>
      <c r="E76" s="73"/>
      <c r="F76" s="73"/>
      <c r="G76" s="73"/>
      <c r="H76" s="73"/>
      <c r="I76" s="73"/>
      <c r="J76" s="73"/>
      <c r="K76" s="73"/>
      <c r="L76" s="73"/>
      <c r="M76" s="74"/>
      <c r="N76" s="73"/>
      <c r="O76" s="74"/>
      <c r="P76" s="73"/>
      <c r="Q76" s="74"/>
      <c r="R76" s="73"/>
      <c r="S76" s="74"/>
      <c r="T76" s="73"/>
      <c r="U76" s="73"/>
      <c r="V76" s="73"/>
      <c r="W76" s="73"/>
    </row>
    <row r="77" spans="1:23" hidden="1" x14ac:dyDescent="0.25">
      <c r="A77" s="75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7"/>
      <c r="N77" s="76"/>
      <c r="O77" s="77"/>
      <c r="P77" s="76"/>
      <c r="Q77" s="77"/>
      <c r="R77" s="78"/>
      <c r="S77" s="79"/>
      <c r="T77" s="78"/>
      <c r="U77" s="78"/>
      <c r="V77" s="76"/>
      <c r="W77" s="76"/>
    </row>
    <row r="78" spans="1:23" hidden="1" x14ac:dyDescent="0.25">
      <c r="A78" s="80" t="s">
        <v>100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2"/>
      <c r="N78" s="81"/>
      <c r="O78" s="82"/>
      <c r="P78" s="81"/>
      <c r="Q78" s="82"/>
      <c r="R78" s="83"/>
      <c r="S78" s="84"/>
      <c r="T78" s="83"/>
      <c r="U78" s="83"/>
      <c r="V78" s="81"/>
      <c r="W78" s="81"/>
    </row>
    <row r="79" spans="1:23" hidden="1" x14ac:dyDescent="0.25">
      <c r="A79" s="85" t="s">
        <v>101</v>
      </c>
      <c r="B79" s="86">
        <f>SUM(B80:B83)</f>
        <v>0</v>
      </c>
      <c r="C79" s="86">
        <f t="shared" ref="C79:I79" si="47">SUM(C80:C83)</f>
        <v>0</v>
      </c>
      <c r="D79" s="86">
        <f t="shared" si="47"/>
        <v>0</v>
      </c>
      <c r="E79" s="86">
        <f t="shared" si="47"/>
        <v>0</v>
      </c>
      <c r="F79" s="86">
        <f t="shared" si="47"/>
        <v>0</v>
      </c>
      <c r="G79" s="86">
        <f t="shared" si="47"/>
        <v>0</v>
      </c>
      <c r="H79" s="86">
        <f t="shared" si="47"/>
        <v>0</v>
      </c>
      <c r="I79" s="86">
        <f t="shared" si="47"/>
        <v>0</v>
      </c>
      <c r="J79" s="86">
        <f>SUM(J80:J83)</f>
        <v>0</v>
      </c>
      <c r="K79" s="86">
        <f>SUM(K80:K83)</f>
        <v>0</v>
      </c>
      <c r="L79" s="86">
        <f>SUM(L80:L83)</f>
        <v>0</v>
      </c>
      <c r="M79" s="87">
        <f>SUM(M80:M83)</f>
        <v>0</v>
      </c>
      <c r="N79" s="86"/>
      <c r="O79" s="87"/>
      <c r="P79" s="86"/>
      <c r="Q79" s="87"/>
      <c r="R79" s="88"/>
      <c r="S79" s="89"/>
      <c r="T79" s="88"/>
      <c r="U79" s="88"/>
      <c r="V79" s="86">
        <f>SUM(V80:V83)</f>
        <v>0</v>
      </c>
      <c r="W79" s="86">
        <f>SUM(W80:W83)</f>
        <v>0</v>
      </c>
    </row>
    <row r="80" spans="1:23" hidden="1" x14ac:dyDescent="0.25">
      <c r="A80" s="56" t="s">
        <v>102</v>
      </c>
      <c r="B80" s="90"/>
      <c r="C80" s="90"/>
      <c r="D80" s="90"/>
      <c r="E80" s="90">
        <f>SUM(B80:D80)</f>
        <v>0</v>
      </c>
      <c r="F80" s="90"/>
      <c r="G80" s="90"/>
      <c r="H80" s="90"/>
      <c r="I80" s="91"/>
      <c r="J80" s="90"/>
      <c r="K80" s="91"/>
      <c r="L80" s="90"/>
      <c r="M80" s="92"/>
      <c r="N80" s="90"/>
      <c r="O80" s="92"/>
      <c r="P80" s="90"/>
      <c r="Q80" s="92"/>
      <c r="R80" s="93"/>
      <c r="S80" s="94"/>
      <c r="T80" s="93"/>
      <c r="U80" s="93"/>
      <c r="V80" s="90"/>
      <c r="W80" s="90"/>
    </row>
    <row r="81" spans="1:23" hidden="1" x14ac:dyDescent="0.25">
      <c r="A81" s="56" t="s">
        <v>103</v>
      </c>
      <c r="B81" s="90"/>
      <c r="C81" s="90"/>
      <c r="D81" s="90"/>
      <c r="E81" s="90">
        <f>SUM(B81:D81)</f>
        <v>0</v>
      </c>
      <c r="F81" s="90"/>
      <c r="G81" s="90"/>
      <c r="H81" s="90"/>
      <c r="I81" s="91"/>
      <c r="J81" s="90"/>
      <c r="K81" s="91"/>
      <c r="L81" s="90"/>
      <c r="M81" s="92"/>
      <c r="N81" s="90"/>
      <c r="O81" s="92"/>
      <c r="P81" s="90"/>
      <c r="Q81" s="92"/>
      <c r="R81" s="93"/>
      <c r="S81" s="94"/>
      <c r="T81" s="93"/>
      <c r="U81" s="93"/>
      <c r="V81" s="90"/>
      <c r="W81" s="90"/>
    </row>
    <row r="82" spans="1:23" hidden="1" x14ac:dyDescent="0.25">
      <c r="A82" s="56" t="s">
        <v>104</v>
      </c>
      <c r="B82" s="90"/>
      <c r="C82" s="90"/>
      <c r="D82" s="90"/>
      <c r="E82" s="90">
        <f>SUM(B82:D82)</f>
        <v>0</v>
      </c>
      <c r="F82" s="90"/>
      <c r="G82" s="90"/>
      <c r="H82" s="90"/>
      <c r="I82" s="91"/>
      <c r="J82" s="90"/>
      <c r="K82" s="91"/>
      <c r="L82" s="90"/>
      <c r="M82" s="92"/>
      <c r="N82" s="90"/>
      <c r="O82" s="92"/>
      <c r="P82" s="90"/>
      <c r="Q82" s="92"/>
      <c r="R82" s="93"/>
      <c r="S82" s="94"/>
      <c r="T82" s="93"/>
      <c r="U82" s="93"/>
      <c r="V82" s="90"/>
      <c r="W82" s="90"/>
    </row>
    <row r="83" spans="1:23" hidden="1" x14ac:dyDescent="0.25">
      <c r="A83" s="56" t="s">
        <v>105</v>
      </c>
      <c r="B83" s="90"/>
      <c r="C83" s="90"/>
      <c r="D83" s="90"/>
      <c r="E83" s="90">
        <f>SUM(B83:D83)</f>
        <v>0</v>
      </c>
      <c r="F83" s="90"/>
      <c r="G83" s="90"/>
      <c r="H83" s="90"/>
      <c r="I83" s="91"/>
      <c r="J83" s="90"/>
      <c r="K83" s="91"/>
      <c r="L83" s="90"/>
      <c r="M83" s="92"/>
      <c r="N83" s="90"/>
      <c r="O83" s="92"/>
      <c r="P83" s="90"/>
      <c r="Q83" s="92"/>
      <c r="R83" s="93"/>
      <c r="S83" s="94"/>
      <c r="T83" s="93"/>
      <c r="U83" s="93"/>
      <c r="V83" s="90"/>
      <c r="W83" s="90"/>
    </row>
    <row r="84" spans="1:23" hidden="1" x14ac:dyDescent="0.25">
      <c r="A84" s="56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2"/>
      <c r="N84" s="90"/>
      <c r="O84" s="92"/>
      <c r="P84" s="90"/>
      <c r="Q84" s="92"/>
      <c r="R84" s="93"/>
      <c r="S84" s="94"/>
      <c r="T84" s="93"/>
      <c r="U84" s="93"/>
      <c r="V84" s="90"/>
      <c r="W84" s="90"/>
    </row>
    <row r="85" spans="1:23" x14ac:dyDescent="0.25">
      <c r="A85" s="95" t="s">
        <v>106</v>
      </c>
      <c r="B85" s="96" t="s">
        <v>1</v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7"/>
      <c r="R85" s="98"/>
      <c r="S85" s="98"/>
      <c r="T85" s="99"/>
      <c r="U85" s="100"/>
      <c r="V85" s="96"/>
      <c r="W85" s="96"/>
    </row>
    <row r="86" spans="1:23" x14ac:dyDescent="0.25">
      <c r="A86" s="101" t="s">
        <v>107</v>
      </c>
      <c r="B86" s="102">
        <v>0</v>
      </c>
      <c r="C86" s="102">
        <v>0</v>
      </c>
      <c r="D86" s="102"/>
      <c r="E86" s="102">
        <f t="shared" ref="E86:E93" si="48">$B86      +$C86      +$D86</f>
        <v>0</v>
      </c>
      <c r="F86" s="102">
        <v>0</v>
      </c>
      <c r="G86" s="102">
        <v>0</v>
      </c>
      <c r="H86" s="102"/>
      <c r="I86" s="102"/>
      <c r="J86" s="102"/>
      <c r="K86" s="102"/>
      <c r="L86" s="102"/>
      <c r="M86" s="102"/>
      <c r="N86" s="102"/>
      <c r="O86" s="102"/>
      <c r="P86" s="102">
        <f t="shared" ref="P86:P93" si="49">$H86      +$J86      +$L86      +$N86</f>
        <v>0</v>
      </c>
      <c r="Q86" s="90">
        <f t="shared" ref="Q86:Q93" si="50">$I86      +$K86      +$M86      +$O86</f>
        <v>0</v>
      </c>
      <c r="R86" s="103">
        <f t="shared" ref="R86:R93" si="51">IF(($H86      =0),0,((($J86      -$H86      )/$H86      )*100))</f>
        <v>0</v>
      </c>
      <c r="S86" s="104">
        <f t="shared" ref="S86:S93" si="52">IF(($I86      =0),0,((($K86      -$I86      )/$I86      )*100))</f>
        <v>0</v>
      </c>
      <c r="T86" s="103">
        <f t="shared" ref="T86:T93" si="53">IF(($E86      =0),0,(($P86      /$E86      )*100))</f>
        <v>0</v>
      </c>
      <c r="U86" s="104">
        <f t="shared" ref="U86:U93" si="54">IF(($E86      =0),0,(($Q86      /$E86      )*100))</f>
        <v>0</v>
      </c>
      <c r="V86" s="102"/>
      <c r="W86" s="102"/>
    </row>
    <row r="87" spans="1:23" x14ac:dyDescent="0.25">
      <c r="A87" s="105" t="s">
        <v>108</v>
      </c>
      <c r="B87" s="90">
        <v>0</v>
      </c>
      <c r="C87" s="90">
        <v>0</v>
      </c>
      <c r="D87" s="90"/>
      <c r="E87" s="90">
        <f t="shared" si="48"/>
        <v>0</v>
      </c>
      <c r="F87" s="90">
        <v>0</v>
      </c>
      <c r="G87" s="90">
        <v>0</v>
      </c>
      <c r="H87" s="90"/>
      <c r="I87" s="90"/>
      <c r="J87" s="90"/>
      <c r="K87" s="90"/>
      <c r="L87" s="90"/>
      <c r="M87" s="90"/>
      <c r="N87" s="90"/>
      <c r="O87" s="90"/>
      <c r="P87" s="92">
        <f t="shared" si="49"/>
        <v>0</v>
      </c>
      <c r="Q87" s="92">
        <f t="shared" si="50"/>
        <v>0</v>
      </c>
      <c r="R87" s="103">
        <f t="shared" si="51"/>
        <v>0</v>
      </c>
      <c r="S87" s="104">
        <f t="shared" si="52"/>
        <v>0</v>
      </c>
      <c r="T87" s="103">
        <f t="shared" si="53"/>
        <v>0</v>
      </c>
      <c r="U87" s="104">
        <f t="shared" si="54"/>
        <v>0</v>
      </c>
      <c r="V87" s="90"/>
      <c r="W87" s="90"/>
    </row>
    <row r="88" spans="1:23" x14ac:dyDescent="0.25">
      <c r="A88" s="105" t="s">
        <v>109</v>
      </c>
      <c r="B88" s="90">
        <v>0</v>
      </c>
      <c r="C88" s="90">
        <v>0</v>
      </c>
      <c r="D88" s="90"/>
      <c r="E88" s="90">
        <f t="shared" si="48"/>
        <v>0</v>
      </c>
      <c r="F88" s="90">
        <v>0</v>
      </c>
      <c r="G88" s="90">
        <v>0</v>
      </c>
      <c r="H88" s="90"/>
      <c r="I88" s="90"/>
      <c r="J88" s="90"/>
      <c r="K88" s="90"/>
      <c r="L88" s="90"/>
      <c r="M88" s="90"/>
      <c r="N88" s="90"/>
      <c r="O88" s="90"/>
      <c r="P88" s="92">
        <f t="shared" si="49"/>
        <v>0</v>
      </c>
      <c r="Q88" s="92">
        <f t="shared" si="50"/>
        <v>0</v>
      </c>
      <c r="R88" s="103">
        <f t="shared" si="51"/>
        <v>0</v>
      </c>
      <c r="S88" s="104">
        <f t="shared" si="52"/>
        <v>0</v>
      </c>
      <c r="T88" s="103">
        <f t="shared" si="53"/>
        <v>0</v>
      </c>
      <c r="U88" s="104">
        <f t="shared" si="54"/>
        <v>0</v>
      </c>
      <c r="V88" s="90"/>
      <c r="W88" s="90"/>
    </row>
    <row r="89" spans="1:23" x14ac:dyDescent="0.25">
      <c r="A89" s="105" t="s">
        <v>110</v>
      </c>
      <c r="B89" s="90">
        <v>0</v>
      </c>
      <c r="C89" s="90">
        <v>0</v>
      </c>
      <c r="D89" s="90"/>
      <c r="E89" s="90">
        <f t="shared" si="48"/>
        <v>0</v>
      </c>
      <c r="F89" s="90">
        <v>0</v>
      </c>
      <c r="G89" s="90">
        <v>0</v>
      </c>
      <c r="H89" s="90"/>
      <c r="I89" s="90"/>
      <c r="J89" s="90"/>
      <c r="K89" s="90"/>
      <c r="L89" s="90"/>
      <c r="M89" s="90"/>
      <c r="N89" s="90"/>
      <c r="O89" s="90"/>
      <c r="P89" s="92">
        <f t="shared" si="49"/>
        <v>0</v>
      </c>
      <c r="Q89" s="92">
        <f t="shared" si="50"/>
        <v>0</v>
      </c>
      <c r="R89" s="103">
        <f t="shared" si="51"/>
        <v>0</v>
      </c>
      <c r="S89" s="104">
        <f t="shared" si="52"/>
        <v>0</v>
      </c>
      <c r="T89" s="103">
        <f t="shared" si="53"/>
        <v>0</v>
      </c>
      <c r="U89" s="104">
        <f t="shared" si="54"/>
        <v>0</v>
      </c>
      <c r="V89" s="90"/>
      <c r="W89" s="90"/>
    </row>
    <row r="90" spans="1:23" x14ac:dyDescent="0.25">
      <c r="A90" s="105" t="s">
        <v>111</v>
      </c>
      <c r="B90" s="90">
        <v>0</v>
      </c>
      <c r="C90" s="90">
        <v>0</v>
      </c>
      <c r="D90" s="90"/>
      <c r="E90" s="90">
        <f t="shared" si="48"/>
        <v>0</v>
      </c>
      <c r="F90" s="90">
        <v>0</v>
      </c>
      <c r="G90" s="90">
        <v>0</v>
      </c>
      <c r="H90" s="90"/>
      <c r="I90" s="90"/>
      <c r="J90" s="90"/>
      <c r="K90" s="90"/>
      <c r="L90" s="90"/>
      <c r="M90" s="90"/>
      <c r="N90" s="90"/>
      <c r="O90" s="90"/>
      <c r="P90" s="92">
        <f t="shared" si="49"/>
        <v>0</v>
      </c>
      <c r="Q90" s="92">
        <f t="shared" si="50"/>
        <v>0</v>
      </c>
      <c r="R90" s="103">
        <f t="shared" si="51"/>
        <v>0</v>
      </c>
      <c r="S90" s="104">
        <f t="shared" si="52"/>
        <v>0</v>
      </c>
      <c r="T90" s="103">
        <f t="shared" si="53"/>
        <v>0</v>
      </c>
      <c r="U90" s="104">
        <f t="shared" si="54"/>
        <v>0</v>
      </c>
      <c r="V90" s="90"/>
      <c r="W90" s="90"/>
    </row>
    <row r="91" spans="1:23" x14ac:dyDescent="0.25">
      <c r="A91" s="105" t="s">
        <v>112</v>
      </c>
      <c r="B91" s="90">
        <v>0</v>
      </c>
      <c r="C91" s="90">
        <v>0</v>
      </c>
      <c r="D91" s="90"/>
      <c r="E91" s="90">
        <f t="shared" si="48"/>
        <v>0</v>
      </c>
      <c r="F91" s="90">
        <v>0</v>
      </c>
      <c r="G91" s="90">
        <v>0</v>
      </c>
      <c r="H91" s="90"/>
      <c r="I91" s="90"/>
      <c r="J91" s="90"/>
      <c r="K91" s="90"/>
      <c r="L91" s="90"/>
      <c r="M91" s="90"/>
      <c r="N91" s="90"/>
      <c r="O91" s="90"/>
      <c r="P91" s="92">
        <f t="shared" si="49"/>
        <v>0</v>
      </c>
      <c r="Q91" s="92">
        <f t="shared" si="50"/>
        <v>0</v>
      </c>
      <c r="R91" s="103">
        <f t="shared" si="51"/>
        <v>0</v>
      </c>
      <c r="S91" s="104">
        <f t="shared" si="52"/>
        <v>0</v>
      </c>
      <c r="T91" s="103">
        <f t="shared" si="53"/>
        <v>0</v>
      </c>
      <c r="U91" s="104">
        <f t="shared" si="54"/>
        <v>0</v>
      </c>
      <c r="V91" s="90"/>
      <c r="W91" s="90"/>
    </row>
    <row r="92" spans="1:23" x14ac:dyDescent="0.25">
      <c r="A92" s="105" t="s">
        <v>113</v>
      </c>
      <c r="B92" s="90">
        <v>0</v>
      </c>
      <c r="C92" s="90">
        <v>0</v>
      </c>
      <c r="D92" s="90"/>
      <c r="E92" s="90">
        <f t="shared" si="48"/>
        <v>0</v>
      </c>
      <c r="F92" s="90">
        <v>0</v>
      </c>
      <c r="G92" s="90">
        <v>0</v>
      </c>
      <c r="H92" s="90"/>
      <c r="I92" s="90"/>
      <c r="J92" s="90"/>
      <c r="K92" s="90"/>
      <c r="L92" s="90"/>
      <c r="M92" s="90"/>
      <c r="N92" s="90"/>
      <c r="O92" s="90"/>
      <c r="P92" s="92">
        <f t="shared" si="49"/>
        <v>0</v>
      </c>
      <c r="Q92" s="92">
        <f t="shared" si="50"/>
        <v>0</v>
      </c>
      <c r="R92" s="103">
        <f t="shared" si="51"/>
        <v>0</v>
      </c>
      <c r="S92" s="104">
        <f t="shared" si="52"/>
        <v>0</v>
      </c>
      <c r="T92" s="103">
        <f t="shared" si="53"/>
        <v>0</v>
      </c>
      <c r="U92" s="104">
        <f t="shared" si="54"/>
        <v>0</v>
      </c>
      <c r="V92" s="90"/>
      <c r="W92" s="90"/>
    </row>
    <row r="93" spans="1:23" x14ac:dyDescent="0.25">
      <c r="A93" s="105" t="s">
        <v>114</v>
      </c>
      <c r="B93" s="90">
        <v>0</v>
      </c>
      <c r="C93" s="90">
        <v>0</v>
      </c>
      <c r="D93" s="90"/>
      <c r="E93" s="90">
        <f t="shared" si="48"/>
        <v>0</v>
      </c>
      <c r="F93" s="90">
        <v>0</v>
      </c>
      <c r="G93" s="90">
        <v>0</v>
      </c>
      <c r="H93" s="90"/>
      <c r="I93" s="90"/>
      <c r="J93" s="90"/>
      <c r="K93" s="90"/>
      <c r="L93" s="90"/>
      <c r="M93" s="90"/>
      <c r="N93" s="90"/>
      <c r="O93" s="90"/>
      <c r="P93" s="92">
        <f t="shared" si="49"/>
        <v>0</v>
      </c>
      <c r="Q93" s="92">
        <f t="shared" si="50"/>
        <v>0</v>
      </c>
      <c r="R93" s="103">
        <f t="shared" si="51"/>
        <v>0</v>
      </c>
      <c r="S93" s="104">
        <f t="shared" si="52"/>
        <v>0</v>
      </c>
      <c r="T93" s="103">
        <f t="shared" si="53"/>
        <v>0</v>
      </c>
      <c r="U93" s="104">
        <f t="shared" si="54"/>
        <v>0</v>
      </c>
      <c r="V93" s="90"/>
      <c r="W93" s="90"/>
    </row>
    <row r="94" spans="1:23" x14ac:dyDescent="0.25">
      <c r="A94" s="106" t="s">
        <v>115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8"/>
      <c r="Q94" s="108"/>
      <c r="R94" s="109"/>
      <c r="S94" s="110"/>
      <c r="T94" s="109"/>
      <c r="U94" s="110"/>
      <c r="V94" s="107"/>
      <c r="W94" s="107"/>
    </row>
    <row r="95" spans="1:23" ht="22.5" hidden="1" x14ac:dyDescent="0.25">
      <c r="A95" s="111" t="s">
        <v>116</v>
      </c>
      <c r="B95" s="112">
        <f t="shared" ref="B95:I95" si="55">SUM(B96:B110)</f>
        <v>0</v>
      </c>
      <c r="C95" s="112">
        <f t="shared" si="55"/>
        <v>0</v>
      </c>
      <c r="D95" s="112">
        <f t="shared" si="55"/>
        <v>0</v>
      </c>
      <c r="E95" s="112">
        <f t="shared" si="55"/>
        <v>0</v>
      </c>
      <c r="F95" s="112">
        <f t="shared" si="55"/>
        <v>0</v>
      </c>
      <c r="G95" s="112">
        <f t="shared" si="55"/>
        <v>0</v>
      </c>
      <c r="H95" s="112">
        <f t="shared" si="55"/>
        <v>0</v>
      </c>
      <c r="I95" s="112">
        <f t="shared" si="55"/>
        <v>0</v>
      </c>
      <c r="J95" s="112">
        <f>SUM(J96:J110)</f>
        <v>0</v>
      </c>
      <c r="K95" s="112">
        <f>SUM(K96:K110)</f>
        <v>0</v>
      </c>
      <c r="L95" s="112">
        <f>SUM(L96:L110)</f>
        <v>0</v>
      </c>
      <c r="M95" s="113">
        <f>SUM(M96:M110)</f>
        <v>0</v>
      </c>
      <c r="N95" s="112"/>
      <c r="O95" s="113"/>
      <c r="P95" s="112"/>
      <c r="Q95" s="113"/>
      <c r="R95" s="114" t="str">
        <f t="shared" ref="R95:S110" si="56">IF(L95=0," ",(N95-L95)/L95)</f>
        <v xml:space="preserve"> </v>
      </c>
      <c r="S95" s="114" t="str">
        <f t="shared" si="56"/>
        <v xml:space="preserve"> </v>
      </c>
      <c r="T95" s="114" t="str">
        <f t="shared" ref="T95:T113" si="57">IF(E95=0," ",(P95/E95))</f>
        <v xml:space="preserve"> </v>
      </c>
      <c r="U95" s="115" t="str">
        <f t="shared" ref="U95:U113" si="58">IF(E95=0," ",(Q95/E95))</f>
        <v xml:space="preserve"> </v>
      </c>
      <c r="V95" s="112">
        <f>SUM(V96:V110)</f>
        <v>0</v>
      </c>
      <c r="W95" s="112">
        <f>SUM(W96:W110)</f>
        <v>0</v>
      </c>
    </row>
    <row r="96" spans="1:23" hidden="1" x14ac:dyDescent="0.25">
      <c r="A96" s="116"/>
      <c r="B96" s="91"/>
      <c r="C96" s="91"/>
      <c r="D96" s="91"/>
      <c r="E96" s="117">
        <f>SUM(B96:D96)</f>
        <v>0</v>
      </c>
      <c r="F96" s="91"/>
      <c r="G96" s="91"/>
      <c r="H96" s="91"/>
      <c r="I96" s="91"/>
      <c r="J96" s="91"/>
      <c r="K96" s="91"/>
      <c r="L96" s="91"/>
      <c r="M96" s="118"/>
      <c r="N96" s="91"/>
      <c r="O96" s="118"/>
      <c r="P96" s="91"/>
      <c r="Q96" s="118"/>
      <c r="R96" s="119" t="str">
        <f t="shared" si="56"/>
        <v xml:space="preserve"> </v>
      </c>
      <c r="S96" s="119" t="str">
        <f t="shared" si="56"/>
        <v xml:space="preserve"> </v>
      </c>
      <c r="T96" s="119" t="str">
        <f t="shared" si="57"/>
        <v xml:space="preserve"> </v>
      </c>
      <c r="U96" s="120" t="str">
        <f t="shared" si="58"/>
        <v xml:space="preserve"> </v>
      </c>
      <c r="V96" s="91"/>
      <c r="W96" s="91"/>
    </row>
    <row r="97" spans="1:23" hidden="1" x14ac:dyDescent="0.25">
      <c r="A97" s="116"/>
      <c r="B97" s="91"/>
      <c r="C97" s="91"/>
      <c r="D97" s="91"/>
      <c r="E97" s="117">
        <f t="shared" ref="E97:E110" si="59">SUM(B97:D97)</f>
        <v>0</v>
      </c>
      <c r="F97" s="91"/>
      <c r="G97" s="91"/>
      <c r="H97" s="91"/>
      <c r="I97" s="91"/>
      <c r="J97" s="91"/>
      <c r="K97" s="91"/>
      <c r="L97" s="91"/>
      <c r="M97" s="118"/>
      <c r="N97" s="91"/>
      <c r="O97" s="118"/>
      <c r="P97" s="91"/>
      <c r="Q97" s="118"/>
      <c r="R97" s="119" t="str">
        <f t="shared" si="56"/>
        <v xml:space="preserve"> </v>
      </c>
      <c r="S97" s="119" t="str">
        <f t="shared" si="56"/>
        <v xml:space="preserve"> </v>
      </c>
      <c r="T97" s="119" t="str">
        <f t="shared" si="57"/>
        <v xml:space="preserve"> </v>
      </c>
      <c r="U97" s="120" t="str">
        <f t="shared" si="58"/>
        <v xml:space="preserve"> </v>
      </c>
      <c r="V97" s="91"/>
      <c r="W97" s="91"/>
    </row>
    <row r="98" spans="1:23" hidden="1" x14ac:dyDescent="0.25">
      <c r="A98" s="116"/>
      <c r="B98" s="91"/>
      <c r="C98" s="91"/>
      <c r="D98" s="91"/>
      <c r="E98" s="117">
        <f t="shared" si="59"/>
        <v>0</v>
      </c>
      <c r="F98" s="91"/>
      <c r="G98" s="91"/>
      <c r="H98" s="91"/>
      <c r="I98" s="91"/>
      <c r="J98" s="91"/>
      <c r="K98" s="91"/>
      <c r="L98" s="91"/>
      <c r="M98" s="118"/>
      <c r="N98" s="91"/>
      <c r="O98" s="118"/>
      <c r="P98" s="91"/>
      <c r="Q98" s="118"/>
      <c r="R98" s="119" t="str">
        <f t="shared" si="56"/>
        <v xml:space="preserve"> </v>
      </c>
      <c r="S98" s="119" t="str">
        <f t="shared" si="56"/>
        <v xml:space="preserve"> </v>
      </c>
      <c r="T98" s="119" t="str">
        <f t="shared" si="57"/>
        <v xml:space="preserve"> </v>
      </c>
      <c r="U98" s="120" t="str">
        <f t="shared" si="58"/>
        <v xml:space="preserve"> </v>
      </c>
      <c r="V98" s="91"/>
      <c r="W98" s="91"/>
    </row>
    <row r="99" spans="1:23" hidden="1" x14ac:dyDescent="0.25">
      <c r="A99" s="116"/>
      <c r="B99" s="91"/>
      <c r="C99" s="91"/>
      <c r="D99" s="91"/>
      <c r="E99" s="117">
        <f t="shared" si="59"/>
        <v>0</v>
      </c>
      <c r="F99" s="91"/>
      <c r="G99" s="91"/>
      <c r="H99" s="91"/>
      <c r="I99" s="91"/>
      <c r="J99" s="91"/>
      <c r="K99" s="91"/>
      <c r="L99" s="91"/>
      <c r="M99" s="118"/>
      <c r="N99" s="91"/>
      <c r="O99" s="118"/>
      <c r="P99" s="91"/>
      <c r="Q99" s="118"/>
      <c r="R99" s="119" t="str">
        <f t="shared" si="56"/>
        <v xml:space="preserve"> </v>
      </c>
      <c r="S99" s="119" t="str">
        <f t="shared" si="56"/>
        <v xml:space="preserve"> </v>
      </c>
      <c r="T99" s="119" t="str">
        <f t="shared" si="57"/>
        <v xml:space="preserve"> </v>
      </c>
      <c r="U99" s="120" t="str">
        <f t="shared" si="58"/>
        <v xml:space="preserve"> </v>
      </c>
      <c r="V99" s="91"/>
      <c r="W99" s="91"/>
    </row>
    <row r="100" spans="1:23" hidden="1" x14ac:dyDescent="0.25">
      <c r="A100" s="116"/>
      <c r="B100" s="91"/>
      <c r="C100" s="91"/>
      <c r="D100" s="91"/>
      <c r="E100" s="117">
        <f t="shared" si="59"/>
        <v>0</v>
      </c>
      <c r="F100" s="91"/>
      <c r="G100" s="91"/>
      <c r="H100" s="91"/>
      <c r="I100" s="91"/>
      <c r="J100" s="91"/>
      <c r="K100" s="91"/>
      <c r="L100" s="91"/>
      <c r="M100" s="118"/>
      <c r="N100" s="91"/>
      <c r="O100" s="118"/>
      <c r="P100" s="91"/>
      <c r="Q100" s="118"/>
      <c r="R100" s="119" t="str">
        <f t="shared" si="56"/>
        <v xml:space="preserve"> </v>
      </c>
      <c r="S100" s="119" t="str">
        <f t="shared" si="56"/>
        <v xml:space="preserve"> </v>
      </c>
      <c r="T100" s="119" t="str">
        <f t="shared" si="57"/>
        <v xml:space="preserve"> </v>
      </c>
      <c r="U100" s="120" t="str">
        <f t="shared" si="58"/>
        <v xml:space="preserve"> </v>
      </c>
      <c r="V100" s="91"/>
      <c r="W100" s="91"/>
    </row>
    <row r="101" spans="1:23" hidden="1" x14ac:dyDescent="0.25">
      <c r="A101" s="116"/>
      <c r="B101" s="91"/>
      <c r="C101" s="91"/>
      <c r="D101" s="91"/>
      <c r="E101" s="117">
        <f t="shared" si="59"/>
        <v>0</v>
      </c>
      <c r="F101" s="91"/>
      <c r="G101" s="91"/>
      <c r="H101" s="91"/>
      <c r="I101" s="91"/>
      <c r="J101" s="91"/>
      <c r="K101" s="91"/>
      <c r="L101" s="91"/>
      <c r="M101" s="118"/>
      <c r="N101" s="91"/>
      <c r="O101" s="118"/>
      <c r="P101" s="91"/>
      <c r="Q101" s="118"/>
      <c r="R101" s="119" t="str">
        <f t="shared" si="56"/>
        <v xml:space="preserve"> </v>
      </c>
      <c r="S101" s="119" t="str">
        <f t="shared" si="56"/>
        <v xml:space="preserve"> </v>
      </c>
      <c r="T101" s="119" t="str">
        <f t="shared" si="57"/>
        <v xml:space="preserve"> </v>
      </c>
      <c r="U101" s="120" t="str">
        <f t="shared" si="58"/>
        <v xml:space="preserve"> </v>
      </c>
      <c r="V101" s="91"/>
      <c r="W101" s="91"/>
    </row>
    <row r="102" spans="1:23" hidden="1" x14ac:dyDescent="0.25">
      <c r="A102" s="116"/>
      <c r="B102" s="91"/>
      <c r="C102" s="91"/>
      <c r="D102" s="91"/>
      <c r="E102" s="117">
        <f t="shared" si="59"/>
        <v>0</v>
      </c>
      <c r="F102" s="91"/>
      <c r="G102" s="91"/>
      <c r="H102" s="91"/>
      <c r="I102" s="91"/>
      <c r="J102" s="91"/>
      <c r="K102" s="91"/>
      <c r="L102" s="91"/>
      <c r="M102" s="118"/>
      <c r="N102" s="91"/>
      <c r="O102" s="118"/>
      <c r="P102" s="91"/>
      <c r="Q102" s="118"/>
      <c r="R102" s="119" t="str">
        <f t="shared" si="56"/>
        <v xml:space="preserve"> </v>
      </c>
      <c r="S102" s="119" t="str">
        <f t="shared" si="56"/>
        <v xml:space="preserve"> </v>
      </c>
      <c r="T102" s="119" t="str">
        <f t="shared" si="57"/>
        <v xml:space="preserve"> </v>
      </c>
      <c r="U102" s="120" t="str">
        <f t="shared" si="58"/>
        <v xml:space="preserve"> </v>
      </c>
      <c r="V102" s="91"/>
      <c r="W102" s="91"/>
    </row>
    <row r="103" spans="1:23" hidden="1" x14ac:dyDescent="0.25">
      <c r="A103" s="116"/>
      <c r="B103" s="91"/>
      <c r="C103" s="91"/>
      <c r="D103" s="91"/>
      <c r="E103" s="117">
        <f t="shared" si="59"/>
        <v>0</v>
      </c>
      <c r="F103" s="91"/>
      <c r="G103" s="91"/>
      <c r="H103" s="91"/>
      <c r="I103" s="91"/>
      <c r="J103" s="91"/>
      <c r="K103" s="91"/>
      <c r="L103" s="91"/>
      <c r="M103" s="118"/>
      <c r="N103" s="91"/>
      <c r="O103" s="118"/>
      <c r="P103" s="91"/>
      <c r="Q103" s="118"/>
      <c r="R103" s="119" t="str">
        <f t="shared" si="56"/>
        <v xml:space="preserve"> </v>
      </c>
      <c r="S103" s="119" t="str">
        <f t="shared" si="56"/>
        <v xml:space="preserve"> </v>
      </c>
      <c r="T103" s="119" t="str">
        <f t="shared" si="57"/>
        <v xml:space="preserve"> </v>
      </c>
      <c r="U103" s="120" t="str">
        <f t="shared" si="58"/>
        <v xml:space="preserve"> </v>
      </c>
      <c r="V103" s="91"/>
      <c r="W103" s="91"/>
    </row>
    <row r="104" spans="1:23" hidden="1" x14ac:dyDescent="0.25">
      <c r="A104" s="116"/>
      <c r="B104" s="91"/>
      <c r="C104" s="91"/>
      <c r="D104" s="91"/>
      <c r="E104" s="117">
        <f t="shared" si="59"/>
        <v>0</v>
      </c>
      <c r="F104" s="91"/>
      <c r="G104" s="91"/>
      <c r="H104" s="91"/>
      <c r="I104" s="91"/>
      <c r="J104" s="91"/>
      <c r="K104" s="91"/>
      <c r="L104" s="91"/>
      <c r="M104" s="118"/>
      <c r="N104" s="91"/>
      <c r="O104" s="118"/>
      <c r="P104" s="91"/>
      <c r="Q104" s="118"/>
      <c r="R104" s="119" t="str">
        <f t="shared" si="56"/>
        <v xml:space="preserve"> </v>
      </c>
      <c r="S104" s="119" t="str">
        <f t="shared" si="56"/>
        <v xml:space="preserve"> </v>
      </c>
      <c r="T104" s="119" t="str">
        <f t="shared" si="57"/>
        <v xml:space="preserve"> </v>
      </c>
      <c r="U104" s="120" t="str">
        <f t="shared" si="58"/>
        <v xml:space="preserve"> </v>
      </c>
      <c r="V104" s="91"/>
      <c r="W104" s="91"/>
    </row>
    <row r="105" spans="1:23" hidden="1" x14ac:dyDescent="0.25">
      <c r="A105" s="116"/>
      <c r="B105" s="91"/>
      <c r="C105" s="91"/>
      <c r="D105" s="91"/>
      <c r="E105" s="117">
        <f t="shared" si="59"/>
        <v>0</v>
      </c>
      <c r="F105" s="91"/>
      <c r="G105" s="91"/>
      <c r="H105" s="91"/>
      <c r="I105" s="91"/>
      <c r="J105" s="91"/>
      <c r="K105" s="91"/>
      <c r="L105" s="91"/>
      <c r="M105" s="118"/>
      <c r="N105" s="91"/>
      <c r="O105" s="118"/>
      <c r="P105" s="91"/>
      <c r="Q105" s="118"/>
      <c r="R105" s="119" t="str">
        <f t="shared" si="56"/>
        <v xml:space="preserve"> </v>
      </c>
      <c r="S105" s="119" t="str">
        <f t="shared" si="56"/>
        <v xml:space="preserve"> </v>
      </c>
      <c r="T105" s="119" t="str">
        <f t="shared" si="57"/>
        <v xml:space="preserve"> </v>
      </c>
      <c r="U105" s="120" t="str">
        <f t="shared" si="58"/>
        <v xml:space="preserve"> </v>
      </c>
      <c r="V105" s="91"/>
      <c r="W105" s="91"/>
    </row>
    <row r="106" spans="1:23" hidden="1" x14ac:dyDescent="0.25">
      <c r="A106" s="116"/>
      <c r="B106" s="91"/>
      <c r="C106" s="91"/>
      <c r="D106" s="91"/>
      <c r="E106" s="117">
        <f t="shared" si="59"/>
        <v>0</v>
      </c>
      <c r="F106" s="91"/>
      <c r="G106" s="91"/>
      <c r="H106" s="91"/>
      <c r="I106" s="91"/>
      <c r="J106" s="91"/>
      <c r="K106" s="91"/>
      <c r="L106" s="91"/>
      <c r="M106" s="118"/>
      <c r="N106" s="91"/>
      <c r="O106" s="118"/>
      <c r="P106" s="91"/>
      <c r="Q106" s="118"/>
      <c r="R106" s="119" t="str">
        <f t="shared" si="56"/>
        <v xml:space="preserve"> </v>
      </c>
      <c r="S106" s="119" t="str">
        <f t="shared" si="56"/>
        <v xml:space="preserve"> </v>
      </c>
      <c r="T106" s="119" t="str">
        <f t="shared" si="57"/>
        <v xml:space="preserve"> </v>
      </c>
      <c r="U106" s="120" t="str">
        <f t="shared" si="58"/>
        <v xml:space="preserve"> </v>
      </c>
      <c r="V106" s="91"/>
      <c r="W106" s="91"/>
    </row>
    <row r="107" spans="1:23" hidden="1" x14ac:dyDescent="0.25">
      <c r="A107" s="116"/>
      <c r="B107" s="91"/>
      <c r="C107" s="91"/>
      <c r="D107" s="91"/>
      <c r="E107" s="117">
        <f t="shared" si="59"/>
        <v>0</v>
      </c>
      <c r="F107" s="91"/>
      <c r="G107" s="91"/>
      <c r="H107" s="91"/>
      <c r="I107" s="91"/>
      <c r="J107" s="91"/>
      <c r="K107" s="91"/>
      <c r="L107" s="91"/>
      <c r="M107" s="118"/>
      <c r="N107" s="91"/>
      <c r="O107" s="118"/>
      <c r="P107" s="91"/>
      <c r="Q107" s="118"/>
      <c r="R107" s="119" t="str">
        <f t="shared" si="56"/>
        <v xml:space="preserve"> </v>
      </c>
      <c r="S107" s="119" t="str">
        <f t="shared" si="56"/>
        <v xml:space="preserve"> </v>
      </c>
      <c r="T107" s="119" t="str">
        <f t="shared" si="57"/>
        <v xml:space="preserve"> </v>
      </c>
      <c r="U107" s="120" t="str">
        <f t="shared" si="58"/>
        <v xml:space="preserve"> </v>
      </c>
      <c r="V107" s="91"/>
      <c r="W107" s="91"/>
    </row>
    <row r="108" spans="1:23" hidden="1" x14ac:dyDescent="0.25">
      <c r="A108" s="116"/>
      <c r="B108" s="91"/>
      <c r="C108" s="91"/>
      <c r="D108" s="91"/>
      <c r="E108" s="117">
        <f t="shared" si="59"/>
        <v>0</v>
      </c>
      <c r="F108" s="91"/>
      <c r="G108" s="91"/>
      <c r="H108" s="118"/>
      <c r="I108" s="91"/>
      <c r="J108" s="118"/>
      <c r="K108" s="91"/>
      <c r="L108" s="118"/>
      <c r="M108" s="118"/>
      <c r="N108" s="118"/>
      <c r="O108" s="118"/>
      <c r="P108" s="118"/>
      <c r="Q108" s="118"/>
      <c r="R108" s="119" t="str">
        <f t="shared" si="56"/>
        <v xml:space="preserve"> </v>
      </c>
      <c r="S108" s="119" t="str">
        <f t="shared" si="56"/>
        <v xml:space="preserve"> </v>
      </c>
      <c r="T108" s="119" t="str">
        <f t="shared" si="57"/>
        <v xml:space="preserve"> </v>
      </c>
      <c r="U108" s="120" t="str">
        <f t="shared" si="58"/>
        <v xml:space="preserve"> </v>
      </c>
      <c r="V108" s="91"/>
      <c r="W108" s="91"/>
    </row>
    <row r="109" spans="1:23" hidden="1" x14ac:dyDescent="0.25">
      <c r="A109" s="116"/>
      <c r="B109" s="91"/>
      <c r="C109" s="91"/>
      <c r="D109" s="91"/>
      <c r="E109" s="117">
        <f t="shared" si="59"/>
        <v>0</v>
      </c>
      <c r="F109" s="91"/>
      <c r="G109" s="91"/>
      <c r="H109" s="118"/>
      <c r="I109" s="91"/>
      <c r="J109" s="118"/>
      <c r="K109" s="91"/>
      <c r="L109" s="118"/>
      <c r="M109" s="118"/>
      <c r="N109" s="118"/>
      <c r="O109" s="118"/>
      <c r="P109" s="118"/>
      <c r="Q109" s="118"/>
      <c r="R109" s="119" t="str">
        <f t="shared" si="56"/>
        <v xml:space="preserve"> </v>
      </c>
      <c r="S109" s="119" t="str">
        <f t="shared" si="56"/>
        <v xml:space="preserve"> </v>
      </c>
      <c r="T109" s="119" t="str">
        <f t="shared" si="57"/>
        <v xml:space="preserve"> </v>
      </c>
      <c r="U109" s="120" t="str">
        <f t="shared" si="58"/>
        <v xml:space="preserve"> </v>
      </c>
      <c r="V109" s="91"/>
      <c r="W109" s="91"/>
    </row>
    <row r="110" spans="1:23" hidden="1" x14ac:dyDescent="0.25">
      <c r="A110" s="116"/>
      <c r="B110" s="91"/>
      <c r="C110" s="91"/>
      <c r="D110" s="91"/>
      <c r="E110" s="117">
        <f t="shared" si="59"/>
        <v>0</v>
      </c>
      <c r="F110" s="91"/>
      <c r="G110" s="91"/>
      <c r="H110" s="118"/>
      <c r="I110" s="91"/>
      <c r="J110" s="118"/>
      <c r="K110" s="91"/>
      <c r="L110" s="118"/>
      <c r="M110" s="118"/>
      <c r="N110" s="118"/>
      <c r="O110" s="118"/>
      <c r="P110" s="118"/>
      <c r="Q110" s="118"/>
      <c r="R110" s="119" t="str">
        <f t="shared" si="56"/>
        <v xml:space="preserve"> </v>
      </c>
      <c r="S110" s="119" t="str">
        <f t="shared" si="56"/>
        <v xml:space="preserve"> </v>
      </c>
      <c r="T110" s="119" t="str">
        <f t="shared" si="57"/>
        <v xml:space="preserve"> </v>
      </c>
      <c r="U110" s="120" t="str">
        <f t="shared" si="58"/>
        <v xml:space="preserve"> </v>
      </c>
      <c r="V110" s="91"/>
      <c r="W110" s="91"/>
    </row>
    <row r="111" spans="1:23" hidden="1" x14ac:dyDescent="0.25">
      <c r="A111" s="121"/>
      <c r="B111" s="122"/>
      <c r="C111" s="123"/>
      <c r="D111" s="123"/>
      <c r="E111" s="123"/>
      <c r="F111" s="122"/>
      <c r="G111" s="123"/>
      <c r="H111" s="122"/>
      <c r="I111" s="123"/>
      <c r="J111" s="122"/>
      <c r="K111" s="123"/>
      <c r="L111" s="122"/>
      <c r="M111" s="122"/>
      <c r="N111" s="122"/>
      <c r="O111" s="122"/>
      <c r="P111" s="122"/>
      <c r="Q111" s="122"/>
      <c r="R111" s="114" t="str">
        <f t="shared" ref="R111:S113" si="60">IF(L111=0," ",(N111-L111)/L111)</f>
        <v xml:space="preserve"> </v>
      </c>
      <c r="S111" s="115" t="str">
        <f t="shared" si="60"/>
        <v xml:space="preserve"> </v>
      </c>
      <c r="T111" s="114" t="str">
        <f t="shared" si="57"/>
        <v xml:space="preserve"> </v>
      </c>
      <c r="U111" s="115" t="str">
        <f t="shared" si="58"/>
        <v xml:space="preserve"> </v>
      </c>
      <c r="V111" s="122"/>
      <c r="W111" s="123"/>
    </row>
    <row r="112" spans="1:23" hidden="1" x14ac:dyDescent="0.25">
      <c r="A112" s="121" t="s">
        <v>86</v>
      </c>
      <c r="B112" s="122" t="e">
        <f t="shared" ref="B112:Q112" si="61">B95+B85</f>
        <v>#VALUE!</v>
      </c>
      <c r="C112" s="122">
        <f t="shared" si="61"/>
        <v>0</v>
      </c>
      <c r="D112" s="122">
        <f t="shared" si="61"/>
        <v>0</v>
      </c>
      <c r="E112" s="122">
        <f t="shared" si="61"/>
        <v>0</v>
      </c>
      <c r="F112" s="122">
        <f t="shared" si="61"/>
        <v>0</v>
      </c>
      <c r="G112" s="122">
        <f t="shared" si="61"/>
        <v>0</v>
      </c>
      <c r="H112" s="122">
        <f t="shared" si="61"/>
        <v>0</v>
      </c>
      <c r="I112" s="122">
        <f t="shared" si="61"/>
        <v>0</v>
      </c>
      <c r="J112" s="122">
        <f t="shared" si="61"/>
        <v>0</v>
      </c>
      <c r="K112" s="122">
        <f t="shared" si="61"/>
        <v>0</v>
      </c>
      <c r="L112" s="122">
        <f t="shared" si="61"/>
        <v>0</v>
      </c>
      <c r="M112" s="122">
        <f t="shared" si="61"/>
        <v>0</v>
      </c>
      <c r="N112" s="122">
        <f t="shared" si="61"/>
        <v>0</v>
      </c>
      <c r="O112" s="122">
        <f t="shared" si="61"/>
        <v>0</v>
      </c>
      <c r="P112" s="122">
        <f t="shared" si="61"/>
        <v>0</v>
      </c>
      <c r="Q112" s="122">
        <f t="shared" si="61"/>
        <v>0</v>
      </c>
      <c r="R112" s="114" t="str">
        <f t="shared" si="60"/>
        <v xml:space="preserve"> </v>
      </c>
      <c r="S112" s="115" t="str">
        <f t="shared" si="60"/>
        <v xml:space="preserve"> </v>
      </c>
      <c r="T112" s="114" t="str">
        <f t="shared" si="57"/>
        <v xml:space="preserve"> </v>
      </c>
      <c r="U112" s="115" t="str">
        <f t="shared" si="58"/>
        <v xml:space="preserve"> </v>
      </c>
      <c r="V112" s="122">
        <f>V95+V85</f>
        <v>0</v>
      </c>
      <c r="W112" s="122">
        <f>W95+W85</f>
        <v>0</v>
      </c>
    </row>
    <row r="113" spans="1:23" hidden="1" x14ac:dyDescent="0.25">
      <c r="A113" s="124" t="s">
        <v>117</v>
      </c>
      <c r="B113" s="125" t="str">
        <f>B85</f>
        <v/>
      </c>
      <c r="C113" s="125">
        <f t="shared" ref="C113:Q113" si="62">C85</f>
        <v>0</v>
      </c>
      <c r="D113" s="125">
        <f t="shared" si="62"/>
        <v>0</v>
      </c>
      <c r="E113" s="125">
        <f t="shared" si="62"/>
        <v>0</v>
      </c>
      <c r="F113" s="125">
        <f t="shared" si="62"/>
        <v>0</v>
      </c>
      <c r="G113" s="125">
        <f t="shared" si="62"/>
        <v>0</v>
      </c>
      <c r="H113" s="125">
        <f t="shared" si="62"/>
        <v>0</v>
      </c>
      <c r="I113" s="125">
        <f t="shared" si="62"/>
        <v>0</v>
      </c>
      <c r="J113" s="125">
        <f t="shared" si="62"/>
        <v>0</v>
      </c>
      <c r="K113" s="125">
        <f t="shared" si="62"/>
        <v>0</v>
      </c>
      <c r="L113" s="125">
        <f t="shared" si="62"/>
        <v>0</v>
      </c>
      <c r="M113" s="125">
        <f t="shared" si="62"/>
        <v>0</v>
      </c>
      <c r="N113" s="125">
        <f t="shared" si="62"/>
        <v>0</v>
      </c>
      <c r="O113" s="125">
        <f t="shared" si="62"/>
        <v>0</v>
      </c>
      <c r="P113" s="125">
        <f t="shared" si="62"/>
        <v>0</v>
      </c>
      <c r="Q113" s="125">
        <f t="shared" si="62"/>
        <v>0</v>
      </c>
      <c r="R113" s="114" t="str">
        <f t="shared" si="60"/>
        <v xml:space="preserve"> </v>
      </c>
      <c r="S113" s="115" t="str">
        <f t="shared" si="60"/>
        <v xml:space="preserve"> </v>
      </c>
      <c r="T113" s="114" t="str">
        <f t="shared" si="57"/>
        <v xml:space="preserve"> </v>
      </c>
      <c r="U113" s="115" t="str">
        <f t="shared" si="58"/>
        <v xml:space="preserve"> </v>
      </c>
      <c r="V113" s="125">
        <f>V85</f>
        <v>0</v>
      </c>
      <c r="W113" s="125">
        <f>W85</f>
        <v>0</v>
      </c>
    </row>
    <row r="114" spans="1:23" x14ac:dyDescent="0.25">
      <c r="A114" s="126"/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8"/>
      <c r="S114" s="128"/>
      <c r="T114" s="128"/>
      <c r="U114" s="128"/>
      <c r="V114" s="127"/>
      <c r="W114" s="127"/>
    </row>
    <row r="115" spans="1:23" x14ac:dyDescent="0.25">
      <c r="A115" s="129" t="s">
        <v>118</v>
      </c>
    </row>
    <row r="116" spans="1:23" x14ac:dyDescent="0.25">
      <c r="A116" s="129" t="s">
        <v>119</v>
      </c>
    </row>
    <row r="117" spans="1:23" x14ac:dyDescent="0.25">
      <c r="A117" s="129" t="s">
        <v>120</v>
      </c>
      <c r="B117" s="130"/>
      <c r="C117" s="130"/>
      <c r="D117" s="130"/>
      <c r="E117" s="130"/>
      <c r="F117" s="130"/>
      <c r="H117" s="130"/>
      <c r="I117" s="130"/>
      <c r="J117" s="130"/>
      <c r="K117" s="130"/>
      <c r="V117" s="130"/>
    </row>
    <row r="118" spans="1:23" x14ac:dyDescent="0.25">
      <c r="A118" s="129" t="s">
        <v>121</v>
      </c>
      <c r="B118" s="130"/>
      <c r="C118" s="130"/>
      <c r="D118" s="130"/>
      <c r="E118" s="130"/>
      <c r="F118" s="130"/>
      <c r="H118" s="130"/>
      <c r="I118" s="130"/>
      <c r="J118" s="130"/>
      <c r="K118" s="130"/>
      <c r="V118" s="130"/>
    </row>
    <row r="119" spans="1:23" x14ac:dyDescent="0.25">
      <c r="A119" s="129" t="s">
        <v>122</v>
      </c>
      <c r="B119" s="130"/>
      <c r="C119" s="130"/>
      <c r="D119" s="130"/>
      <c r="E119" s="130"/>
      <c r="F119" s="130"/>
      <c r="H119" s="130"/>
      <c r="I119" s="130"/>
      <c r="J119" s="130"/>
      <c r="K119" s="130"/>
      <c r="V119" s="130"/>
    </row>
    <row r="120" spans="1:23" x14ac:dyDescent="0.25">
      <c r="A120" s="129" t="s">
        <v>123</v>
      </c>
    </row>
    <row r="123" spans="1:23" x14ac:dyDescent="0.25">
      <c r="A123" s="130"/>
      <c r="G123" s="130"/>
      <c r="W123" s="130"/>
    </row>
    <row r="124" spans="1:23" x14ac:dyDescent="0.25">
      <c r="A124" s="130"/>
      <c r="G124" s="130"/>
      <c r="W124" s="130"/>
    </row>
    <row r="125" spans="1:23" x14ac:dyDescent="0.25">
      <c r="A125" s="130"/>
      <c r="G125" s="130"/>
      <c r="W125" s="130"/>
    </row>
  </sheetData>
  <mergeCells count="18"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P74:Q74"/>
    <mergeCell ref="R74:S74"/>
    <mergeCell ref="T74:U74"/>
    <mergeCell ref="V74:W74"/>
  </mergeCells>
  <pageMargins left="0.70866141732283472" right="0.70866141732283472" top="0.74803149606299213" bottom="0.74803149606299213" header="0.31496062992125984" footer="0.31496062992125984"/>
  <pageSetup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5"/>
  <sheetViews>
    <sheetView view="pageBreakPreview" zoomScale="60" zoomScaleNormal="100" workbookViewId="0">
      <selection activeCell="A5" sqref="A5:U5"/>
    </sheetView>
  </sheetViews>
  <sheetFormatPr defaultRowHeight="15" x14ac:dyDescent="0.25"/>
  <cols>
    <col min="1" max="1" width="52.7109375" style="2" customWidth="1"/>
    <col min="2" max="11" width="13.7109375" style="2" customWidth="1"/>
    <col min="12" max="15" width="13.7109375" style="2" hidden="1" customWidth="1"/>
    <col min="16" max="23" width="13.7109375" style="2" customWidth="1"/>
    <col min="24" max="24" width="2.7109375" style="2" customWidth="1"/>
    <col min="25" max="16384" width="9.140625" style="2"/>
  </cols>
  <sheetData>
    <row r="1" spans="1:23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"/>
      <c r="W1" s="1"/>
    </row>
    <row r="2" spans="1:23" ht="18" x14ac:dyDescent="0.25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3"/>
      <c r="W2" s="3"/>
    </row>
    <row r="3" spans="1:23" ht="18" customHeight="1" x14ac:dyDescent="0.25">
      <c r="A3" s="134" t="s">
        <v>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3"/>
      <c r="W3" s="3"/>
    </row>
    <row r="4" spans="1:23" ht="18" customHeight="1" x14ac:dyDescent="0.25">
      <c r="A4" s="134" t="s">
        <v>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3"/>
      <c r="W4" s="3"/>
    </row>
    <row r="5" spans="1:23" ht="15" customHeight="1" x14ac:dyDescent="0.25">
      <c r="A5" s="135" t="s">
        <v>128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4"/>
      <c r="W5" s="4"/>
    </row>
    <row r="6" spans="1:23" ht="12.75" customHeight="1" x14ac:dyDescent="0.25">
      <c r="A6" s="5"/>
      <c r="B6" s="5" t="s">
        <v>1</v>
      </c>
      <c r="C6" s="5" t="s">
        <v>1</v>
      </c>
      <c r="D6" s="5" t="s">
        <v>1</v>
      </c>
      <c r="E6" s="6" t="s">
        <v>1</v>
      </c>
      <c r="F6" s="131" t="s">
        <v>5</v>
      </c>
      <c r="G6" s="132"/>
      <c r="H6" s="131" t="s">
        <v>6</v>
      </c>
      <c r="I6" s="132"/>
      <c r="J6" s="131" t="s">
        <v>7</v>
      </c>
      <c r="K6" s="132"/>
      <c r="L6" s="131" t="s">
        <v>8</v>
      </c>
      <c r="M6" s="132"/>
      <c r="N6" s="131" t="s">
        <v>9</v>
      </c>
      <c r="O6" s="132"/>
      <c r="P6" s="131" t="s">
        <v>10</v>
      </c>
      <c r="Q6" s="132"/>
      <c r="R6" s="131" t="s">
        <v>11</v>
      </c>
      <c r="S6" s="132"/>
      <c r="T6" s="131" t="s">
        <v>12</v>
      </c>
      <c r="U6" s="132"/>
      <c r="V6" s="131" t="s">
        <v>13</v>
      </c>
      <c r="W6" s="132"/>
    </row>
    <row r="7" spans="1:23" ht="76.5" x14ac:dyDescent="0.25">
      <c r="A7" s="7" t="s">
        <v>14</v>
      </c>
      <c r="B7" s="8" t="s">
        <v>15</v>
      </c>
      <c r="C7" s="8" t="s">
        <v>16</v>
      </c>
      <c r="D7" s="8" t="s">
        <v>17</v>
      </c>
      <c r="E7" s="8" t="s">
        <v>18</v>
      </c>
      <c r="F7" s="9" t="s">
        <v>19</v>
      </c>
      <c r="G7" s="10" t="s">
        <v>20</v>
      </c>
      <c r="H7" s="9" t="s">
        <v>21</v>
      </c>
      <c r="I7" s="10" t="s">
        <v>22</v>
      </c>
      <c r="J7" s="9" t="s">
        <v>23</v>
      </c>
      <c r="K7" s="10" t="s">
        <v>24</v>
      </c>
      <c r="L7" s="9" t="s">
        <v>25</v>
      </c>
      <c r="M7" s="10" t="s">
        <v>26</v>
      </c>
      <c r="N7" s="9" t="s">
        <v>27</v>
      </c>
      <c r="O7" s="10" t="s">
        <v>28</v>
      </c>
      <c r="P7" s="9" t="s">
        <v>29</v>
      </c>
      <c r="Q7" s="10" t="s">
        <v>30</v>
      </c>
      <c r="R7" s="9" t="s">
        <v>29</v>
      </c>
      <c r="S7" s="10" t="s">
        <v>30</v>
      </c>
      <c r="T7" s="9" t="s">
        <v>31</v>
      </c>
      <c r="U7" s="10" t="s">
        <v>32</v>
      </c>
      <c r="V7" s="9" t="s">
        <v>18</v>
      </c>
      <c r="W7" s="10" t="s">
        <v>33</v>
      </c>
    </row>
    <row r="8" spans="1:23" ht="12.95" customHeight="1" x14ac:dyDescent="0.25">
      <c r="A8" s="11" t="s">
        <v>34</v>
      </c>
      <c r="B8" s="12" t="s">
        <v>1</v>
      </c>
      <c r="C8" s="12"/>
      <c r="D8" s="12"/>
      <c r="E8" s="12"/>
      <c r="F8" s="13"/>
      <c r="G8" s="14"/>
      <c r="H8" s="13"/>
      <c r="I8" s="14"/>
      <c r="J8" s="13"/>
      <c r="K8" s="14"/>
      <c r="L8" s="13"/>
      <c r="M8" s="14"/>
      <c r="N8" s="13"/>
      <c r="O8" s="14"/>
      <c r="P8" s="13"/>
      <c r="Q8" s="14"/>
      <c r="R8" s="15"/>
      <c r="S8" s="16"/>
      <c r="T8" s="15"/>
      <c r="U8" s="17"/>
      <c r="V8" s="13"/>
      <c r="W8" s="14"/>
    </row>
    <row r="9" spans="1:23" ht="12.95" customHeight="1" x14ac:dyDescent="0.25">
      <c r="A9" s="18" t="s">
        <v>35</v>
      </c>
      <c r="B9" s="19">
        <v>0</v>
      </c>
      <c r="C9" s="19">
        <v>0</v>
      </c>
      <c r="D9" s="19"/>
      <c r="E9" s="19">
        <f>$B9       +$C9       +$D9</f>
        <v>0</v>
      </c>
      <c r="F9" s="20">
        <v>0</v>
      </c>
      <c r="G9" s="21">
        <v>0</v>
      </c>
      <c r="H9" s="20"/>
      <c r="I9" s="21"/>
      <c r="J9" s="20"/>
      <c r="K9" s="21"/>
      <c r="L9" s="20"/>
      <c r="M9" s="21"/>
      <c r="N9" s="20"/>
      <c r="O9" s="21"/>
      <c r="P9" s="20">
        <f>$H9       +$J9       +$L9       +$N9</f>
        <v>0</v>
      </c>
      <c r="Q9" s="21">
        <f>$I9       +$K9       +$M9       +$O9</f>
        <v>0</v>
      </c>
      <c r="R9" s="22">
        <f>IF(($H9       =0),0,((($J9       -$H9       )/$H9       )*100))</f>
        <v>0</v>
      </c>
      <c r="S9" s="23">
        <f>IF(($I9       =0),0,((($K9       -$I9       )/$I9       )*100))</f>
        <v>0</v>
      </c>
      <c r="T9" s="22">
        <f>IF(($E9       =0),0,(($P9       /$E9       )*100))</f>
        <v>0</v>
      </c>
      <c r="U9" s="24">
        <f>IF(($E9       =0),0,(($Q9       /$E9       )*100))</f>
        <v>0</v>
      </c>
      <c r="V9" s="20">
        <v>0</v>
      </c>
      <c r="W9" s="21">
        <v>0</v>
      </c>
    </row>
    <row r="10" spans="1:23" ht="12.95" customHeight="1" x14ac:dyDescent="0.25">
      <c r="A10" s="18" t="s">
        <v>36</v>
      </c>
      <c r="B10" s="19">
        <v>59900000</v>
      </c>
      <c r="C10" s="19">
        <v>0</v>
      </c>
      <c r="D10" s="19"/>
      <c r="E10" s="19">
        <f t="shared" ref="E10:E16" si="0">$B10      +$C10      +$D10</f>
        <v>59900000</v>
      </c>
      <c r="F10" s="20">
        <v>59900000</v>
      </c>
      <c r="G10" s="21">
        <v>59900000</v>
      </c>
      <c r="H10" s="20">
        <v>9781000</v>
      </c>
      <c r="I10" s="21">
        <v>8672916</v>
      </c>
      <c r="J10" s="20">
        <v>16818000</v>
      </c>
      <c r="K10" s="21">
        <v>9922493</v>
      </c>
      <c r="L10" s="20"/>
      <c r="M10" s="21"/>
      <c r="N10" s="20"/>
      <c r="O10" s="21"/>
      <c r="P10" s="20">
        <f t="shared" ref="P10:P16" si="1">$H10      +$J10      +$L10      +$N10</f>
        <v>26599000</v>
      </c>
      <c r="Q10" s="21">
        <f t="shared" ref="Q10:Q16" si="2">$I10      +$K10      +$M10      +$O10</f>
        <v>18595409</v>
      </c>
      <c r="R10" s="22">
        <f t="shared" ref="R10:R16" si="3">IF(($H10      =0),0,((($J10      -$H10      )/$H10      )*100))</f>
        <v>71.94560883345261</v>
      </c>
      <c r="S10" s="23">
        <f t="shared" ref="S10:S16" si="4">IF(($I10      =0),0,((($K10      -$I10      )/$I10      )*100))</f>
        <v>14.407807016694271</v>
      </c>
      <c r="T10" s="22">
        <f t="shared" ref="T10:T15" si="5">IF(($E10      =0),0,(($P10      /$E10      )*100))</f>
        <v>44.405676126878127</v>
      </c>
      <c r="U10" s="24">
        <f t="shared" ref="U10:U15" si="6">IF(($E10      =0),0,(($Q10      /$E10      )*100))</f>
        <v>31.044088480801335</v>
      </c>
      <c r="V10" s="20">
        <v>0</v>
      </c>
      <c r="W10" s="21">
        <v>0</v>
      </c>
    </row>
    <row r="11" spans="1:23" ht="12.95" customHeight="1" x14ac:dyDescent="0.25">
      <c r="A11" s="18" t="s">
        <v>37</v>
      </c>
      <c r="B11" s="19">
        <v>11717000</v>
      </c>
      <c r="C11" s="19">
        <v>0</v>
      </c>
      <c r="D11" s="19"/>
      <c r="E11" s="19">
        <f t="shared" si="0"/>
        <v>11717000</v>
      </c>
      <c r="F11" s="20">
        <v>11717000</v>
      </c>
      <c r="G11" s="21">
        <v>6369000</v>
      </c>
      <c r="H11" s="20">
        <v>1996000</v>
      </c>
      <c r="I11" s="21"/>
      <c r="J11" s="20"/>
      <c r="K11" s="21">
        <v>3369000</v>
      </c>
      <c r="L11" s="20"/>
      <c r="M11" s="21"/>
      <c r="N11" s="20"/>
      <c r="O11" s="21"/>
      <c r="P11" s="20">
        <f t="shared" si="1"/>
        <v>1996000</v>
      </c>
      <c r="Q11" s="21">
        <f t="shared" si="2"/>
        <v>3369000</v>
      </c>
      <c r="R11" s="22">
        <f t="shared" si="3"/>
        <v>-100</v>
      </c>
      <c r="S11" s="23">
        <f t="shared" si="4"/>
        <v>0</v>
      </c>
      <c r="T11" s="22">
        <f t="shared" si="5"/>
        <v>17.035077238200905</v>
      </c>
      <c r="U11" s="24">
        <f t="shared" si="6"/>
        <v>28.753093795340106</v>
      </c>
      <c r="V11" s="20">
        <v>0</v>
      </c>
      <c r="W11" s="21">
        <v>0</v>
      </c>
    </row>
    <row r="12" spans="1:23" ht="12.95" customHeight="1" x14ac:dyDescent="0.25">
      <c r="A12" s="18" t="s">
        <v>38</v>
      </c>
      <c r="B12" s="19">
        <v>0</v>
      </c>
      <c r="C12" s="19">
        <v>0</v>
      </c>
      <c r="D12" s="19"/>
      <c r="E12" s="19">
        <f t="shared" si="0"/>
        <v>0</v>
      </c>
      <c r="F12" s="20">
        <v>0</v>
      </c>
      <c r="G12" s="21">
        <v>0</v>
      </c>
      <c r="H12" s="20"/>
      <c r="I12" s="21"/>
      <c r="J12" s="20"/>
      <c r="K12" s="21"/>
      <c r="L12" s="20"/>
      <c r="M12" s="21"/>
      <c r="N12" s="20"/>
      <c r="O12" s="21"/>
      <c r="P12" s="20">
        <f t="shared" si="1"/>
        <v>0</v>
      </c>
      <c r="Q12" s="21">
        <f t="shared" si="2"/>
        <v>0</v>
      </c>
      <c r="R12" s="22">
        <f t="shared" si="3"/>
        <v>0</v>
      </c>
      <c r="S12" s="23">
        <f t="shared" si="4"/>
        <v>0</v>
      </c>
      <c r="T12" s="22">
        <f t="shared" si="5"/>
        <v>0</v>
      </c>
      <c r="U12" s="24">
        <f t="shared" si="6"/>
        <v>0</v>
      </c>
      <c r="V12" s="20">
        <v>0</v>
      </c>
      <c r="W12" s="21">
        <v>0</v>
      </c>
    </row>
    <row r="13" spans="1:23" ht="12.95" customHeight="1" x14ac:dyDescent="0.25">
      <c r="A13" s="18" t="s">
        <v>39</v>
      </c>
      <c r="B13" s="19">
        <v>35000000</v>
      </c>
      <c r="C13" s="19">
        <v>0</v>
      </c>
      <c r="D13" s="19"/>
      <c r="E13" s="19">
        <f t="shared" si="0"/>
        <v>35000000</v>
      </c>
      <c r="F13" s="20">
        <v>35000000</v>
      </c>
      <c r="G13" s="21">
        <v>18454000</v>
      </c>
      <c r="H13" s="20">
        <v>6734000</v>
      </c>
      <c r="I13" s="21">
        <v>6207375</v>
      </c>
      <c r="J13" s="20">
        <v>7074000</v>
      </c>
      <c r="K13" s="21">
        <v>9865524</v>
      </c>
      <c r="L13" s="20"/>
      <c r="M13" s="21"/>
      <c r="N13" s="20"/>
      <c r="O13" s="21"/>
      <c r="P13" s="20">
        <f t="shared" si="1"/>
        <v>13808000</v>
      </c>
      <c r="Q13" s="21">
        <f t="shared" si="2"/>
        <v>16072899</v>
      </c>
      <c r="R13" s="22">
        <f t="shared" si="3"/>
        <v>5.0490050490050491</v>
      </c>
      <c r="S13" s="23">
        <f t="shared" si="4"/>
        <v>58.932302301697582</v>
      </c>
      <c r="T13" s="22">
        <f t="shared" si="5"/>
        <v>39.451428571428572</v>
      </c>
      <c r="U13" s="24">
        <f t="shared" si="6"/>
        <v>45.92256857142857</v>
      </c>
      <c r="V13" s="20">
        <v>0</v>
      </c>
      <c r="W13" s="21">
        <v>0</v>
      </c>
    </row>
    <row r="14" spans="1:23" ht="12.95" customHeight="1" x14ac:dyDescent="0.25">
      <c r="A14" s="18" t="s">
        <v>40</v>
      </c>
      <c r="B14" s="19">
        <v>900000</v>
      </c>
      <c r="C14" s="19">
        <v>0</v>
      </c>
      <c r="D14" s="19"/>
      <c r="E14" s="19">
        <f t="shared" si="0"/>
        <v>900000</v>
      </c>
      <c r="F14" s="20">
        <v>900000</v>
      </c>
      <c r="G14" s="21">
        <v>0</v>
      </c>
      <c r="H14" s="20"/>
      <c r="I14" s="21"/>
      <c r="J14" s="20"/>
      <c r="K14" s="21"/>
      <c r="L14" s="20"/>
      <c r="M14" s="21"/>
      <c r="N14" s="20"/>
      <c r="O14" s="21"/>
      <c r="P14" s="20">
        <f t="shared" si="1"/>
        <v>0</v>
      </c>
      <c r="Q14" s="21">
        <f t="shared" si="2"/>
        <v>0</v>
      </c>
      <c r="R14" s="22">
        <f t="shared" si="3"/>
        <v>0</v>
      </c>
      <c r="S14" s="23">
        <f t="shared" si="4"/>
        <v>0</v>
      </c>
      <c r="T14" s="22">
        <f t="shared" si="5"/>
        <v>0</v>
      </c>
      <c r="U14" s="24">
        <f t="shared" si="6"/>
        <v>0</v>
      </c>
      <c r="V14" s="20">
        <v>0</v>
      </c>
      <c r="W14" s="21">
        <v>0</v>
      </c>
    </row>
    <row r="15" spans="1:23" ht="12.95" customHeight="1" x14ac:dyDescent="0.25">
      <c r="A15" s="18" t="s">
        <v>41</v>
      </c>
      <c r="B15" s="19">
        <v>397532000</v>
      </c>
      <c r="C15" s="19">
        <v>0</v>
      </c>
      <c r="D15" s="19"/>
      <c r="E15" s="19">
        <f t="shared" si="0"/>
        <v>397532000</v>
      </c>
      <c r="F15" s="20">
        <v>397532000</v>
      </c>
      <c r="G15" s="21">
        <v>297532000</v>
      </c>
      <c r="H15" s="20">
        <v>95011000</v>
      </c>
      <c r="I15" s="21">
        <v>91895481</v>
      </c>
      <c r="J15" s="20">
        <v>107332000</v>
      </c>
      <c r="K15" s="21">
        <v>114530384</v>
      </c>
      <c r="L15" s="20"/>
      <c r="M15" s="21"/>
      <c r="N15" s="20"/>
      <c r="O15" s="21"/>
      <c r="P15" s="20">
        <f t="shared" si="1"/>
        <v>202343000</v>
      </c>
      <c r="Q15" s="21">
        <f t="shared" si="2"/>
        <v>206425865</v>
      </c>
      <c r="R15" s="22">
        <f t="shared" si="3"/>
        <v>12.967972129542895</v>
      </c>
      <c r="S15" s="23">
        <f t="shared" si="4"/>
        <v>24.631138281979283</v>
      </c>
      <c r="T15" s="22">
        <f t="shared" si="5"/>
        <v>50.899801776963869</v>
      </c>
      <c r="U15" s="24">
        <f t="shared" si="6"/>
        <v>51.926854945010717</v>
      </c>
      <c r="V15" s="20">
        <v>0</v>
      </c>
      <c r="W15" s="21">
        <v>0</v>
      </c>
    </row>
    <row r="16" spans="1:23" ht="12.95" customHeight="1" x14ac:dyDescent="0.25">
      <c r="A16" s="25" t="s">
        <v>42</v>
      </c>
      <c r="B16" s="26">
        <f>SUM(B9:B15)</f>
        <v>505049000</v>
      </c>
      <c r="C16" s="26">
        <f>SUM(C9:C15)</f>
        <v>0</v>
      </c>
      <c r="D16" s="26"/>
      <c r="E16" s="26">
        <f t="shared" si="0"/>
        <v>505049000</v>
      </c>
      <c r="F16" s="27">
        <f t="shared" ref="F16:O16" si="7">SUM(F9:F15)</f>
        <v>505049000</v>
      </c>
      <c r="G16" s="28">
        <f t="shared" si="7"/>
        <v>382255000</v>
      </c>
      <c r="H16" s="27">
        <f t="shared" si="7"/>
        <v>113522000</v>
      </c>
      <c r="I16" s="28">
        <f t="shared" si="7"/>
        <v>106775772</v>
      </c>
      <c r="J16" s="27">
        <f t="shared" si="7"/>
        <v>131224000</v>
      </c>
      <c r="K16" s="28">
        <f t="shared" si="7"/>
        <v>137687401</v>
      </c>
      <c r="L16" s="27">
        <f t="shared" si="7"/>
        <v>0</v>
      </c>
      <c r="M16" s="28">
        <f t="shared" si="7"/>
        <v>0</v>
      </c>
      <c r="N16" s="27">
        <f t="shared" si="7"/>
        <v>0</v>
      </c>
      <c r="O16" s="28">
        <f t="shared" si="7"/>
        <v>0</v>
      </c>
      <c r="P16" s="27">
        <f t="shared" si="1"/>
        <v>244746000</v>
      </c>
      <c r="Q16" s="28">
        <f t="shared" si="2"/>
        <v>244463173</v>
      </c>
      <c r="R16" s="29">
        <f t="shared" si="3"/>
        <v>15.593453251352161</v>
      </c>
      <c r="S16" s="30">
        <f t="shared" si="4"/>
        <v>28.95004027692724</v>
      </c>
      <c r="T16" s="29">
        <f>IF((SUM($E9:$E13)+$E15)=0,0,(P16/(SUM($E9:$E13)+$E15)*100))</f>
        <v>48.546362285752828</v>
      </c>
      <c r="U16" s="31">
        <f>IF((SUM($E9:$E13)+$E15)=0,0,(Q16/(SUM($E9:$E13)+$E15)*100))</f>
        <v>48.490262402583362</v>
      </c>
      <c r="V16" s="27">
        <f>SUM(V9:V15)</f>
        <v>0</v>
      </c>
      <c r="W16" s="28">
        <f>SUM(W9:W15)</f>
        <v>0</v>
      </c>
    </row>
    <row r="17" spans="1:23" ht="12.95" customHeight="1" x14ac:dyDescent="0.25">
      <c r="A17" s="11" t="s">
        <v>43</v>
      </c>
      <c r="B17" s="32" t="s">
        <v>1</v>
      </c>
      <c r="C17" s="32"/>
      <c r="D17" s="32"/>
      <c r="E17" s="32"/>
      <c r="F17" s="33"/>
      <c r="G17" s="34"/>
      <c r="H17" s="33"/>
      <c r="I17" s="34"/>
      <c r="J17" s="33"/>
      <c r="K17" s="34"/>
      <c r="L17" s="33"/>
      <c r="M17" s="34"/>
      <c r="N17" s="33"/>
      <c r="O17" s="34"/>
      <c r="P17" s="33"/>
      <c r="Q17" s="34"/>
      <c r="R17" s="15"/>
      <c r="S17" s="16"/>
      <c r="T17" s="15"/>
      <c r="U17" s="17"/>
      <c r="V17" s="33"/>
      <c r="W17" s="34"/>
    </row>
    <row r="18" spans="1:23" ht="12.95" customHeight="1" x14ac:dyDescent="0.25">
      <c r="A18" s="18" t="s">
        <v>44</v>
      </c>
      <c r="B18" s="19">
        <v>0</v>
      </c>
      <c r="C18" s="19">
        <v>0</v>
      </c>
      <c r="D18" s="19"/>
      <c r="E18" s="19">
        <f t="shared" ref="E18:E24" si="8">$B18      +$C18      +$D18</f>
        <v>0</v>
      </c>
      <c r="F18" s="20">
        <v>0</v>
      </c>
      <c r="G18" s="21">
        <v>0</v>
      </c>
      <c r="H18" s="20"/>
      <c r="I18" s="21"/>
      <c r="J18" s="20"/>
      <c r="K18" s="21"/>
      <c r="L18" s="20"/>
      <c r="M18" s="21"/>
      <c r="N18" s="20"/>
      <c r="O18" s="21"/>
      <c r="P18" s="20">
        <f t="shared" ref="P18:P24" si="9">$H18      +$J18      +$L18      +$N18</f>
        <v>0</v>
      </c>
      <c r="Q18" s="21">
        <f t="shared" ref="Q18:Q24" si="10">$I18      +$K18      +$M18      +$O18</f>
        <v>0</v>
      </c>
      <c r="R18" s="22">
        <f t="shared" ref="R18:R24" si="11">IF(($H18      =0),0,((($J18      -$H18      )/$H18      )*100))</f>
        <v>0</v>
      </c>
      <c r="S18" s="23">
        <f t="shared" ref="S18:S24" si="12">IF(($I18      =0),0,((($K18      -$I18      )/$I18      )*100))</f>
        <v>0</v>
      </c>
      <c r="T18" s="22">
        <f t="shared" ref="T18:T23" si="13">IF(($E18      =0),0,(($P18      /$E18      )*100))</f>
        <v>0</v>
      </c>
      <c r="U18" s="24">
        <f t="shared" ref="U18:U23" si="14">IF(($E18      =0),0,(($Q18      /$E18      )*100))</f>
        <v>0</v>
      </c>
      <c r="V18" s="20">
        <v>0</v>
      </c>
      <c r="W18" s="21">
        <v>0</v>
      </c>
    </row>
    <row r="19" spans="1:23" ht="12.95" customHeight="1" x14ac:dyDescent="0.25">
      <c r="A19" s="18" t="s">
        <v>45</v>
      </c>
      <c r="B19" s="19">
        <v>19362000</v>
      </c>
      <c r="C19" s="19">
        <v>0</v>
      </c>
      <c r="D19" s="19"/>
      <c r="E19" s="19">
        <f t="shared" si="8"/>
        <v>19362000</v>
      </c>
      <c r="F19" s="20">
        <v>19362000</v>
      </c>
      <c r="G19" s="21">
        <v>0</v>
      </c>
      <c r="H19" s="20"/>
      <c r="I19" s="21"/>
      <c r="J19" s="20"/>
      <c r="K19" s="21"/>
      <c r="L19" s="20"/>
      <c r="M19" s="21"/>
      <c r="N19" s="20"/>
      <c r="O19" s="21"/>
      <c r="P19" s="20">
        <f t="shared" si="9"/>
        <v>0</v>
      </c>
      <c r="Q19" s="21">
        <f t="shared" si="10"/>
        <v>0</v>
      </c>
      <c r="R19" s="22">
        <f t="shared" si="11"/>
        <v>0</v>
      </c>
      <c r="S19" s="23">
        <f t="shared" si="12"/>
        <v>0</v>
      </c>
      <c r="T19" s="22">
        <f t="shared" si="13"/>
        <v>0</v>
      </c>
      <c r="U19" s="24">
        <f t="shared" si="14"/>
        <v>0</v>
      </c>
      <c r="V19" s="20">
        <v>0</v>
      </c>
      <c r="W19" s="21">
        <v>0</v>
      </c>
    </row>
    <row r="20" spans="1:23" ht="12.95" customHeight="1" x14ac:dyDescent="0.25">
      <c r="A20" s="18" t="s">
        <v>46</v>
      </c>
      <c r="B20" s="19">
        <v>87125000</v>
      </c>
      <c r="C20" s="19">
        <v>0</v>
      </c>
      <c r="D20" s="19"/>
      <c r="E20" s="19">
        <f t="shared" si="8"/>
        <v>87125000</v>
      </c>
      <c r="F20" s="20">
        <v>87125000</v>
      </c>
      <c r="G20" s="21">
        <v>87125000</v>
      </c>
      <c r="H20" s="20"/>
      <c r="I20" s="21"/>
      <c r="J20" s="20">
        <v>14124000</v>
      </c>
      <c r="K20" s="21"/>
      <c r="L20" s="20"/>
      <c r="M20" s="21"/>
      <c r="N20" s="20"/>
      <c r="O20" s="21"/>
      <c r="P20" s="20">
        <f t="shared" si="9"/>
        <v>14124000</v>
      </c>
      <c r="Q20" s="21">
        <f t="shared" si="10"/>
        <v>0</v>
      </c>
      <c r="R20" s="22">
        <f t="shared" si="11"/>
        <v>0</v>
      </c>
      <c r="S20" s="23">
        <f t="shared" si="12"/>
        <v>0</v>
      </c>
      <c r="T20" s="22">
        <f t="shared" si="13"/>
        <v>16.211190817790531</v>
      </c>
      <c r="U20" s="24">
        <f t="shared" si="14"/>
        <v>0</v>
      </c>
      <c r="V20" s="20">
        <v>0</v>
      </c>
      <c r="W20" s="21" t="s">
        <v>1</v>
      </c>
    </row>
    <row r="21" spans="1:23" ht="12.95" customHeight="1" x14ac:dyDescent="0.25">
      <c r="A21" s="18" t="s">
        <v>47</v>
      </c>
      <c r="B21" s="19">
        <v>0</v>
      </c>
      <c r="C21" s="19">
        <v>0</v>
      </c>
      <c r="D21" s="19"/>
      <c r="E21" s="19">
        <f t="shared" si="8"/>
        <v>0</v>
      </c>
      <c r="F21" s="20">
        <v>0</v>
      </c>
      <c r="G21" s="21">
        <v>0</v>
      </c>
      <c r="H21" s="20"/>
      <c r="I21" s="21"/>
      <c r="J21" s="20"/>
      <c r="K21" s="21"/>
      <c r="L21" s="20"/>
      <c r="M21" s="21"/>
      <c r="N21" s="20"/>
      <c r="O21" s="21"/>
      <c r="P21" s="20">
        <f t="shared" si="9"/>
        <v>0</v>
      </c>
      <c r="Q21" s="21">
        <f t="shared" si="10"/>
        <v>0</v>
      </c>
      <c r="R21" s="22">
        <f t="shared" si="11"/>
        <v>0</v>
      </c>
      <c r="S21" s="23">
        <f t="shared" si="12"/>
        <v>0</v>
      </c>
      <c r="T21" s="22">
        <f t="shared" si="13"/>
        <v>0</v>
      </c>
      <c r="U21" s="24">
        <f t="shared" si="14"/>
        <v>0</v>
      </c>
      <c r="V21" s="20">
        <v>0</v>
      </c>
      <c r="W21" s="21">
        <v>0</v>
      </c>
    </row>
    <row r="22" spans="1:23" ht="12.95" customHeight="1" x14ac:dyDescent="0.25">
      <c r="A22" s="18" t="s">
        <v>48</v>
      </c>
      <c r="B22" s="19">
        <v>0</v>
      </c>
      <c r="C22" s="19">
        <v>0</v>
      </c>
      <c r="D22" s="19"/>
      <c r="E22" s="19">
        <f t="shared" si="8"/>
        <v>0</v>
      </c>
      <c r="F22" s="20">
        <v>0</v>
      </c>
      <c r="G22" s="21">
        <v>0</v>
      </c>
      <c r="H22" s="20"/>
      <c r="I22" s="21"/>
      <c r="J22" s="20"/>
      <c r="K22" s="21"/>
      <c r="L22" s="20"/>
      <c r="M22" s="21"/>
      <c r="N22" s="20"/>
      <c r="O22" s="21"/>
      <c r="P22" s="20">
        <f t="shared" si="9"/>
        <v>0</v>
      </c>
      <c r="Q22" s="21">
        <f t="shared" si="10"/>
        <v>0</v>
      </c>
      <c r="R22" s="22">
        <f t="shared" si="11"/>
        <v>0</v>
      </c>
      <c r="S22" s="23">
        <f t="shared" si="12"/>
        <v>0</v>
      </c>
      <c r="T22" s="22">
        <f t="shared" si="13"/>
        <v>0</v>
      </c>
      <c r="U22" s="24">
        <f t="shared" si="14"/>
        <v>0</v>
      </c>
      <c r="V22" s="20">
        <v>0</v>
      </c>
      <c r="W22" s="21" t="s">
        <v>1</v>
      </c>
    </row>
    <row r="23" spans="1:23" ht="12.95" customHeight="1" x14ac:dyDescent="0.25">
      <c r="A23" s="18" t="s">
        <v>49</v>
      </c>
      <c r="B23" s="19">
        <v>0</v>
      </c>
      <c r="C23" s="19">
        <v>0</v>
      </c>
      <c r="D23" s="19"/>
      <c r="E23" s="19">
        <f t="shared" si="8"/>
        <v>0</v>
      </c>
      <c r="F23" s="20">
        <v>0</v>
      </c>
      <c r="G23" s="21">
        <v>0</v>
      </c>
      <c r="H23" s="20"/>
      <c r="I23" s="21"/>
      <c r="J23" s="20"/>
      <c r="K23" s="21"/>
      <c r="L23" s="20"/>
      <c r="M23" s="21"/>
      <c r="N23" s="20"/>
      <c r="O23" s="21"/>
      <c r="P23" s="20">
        <f t="shared" si="9"/>
        <v>0</v>
      </c>
      <c r="Q23" s="21">
        <f t="shared" si="10"/>
        <v>0</v>
      </c>
      <c r="R23" s="22">
        <f t="shared" si="11"/>
        <v>0</v>
      </c>
      <c r="S23" s="23">
        <f t="shared" si="12"/>
        <v>0</v>
      </c>
      <c r="T23" s="22">
        <f t="shared" si="13"/>
        <v>0</v>
      </c>
      <c r="U23" s="24">
        <f t="shared" si="14"/>
        <v>0</v>
      </c>
      <c r="V23" s="20">
        <v>0</v>
      </c>
      <c r="W23" s="21" t="s">
        <v>1</v>
      </c>
    </row>
    <row r="24" spans="1:23" ht="12.95" customHeight="1" x14ac:dyDescent="0.25">
      <c r="A24" s="25" t="s">
        <v>42</v>
      </c>
      <c r="B24" s="26">
        <f>SUM(B18:B23)</f>
        <v>106487000</v>
      </c>
      <c r="C24" s="26">
        <f>SUM(C18:C23)</f>
        <v>0</v>
      </c>
      <c r="D24" s="26"/>
      <c r="E24" s="26">
        <f t="shared" si="8"/>
        <v>106487000</v>
      </c>
      <c r="F24" s="27">
        <f t="shared" ref="F24:O24" si="15">SUM(F18:F23)</f>
        <v>106487000</v>
      </c>
      <c r="G24" s="28">
        <f t="shared" si="15"/>
        <v>87125000</v>
      </c>
      <c r="H24" s="27">
        <f t="shared" si="15"/>
        <v>0</v>
      </c>
      <c r="I24" s="28">
        <f t="shared" si="15"/>
        <v>0</v>
      </c>
      <c r="J24" s="27">
        <f t="shared" si="15"/>
        <v>14124000</v>
      </c>
      <c r="K24" s="28">
        <f t="shared" si="15"/>
        <v>0</v>
      </c>
      <c r="L24" s="27">
        <f t="shared" si="15"/>
        <v>0</v>
      </c>
      <c r="M24" s="28">
        <f t="shared" si="15"/>
        <v>0</v>
      </c>
      <c r="N24" s="27">
        <f t="shared" si="15"/>
        <v>0</v>
      </c>
      <c r="O24" s="28">
        <f t="shared" si="15"/>
        <v>0</v>
      </c>
      <c r="P24" s="27">
        <f t="shared" si="9"/>
        <v>14124000</v>
      </c>
      <c r="Q24" s="28">
        <f t="shared" si="10"/>
        <v>0</v>
      </c>
      <c r="R24" s="29">
        <f t="shared" si="11"/>
        <v>0</v>
      </c>
      <c r="S24" s="30">
        <f t="shared" si="12"/>
        <v>0</v>
      </c>
      <c r="T24" s="29">
        <f>IF(($E24-$E19-$E23)   =0,0,($P24   /($E24-$E19-$E23)   )*100)</f>
        <v>16.211190817790531</v>
      </c>
      <c r="U24" s="31">
        <f>IF(($E24-$E19-$E23)   =0,0,($Q24   /($E24-$E19-$E23)   )*100)</f>
        <v>0</v>
      </c>
      <c r="V24" s="27">
        <f>SUM(V18:V23)</f>
        <v>0</v>
      </c>
      <c r="W24" s="28">
        <f>SUM(W18:W23)</f>
        <v>0</v>
      </c>
    </row>
    <row r="25" spans="1:23" ht="12.95" customHeight="1" x14ac:dyDescent="0.25">
      <c r="A25" s="11" t="s">
        <v>50</v>
      </c>
      <c r="B25" s="32" t="s">
        <v>1</v>
      </c>
      <c r="C25" s="32"/>
      <c r="D25" s="32"/>
      <c r="E25" s="32"/>
      <c r="F25" s="33"/>
      <c r="G25" s="34"/>
      <c r="H25" s="33"/>
      <c r="I25" s="34"/>
      <c r="J25" s="33"/>
      <c r="K25" s="34"/>
      <c r="L25" s="33"/>
      <c r="M25" s="34"/>
      <c r="N25" s="33"/>
      <c r="O25" s="34"/>
      <c r="P25" s="33"/>
      <c r="Q25" s="34"/>
      <c r="R25" s="15"/>
      <c r="S25" s="16"/>
      <c r="T25" s="15"/>
      <c r="U25" s="17"/>
      <c r="V25" s="33"/>
      <c r="W25" s="34"/>
    </row>
    <row r="26" spans="1:23" ht="12.95" customHeight="1" x14ac:dyDescent="0.25">
      <c r="A26" s="18" t="s">
        <v>51</v>
      </c>
      <c r="B26" s="19">
        <v>0</v>
      </c>
      <c r="C26" s="19">
        <v>0</v>
      </c>
      <c r="D26" s="19"/>
      <c r="E26" s="19">
        <f>$B26      +$C26      +$D26</f>
        <v>0</v>
      </c>
      <c r="F26" s="20">
        <v>0</v>
      </c>
      <c r="G26" s="21">
        <v>0</v>
      </c>
      <c r="H26" s="20"/>
      <c r="I26" s="21"/>
      <c r="J26" s="20"/>
      <c r="K26" s="21"/>
      <c r="L26" s="20"/>
      <c r="M26" s="21"/>
      <c r="N26" s="20"/>
      <c r="O26" s="21"/>
      <c r="P26" s="20">
        <f>$H26      +$J26      +$L26      +$N26</f>
        <v>0</v>
      </c>
      <c r="Q26" s="21">
        <f>$I26      +$K26      +$M26      +$O26</f>
        <v>0</v>
      </c>
      <c r="R26" s="22">
        <f>IF(($H26      =0),0,((($J26      -$H26      )/$H26      )*100))</f>
        <v>0</v>
      </c>
      <c r="S26" s="23">
        <f>IF(($I26      =0),0,((($K26      -$I26      )/$I26      )*100))</f>
        <v>0</v>
      </c>
      <c r="T26" s="22">
        <f>IF(($E26      =0),0,(($P26      /$E26      )*100))</f>
        <v>0</v>
      </c>
      <c r="U26" s="24">
        <f>IF(($E26      =0),0,(($Q26      /$E26      )*100))</f>
        <v>0</v>
      </c>
      <c r="V26" s="20">
        <v>0</v>
      </c>
      <c r="W26" s="21" t="s">
        <v>1</v>
      </c>
    </row>
    <row r="27" spans="1:23" ht="12.95" customHeight="1" x14ac:dyDescent="0.25">
      <c r="A27" s="18" t="s">
        <v>52</v>
      </c>
      <c r="B27" s="19">
        <v>0</v>
      </c>
      <c r="C27" s="19">
        <v>0</v>
      </c>
      <c r="D27" s="19"/>
      <c r="E27" s="19">
        <f>$B27      +$C27      +$D27</f>
        <v>0</v>
      </c>
      <c r="F27" s="20">
        <v>0</v>
      </c>
      <c r="G27" s="21">
        <v>0</v>
      </c>
      <c r="H27" s="20"/>
      <c r="I27" s="21"/>
      <c r="J27" s="20"/>
      <c r="K27" s="21"/>
      <c r="L27" s="20"/>
      <c r="M27" s="21"/>
      <c r="N27" s="20"/>
      <c r="O27" s="21"/>
      <c r="P27" s="20">
        <f>$H27      +$J27      +$L27      +$N27</f>
        <v>0</v>
      </c>
      <c r="Q27" s="21">
        <f>$I27      +$K27      +$M27      +$O27</f>
        <v>0</v>
      </c>
      <c r="R27" s="22">
        <f>IF(($H27      =0),0,((($J27      -$H27      )/$H27      )*100))</f>
        <v>0</v>
      </c>
      <c r="S27" s="23">
        <f>IF(($I27      =0),0,((($K27      -$I27      )/$I27      )*100))</f>
        <v>0</v>
      </c>
      <c r="T27" s="22">
        <f>IF(($E27      =0),0,(($P27      /$E27      )*100))</f>
        <v>0</v>
      </c>
      <c r="U27" s="24">
        <f>IF(($E27      =0),0,(($Q27      /$E27      )*100))</f>
        <v>0</v>
      </c>
      <c r="V27" s="20">
        <v>0</v>
      </c>
      <c r="W27" s="21" t="s">
        <v>1</v>
      </c>
    </row>
    <row r="28" spans="1:23" ht="12.95" customHeight="1" x14ac:dyDescent="0.25">
      <c r="A28" s="18" t="s">
        <v>53</v>
      </c>
      <c r="B28" s="19">
        <v>178544000</v>
      </c>
      <c r="C28" s="19">
        <v>0</v>
      </c>
      <c r="D28" s="19"/>
      <c r="E28" s="19">
        <f>$B28      +$C28      +$D28</f>
        <v>178544000</v>
      </c>
      <c r="F28" s="20">
        <v>178544000</v>
      </c>
      <c r="G28" s="21">
        <v>0</v>
      </c>
      <c r="H28" s="20">
        <v>4010000</v>
      </c>
      <c r="I28" s="21">
        <v>3576455</v>
      </c>
      <c r="J28" s="20">
        <v>38596000</v>
      </c>
      <c r="K28" s="21">
        <v>42161216</v>
      </c>
      <c r="L28" s="20"/>
      <c r="M28" s="21"/>
      <c r="N28" s="20"/>
      <c r="O28" s="21"/>
      <c r="P28" s="20">
        <f>$H28      +$J28      +$L28      +$N28</f>
        <v>42606000</v>
      </c>
      <c r="Q28" s="21">
        <f>$I28      +$K28      +$M28      +$O28</f>
        <v>45737671</v>
      </c>
      <c r="R28" s="22">
        <f>IF(($H28      =0),0,((($J28      -$H28      )/$H28      )*100))</f>
        <v>862.49376558603478</v>
      </c>
      <c r="S28" s="23">
        <f>IF(($I28      =0),0,((($K28      -$I28      )/$I28      )*100))</f>
        <v>1078.854927574931</v>
      </c>
      <c r="T28" s="22">
        <f>IF(($E28      =0),0,(($P28      /$E28      )*100))</f>
        <v>23.863025360695403</v>
      </c>
      <c r="U28" s="24">
        <f>IF(($E28      =0),0,(($Q28      /$E28      )*100))</f>
        <v>25.617030535890311</v>
      </c>
      <c r="V28" s="20">
        <v>0</v>
      </c>
      <c r="W28" s="21">
        <v>0</v>
      </c>
    </row>
    <row r="29" spans="1:23" ht="12.95" customHeight="1" x14ac:dyDescent="0.25">
      <c r="A29" s="18" t="s">
        <v>54</v>
      </c>
      <c r="B29" s="19">
        <v>11549000</v>
      </c>
      <c r="C29" s="19">
        <v>0</v>
      </c>
      <c r="D29" s="19"/>
      <c r="E29" s="19">
        <f>$B29      +$C29      +$D29</f>
        <v>11549000</v>
      </c>
      <c r="F29" s="20">
        <v>11549000</v>
      </c>
      <c r="G29" s="21">
        <v>8085000</v>
      </c>
      <c r="H29" s="20">
        <v>1691000</v>
      </c>
      <c r="I29" s="21">
        <v>719672</v>
      </c>
      <c r="J29" s="20">
        <v>1942000</v>
      </c>
      <c r="K29" s="21">
        <v>1032247</v>
      </c>
      <c r="L29" s="20"/>
      <c r="M29" s="21"/>
      <c r="N29" s="20"/>
      <c r="O29" s="21"/>
      <c r="P29" s="20">
        <f>$H29      +$J29      +$L29      +$N29</f>
        <v>3633000</v>
      </c>
      <c r="Q29" s="21">
        <f>$I29      +$K29      +$M29      +$O29</f>
        <v>1751919</v>
      </c>
      <c r="R29" s="22">
        <f>IF(($H29      =0),0,((($J29      -$H29      )/$H29      )*100))</f>
        <v>14.843287995269073</v>
      </c>
      <c r="S29" s="23">
        <f>IF(($I29      =0),0,((($K29      -$I29      )/$I29      )*100))</f>
        <v>43.43298058004202</v>
      </c>
      <c r="T29" s="22">
        <f>IF(($E29      =0),0,(($P29      /$E29      )*100))</f>
        <v>31.457269027621436</v>
      </c>
      <c r="U29" s="24">
        <f>IF(($E29      =0),0,(($Q29      /$E29      )*100))</f>
        <v>15.169443241839121</v>
      </c>
      <c r="V29" s="20">
        <v>0</v>
      </c>
      <c r="W29" s="21">
        <v>0</v>
      </c>
    </row>
    <row r="30" spans="1:23" ht="12.95" customHeight="1" x14ac:dyDescent="0.25">
      <c r="A30" s="25" t="s">
        <v>42</v>
      </c>
      <c r="B30" s="26">
        <f>SUM(B26:B29)</f>
        <v>190093000</v>
      </c>
      <c r="C30" s="26">
        <f>SUM(C26:C29)</f>
        <v>0</v>
      </c>
      <c r="D30" s="26"/>
      <c r="E30" s="26">
        <f>$B30      +$C30      +$D30</f>
        <v>190093000</v>
      </c>
      <c r="F30" s="27">
        <f t="shared" ref="F30:O30" si="16">SUM(F26:F29)</f>
        <v>190093000</v>
      </c>
      <c r="G30" s="28">
        <f t="shared" si="16"/>
        <v>8085000</v>
      </c>
      <c r="H30" s="27">
        <f t="shared" si="16"/>
        <v>5701000</v>
      </c>
      <c r="I30" s="28">
        <f t="shared" si="16"/>
        <v>4296127</v>
      </c>
      <c r="J30" s="27">
        <f t="shared" si="16"/>
        <v>40538000</v>
      </c>
      <c r="K30" s="28">
        <f t="shared" si="16"/>
        <v>43193463</v>
      </c>
      <c r="L30" s="27">
        <f t="shared" si="16"/>
        <v>0</v>
      </c>
      <c r="M30" s="28">
        <f t="shared" si="16"/>
        <v>0</v>
      </c>
      <c r="N30" s="27">
        <f t="shared" si="16"/>
        <v>0</v>
      </c>
      <c r="O30" s="28">
        <f t="shared" si="16"/>
        <v>0</v>
      </c>
      <c r="P30" s="27">
        <f>$H30      +$J30      +$L30      +$N30</f>
        <v>46239000</v>
      </c>
      <c r="Q30" s="28">
        <f>$I30      +$K30      +$M30      +$O30</f>
        <v>47489590</v>
      </c>
      <c r="R30" s="29">
        <f>IF(($H30      =0),0,((($J30      -$H30      )/$H30      )*100))</f>
        <v>611.06823364322042</v>
      </c>
      <c r="S30" s="30">
        <f>IF(($I30      =0),0,((($K30      -$I30      )/$I30      )*100))</f>
        <v>905.40470521472014</v>
      </c>
      <c r="T30" s="29">
        <f>IF($E30   =0,0,($P30   /$E30   )*100)</f>
        <v>24.324409631075316</v>
      </c>
      <c r="U30" s="31">
        <f>IF($E30   =0,0,($Q30   /$E30   )*100)</f>
        <v>24.982292877696707</v>
      </c>
      <c r="V30" s="27">
        <f>SUM(V26:V29)</f>
        <v>0</v>
      </c>
      <c r="W30" s="28">
        <f>SUM(W26:W29)</f>
        <v>0</v>
      </c>
    </row>
    <row r="31" spans="1:23" ht="12.95" customHeight="1" x14ac:dyDescent="0.25">
      <c r="A31" s="11" t="s">
        <v>55</v>
      </c>
      <c r="B31" s="32" t="s">
        <v>1</v>
      </c>
      <c r="C31" s="32"/>
      <c r="D31" s="32"/>
      <c r="E31" s="32"/>
      <c r="F31" s="33"/>
      <c r="G31" s="34"/>
      <c r="H31" s="33"/>
      <c r="I31" s="34"/>
      <c r="J31" s="33"/>
      <c r="K31" s="34"/>
      <c r="L31" s="33"/>
      <c r="M31" s="34"/>
      <c r="N31" s="33"/>
      <c r="O31" s="34"/>
      <c r="P31" s="33"/>
      <c r="Q31" s="34"/>
      <c r="R31" s="15"/>
      <c r="S31" s="16"/>
      <c r="T31" s="15"/>
      <c r="U31" s="17"/>
      <c r="V31" s="33"/>
      <c r="W31" s="34"/>
    </row>
    <row r="32" spans="1:23" ht="12.95" customHeight="1" x14ac:dyDescent="0.25">
      <c r="A32" s="18" t="s">
        <v>56</v>
      </c>
      <c r="B32" s="19">
        <v>79778000</v>
      </c>
      <c r="C32" s="19">
        <v>0</v>
      </c>
      <c r="D32" s="19"/>
      <c r="E32" s="19">
        <f>$B32      +$C32      +$D32</f>
        <v>79778000</v>
      </c>
      <c r="F32" s="20">
        <v>79778000</v>
      </c>
      <c r="G32" s="21">
        <v>54160000</v>
      </c>
      <c r="H32" s="20">
        <v>17487000</v>
      </c>
      <c r="I32" s="21">
        <v>5771850</v>
      </c>
      <c r="J32" s="20">
        <v>32310000</v>
      </c>
      <c r="K32" s="21">
        <v>16551763</v>
      </c>
      <c r="L32" s="20"/>
      <c r="M32" s="21"/>
      <c r="N32" s="20"/>
      <c r="O32" s="21"/>
      <c r="P32" s="20">
        <f>$H32      +$J32      +$L32      +$N32</f>
        <v>49797000</v>
      </c>
      <c r="Q32" s="21">
        <f>$I32      +$K32      +$M32      +$O32</f>
        <v>22323613</v>
      </c>
      <c r="R32" s="22">
        <f>IF(($H32      =0),0,((($J32      -$H32      )/$H32      )*100))</f>
        <v>84.765826042202775</v>
      </c>
      <c r="S32" s="23">
        <f>IF(($I32      =0),0,((($K32      -$I32      )/$I32      )*100))</f>
        <v>186.76703310030581</v>
      </c>
      <c r="T32" s="22">
        <f>IF(($E32      =0),0,(($P32      /$E32      )*100))</f>
        <v>62.419464012635061</v>
      </c>
      <c r="U32" s="24">
        <f>IF(($E32      =0),0,(($Q32      /$E32      )*100))</f>
        <v>27.982166762766674</v>
      </c>
      <c r="V32" s="20">
        <v>0</v>
      </c>
      <c r="W32" s="21">
        <v>0</v>
      </c>
    </row>
    <row r="33" spans="1:23" ht="12.95" customHeight="1" x14ac:dyDescent="0.25">
      <c r="A33" s="25" t="s">
        <v>42</v>
      </c>
      <c r="B33" s="26">
        <f>B32</f>
        <v>79778000</v>
      </c>
      <c r="C33" s="26">
        <f>C32</f>
        <v>0</v>
      </c>
      <c r="D33" s="26"/>
      <c r="E33" s="26">
        <f>$B33      +$C33      +$D33</f>
        <v>79778000</v>
      </c>
      <c r="F33" s="27">
        <f t="shared" ref="F33:O33" si="17">F32</f>
        <v>79778000</v>
      </c>
      <c r="G33" s="28">
        <f t="shared" si="17"/>
        <v>54160000</v>
      </c>
      <c r="H33" s="27">
        <f t="shared" si="17"/>
        <v>17487000</v>
      </c>
      <c r="I33" s="28">
        <f t="shared" si="17"/>
        <v>5771850</v>
      </c>
      <c r="J33" s="27">
        <f t="shared" si="17"/>
        <v>32310000</v>
      </c>
      <c r="K33" s="28">
        <f t="shared" si="17"/>
        <v>16551763</v>
      </c>
      <c r="L33" s="27">
        <f t="shared" si="17"/>
        <v>0</v>
      </c>
      <c r="M33" s="28">
        <f t="shared" si="17"/>
        <v>0</v>
      </c>
      <c r="N33" s="27">
        <f t="shared" si="17"/>
        <v>0</v>
      </c>
      <c r="O33" s="28">
        <f t="shared" si="17"/>
        <v>0</v>
      </c>
      <c r="P33" s="27">
        <f>$H33      +$J33      +$L33      +$N33</f>
        <v>49797000</v>
      </c>
      <c r="Q33" s="28">
        <f>$I33      +$K33      +$M33      +$O33</f>
        <v>22323613</v>
      </c>
      <c r="R33" s="29">
        <f>IF(($H33      =0),0,((($J33      -$H33      )/$H33      )*100))</f>
        <v>84.765826042202775</v>
      </c>
      <c r="S33" s="30">
        <f>IF(($I33      =0),0,((($K33      -$I33      )/$I33      )*100))</f>
        <v>186.76703310030581</v>
      </c>
      <c r="T33" s="29">
        <f>IF($E33   =0,0,($P33   /$E33   )*100)</f>
        <v>62.419464012635061</v>
      </c>
      <c r="U33" s="31">
        <f>IF($E33   =0,0,($Q33   /$E33   )*100)</f>
        <v>27.982166762766674</v>
      </c>
      <c r="V33" s="27">
        <f>V32</f>
        <v>0</v>
      </c>
      <c r="W33" s="28">
        <f>W32</f>
        <v>0</v>
      </c>
    </row>
    <row r="34" spans="1:23" ht="12.95" customHeight="1" x14ac:dyDescent="0.25">
      <c r="A34" s="11" t="s">
        <v>57</v>
      </c>
      <c r="B34" s="32" t="s">
        <v>1</v>
      </c>
      <c r="C34" s="32"/>
      <c r="D34" s="32"/>
      <c r="E34" s="32"/>
      <c r="F34" s="33"/>
      <c r="G34" s="34"/>
      <c r="H34" s="33"/>
      <c r="I34" s="34"/>
      <c r="J34" s="33"/>
      <c r="K34" s="34"/>
      <c r="L34" s="33"/>
      <c r="M34" s="34"/>
      <c r="N34" s="33"/>
      <c r="O34" s="34"/>
      <c r="P34" s="33"/>
      <c r="Q34" s="34"/>
      <c r="R34" s="15"/>
      <c r="S34" s="16"/>
      <c r="T34" s="15"/>
      <c r="U34" s="17"/>
      <c r="V34" s="33"/>
      <c r="W34" s="34"/>
    </row>
    <row r="35" spans="1:23" ht="12.95" customHeight="1" x14ac:dyDescent="0.25">
      <c r="A35" s="18" t="s">
        <v>58</v>
      </c>
      <c r="B35" s="19">
        <v>298164000</v>
      </c>
      <c r="C35" s="19">
        <v>0</v>
      </c>
      <c r="D35" s="19"/>
      <c r="E35" s="19">
        <f t="shared" ref="E35:E40" si="18">$B35      +$C35      +$D35</f>
        <v>298164000</v>
      </c>
      <c r="F35" s="20">
        <v>298164000</v>
      </c>
      <c r="G35" s="21">
        <v>235164000</v>
      </c>
      <c r="H35" s="20">
        <v>1017000</v>
      </c>
      <c r="I35" s="21">
        <v>10008022</v>
      </c>
      <c r="J35" s="20">
        <v>33856000</v>
      </c>
      <c r="K35" s="21">
        <v>4777068</v>
      </c>
      <c r="L35" s="20"/>
      <c r="M35" s="21"/>
      <c r="N35" s="20"/>
      <c r="O35" s="21"/>
      <c r="P35" s="20">
        <f t="shared" ref="P35:P40" si="19">$H35      +$J35      +$L35      +$N35</f>
        <v>34873000</v>
      </c>
      <c r="Q35" s="21">
        <f t="shared" ref="Q35:Q40" si="20">$I35      +$K35      +$M35      +$O35</f>
        <v>14785090</v>
      </c>
      <c r="R35" s="22">
        <f t="shared" ref="R35:R40" si="21">IF(($H35      =0),0,((($J35      -$H35      )/$H35      )*100))</f>
        <v>3229.0068829891839</v>
      </c>
      <c r="S35" s="23">
        <f t="shared" ref="S35:S40" si="22">IF(($I35      =0),0,((($K35      -$I35      )/$I35      )*100))</f>
        <v>-52.26761092251796</v>
      </c>
      <c r="T35" s="22">
        <f t="shared" ref="T35:T39" si="23">IF(($E35      =0),0,(($P35      /$E35      )*100))</f>
        <v>11.695912316711608</v>
      </c>
      <c r="U35" s="24">
        <f t="shared" ref="U35:U39" si="24">IF(($E35      =0),0,(($Q35      /$E35      )*100))</f>
        <v>4.9587106424652205</v>
      </c>
      <c r="V35" s="20">
        <v>0</v>
      </c>
      <c r="W35" s="21">
        <v>0</v>
      </c>
    </row>
    <row r="36" spans="1:23" ht="12.95" customHeight="1" x14ac:dyDescent="0.25">
      <c r="A36" s="18" t="s">
        <v>59</v>
      </c>
      <c r="B36" s="19">
        <v>431289000</v>
      </c>
      <c r="C36" s="19">
        <v>0</v>
      </c>
      <c r="D36" s="19"/>
      <c r="E36" s="19">
        <f t="shared" si="18"/>
        <v>431289000</v>
      </c>
      <c r="F36" s="20">
        <v>431289000</v>
      </c>
      <c r="G36" s="21">
        <v>0</v>
      </c>
      <c r="H36" s="20"/>
      <c r="I36" s="21"/>
      <c r="J36" s="20"/>
      <c r="K36" s="21"/>
      <c r="L36" s="20"/>
      <c r="M36" s="21"/>
      <c r="N36" s="20"/>
      <c r="O36" s="21"/>
      <c r="P36" s="20">
        <f t="shared" si="19"/>
        <v>0</v>
      </c>
      <c r="Q36" s="21">
        <f t="shared" si="20"/>
        <v>0</v>
      </c>
      <c r="R36" s="22">
        <f t="shared" si="21"/>
        <v>0</v>
      </c>
      <c r="S36" s="23">
        <f t="shared" si="22"/>
        <v>0</v>
      </c>
      <c r="T36" s="22">
        <f t="shared" si="23"/>
        <v>0</v>
      </c>
      <c r="U36" s="24">
        <f t="shared" si="24"/>
        <v>0</v>
      </c>
      <c r="V36" s="20">
        <v>0</v>
      </c>
      <c r="W36" s="21">
        <v>0</v>
      </c>
    </row>
    <row r="37" spans="1:23" ht="12.95" customHeight="1" x14ac:dyDescent="0.25">
      <c r="A37" s="18" t="s">
        <v>60</v>
      </c>
      <c r="B37" s="19">
        <v>0</v>
      </c>
      <c r="C37" s="19">
        <v>0</v>
      </c>
      <c r="D37" s="19"/>
      <c r="E37" s="19">
        <f t="shared" si="18"/>
        <v>0</v>
      </c>
      <c r="F37" s="20">
        <v>0</v>
      </c>
      <c r="G37" s="21">
        <v>0</v>
      </c>
      <c r="H37" s="20"/>
      <c r="I37" s="21"/>
      <c r="J37" s="20"/>
      <c r="K37" s="21"/>
      <c r="L37" s="20"/>
      <c r="M37" s="21"/>
      <c r="N37" s="20"/>
      <c r="O37" s="21"/>
      <c r="P37" s="20">
        <f t="shared" si="19"/>
        <v>0</v>
      </c>
      <c r="Q37" s="21">
        <f t="shared" si="20"/>
        <v>0</v>
      </c>
      <c r="R37" s="22">
        <f t="shared" si="21"/>
        <v>0</v>
      </c>
      <c r="S37" s="23">
        <f t="shared" si="22"/>
        <v>0</v>
      </c>
      <c r="T37" s="22">
        <f t="shared" si="23"/>
        <v>0</v>
      </c>
      <c r="U37" s="24">
        <f t="shared" si="24"/>
        <v>0</v>
      </c>
      <c r="V37" s="20">
        <v>0</v>
      </c>
      <c r="W37" s="21" t="s">
        <v>1</v>
      </c>
    </row>
    <row r="38" spans="1:23" ht="12.95" customHeight="1" x14ac:dyDescent="0.25">
      <c r="A38" s="18" t="s">
        <v>61</v>
      </c>
      <c r="B38" s="19">
        <v>20015000</v>
      </c>
      <c r="C38" s="19">
        <v>0</v>
      </c>
      <c r="D38" s="19"/>
      <c r="E38" s="19">
        <f t="shared" si="18"/>
        <v>20015000</v>
      </c>
      <c r="F38" s="20">
        <v>20015000</v>
      </c>
      <c r="G38" s="21">
        <v>13515000</v>
      </c>
      <c r="H38" s="20"/>
      <c r="I38" s="21">
        <v>-869565</v>
      </c>
      <c r="J38" s="20">
        <v>3415000</v>
      </c>
      <c r="K38" s="21">
        <v>4347824</v>
      </c>
      <c r="L38" s="20"/>
      <c r="M38" s="21"/>
      <c r="N38" s="20"/>
      <c r="O38" s="21"/>
      <c r="P38" s="20">
        <f t="shared" si="19"/>
        <v>3415000</v>
      </c>
      <c r="Q38" s="21">
        <f t="shared" si="20"/>
        <v>3478259</v>
      </c>
      <c r="R38" s="22">
        <f t="shared" si="21"/>
        <v>0</v>
      </c>
      <c r="S38" s="23">
        <f t="shared" si="22"/>
        <v>-599.99988499997119</v>
      </c>
      <c r="T38" s="22">
        <f t="shared" si="23"/>
        <v>17.062203347489383</v>
      </c>
      <c r="U38" s="24">
        <f t="shared" si="24"/>
        <v>17.378261304021983</v>
      </c>
      <c r="V38" s="20">
        <v>0</v>
      </c>
      <c r="W38" s="21">
        <v>0</v>
      </c>
    </row>
    <row r="39" spans="1:23" ht="12.95" customHeight="1" x14ac:dyDescent="0.25">
      <c r="A39" s="18" t="s">
        <v>62</v>
      </c>
      <c r="B39" s="19">
        <v>0</v>
      </c>
      <c r="C39" s="19">
        <v>0</v>
      </c>
      <c r="D39" s="19"/>
      <c r="E39" s="19">
        <f t="shared" si="18"/>
        <v>0</v>
      </c>
      <c r="F39" s="20">
        <v>0</v>
      </c>
      <c r="G39" s="21">
        <v>0</v>
      </c>
      <c r="H39" s="20"/>
      <c r="I39" s="21"/>
      <c r="J39" s="20"/>
      <c r="K39" s="21"/>
      <c r="L39" s="20"/>
      <c r="M39" s="21"/>
      <c r="N39" s="20"/>
      <c r="O39" s="21"/>
      <c r="P39" s="20">
        <f t="shared" si="19"/>
        <v>0</v>
      </c>
      <c r="Q39" s="21">
        <f t="shared" si="20"/>
        <v>0</v>
      </c>
      <c r="R39" s="22">
        <f t="shared" si="21"/>
        <v>0</v>
      </c>
      <c r="S39" s="23">
        <f t="shared" si="22"/>
        <v>0</v>
      </c>
      <c r="T39" s="22">
        <f t="shared" si="23"/>
        <v>0</v>
      </c>
      <c r="U39" s="24">
        <f t="shared" si="24"/>
        <v>0</v>
      </c>
      <c r="V39" s="20">
        <v>0</v>
      </c>
      <c r="W39" s="21" t="s">
        <v>1</v>
      </c>
    </row>
    <row r="40" spans="1:23" ht="12.95" customHeight="1" x14ac:dyDescent="0.25">
      <c r="A40" s="25" t="s">
        <v>42</v>
      </c>
      <c r="B40" s="26">
        <f>SUM(B35:B39)</f>
        <v>749468000</v>
      </c>
      <c r="C40" s="26">
        <f>SUM(C35:C39)</f>
        <v>0</v>
      </c>
      <c r="D40" s="26"/>
      <c r="E40" s="26">
        <f t="shared" si="18"/>
        <v>749468000</v>
      </c>
      <c r="F40" s="27">
        <f t="shared" ref="F40:O40" si="25">SUM(F35:F39)</f>
        <v>749468000</v>
      </c>
      <c r="G40" s="28">
        <f t="shared" si="25"/>
        <v>248679000</v>
      </c>
      <c r="H40" s="27">
        <f t="shared" si="25"/>
        <v>1017000</v>
      </c>
      <c r="I40" s="28">
        <f t="shared" si="25"/>
        <v>9138457</v>
      </c>
      <c r="J40" s="27">
        <f t="shared" si="25"/>
        <v>37271000</v>
      </c>
      <c r="K40" s="28">
        <f t="shared" si="25"/>
        <v>9124892</v>
      </c>
      <c r="L40" s="27">
        <f t="shared" si="25"/>
        <v>0</v>
      </c>
      <c r="M40" s="28">
        <f t="shared" si="25"/>
        <v>0</v>
      </c>
      <c r="N40" s="27">
        <f t="shared" si="25"/>
        <v>0</v>
      </c>
      <c r="O40" s="28">
        <f t="shared" si="25"/>
        <v>0</v>
      </c>
      <c r="P40" s="27">
        <f t="shared" si="19"/>
        <v>38288000</v>
      </c>
      <c r="Q40" s="28">
        <f t="shared" si="20"/>
        <v>18263349</v>
      </c>
      <c r="R40" s="29">
        <f t="shared" si="21"/>
        <v>3564.7984267453294</v>
      </c>
      <c r="S40" s="30">
        <f t="shared" si="22"/>
        <v>-0.1484386259080718</v>
      </c>
      <c r="T40" s="29">
        <f>IF((+$E35+$E38) =0,0,(P40   /(+$E35+$E38) )*100)</f>
        <v>12.033478010805238</v>
      </c>
      <c r="U40" s="31">
        <f>IF((+$E35+$E38) =0,0,(Q40   /(+$E35+$E38) )*100)</f>
        <v>5.7399605253646531</v>
      </c>
      <c r="V40" s="27">
        <f>SUM(V35:V39)</f>
        <v>0</v>
      </c>
      <c r="W40" s="28">
        <f>SUM(W35:W39)</f>
        <v>0</v>
      </c>
    </row>
    <row r="41" spans="1:23" ht="12.95" customHeight="1" x14ac:dyDescent="0.25">
      <c r="A41" s="11" t="s">
        <v>63</v>
      </c>
      <c r="B41" s="32" t="s">
        <v>1</v>
      </c>
      <c r="C41" s="32"/>
      <c r="D41" s="32"/>
      <c r="E41" s="32"/>
      <c r="F41" s="33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15"/>
      <c r="S41" s="16"/>
      <c r="T41" s="15"/>
      <c r="U41" s="17"/>
      <c r="V41" s="33"/>
      <c r="W41" s="34"/>
    </row>
    <row r="42" spans="1:23" ht="12.95" customHeight="1" x14ac:dyDescent="0.25">
      <c r="A42" s="18" t="s">
        <v>64</v>
      </c>
      <c r="B42" s="19">
        <v>0</v>
      </c>
      <c r="C42" s="19">
        <v>0</v>
      </c>
      <c r="D42" s="19"/>
      <c r="E42" s="19">
        <f t="shared" ref="E42:E53" si="26">$B42      +$C42      +$D42</f>
        <v>0</v>
      </c>
      <c r="F42" s="20">
        <v>0</v>
      </c>
      <c r="G42" s="21">
        <v>0</v>
      </c>
      <c r="H42" s="20"/>
      <c r="I42" s="21"/>
      <c r="J42" s="20"/>
      <c r="K42" s="21"/>
      <c r="L42" s="20"/>
      <c r="M42" s="21"/>
      <c r="N42" s="20"/>
      <c r="O42" s="21"/>
      <c r="P42" s="20">
        <f t="shared" ref="P42:P53" si="27">$H42      +$J42      +$L42      +$N42</f>
        <v>0</v>
      </c>
      <c r="Q42" s="21">
        <f t="shared" ref="Q42:Q53" si="28">$I42      +$K42      +$M42      +$O42</f>
        <v>0</v>
      </c>
      <c r="R42" s="22">
        <f t="shared" ref="R42:R53" si="29">IF(($H42      =0),0,((($J42      -$H42      )/$H42      )*100))</f>
        <v>0</v>
      </c>
      <c r="S42" s="23">
        <f t="shared" ref="S42:S53" si="30">IF(($I42      =0),0,((($K42      -$I42      )/$I42      )*100))</f>
        <v>0</v>
      </c>
      <c r="T42" s="22">
        <f t="shared" ref="T42:T52" si="31">IF(($E42      =0),0,(($P42      /$E42      )*100))</f>
        <v>0</v>
      </c>
      <c r="U42" s="24">
        <f t="shared" ref="U42:U52" si="32">IF(($E42      =0),0,(($Q42      /$E42      )*100))</f>
        <v>0</v>
      </c>
      <c r="V42" s="20">
        <v>0</v>
      </c>
      <c r="W42" s="21" t="s">
        <v>1</v>
      </c>
    </row>
    <row r="43" spans="1:23" ht="12.95" customHeight="1" x14ac:dyDescent="0.25">
      <c r="A43" s="18" t="s">
        <v>65</v>
      </c>
      <c r="B43" s="19">
        <v>218806000</v>
      </c>
      <c r="C43" s="19">
        <v>0</v>
      </c>
      <c r="D43" s="19"/>
      <c r="E43" s="19">
        <f t="shared" si="26"/>
        <v>218806000</v>
      </c>
      <c r="F43" s="20">
        <v>218806000</v>
      </c>
      <c r="G43" s="21">
        <v>120000000</v>
      </c>
      <c r="H43" s="20"/>
      <c r="I43" s="21">
        <v>41713697</v>
      </c>
      <c r="J43" s="20">
        <v>15532000</v>
      </c>
      <c r="K43" s="21">
        <v>63977836</v>
      </c>
      <c r="L43" s="20"/>
      <c r="M43" s="21"/>
      <c r="N43" s="20"/>
      <c r="O43" s="21"/>
      <c r="P43" s="20">
        <f t="shared" si="27"/>
        <v>15532000</v>
      </c>
      <c r="Q43" s="21">
        <f t="shared" si="28"/>
        <v>105691533</v>
      </c>
      <c r="R43" s="22">
        <f t="shared" si="29"/>
        <v>0</v>
      </c>
      <c r="S43" s="23">
        <f t="shared" si="30"/>
        <v>53.373689222511253</v>
      </c>
      <c r="T43" s="22">
        <f t="shared" si="31"/>
        <v>7.0985256345804046</v>
      </c>
      <c r="U43" s="24">
        <f t="shared" si="32"/>
        <v>48.303763607944937</v>
      </c>
      <c r="V43" s="20">
        <v>0</v>
      </c>
      <c r="W43" s="21">
        <v>0</v>
      </c>
    </row>
    <row r="44" spans="1:23" ht="12.95" customHeight="1" x14ac:dyDescent="0.25">
      <c r="A44" s="18" t="s">
        <v>66</v>
      </c>
      <c r="B44" s="19">
        <v>787797000</v>
      </c>
      <c r="C44" s="19">
        <v>0</v>
      </c>
      <c r="D44" s="19"/>
      <c r="E44" s="19">
        <f t="shared" si="26"/>
        <v>787797000</v>
      </c>
      <c r="F44" s="20">
        <v>787797000</v>
      </c>
      <c r="G44" s="21">
        <v>0</v>
      </c>
      <c r="H44" s="20"/>
      <c r="I44" s="21"/>
      <c r="J44" s="20"/>
      <c r="K44" s="21"/>
      <c r="L44" s="20"/>
      <c r="M44" s="21"/>
      <c r="N44" s="20"/>
      <c r="O44" s="21"/>
      <c r="P44" s="20">
        <f t="shared" si="27"/>
        <v>0</v>
      </c>
      <c r="Q44" s="21">
        <f t="shared" si="28"/>
        <v>0</v>
      </c>
      <c r="R44" s="22">
        <f t="shared" si="29"/>
        <v>0</v>
      </c>
      <c r="S44" s="23">
        <f t="shared" si="30"/>
        <v>0</v>
      </c>
      <c r="T44" s="22">
        <f t="shared" si="31"/>
        <v>0</v>
      </c>
      <c r="U44" s="24">
        <f t="shared" si="32"/>
        <v>0</v>
      </c>
      <c r="V44" s="20">
        <v>0</v>
      </c>
      <c r="W44" s="21">
        <v>0</v>
      </c>
    </row>
    <row r="45" spans="1:23" ht="12.95" customHeight="1" x14ac:dyDescent="0.25">
      <c r="A45" s="18" t="s">
        <v>67</v>
      </c>
      <c r="B45" s="19">
        <v>0</v>
      </c>
      <c r="C45" s="19">
        <v>0</v>
      </c>
      <c r="D45" s="19"/>
      <c r="E45" s="19">
        <f t="shared" si="26"/>
        <v>0</v>
      </c>
      <c r="F45" s="20">
        <v>0</v>
      </c>
      <c r="G45" s="21">
        <v>0</v>
      </c>
      <c r="H45" s="20"/>
      <c r="I45" s="21"/>
      <c r="J45" s="20"/>
      <c r="K45" s="21"/>
      <c r="L45" s="20"/>
      <c r="M45" s="21"/>
      <c r="N45" s="20"/>
      <c r="O45" s="21"/>
      <c r="P45" s="20">
        <f t="shared" si="27"/>
        <v>0</v>
      </c>
      <c r="Q45" s="21">
        <f t="shared" si="28"/>
        <v>0</v>
      </c>
      <c r="R45" s="22">
        <f t="shared" si="29"/>
        <v>0</v>
      </c>
      <c r="S45" s="23">
        <f t="shared" si="30"/>
        <v>0</v>
      </c>
      <c r="T45" s="22">
        <f t="shared" si="31"/>
        <v>0</v>
      </c>
      <c r="U45" s="24">
        <f t="shared" si="32"/>
        <v>0</v>
      </c>
      <c r="V45" s="20">
        <v>0</v>
      </c>
      <c r="W45" s="21" t="s">
        <v>1</v>
      </c>
    </row>
    <row r="46" spans="1:23" ht="12.95" customHeight="1" x14ac:dyDescent="0.25">
      <c r="A46" s="18" t="s">
        <v>68</v>
      </c>
      <c r="B46" s="19">
        <v>0</v>
      </c>
      <c r="C46" s="19">
        <v>0</v>
      </c>
      <c r="D46" s="19"/>
      <c r="E46" s="19">
        <f t="shared" si="26"/>
        <v>0</v>
      </c>
      <c r="F46" s="20">
        <v>0</v>
      </c>
      <c r="G46" s="21">
        <v>0</v>
      </c>
      <c r="H46" s="20"/>
      <c r="I46" s="21"/>
      <c r="J46" s="20"/>
      <c r="K46" s="21"/>
      <c r="L46" s="20"/>
      <c r="M46" s="21"/>
      <c r="N46" s="20"/>
      <c r="O46" s="21"/>
      <c r="P46" s="20">
        <f t="shared" si="27"/>
        <v>0</v>
      </c>
      <c r="Q46" s="21">
        <f t="shared" si="28"/>
        <v>0</v>
      </c>
      <c r="R46" s="22">
        <f t="shared" si="29"/>
        <v>0</v>
      </c>
      <c r="S46" s="23">
        <f t="shared" si="30"/>
        <v>0</v>
      </c>
      <c r="T46" s="22">
        <f t="shared" si="31"/>
        <v>0</v>
      </c>
      <c r="U46" s="24">
        <f t="shared" si="32"/>
        <v>0</v>
      </c>
      <c r="V46" s="20">
        <v>0</v>
      </c>
      <c r="W46" s="21" t="s">
        <v>1</v>
      </c>
    </row>
    <row r="47" spans="1:23" ht="12.95" hidden="1" customHeight="1" x14ac:dyDescent="0.25">
      <c r="A47" s="18" t="s">
        <v>69</v>
      </c>
      <c r="B47" s="19">
        <v>0</v>
      </c>
      <c r="C47" s="19">
        <v>0</v>
      </c>
      <c r="D47" s="19"/>
      <c r="E47" s="19">
        <f t="shared" si="26"/>
        <v>0</v>
      </c>
      <c r="F47" s="20">
        <v>0</v>
      </c>
      <c r="G47" s="21">
        <v>0</v>
      </c>
      <c r="H47" s="20"/>
      <c r="I47" s="21"/>
      <c r="J47" s="20"/>
      <c r="K47" s="21"/>
      <c r="L47" s="20"/>
      <c r="M47" s="21"/>
      <c r="N47" s="20"/>
      <c r="O47" s="21"/>
      <c r="P47" s="20">
        <f t="shared" si="27"/>
        <v>0</v>
      </c>
      <c r="Q47" s="21">
        <f t="shared" si="28"/>
        <v>0</v>
      </c>
      <c r="R47" s="22">
        <f t="shared" si="29"/>
        <v>0</v>
      </c>
      <c r="S47" s="23">
        <f t="shared" si="30"/>
        <v>0</v>
      </c>
      <c r="T47" s="22">
        <f t="shared" si="31"/>
        <v>0</v>
      </c>
      <c r="U47" s="24">
        <f t="shared" si="32"/>
        <v>0</v>
      </c>
      <c r="V47" s="20">
        <v>0</v>
      </c>
      <c r="W47" s="21" t="s">
        <v>1</v>
      </c>
    </row>
    <row r="48" spans="1:23" ht="12.95" customHeight="1" x14ac:dyDescent="0.25">
      <c r="A48" s="18" t="s">
        <v>70</v>
      </c>
      <c r="B48" s="19">
        <v>0</v>
      </c>
      <c r="C48" s="19">
        <v>0</v>
      </c>
      <c r="D48" s="19"/>
      <c r="E48" s="19">
        <f t="shared" si="26"/>
        <v>0</v>
      </c>
      <c r="F48" s="20">
        <v>0</v>
      </c>
      <c r="G48" s="21">
        <v>0</v>
      </c>
      <c r="H48" s="20"/>
      <c r="I48" s="21"/>
      <c r="J48" s="20"/>
      <c r="K48" s="21"/>
      <c r="L48" s="20"/>
      <c r="M48" s="21"/>
      <c r="N48" s="20"/>
      <c r="O48" s="21"/>
      <c r="P48" s="20">
        <f t="shared" si="27"/>
        <v>0</v>
      </c>
      <c r="Q48" s="21">
        <f t="shared" si="28"/>
        <v>0</v>
      </c>
      <c r="R48" s="22">
        <f t="shared" si="29"/>
        <v>0</v>
      </c>
      <c r="S48" s="23">
        <f t="shared" si="30"/>
        <v>0</v>
      </c>
      <c r="T48" s="22">
        <f t="shared" si="31"/>
        <v>0</v>
      </c>
      <c r="U48" s="24">
        <f t="shared" si="32"/>
        <v>0</v>
      </c>
      <c r="V48" s="20">
        <v>0</v>
      </c>
      <c r="W48" s="21" t="s">
        <v>1</v>
      </c>
    </row>
    <row r="49" spans="1:23" ht="12.95" customHeight="1" x14ac:dyDescent="0.25">
      <c r="A49" s="18" t="s">
        <v>71</v>
      </c>
      <c r="B49" s="19">
        <v>0</v>
      </c>
      <c r="C49" s="19">
        <v>0</v>
      </c>
      <c r="D49" s="19"/>
      <c r="E49" s="19">
        <f t="shared" si="26"/>
        <v>0</v>
      </c>
      <c r="F49" s="20">
        <v>0</v>
      </c>
      <c r="G49" s="21">
        <v>0</v>
      </c>
      <c r="H49" s="20"/>
      <c r="I49" s="21"/>
      <c r="J49" s="20"/>
      <c r="K49" s="21"/>
      <c r="L49" s="20"/>
      <c r="M49" s="21"/>
      <c r="N49" s="20"/>
      <c r="O49" s="21"/>
      <c r="P49" s="20">
        <f t="shared" si="27"/>
        <v>0</v>
      </c>
      <c r="Q49" s="21">
        <f t="shared" si="28"/>
        <v>0</v>
      </c>
      <c r="R49" s="22">
        <f t="shared" si="29"/>
        <v>0</v>
      </c>
      <c r="S49" s="23">
        <f t="shared" si="30"/>
        <v>0</v>
      </c>
      <c r="T49" s="22">
        <f t="shared" si="31"/>
        <v>0</v>
      </c>
      <c r="U49" s="24">
        <f t="shared" si="32"/>
        <v>0</v>
      </c>
      <c r="V49" s="20">
        <v>0</v>
      </c>
      <c r="W49" s="21" t="s">
        <v>1</v>
      </c>
    </row>
    <row r="50" spans="1:23" ht="12.95" customHeight="1" x14ac:dyDescent="0.25">
      <c r="A50" s="18" t="s">
        <v>72</v>
      </c>
      <c r="B50" s="19">
        <v>0</v>
      </c>
      <c r="C50" s="19">
        <v>0</v>
      </c>
      <c r="D50" s="19"/>
      <c r="E50" s="19">
        <f t="shared" si="26"/>
        <v>0</v>
      </c>
      <c r="F50" s="20">
        <v>0</v>
      </c>
      <c r="G50" s="21">
        <v>0</v>
      </c>
      <c r="H50" s="20"/>
      <c r="I50" s="21"/>
      <c r="J50" s="20"/>
      <c r="K50" s="21"/>
      <c r="L50" s="20"/>
      <c r="M50" s="21"/>
      <c r="N50" s="20"/>
      <c r="O50" s="21"/>
      <c r="P50" s="20">
        <f t="shared" si="27"/>
        <v>0</v>
      </c>
      <c r="Q50" s="21">
        <f t="shared" si="28"/>
        <v>0</v>
      </c>
      <c r="R50" s="22">
        <f t="shared" si="29"/>
        <v>0</v>
      </c>
      <c r="S50" s="23">
        <f t="shared" si="30"/>
        <v>0</v>
      </c>
      <c r="T50" s="22">
        <f t="shared" si="31"/>
        <v>0</v>
      </c>
      <c r="U50" s="24">
        <f t="shared" si="32"/>
        <v>0</v>
      </c>
      <c r="V50" s="20">
        <v>0</v>
      </c>
      <c r="W50" s="21" t="s">
        <v>1</v>
      </c>
    </row>
    <row r="51" spans="1:23" ht="12.95" customHeight="1" x14ac:dyDescent="0.25">
      <c r="A51" s="18" t="s">
        <v>73</v>
      </c>
      <c r="B51" s="19">
        <v>315449000</v>
      </c>
      <c r="C51" s="19">
        <v>0</v>
      </c>
      <c r="D51" s="19"/>
      <c r="E51" s="19">
        <f t="shared" si="26"/>
        <v>315449000</v>
      </c>
      <c r="F51" s="20">
        <v>315449000</v>
      </c>
      <c r="G51" s="21">
        <v>195449000</v>
      </c>
      <c r="H51" s="20">
        <v>31375000</v>
      </c>
      <c r="I51" s="21">
        <v>70601306</v>
      </c>
      <c r="J51" s="20">
        <v>59369000</v>
      </c>
      <c r="K51" s="21">
        <v>38584946</v>
      </c>
      <c r="L51" s="20"/>
      <c r="M51" s="21"/>
      <c r="N51" s="20"/>
      <c r="O51" s="21"/>
      <c r="P51" s="20">
        <f t="shared" si="27"/>
        <v>90744000</v>
      </c>
      <c r="Q51" s="21">
        <f t="shared" si="28"/>
        <v>109186252</v>
      </c>
      <c r="R51" s="22">
        <f t="shared" si="29"/>
        <v>89.223904382470124</v>
      </c>
      <c r="S51" s="23">
        <f t="shared" si="30"/>
        <v>-45.348112965502366</v>
      </c>
      <c r="T51" s="22">
        <f t="shared" si="31"/>
        <v>28.766615205627531</v>
      </c>
      <c r="U51" s="24">
        <f t="shared" si="32"/>
        <v>34.612965011776865</v>
      </c>
      <c r="V51" s="20">
        <v>0</v>
      </c>
      <c r="W51" s="21">
        <v>0</v>
      </c>
    </row>
    <row r="52" spans="1:23" ht="12.95" customHeight="1" x14ac:dyDescent="0.25">
      <c r="A52" s="18" t="s">
        <v>74</v>
      </c>
      <c r="B52" s="19">
        <v>288402000</v>
      </c>
      <c r="C52" s="19">
        <v>0</v>
      </c>
      <c r="D52" s="19"/>
      <c r="E52" s="19">
        <f t="shared" si="26"/>
        <v>288402000</v>
      </c>
      <c r="F52" s="20">
        <v>288402000</v>
      </c>
      <c r="G52" s="21">
        <v>0</v>
      </c>
      <c r="H52" s="20"/>
      <c r="I52" s="21"/>
      <c r="J52" s="20"/>
      <c r="K52" s="21"/>
      <c r="L52" s="20"/>
      <c r="M52" s="21"/>
      <c r="N52" s="20"/>
      <c r="O52" s="21"/>
      <c r="P52" s="20">
        <f t="shared" si="27"/>
        <v>0</v>
      </c>
      <c r="Q52" s="21">
        <f t="shared" si="28"/>
        <v>0</v>
      </c>
      <c r="R52" s="22">
        <f t="shared" si="29"/>
        <v>0</v>
      </c>
      <c r="S52" s="23">
        <f t="shared" si="30"/>
        <v>0</v>
      </c>
      <c r="T52" s="22">
        <f t="shared" si="31"/>
        <v>0</v>
      </c>
      <c r="U52" s="24">
        <f t="shared" si="32"/>
        <v>0</v>
      </c>
      <c r="V52" s="20">
        <v>0</v>
      </c>
      <c r="W52" s="21">
        <v>0</v>
      </c>
    </row>
    <row r="53" spans="1:23" ht="12.95" customHeight="1" x14ac:dyDescent="0.25">
      <c r="A53" s="25" t="s">
        <v>42</v>
      </c>
      <c r="B53" s="26">
        <f>SUM(B42:B52)</f>
        <v>1610454000</v>
      </c>
      <c r="C53" s="26">
        <f>SUM(C42:C52)</f>
        <v>0</v>
      </c>
      <c r="D53" s="26"/>
      <c r="E53" s="26">
        <f t="shared" si="26"/>
        <v>1610454000</v>
      </c>
      <c r="F53" s="27">
        <f t="shared" ref="F53:O53" si="33">SUM(F42:F52)</f>
        <v>1610454000</v>
      </c>
      <c r="G53" s="28">
        <f t="shared" si="33"/>
        <v>315449000</v>
      </c>
      <c r="H53" s="27">
        <f t="shared" si="33"/>
        <v>31375000</v>
      </c>
      <c r="I53" s="28">
        <f t="shared" si="33"/>
        <v>112315003</v>
      </c>
      <c r="J53" s="27">
        <f t="shared" si="33"/>
        <v>74901000</v>
      </c>
      <c r="K53" s="28">
        <f t="shared" si="33"/>
        <v>102562782</v>
      </c>
      <c r="L53" s="27">
        <f t="shared" si="33"/>
        <v>0</v>
      </c>
      <c r="M53" s="28">
        <f t="shared" si="33"/>
        <v>0</v>
      </c>
      <c r="N53" s="27">
        <f t="shared" si="33"/>
        <v>0</v>
      </c>
      <c r="O53" s="28">
        <f t="shared" si="33"/>
        <v>0</v>
      </c>
      <c r="P53" s="27">
        <f t="shared" si="27"/>
        <v>106276000</v>
      </c>
      <c r="Q53" s="28">
        <f t="shared" si="28"/>
        <v>214877785</v>
      </c>
      <c r="R53" s="29">
        <f t="shared" si="29"/>
        <v>138.72828685258963</v>
      </c>
      <c r="S53" s="30">
        <f t="shared" si="30"/>
        <v>-8.6829192356429878</v>
      </c>
      <c r="T53" s="29">
        <f>IF((+$E43+$E45+$E47+$E48+$E51) =0,0,(P53   /(+$E43+$E45+$E47+$E48+$E51) )*100)</f>
        <v>19.892373492059036</v>
      </c>
      <c r="U53" s="31">
        <f>IF((+$E43+$E45+$E47+$E48+$E51) =0,0,(Q53   /(+$E43+$E45+$E47+$E48+$E51) )*100)</f>
        <v>40.220079362851074</v>
      </c>
      <c r="V53" s="27">
        <f>SUM(V42:V52)</f>
        <v>0</v>
      </c>
      <c r="W53" s="28">
        <f>SUM(W42:W52)</f>
        <v>0</v>
      </c>
    </row>
    <row r="54" spans="1:23" ht="12.95" customHeight="1" x14ac:dyDescent="0.25">
      <c r="A54" s="11" t="s">
        <v>75</v>
      </c>
      <c r="B54" s="32" t="s">
        <v>1</v>
      </c>
      <c r="C54" s="32"/>
      <c r="D54" s="32"/>
      <c r="E54" s="32"/>
      <c r="F54" s="33"/>
      <c r="G54" s="34"/>
      <c r="H54" s="33"/>
      <c r="I54" s="34"/>
      <c r="J54" s="33"/>
      <c r="K54" s="34"/>
      <c r="L54" s="33"/>
      <c r="M54" s="34"/>
      <c r="N54" s="33"/>
      <c r="O54" s="34"/>
      <c r="P54" s="33"/>
      <c r="Q54" s="34"/>
      <c r="R54" s="15"/>
      <c r="S54" s="16"/>
      <c r="T54" s="15"/>
      <c r="U54" s="17"/>
      <c r="V54" s="33"/>
      <c r="W54" s="34"/>
    </row>
    <row r="55" spans="1:23" ht="12.95" customHeight="1" x14ac:dyDescent="0.25">
      <c r="A55" s="35" t="s">
        <v>76</v>
      </c>
      <c r="B55" s="19">
        <v>0</v>
      </c>
      <c r="C55" s="19">
        <v>0</v>
      </c>
      <c r="D55" s="19"/>
      <c r="E55" s="19">
        <f>$B55      +$C55      +$D55</f>
        <v>0</v>
      </c>
      <c r="F55" s="20">
        <v>0</v>
      </c>
      <c r="G55" s="21">
        <v>0</v>
      </c>
      <c r="H55" s="20"/>
      <c r="I55" s="21"/>
      <c r="J55" s="20"/>
      <c r="K55" s="21"/>
      <c r="L55" s="20"/>
      <c r="M55" s="21"/>
      <c r="N55" s="20"/>
      <c r="O55" s="21"/>
      <c r="P55" s="20">
        <f>$H55      +$J55      +$L55      +$N55</f>
        <v>0</v>
      </c>
      <c r="Q55" s="21">
        <f>$I55      +$K55      +$M55      +$O55</f>
        <v>0</v>
      </c>
      <c r="R55" s="22">
        <f>IF(($H55      =0),0,((($J55      -$H55      )/$H55      )*100))</f>
        <v>0</v>
      </c>
      <c r="S55" s="23">
        <f>IF(($I55      =0),0,((($K55      -$I55      )/$I55      )*100))</f>
        <v>0</v>
      </c>
      <c r="T55" s="22">
        <f>IF(($E55      =0),0,(($P55      /$E55      )*100))</f>
        <v>0</v>
      </c>
      <c r="U55" s="24">
        <f>IF(($E55      =0),0,(($Q55      /$E55      )*100))</f>
        <v>0</v>
      </c>
      <c r="V55" s="20">
        <v>0</v>
      </c>
      <c r="W55" s="21" t="s">
        <v>1</v>
      </c>
    </row>
    <row r="56" spans="1:23" ht="12.95" customHeight="1" x14ac:dyDescent="0.25">
      <c r="A56" s="35" t="s">
        <v>77</v>
      </c>
      <c r="B56" s="19">
        <v>0</v>
      </c>
      <c r="C56" s="19">
        <v>0</v>
      </c>
      <c r="D56" s="19"/>
      <c r="E56" s="19">
        <f>$B56      +$C56      +$D56</f>
        <v>0</v>
      </c>
      <c r="F56" s="20">
        <v>0</v>
      </c>
      <c r="G56" s="21">
        <v>0</v>
      </c>
      <c r="H56" s="20"/>
      <c r="I56" s="21"/>
      <c r="J56" s="20"/>
      <c r="K56" s="21"/>
      <c r="L56" s="20"/>
      <c r="M56" s="21"/>
      <c r="N56" s="20"/>
      <c r="O56" s="21"/>
      <c r="P56" s="20">
        <f>$H56      +$J56      +$L56      +$N56</f>
        <v>0</v>
      </c>
      <c r="Q56" s="21">
        <f>$I56      +$K56      +$M56      +$O56</f>
        <v>0</v>
      </c>
      <c r="R56" s="22">
        <f>IF(($H56      =0),0,((($J56      -$H56      )/$H56      )*100))</f>
        <v>0</v>
      </c>
      <c r="S56" s="23">
        <f>IF(($I56      =0),0,((($K56      -$I56      )/$I56      )*100))</f>
        <v>0</v>
      </c>
      <c r="T56" s="22">
        <f>IF(($E56      =0),0,(($P56      /$E56      )*100))</f>
        <v>0</v>
      </c>
      <c r="U56" s="24">
        <f>IF(($E56      =0),0,(($Q56      /$E56      )*100))</f>
        <v>0</v>
      </c>
      <c r="V56" s="20">
        <v>0</v>
      </c>
      <c r="W56" s="21" t="s">
        <v>1</v>
      </c>
    </row>
    <row r="57" spans="1:23" ht="12.95" hidden="1" customHeight="1" x14ac:dyDescent="0.25">
      <c r="A57" s="35" t="s">
        <v>78</v>
      </c>
      <c r="B57" s="19">
        <v>0</v>
      </c>
      <c r="C57" s="19">
        <v>0</v>
      </c>
      <c r="D57" s="19"/>
      <c r="E57" s="19">
        <f>$B57      +$C57      +$D57</f>
        <v>0</v>
      </c>
      <c r="F57" s="20">
        <v>0</v>
      </c>
      <c r="G57" s="21">
        <v>0</v>
      </c>
      <c r="H57" s="20"/>
      <c r="I57" s="21"/>
      <c r="J57" s="20"/>
      <c r="K57" s="21"/>
      <c r="L57" s="20"/>
      <c r="M57" s="21"/>
      <c r="N57" s="20"/>
      <c r="O57" s="21"/>
      <c r="P57" s="20">
        <f>$H57      +$J57      +$L57      +$N57</f>
        <v>0</v>
      </c>
      <c r="Q57" s="21">
        <f>$I57      +$K57      +$M57      +$O57</f>
        <v>0</v>
      </c>
      <c r="R57" s="22">
        <f>IF(($H57      =0),0,((($J57      -$H57      )/$H57      )*100))</f>
        <v>0</v>
      </c>
      <c r="S57" s="23">
        <f>IF(($I57      =0),0,((($K57      -$I57      )/$I57      )*100))</f>
        <v>0</v>
      </c>
      <c r="T57" s="22">
        <f>IF(($E57      =0),0,(($P57      /$E57      )*100))</f>
        <v>0</v>
      </c>
      <c r="U57" s="24">
        <f>IF(($E57      =0),0,(($Q57      /$E57      )*100))</f>
        <v>0</v>
      </c>
      <c r="V57" s="20">
        <v>0</v>
      </c>
      <c r="W57" s="21" t="s">
        <v>1</v>
      </c>
    </row>
    <row r="58" spans="1:23" ht="12.95" hidden="1" customHeight="1" x14ac:dyDescent="0.25">
      <c r="A58" s="18" t="s">
        <v>79</v>
      </c>
      <c r="B58" s="19">
        <v>0</v>
      </c>
      <c r="C58" s="19">
        <v>0</v>
      </c>
      <c r="D58" s="19"/>
      <c r="E58" s="19">
        <f>$B58      +$C58      +$D58</f>
        <v>0</v>
      </c>
      <c r="F58" s="20">
        <v>0</v>
      </c>
      <c r="G58" s="21">
        <v>0</v>
      </c>
      <c r="H58" s="20"/>
      <c r="I58" s="21"/>
      <c r="J58" s="20"/>
      <c r="K58" s="21"/>
      <c r="L58" s="20"/>
      <c r="M58" s="21"/>
      <c r="N58" s="20"/>
      <c r="O58" s="21"/>
      <c r="P58" s="20">
        <f>$H58      +$J58      +$L58      +$N58</f>
        <v>0</v>
      </c>
      <c r="Q58" s="21">
        <f>$I58      +$K58      +$M58      +$O58</f>
        <v>0</v>
      </c>
      <c r="R58" s="22">
        <f>IF(($H58      =0),0,((($J58      -$H58      )/$H58      )*100))</f>
        <v>0</v>
      </c>
      <c r="S58" s="23">
        <f>IF(($I58      =0),0,((($K58      -$I58      )/$I58      )*100))</f>
        <v>0</v>
      </c>
      <c r="T58" s="22">
        <f>IF(($E58      =0),0,(($P58      /$E58      )*100))</f>
        <v>0</v>
      </c>
      <c r="U58" s="24">
        <f>IF(($E58      =0),0,(($Q58      /$E58      )*100))</f>
        <v>0</v>
      </c>
      <c r="V58" s="20">
        <v>0</v>
      </c>
      <c r="W58" s="21" t="s">
        <v>1</v>
      </c>
    </row>
    <row r="59" spans="1:23" ht="12.95" customHeight="1" x14ac:dyDescent="0.25">
      <c r="A59" s="36" t="s">
        <v>42</v>
      </c>
      <c r="B59" s="37">
        <f>SUM(B55:B58)</f>
        <v>0</v>
      </c>
      <c r="C59" s="37">
        <f>SUM(C55:C58)</f>
        <v>0</v>
      </c>
      <c r="D59" s="37"/>
      <c r="E59" s="37">
        <f>$B59      +$C59      +$D59</f>
        <v>0</v>
      </c>
      <c r="F59" s="38">
        <f t="shared" ref="F59:O59" si="34">SUM(F55:F58)</f>
        <v>0</v>
      </c>
      <c r="G59" s="39">
        <f t="shared" si="34"/>
        <v>0</v>
      </c>
      <c r="H59" s="38">
        <f t="shared" si="34"/>
        <v>0</v>
      </c>
      <c r="I59" s="39">
        <f t="shared" si="34"/>
        <v>0</v>
      </c>
      <c r="J59" s="38">
        <f t="shared" si="34"/>
        <v>0</v>
      </c>
      <c r="K59" s="39">
        <f t="shared" si="34"/>
        <v>0</v>
      </c>
      <c r="L59" s="38">
        <f t="shared" si="34"/>
        <v>0</v>
      </c>
      <c r="M59" s="39">
        <f t="shared" si="34"/>
        <v>0</v>
      </c>
      <c r="N59" s="38">
        <f t="shared" si="34"/>
        <v>0</v>
      </c>
      <c r="O59" s="39">
        <f t="shared" si="34"/>
        <v>0</v>
      </c>
      <c r="P59" s="38">
        <f>$H59      +$J59      +$L59      +$N59</f>
        <v>0</v>
      </c>
      <c r="Q59" s="39">
        <f>$I59      +$K59      +$M59      +$O59</f>
        <v>0</v>
      </c>
      <c r="R59" s="40">
        <f>IF(($H59      =0),0,((($J59      -$H59      )/$H59      )*100))</f>
        <v>0</v>
      </c>
      <c r="S59" s="41">
        <f>IF(($I59      =0),0,((($K59      -$I59      )/$I59      )*100))</f>
        <v>0</v>
      </c>
      <c r="T59" s="40">
        <f>IF($E59   =0,0,($P59   /$E59   )*100)</f>
        <v>0</v>
      </c>
      <c r="U59" s="42">
        <f>IF($E59   =0,0,($Q59   /$E59   )*100)</f>
        <v>0</v>
      </c>
      <c r="V59" s="38">
        <f>SUM(V55:V58)</f>
        <v>0</v>
      </c>
      <c r="W59" s="39" t="s">
        <v>1</v>
      </c>
    </row>
    <row r="60" spans="1:23" ht="12.95" customHeight="1" x14ac:dyDescent="0.25">
      <c r="A60" s="11" t="s">
        <v>80</v>
      </c>
      <c r="B60" s="32" t="s">
        <v>1</v>
      </c>
      <c r="C60" s="32"/>
      <c r="D60" s="32"/>
      <c r="E60" s="32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15"/>
      <c r="S60" s="16"/>
      <c r="T60" s="15"/>
      <c r="U60" s="17"/>
      <c r="V60" s="33"/>
      <c r="W60" s="34"/>
    </row>
    <row r="61" spans="1:23" ht="12.95" customHeight="1" x14ac:dyDescent="0.25">
      <c r="A61" s="18" t="s">
        <v>81</v>
      </c>
      <c r="B61" s="19">
        <v>0</v>
      </c>
      <c r="C61" s="19">
        <v>0</v>
      </c>
      <c r="D61" s="19"/>
      <c r="E61" s="19">
        <f t="shared" ref="E61:E67" si="35">$B61      +$C61      +$D61</f>
        <v>0</v>
      </c>
      <c r="F61" s="20">
        <v>0</v>
      </c>
      <c r="G61" s="21">
        <v>0</v>
      </c>
      <c r="H61" s="20"/>
      <c r="I61" s="21"/>
      <c r="J61" s="20"/>
      <c r="K61" s="21"/>
      <c r="L61" s="20"/>
      <c r="M61" s="21"/>
      <c r="N61" s="20"/>
      <c r="O61" s="21"/>
      <c r="P61" s="20">
        <f t="shared" ref="P61:P67" si="36">$H61      +$J61      +$L61      +$N61</f>
        <v>0</v>
      </c>
      <c r="Q61" s="21">
        <f t="shared" ref="Q61:Q67" si="37">$I61      +$K61      +$M61      +$O61</f>
        <v>0</v>
      </c>
      <c r="R61" s="22">
        <f t="shared" ref="R61:R67" si="38">IF(($H61      =0),0,((($J61      -$H61      )/$H61      )*100))</f>
        <v>0</v>
      </c>
      <c r="S61" s="23">
        <f t="shared" ref="S61:S67" si="39">IF(($I61      =0),0,((($K61      -$I61      )/$I61      )*100))</f>
        <v>0</v>
      </c>
      <c r="T61" s="22">
        <f t="shared" ref="T61:T65" si="40">IF(($E61      =0),0,(($P61      /$E61      )*100))</f>
        <v>0</v>
      </c>
      <c r="U61" s="24">
        <f t="shared" ref="U61:U65" si="41">IF(($E61      =0),0,(($Q61      /$E61      )*100))</f>
        <v>0</v>
      </c>
      <c r="V61" s="20">
        <v>0</v>
      </c>
      <c r="W61" s="21" t="s">
        <v>1</v>
      </c>
    </row>
    <row r="62" spans="1:23" ht="12.95" customHeight="1" x14ac:dyDescent="0.25">
      <c r="A62" s="18" t="s">
        <v>82</v>
      </c>
      <c r="B62" s="19">
        <v>0</v>
      </c>
      <c r="C62" s="19">
        <v>0</v>
      </c>
      <c r="D62" s="19"/>
      <c r="E62" s="19">
        <f t="shared" si="35"/>
        <v>0</v>
      </c>
      <c r="F62" s="20">
        <v>0</v>
      </c>
      <c r="G62" s="21">
        <v>0</v>
      </c>
      <c r="H62" s="20"/>
      <c r="I62" s="21"/>
      <c r="J62" s="20"/>
      <c r="K62" s="21"/>
      <c r="L62" s="20"/>
      <c r="M62" s="21"/>
      <c r="N62" s="20"/>
      <c r="O62" s="21"/>
      <c r="P62" s="20">
        <f t="shared" si="36"/>
        <v>0</v>
      </c>
      <c r="Q62" s="21">
        <f t="shared" si="37"/>
        <v>0</v>
      </c>
      <c r="R62" s="22">
        <f t="shared" si="38"/>
        <v>0</v>
      </c>
      <c r="S62" s="23">
        <f t="shared" si="39"/>
        <v>0</v>
      </c>
      <c r="T62" s="22">
        <f t="shared" si="40"/>
        <v>0</v>
      </c>
      <c r="U62" s="24">
        <f t="shared" si="41"/>
        <v>0</v>
      </c>
      <c r="V62" s="20">
        <v>0</v>
      </c>
      <c r="W62" s="21" t="s">
        <v>1</v>
      </c>
    </row>
    <row r="63" spans="1:23" ht="12.95" customHeight="1" x14ac:dyDescent="0.25">
      <c r="A63" s="18" t="s">
        <v>83</v>
      </c>
      <c r="B63" s="19">
        <v>0</v>
      </c>
      <c r="C63" s="19">
        <v>0</v>
      </c>
      <c r="D63" s="19"/>
      <c r="E63" s="19">
        <f t="shared" si="35"/>
        <v>0</v>
      </c>
      <c r="F63" s="20">
        <v>0</v>
      </c>
      <c r="G63" s="21">
        <v>0</v>
      </c>
      <c r="H63" s="20"/>
      <c r="I63" s="21"/>
      <c r="J63" s="20"/>
      <c r="K63" s="21"/>
      <c r="L63" s="20"/>
      <c r="M63" s="21"/>
      <c r="N63" s="20"/>
      <c r="O63" s="21"/>
      <c r="P63" s="20">
        <f t="shared" si="36"/>
        <v>0</v>
      </c>
      <c r="Q63" s="21">
        <f t="shared" si="37"/>
        <v>0</v>
      </c>
      <c r="R63" s="22">
        <f t="shared" si="38"/>
        <v>0</v>
      </c>
      <c r="S63" s="23">
        <f t="shared" si="39"/>
        <v>0</v>
      </c>
      <c r="T63" s="22">
        <f t="shared" si="40"/>
        <v>0</v>
      </c>
      <c r="U63" s="24">
        <f t="shared" si="41"/>
        <v>0</v>
      </c>
      <c r="V63" s="20">
        <v>0</v>
      </c>
      <c r="W63" s="21" t="s">
        <v>1</v>
      </c>
    </row>
    <row r="64" spans="1:23" ht="12.95" customHeight="1" x14ac:dyDescent="0.25">
      <c r="A64" s="18" t="s">
        <v>84</v>
      </c>
      <c r="B64" s="19">
        <v>0</v>
      </c>
      <c r="C64" s="19">
        <v>0</v>
      </c>
      <c r="D64" s="19"/>
      <c r="E64" s="19">
        <f t="shared" si="35"/>
        <v>0</v>
      </c>
      <c r="F64" s="20">
        <v>0</v>
      </c>
      <c r="G64" s="21">
        <v>0</v>
      </c>
      <c r="H64" s="20"/>
      <c r="I64" s="21"/>
      <c r="J64" s="20"/>
      <c r="K64" s="21"/>
      <c r="L64" s="20"/>
      <c r="M64" s="21"/>
      <c r="N64" s="20"/>
      <c r="O64" s="21"/>
      <c r="P64" s="20">
        <f t="shared" si="36"/>
        <v>0</v>
      </c>
      <c r="Q64" s="21">
        <f t="shared" si="37"/>
        <v>0</v>
      </c>
      <c r="R64" s="22">
        <f t="shared" si="38"/>
        <v>0</v>
      </c>
      <c r="S64" s="23">
        <f t="shared" si="39"/>
        <v>0</v>
      </c>
      <c r="T64" s="22">
        <f t="shared" si="40"/>
        <v>0</v>
      </c>
      <c r="U64" s="24">
        <f t="shared" si="41"/>
        <v>0</v>
      </c>
      <c r="V64" s="20">
        <v>0</v>
      </c>
      <c r="W64" s="21">
        <v>0</v>
      </c>
    </row>
    <row r="65" spans="1:23" ht="12.95" customHeight="1" x14ac:dyDescent="0.25">
      <c r="A65" s="18" t="s">
        <v>85</v>
      </c>
      <c r="B65" s="19">
        <v>0</v>
      </c>
      <c r="C65" s="19">
        <v>0</v>
      </c>
      <c r="D65" s="19"/>
      <c r="E65" s="19">
        <f t="shared" si="35"/>
        <v>0</v>
      </c>
      <c r="F65" s="20">
        <v>0</v>
      </c>
      <c r="G65" s="21">
        <v>0</v>
      </c>
      <c r="H65" s="20"/>
      <c r="I65" s="21"/>
      <c r="J65" s="20"/>
      <c r="K65" s="21"/>
      <c r="L65" s="20"/>
      <c r="M65" s="21"/>
      <c r="N65" s="20"/>
      <c r="O65" s="21"/>
      <c r="P65" s="20">
        <f t="shared" si="36"/>
        <v>0</v>
      </c>
      <c r="Q65" s="21">
        <f t="shared" si="37"/>
        <v>0</v>
      </c>
      <c r="R65" s="22">
        <f t="shared" si="38"/>
        <v>0</v>
      </c>
      <c r="S65" s="23">
        <f t="shared" si="39"/>
        <v>0</v>
      </c>
      <c r="T65" s="22">
        <f t="shared" si="40"/>
        <v>0</v>
      </c>
      <c r="U65" s="24">
        <f t="shared" si="41"/>
        <v>0</v>
      </c>
      <c r="V65" s="20">
        <v>0</v>
      </c>
      <c r="W65" s="21">
        <v>0</v>
      </c>
    </row>
    <row r="66" spans="1:23" ht="12.95" customHeight="1" x14ac:dyDescent="0.25">
      <c r="A66" s="25" t="s">
        <v>42</v>
      </c>
      <c r="B66" s="26">
        <f>SUM(B61:B65)</f>
        <v>0</v>
      </c>
      <c r="C66" s="26">
        <f>SUM(C61:C65)</f>
        <v>0</v>
      </c>
      <c r="D66" s="26"/>
      <c r="E66" s="26">
        <f t="shared" si="35"/>
        <v>0</v>
      </c>
      <c r="F66" s="27">
        <f t="shared" ref="F66:O66" si="42">SUM(F61:F65)</f>
        <v>0</v>
      </c>
      <c r="G66" s="28">
        <f t="shared" si="42"/>
        <v>0</v>
      </c>
      <c r="H66" s="27">
        <f t="shared" si="42"/>
        <v>0</v>
      </c>
      <c r="I66" s="28">
        <f t="shared" si="42"/>
        <v>0</v>
      </c>
      <c r="J66" s="27">
        <f t="shared" si="42"/>
        <v>0</v>
      </c>
      <c r="K66" s="28">
        <f t="shared" si="42"/>
        <v>0</v>
      </c>
      <c r="L66" s="27">
        <f t="shared" si="42"/>
        <v>0</v>
      </c>
      <c r="M66" s="28">
        <f t="shared" si="42"/>
        <v>0</v>
      </c>
      <c r="N66" s="27">
        <f t="shared" si="42"/>
        <v>0</v>
      </c>
      <c r="O66" s="28">
        <f t="shared" si="42"/>
        <v>0</v>
      </c>
      <c r="P66" s="27">
        <f t="shared" si="36"/>
        <v>0</v>
      </c>
      <c r="Q66" s="28">
        <f t="shared" si="37"/>
        <v>0</v>
      </c>
      <c r="R66" s="29">
        <f t="shared" si="38"/>
        <v>0</v>
      </c>
      <c r="S66" s="30">
        <f t="shared" si="39"/>
        <v>0</v>
      </c>
      <c r="T66" s="29">
        <f>IF((+$E61+$E63+$E64++$E65) =0,0,(P66   /(+$E61+$E63+$E64+$E65) )*100)</f>
        <v>0</v>
      </c>
      <c r="U66" s="31">
        <f>IF((+$E61+$E63+$E65) =0,0,(Q66  /(+$E61+$E63+$E65) )*100)</f>
        <v>0</v>
      </c>
      <c r="V66" s="27">
        <f>SUM(V61:V65)</f>
        <v>0</v>
      </c>
      <c r="W66" s="28">
        <f>SUM(W61:W65)</f>
        <v>0</v>
      </c>
    </row>
    <row r="67" spans="1:23" ht="12.95" customHeight="1" x14ac:dyDescent="0.25">
      <c r="A67" s="43" t="s">
        <v>86</v>
      </c>
      <c r="B67" s="44">
        <f>SUM(B9:B15,B18:B23,B26:B29,B32,B35:B39,B42:B52,B55:B58,B61:B65)</f>
        <v>3241329000</v>
      </c>
      <c r="C67" s="44">
        <f>SUM(C9:C15,C18:C23,C26:C29,C32,C35:C39,C42:C52,C55:C58,C61:C65)</f>
        <v>0</v>
      </c>
      <c r="D67" s="44"/>
      <c r="E67" s="44">
        <f t="shared" si="35"/>
        <v>3241329000</v>
      </c>
      <c r="F67" s="45">
        <f t="shared" ref="F67:O67" si="43">SUM(F9:F15,F18:F23,F26:F29,F32,F35:F39,F42:F52,F55:F58,F61:F65)</f>
        <v>3241329000</v>
      </c>
      <c r="G67" s="46">
        <f t="shared" si="43"/>
        <v>1095753000</v>
      </c>
      <c r="H67" s="45">
        <f t="shared" si="43"/>
        <v>169102000</v>
      </c>
      <c r="I67" s="46">
        <f t="shared" si="43"/>
        <v>238297209</v>
      </c>
      <c r="J67" s="45">
        <f t="shared" si="43"/>
        <v>330368000</v>
      </c>
      <c r="K67" s="46">
        <f t="shared" si="43"/>
        <v>309120301</v>
      </c>
      <c r="L67" s="45">
        <f t="shared" si="43"/>
        <v>0</v>
      </c>
      <c r="M67" s="46">
        <f t="shared" si="43"/>
        <v>0</v>
      </c>
      <c r="N67" s="45">
        <f t="shared" si="43"/>
        <v>0</v>
      </c>
      <c r="O67" s="46">
        <f t="shared" si="43"/>
        <v>0</v>
      </c>
      <c r="P67" s="45">
        <f t="shared" si="36"/>
        <v>499470000</v>
      </c>
      <c r="Q67" s="46">
        <f t="shared" si="37"/>
        <v>547417510</v>
      </c>
      <c r="R67" s="47">
        <f t="shared" si="38"/>
        <v>95.366110394909583</v>
      </c>
      <c r="S67" s="48">
        <f t="shared" si="39"/>
        <v>29.72048741032464</v>
      </c>
      <c r="T67" s="47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29.147766166602178</v>
      </c>
      <c r="U67" s="47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31.945857763196212</v>
      </c>
      <c r="V67" s="45">
        <f>SUM(V9:V15,V18:V23,V26:V29,V32,V35:V39,V42:V52,V55:V58,V61:V65)</f>
        <v>0</v>
      </c>
      <c r="W67" s="46">
        <f>SUM(W9:W15,W18:W23,W26:W29,W32,W35:W39,W42:W52,W55:W58,W61:W65)</f>
        <v>0</v>
      </c>
    </row>
    <row r="68" spans="1:23" ht="12.95" customHeight="1" x14ac:dyDescent="0.25">
      <c r="A68" s="11" t="s">
        <v>43</v>
      </c>
      <c r="B68" s="32" t="s">
        <v>1</v>
      </c>
      <c r="C68" s="32"/>
      <c r="D68" s="32"/>
      <c r="E68" s="32"/>
      <c r="F68" s="33"/>
      <c r="G68" s="34"/>
      <c r="H68" s="33"/>
      <c r="I68" s="34"/>
      <c r="J68" s="33"/>
      <c r="K68" s="34"/>
      <c r="L68" s="33"/>
      <c r="M68" s="34"/>
      <c r="N68" s="33"/>
      <c r="O68" s="34"/>
      <c r="P68" s="33"/>
      <c r="Q68" s="34"/>
      <c r="R68" s="15"/>
      <c r="S68" s="16"/>
      <c r="T68" s="15"/>
      <c r="U68" s="17"/>
      <c r="V68" s="33"/>
      <c r="W68" s="34"/>
    </row>
    <row r="69" spans="1:23" s="50" customFormat="1" ht="12.95" customHeight="1" x14ac:dyDescent="0.25">
      <c r="A69" s="49" t="s">
        <v>87</v>
      </c>
      <c r="B69" s="19">
        <v>3116210000</v>
      </c>
      <c r="C69" s="19">
        <v>0</v>
      </c>
      <c r="D69" s="19"/>
      <c r="E69" s="19">
        <f>$B69      +$C69      +$D69</f>
        <v>3116210000</v>
      </c>
      <c r="F69" s="20">
        <v>3116210000</v>
      </c>
      <c r="G69" s="21">
        <v>1181656000</v>
      </c>
      <c r="H69" s="20">
        <v>588639000</v>
      </c>
      <c r="I69" s="21">
        <v>275989951</v>
      </c>
      <c r="J69" s="20">
        <v>703601000</v>
      </c>
      <c r="K69" s="21">
        <v>346854314</v>
      </c>
      <c r="L69" s="20"/>
      <c r="M69" s="21"/>
      <c r="N69" s="20"/>
      <c r="O69" s="21"/>
      <c r="P69" s="20">
        <f>$H69      +$J69      +$L69      +$N69</f>
        <v>1292240000</v>
      </c>
      <c r="Q69" s="21">
        <f>$I69      +$K69      +$M69      +$O69</f>
        <v>622844265</v>
      </c>
      <c r="R69" s="22">
        <f>IF(($H69      =0),0,((($J69      -$H69      )/$H69      )*100))</f>
        <v>19.530136467342462</v>
      </c>
      <c r="S69" s="23">
        <f>IF(($I69      =0),0,((($K69      -$I69      )/$I69      )*100))</f>
        <v>25.676428704463955</v>
      </c>
      <c r="T69" s="22">
        <f>IF(($E69      =0),0,(($P69      /$E69      )*100))</f>
        <v>41.468322096392733</v>
      </c>
      <c r="U69" s="24">
        <f>IF(($E69      =0),0,(($Q69      /$E69      )*100))</f>
        <v>19.987236579049551</v>
      </c>
      <c r="V69" s="20">
        <v>0</v>
      </c>
      <c r="W69" s="21">
        <v>0</v>
      </c>
    </row>
    <row r="70" spans="1:23" ht="12.95" customHeight="1" x14ac:dyDescent="0.25">
      <c r="A70" s="36" t="s">
        <v>42</v>
      </c>
      <c r="B70" s="37">
        <f>B69</f>
        <v>3116210000</v>
      </c>
      <c r="C70" s="37">
        <f>C69</f>
        <v>0</v>
      </c>
      <c r="D70" s="37"/>
      <c r="E70" s="37">
        <f>$B70      +$C70      +$D70</f>
        <v>3116210000</v>
      </c>
      <c r="F70" s="38">
        <f t="shared" ref="F70:O70" si="44">F69</f>
        <v>3116210000</v>
      </c>
      <c r="G70" s="39">
        <f t="shared" si="44"/>
        <v>1181656000</v>
      </c>
      <c r="H70" s="38">
        <f t="shared" si="44"/>
        <v>588639000</v>
      </c>
      <c r="I70" s="39">
        <f t="shared" si="44"/>
        <v>275989951</v>
      </c>
      <c r="J70" s="38">
        <f t="shared" si="44"/>
        <v>703601000</v>
      </c>
      <c r="K70" s="39">
        <f t="shared" si="44"/>
        <v>346854314</v>
      </c>
      <c r="L70" s="38">
        <f t="shared" si="44"/>
        <v>0</v>
      </c>
      <c r="M70" s="39">
        <f t="shared" si="44"/>
        <v>0</v>
      </c>
      <c r="N70" s="38">
        <f t="shared" si="44"/>
        <v>0</v>
      </c>
      <c r="O70" s="39">
        <f t="shared" si="44"/>
        <v>0</v>
      </c>
      <c r="P70" s="38">
        <f>$H70      +$J70      +$L70      +$N70</f>
        <v>1292240000</v>
      </c>
      <c r="Q70" s="39">
        <f>$I70      +$K70      +$M70      +$O70</f>
        <v>622844265</v>
      </c>
      <c r="R70" s="40">
        <f>IF(($H70      =0),0,((($J70      -$H70      )/$H70      )*100))</f>
        <v>19.530136467342462</v>
      </c>
      <c r="S70" s="41">
        <f>IF(($I70      =0),0,((($K70      -$I70      )/$I70      )*100))</f>
        <v>25.676428704463955</v>
      </c>
      <c r="T70" s="40">
        <f>IF($E70   =0,0,($P70   /$E70   )*100)</f>
        <v>41.468322096392733</v>
      </c>
      <c r="U70" s="42">
        <f>IF($E70   =0,0,($Q70   /$E70 )*100)</f>
        <v>19.987236579049551</v>
      </c>
      <c r="V70" s="38">
        <f>V69</f>
        <v>0</v>
      </c>
      <c r="W70" s="39">
        <f>W69</f>
        <v>0</v>
      </c>
    </row>
    <row r="71" spans="1:23" ht="12.95" customHeight="1" x14ac:dyDescent="0.25">
      <c r="A71" s="43" t="s">
        <v>86</v>
      </c>
      <c r="B71" s="44">
        <f>B69</f>
        <v>3116210000</v>
      </c>
      <c r="C71" s="44">
        <f>C69</f>
        <v>0</v>
      </c>
      <c r="D71" s="44"/>
      <c r="E71" s="44">
        <f>$B71      +$C71      +$D71</f>
        <v>3116210000</v>
      </c>
      <c r="F71" s="45">
        <f t="shared" ref="F71:O71" si="45">F69</f>
        <v>3116210000</v>
      </c>
      <c r="G71" s="46">
        <f t="shared" si="45"/>
        <v>1181656000</v>
      </c>
      <c r="H71" s="45">
        <f t="shared" si="45"/>
        <v>588639000</v>
      </c>
      <c r="I71" s="46">
        <f t="shared" si="45"/>
        <v>275989951</v>
      </c>
      <c r="J71" s="45">
        <f t="shared" si="45"/>
        <v>703601000</v>
      </c>
      <c r="K71" s="46">
        <f t="shared" si="45"/>
        <v>346854314</v>
      </c>
      <c r="L71" s="45">
        <f t="shared" si="45"/>
        <v>0</v>
      </c>
      <c r="M71" s="46">
        <f t="shared" si="45"/>
        <v>0</v>
      </c>
      <c r="N71" s="45">
        <f t="shared" si="45"/>
        <v>0</v>
      </c>
      <c r="O71" s="46">
        <f t="shared" si="45"/>
        <v>0</v>
      </c>
      <c r="P71" s="45">
        <f>$H71      +$J71      +$L71      +$N71</f>
        <v>1292240000</v>
      </c>
      <c r="Q71" s="46">
        <f>$I71      +$K71      +$M71      +$O71</f>
        <v>622844265</v>
      </c>
      <c r="R71" s="47">
        <f>IF(($H71      =0),0,((($J71      -$H71      )/$H71      )*100))</f>
        <v>19.530136467342462</v>
      </c>
      <c r="S71" s="48">
        <f>IF(($I71      =0),0,((($K71      -$I71      )/$I71      )*100))</f>
        <v>25.676428704463955</v>
      </c>
      <c r="T71" s="47">
        <f>IF($E71   =0,0,($P71   /$E71   )*100)</f>
        <v>41.468322096392733</v>
      </c>
      <c r="U71" s="51">
        <f>IF($E71   =0,0,($Q71   /$E71   )*100)</f>
        <v>19.987236579049551</v>
      </c>
      <c r="V71" s="45">
        <f>V69</f>
        <v>0</v>
      </c>
      <c r="W71" s="46">
        <f>W69</f>
        <v>0</v>
      </c>
    </row>
    <row r="72" spans="1:23" ht="12.95" customHeight="1" thickBot="1" x14ac:dyDescent="0.3">
      <c r="A72" s="43" t="s">
        <v>88</v>
      </c>
      <c r="B72" s="44">
        <f>SUM(B9:B15,B18:B23,B26:B29,B32,B35:B39,B42:B52,B55:B58,B61:B65,B69)</f>
        <v>6357539000</v>
      </c>
      <c r="C72" s="44">
        <f>SUM(C9:C15,C18:C23,C26:C29,C32,C35:C39,C42:C52,C55:C58,C61:C65,C69)</f>
        <v>0</v>
      </c>
      <c r="D72" s="44"/>
      <c r="E72" s="44">
        <f>$B72      +$C72      +$D72</f>
        <v>6357539000</v>
      </c>
      <c r="F72" s="45">
        <f t="shared" ref="F72:O72" si="46">SUM(F9:F15,F18:F23,F26:F29,F32,F35:F39,F42:F52,F55:F58,F61:F65,F69)</f>
        <v>6357539000</v>
      </c>
      <c r="G72" s="46">
        <f t="shared" si="46"/>
        <v>2277409000</v>
      </c>
      <c r="H72" s="45">
        <f t="shared" si="46"/>
        <v>757741000</v>
      </c>
      <c r="I72" s="46">
        <f t="shared" si="46"/>
        <v>514287160</v>
      </c>
      <c r="J72" s="45">
        <f t="shared" si="46"/>
        <v>1033969000</v>
      </c>
      <c r="K72" s="46">
        <f t="shared" si="46"/>
        <v>655974615</v>
      </c>
      <c r="L72" s="45">
        <f t="shared" si="46"/>
        <v>0</v>
      </c>
      <c r="M72" s="46">
        <f t="shared" si="46"/>
        <v>0</v>
      </c>
      <c r="N72" s="45">
        <f t="shared" si="46"/>
        <v>0</v>
      </c>
      <c r="O72" s="46">
        <f t="shared" si="46"/>
        <v>0</v>
      </c>
      <c r="P72" s="45">
        <f>$H72      +$J72      +$L72      +$N72</f>
        <v>1791710000</v>
      </c>
      <c r="Q72" s="46">
        <f>$I72      +$K72      +$M72      +$O72</f>
        <v>1170261775</v>
      </c>
      <c r="R72" s="47">
        <f>IF(($H72      =0),0,((($J72      -$H72      )/$H72      )*100))</f>
        <v>36.454144621975054</v>
      </c>
      <c r="S72" s="48">
        <f>IF(($I72      =0),0,((($K72      -$I72      )/$I72      )*100))</f>
        <v>27.550261025377338</v>
      </c>
      <c r="T72" s="47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37.097065731028827</v>
      </c>
      <c r="U72" s="51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26.403292385798029</v>
      </c>
      <c r="V72" s="45">
        <f>SUM(V9:V15,V18:V23,V26:V29,V32,V35:V39,V42:V52,V55:V58,V61:V65,V69)</f>
        <v>0</v>
      </c>
      <c r="W72" s="46">
        <f>SUM(W9:W15,W18:W23,W26:W29,W32,W35:W39,W42:W52,W55:W58,W61:W65,W69)</f>
        <v>0</v>
      </c>
    </row>
    <row r="73" spans="1:23" ht="15.75" thickTop="1" x14ac:dyDescent="0.25">
      <c r="A73" s="52" t="s">
        <v>89</v>
      </c>
      <c r="B73" s="53"/>
      <c r="C73" s="54"/>
      <c r="D73" s="54"/>
      <c r="E73" s="55"/>
      <c r="F73" s="53"/>
      <c r="G73" s="54"/>
      <c r="H73" s="54"/>
      <c r="I73" s="55"/>
      <c r="J73" s="54"/>
      <c r="K73" s="55"/>
      <c r="L73" s="54"/>
      <c r="M73" s="54"/>
      <c r="N73" s="54"/>
      <c r="O73" s="54"/>
      <c r="P73" s="54"/>
      <c r="Q73" s="54"/>
      <c r="R73" s="54"/>
      <c r="S73" s="54"/>
      <c r="T73" s="54"/>
      <c r="U73" s="55"/>
      <c r="V73" s="53"/>
      <c r="W73" s="55"/>
    </row>
    <row r="74" spans="1:23" x14ac:dyDescent="0.25">
      <c r="A74" s="56" t="s">
        <v>1</v>
      </c>
      <c r="B74" s="57" t="s">
        <v>1</v>
      </c>
      <c r="C74" s="58" t="s">
        <v>1</v>
      </c>
      <c r="D74" s="58" t="s">
        <v>1</v>
      </c>
      <c r="E74" s="59" t="s">
        <v>1</v>
      </c>
      <c r="F74" s="64" t="s">
        <v>5</v>
      </c>
      <c r="G74" s="61"/>
      <c r="H74" s="64" t="s">
        <v>6</v>
      </c>
      <c r="I74" s="62"/>
      <c r="J74" s="64" t="s">
        <v>7</v>
      </c>
      <c r="K74" s="62"/>
      <c r="L74" s="64" t="s">
        <v>8</v>
      </c>
      <c r="M74" s="64"/>
      <c r="N74" s="63" t="s">
        <v>9</v>
      </c>
      <c r="O74" s="64"/>
      <c r="P74" s="136" t="s">
        <v>10</v>
      </c>
      <c r="Q74" s="137"/>
      <c r="R74" s="138" t="s">
        <v>11</v>
      </c>
      <c r="S74" s="137"/>
      <c r="T74" s="138" t="s">
        <v>12</v>
      </c>
      <c r="U74" s="137"/>
      <c r="V74" s="136"/>
      <c r="W74" s="137"/>
    </row>
    <row r="75" spans="1:23" ht="67.5" x14ac:dyDescent="0.25">
      <c r="A75" s="65" t="s">
        <v>90</v>
      </c>
      <c r="B75" s="66" t="s">
        <v>91</v>
      </c>
      <c r="C75" s="66" t="s">
        <v>92</v>
      </c>
      <c r="D75" s="67" t="s">
        <v>17</v>
      </c>
      <c r="E75" s="66" t="s">
        <v>18</v>
      </c>
      <c r="F75" s="66" t="s">
        <v>19</v>
      </c>
      <c r="G75" s="66" t="s">
        <v>93</v>
      </c>
      <c r="H75" s="66" t="s">
        <v>94</v>
      </c>
      <c r="I75" s="68" t="s">
        <v>22</v>
      </c>
      <c r="J75" s="66" t="s">
        <v>95</v>
      </c>
      <c r="K75" s="68" t="s">
        <v>24</v>
      </c>
      <c r="L75" s="66" t="s">
        <v>96</v>
      </c>
      <c r="M75" s="68" t="s">
        <v>26</v>
      </c>
      <c r="N75" s="66" t="s">
        <v>97</v>
      </c>
      <c r="O75" s="68" t="s">
        <v>28</v>
      </c>
      <c r="P75" s="68" t="s">
        <v>98</v>
      </c>
      <c r="Q75" s="69" t="s">
        <v>30</v>
      </c>
      <c r="R75" s="70" t="s">
        <v>98</v>
      </c>
      <c r="S75" s="71" t="s">
        <v>30</v>
      </c>
      <c r="T75" s="70" t="s">
        <v>99</v>
      </c>
      <c r="U75" s="67" t="s">
        <v>32</v>
      </c>
      <c r="V75" s="66"/>
      <c r="W75" s="68"/>
    </row>
    <row r="76" spans="1:23" x14ac:dyDescent="0.25">
      <c r="A76" s="72" t="str">
        <f>+A7</f>
        <v>R thousands</v>
      </c>
      <c r="B76" s="73"/>
      <c r="C76" s="73">
        <v>100</v>
      </c>
      <c r="D76" s="73"/>
      <c r="E76" s="73"/>
      <c r="F76" s="73"/>
      <c r="G76" s="73"/>
      <c r="H76" s="73"/>
      <c r="I76" s="73"/>
      <c r="J76" s="73"/>
      <c r="K76" s="73"/>
      <c r="L76" s="73"/>
      <c r="M76" s="74"/>
      <c r="N76" s="73"/>
      <c r="O76" s="74"/>
      <c r="P76" s="73"/>
      <c r="Q76" s="74"/>
      <c r="R76" s="73"/>
      <c r="S76" s="74"/>
      <c r="T76" s="73"/>
      <c r="U76" s="73"/>
      <c r="V76" s="73"/>
      <c r="W76" s="73"/>
    </row>
    <row r="77" spans="1:23" hidden="1" x14ac:dyDescent="0.25">
      <c r="A77" s="75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7"/>
      <c r="N77" s="76"/>
      <c r="O77" s="77"/>
      <c r="P77" s="76"/>
      <c r="Q77" s="77"/>
      <c r="R77" s="78"/>
      <c r="S77" s="79"/>
      <c r="T77" s="78"/>
      <c r="U77" s="78"/>
      <c r="V77" s="76"/>
      <c r="W77" s="76"/>
    </row>
    <row r="78" spans="1:23" hidden="1" x14ac:dyDescent="0.25">
      <c r="A78" s="80" t="s">
        <v>100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2"/>
      <c r="N78" s="81"/>
      <c r="O78" s="82"/>
      <c r="P78" s="81"/>
      <c r="Q78" s="82"/>
      <c r="R78" s="83"/>
      <c r="S78" s="84"/>
      <c r="T78" s="83"/>
      <c r="U78" s="83"/>
      <c r="V78" s="81"/>
      <c r="W78" s="81"/>
    </row>
    <row r="79" spans="1:23" hidden="1" x14ac:dyDescent="0.25">
      <c r="A79" s="85" t="s">
        <v>101</v>
      </c>
      <c r="B79" s="86">
        <f>SUM(B80:B83)</f>
        <v>0</v>
      </c>
      <c r="C79" s="86">
        <f t="shared" ref="C79:I79" si="47">SUM(C80:C83)</f>
        <v>0</v>
      </c>
      <c r="D79" s="86">
        <f t="shared" si="47"/>
        <v>0</v>
      </c>
      <c r="E79" s="86">
        <f t="shared" si="47"/>
        <v>0</v>
      </c>
      <c r="F79" s="86">
        <f t="shared" si="47"/>
        <v>0</v>
      </c>
      <c r="G79" s="86">
        <f t="shared" si="47"/>
        <v>0</v>
      </c>
      <c r="H79" s="86">
        <f t="shared" si="47"/>
        <v>0</v>
      </c>
      <c r="I79" s="86">
        <f t="shared" si="47"/>
        <v>0</v>
      </c>
      <c r="J79" s="86">
        <f>SUM(J80:J83)</f>
        <v>0</v>
      </c>
      <c r="K79" s="86">
        <f>SUM(K80:K83)</f>
        <v>0</v>
      </c>
      <c r="L79" s="86">
        <f>SUM(L80:L83)</f>
        <v>0</v>
      </c>
      <c r="M79" s="87">
        <f>SUM(M80:M83)</f>
        <v>0</v>
      </c>
      <c r="N79" s="86"/>
      <c r="O79" s="87"/>
      <c r="P79" s="86"/>
      <c r="Q79" s="87"/>
      <c r="R79" s="88"/>
      <c r="S79" s="89"/>
      <c r="T79" s="88"/>
      <c r="U79" s="88"/>
      <c r="V79" s="86">
        <f>SUM(V80:V83)</f>
        <v>0</v>
      </c>
      <c r="W79" s="86">
        <f>SUM(W80:W83)</f>
        <v>0</v>
      </c>
    </row>
    <row r="80" spans="1:23" hidden="1" x14ac:dyDescent="0.25">
      <c r="A80" s="56" t="s">
        <v>102</v>
      </c>
      <c r="B80" s="90"/>
      <c r="C80" s="90"/>
      <c r="D80" s="90"/>
      <c r="E80" s="90">
        <f>SUM(B80:D80)</f>
        <v>0</v>
      </c>
      <c r="F80" s="90"/>
      <c r="G80" s="90"/>
      <c r="H80" s="90"/>
      <c r="I80" s="91"/>
      <c r="J80" s="90"/>
      <c r="K80" s="91"/>
      <c r="L80" s="90"/>
      <c r="M80" s="92"/>
      <c r="N80" s="90"/>
      <c r="O80" s="92"/>
      <c r="P80" s="90"/>
      <c r="Q80" s="92"/>
      <c r="R80" s="93"/>
      <c r="S80" s="94"/>
      <c r="T80" s="93"/>
      <c r="U80" s="93"/>
      <c r="V80" s="90"/>
      <c r="W80" s="90"/>
    </row>
    <row r="81" spans="1:23" hidden="1" x14ac:dyDescent="0.25">
      <c r="A81" s="56" t="s">
        <v>103</v>
      </c>
      <c r="B81" s="90"/>
      <c r="C81" s="90"/>
      <c r="D81" s="90"/>
      <c r="E81" s="90">
        <f>SUM(B81:D81)</f>
        <v>0</v>
      </c>
      <c r="F81" s="90"/>
      <c r="G81" s="90"/>
      <c r="H81" s="90"/>
      <c r="I81" s="91"/>
      <c r="J81" s="90"/>
      <c r="K81" s="91"/>
      <c r="L81" s="90"/>
      <c r="M81" s="92"/>
      <c r="N81" s="90"/>
      <c r="O81" s="92"/>
      <c r="P81" s="90"/>
      <c r="Q81" s="92"/>
      <c r="R81" s="93"/>
      <c r="S81" s="94"/>
      <c r="T81" s="93"/>
      <c r="U81" s="93"/>
      <c r="V81" s="90"/>
      <c r="W81" s="90"/>
    </row>
    <row r="82" spans="1:23" hidden="1" x14ac:dyDescent="0.25">
      <c r="A82" s="56" t="s">
        <v>104</v>
      </c>
      <c r="B82" s="90"/>
      <c r="C82" s="90"/>
      <c r="D82" s="90"/>
      <c r="E82" s="90">
        <f>SUM(B82:D82)</f>
        <v>0</v>
      </c>
      <c r="F82" s="90"/>
      <c r="G82" s="90"/>
      <c r="H82" s="90"/>
      <c r="I82" s="91"/>
      <c r="J82" s="90"/>
      <c r="K82" s="91"/>
      <c r="L82" s="90"/>
      <c r="M82" s="92"/>
      <c r="N82" s="90"/>
      <c r="O82" s="92"/>
      <c r="P82" s="90"/>
      <c r="Q82" s="92"/>
      <c r="R82" s="93"/>
      <c r="S82" s="94"/>
      <c r="T82" s="93"/>
      <c r="U82" s="93"/>
      <c r="V82" s="90"/>
      <c r="W82" s="90"/>
    </row>
    <row r="83" spans="1:23" hidden="1" x14ac:dyDescent="0.25">
      <c r="A83" s="56" t="s">
        <v>105</v>
      </c>
      <c r="B83" s="90"/>
      <c r="C83" s="90"/>
      <c r="D83" s="90"/>
      <c r="E83" s="90">
        <f>SUM(B83:D83)</f>
        <v>0</v>
      </c>
      <c r="F83" s="90"/>
      <c r="G83" s="90"/>
      <c r="H83" s="90"/>
      <c r="I83" s="91"/>
      <c r="J83" s="90"/>
      <c r="K83" s="91"/>
      <c r="L83" s="90"/>
      <c r="M83" s="92"/>
      <c r="N83" s="90"/>
      <c r="O83" s="92"/>
      <c r="P83" s="90"/>
      <c r="Q83" s="92"/>
      <c r="R83" s="93"/>
      <c r="S83" s="94"/>
      <c r="T83" s="93"/>
      <c r="U83" s="93"/>
      <c r="V83" s="90"/>
      <c r="W83" s="90"/>
    </row>
    <row r="84" spans="1:23" hidden="1" x14ac:dyDescent="0.25">
      <c r="A84" s="56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2"/>
      <c r="N84" s="90"/>
      <c r="O84" s="92"/>
      <c r="P84" s="90"/>
      <c r="Q84" s="92"/>
      <c r="R84" s="93"/>
      <c r="S84" s="94"/>
      <c r="T84" s="93"/>
      <c r="U84" s="93"/>
      <c r="V84" s="90"/>
      <c r="W84" s="90"/>
    </row>
    <row r="85" spans="1:23" x14ac:dyDescent="0.25">
      <c r="A85" s="95" t="s">
        <v>106</v>
      </c>
      <c r="B85" s="96" t="s">
        <v>1</v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7"/>
      <c r="R85" s="98"/>
      <c r="S85" s="98"/>
      <c r="T85" s="99"/>
      <c r="U85" s="100"/>
      <c r="V85" s="96"/>
      <c r="W85" s="96"/>
    </row>
    <row r="86" spans="1:23" x14ac:dyDescent="0.25">
      <c r="A86" s="101" t="s">
        <v>107</v>
      </c>
      <c r="B86" s="102">
        <v>0</v>
      </c>
      <c r="C86" s="102">
        <v>0</v>
      </c>
      <c r="D86" s="102"/>
      <c r="E86" s="102">
        <f t="shared" ref="E86:E93" si="48">$B86      +$C86      +$D86</f>
        <v>0</v>
      </c>
      <c r="F86" s="102">
        <v>0</v>
      </c>
      <c r="G86" s="102">
        <v>0</v>
      </c>
      <c r="H86" s="102"/>
      <c r="I86" s="102"/>
      <c r="J86" s="102"/>
      <c r="K86" s="102"/>
      <c r="L86" s="102"/>
      <c r="M86" s="102"/>
      <c r="N86" s="102"/>
      <c r="O86" s="102"/>
      <c r="P86" s="102">
        <f t="shared" ref="P86:P93" si="49">$H86      +$J86      +$L86      +$N86</f>
        <v>0</v>
      </c>
      <c r="Q86" s="90">
        <f t="shared" ref="Q86:Q93" si="50">$I86      +$K86      +$M86      +$O86</f>
        <v>0</v>
      </c>
      <c r="R86" s="103">
        <f t="shared" ref="R86:R93" si="51">IF(($H86      =0),0,((($J86      -$H86      )/$H86      )*100))</f>
        <v>0</v>
      </c>
      <c r="S86" s="104">
        <f t="shared" ref="S86:S93" si="52">IF(($I86      =0),0,((($K86      -$I86      )/$I86      )*100))</f>
        <v>0</v>
      </c>
      <c r="T86" s="103">
        <f t="shared" ref="T86:T93" si="53">IF(($E86      =0),0,(($P86      /$E86      )*100))</f>
        <v>0</v>
      </c>
      <c r="U86" s="104">
        <f t="shared" ref="U86:U93" si="54">IF(($E86      =0),0,(($Q86      /$E86      )*100))</f>
        <v>0</v>
      </c>
      <c r="V86" s="102"/>
      <c r="W86" s="102"/>
    </row>
    <row r="87" spans="1:23" x14ac:dyDescent="0.25">
      <c r="A87" s="105" t="s">
        <v>108</v>
      </c>
      <c r="B87" s="90">
        <v>0</v>
      </c>
      <c r="C87" s="90">
        <v>0</v>
      </c>
      <c r="D87" s="90"/>
      <c r="E87" s="90">
        <f t="shared" si="48"/>
        <v>0</v>
      </c>
      <c r="F87" s="90">
        <v>0</v>
      </c>
      <c r="G87" s="90">
        <v>0</v>
      </c>
      <c r="H87" s="90"/>
      <c r="I87" s="90"/>
      <c r="J87" s="90"/>
      <c r="K87" s="90"/>
      <c r="L87" s="90"/>
      <c r="M87" s="90"/>
      <c r="N87" s="90"/>
      <c r="O87" s="90"/>
      <c r="P87" s="92">
        <f t="shared" si="49"/>
        <v>0</v>
      </c>
      <c r="Q87" s="92">
        <f t="shared" si="50"/>
        <v>0</v>
      </c>
      <c r="R87" s="103">
        <f t="shared" si="51"/>
        <v>0</v>
      </c>
      <c r="S87" s="104">
        <f t="shared" si="52"/>
        <v>0</v>
      </c>
      <c r="T87" s="103">
        <f t="shared" si="53"/>
        <v>0</v>
      </c>
      <c r="U87" s="104">
        <f t="shared" si="54"/>
        <v>0</v>
      </c>
      <c r="V87" s="90"/>
      <c r="W87" s="90"/>
    </row>
    <row r="88" spans="1:23" x14ac:dyDescent="0.25">
      <c r="A88" s="105" t="s">
        <v>109</v>
      </c>
      <c r="B88" s="90">
        <v>0</v>
      </c>
      <c r="C88" s="90">
        <v>0</v>
      </c>
      <c r="D88" s="90"/>
      <c r="E88" s="90">
        <f t="shared" si="48"/>
        <v>0</v>
      </c>
      <c r="F88" s="90">
        <v>0</v>
      </c>
      <c r="G88" s="90">
        <v>0</v>
      </c>
      <c r="H88" s="90"/>
      <c r="I88" s="90"/>
      <c r="J88" s="90"/>
      <c r="K88" s="90"/>
      <c r="L88" s="90"/>
      <c r="M88" s="90"/>
      <c r="N88" s="90"/>
      <c r="O88" s="90"/>
      <c r="P88" s="92">
        <f t="shared" si="49"/>
        <v>0</v>
      </c>
      <c r="Q88" s="92">
        <f t="shared" si="50"/>
        <v>0</v>
      </c>
      <c r="R88" s="103">
        <f t="shared" si="51"/>
        <v>0</v>
      </c>
      <c r="S88" s="104">
        <f t="shared" si="52"/>
        <v>0</v>
      </c>
      <c r="T88" s="103">
        <f t="shared" si="53"/>
        <v>0</v>
      </c>
      <c r="U88" s="104">
        <f t="shared" si="54"/>
        <v>0</v>
      </c>
      <c r="V88" s="90"/>
      <c r="W88" s="90"/>
    </row>
    <row r="89" spans="1:23" x14ac:dyDescent="0.25">
      <c r="A89" s="105" t="s">
        <v>110</v>
      </c>
      <c r="B89" s="90">
        <v>0</v>
      </c>
      <c r="C89" s="90">
        <v>0</v>
      </c>
      <c r="D89" s="90"/>
      <c r="E89" s="90">
        <f t="shared" si="48"/>
        <v>0</v>
      </c>
      <c r="F89" s="90">
        <v>0</v>
      </c>
      <c r="G89" s="90">
        <v>0</v>
      </c>
      <c r="H89" s="90"/>
      <c r="I89" s="90"/>
      <c r="J89" s="90"/>
      <c r="K89" s="90"/>
      <c r="L89" s="90"/>
      <c r="M89" s="90"/>
      <c r="N89" s="90"/>
      <c r="O89" s="90"/>
      <c r="P89" s="92">
        <f t="shared" si="49"/>
        <v>0</v>
      </c>
      <c r="Q89" s="92">
        <f t="shared" si="50"/>
        <v>0</v>
      </c>
      <c r="R89" s="103">
        <f t="shared" si="51"/>
        <v>0</v>
      </c>
      <c r="S89" s="104">
        <f t="shared" si="52"/>
        <v>0</v>
      </c>
      <c r="T89" s="103">
        <f t="shared" si="53"/>
        <v>0</v>
      </c>
      <c r="U89" s="104">
        <f t="shared" si="54"/>
        <v>0</v>
      </c>
      <c r="V89" s="90"/>
      <c r="W89" s="90"/>
    </row>
    <row r="90" spans="1:23" x14ac:dyDescent="0.25">
      <c r="A90" s="105" t="s">
        <v>111</v>
      </c>
      <c r="B90" s="90">
        <v>0</v>
      </c>
      <c r="C90" s="90">
        <v>0</v>
      </c>
      <c r="D90" s="90"/>
      <c r="E90" s="90">
        <f t="shared" si="48"/>
        <v>0</v>
      </c>
      <c r="F90" s="90">
        <v>0</v>
      </c>
      <c r="G90" s="90">
        <v>0</v>
      </c>
      <c r="H90" s="90"/>
      <c r="I90" s="90"/>
      <c r="J90" s="90"/>
      <c r="K90" s="90"/>
      <c r="L90" s="90"/>
      <c r="M90" s="90"/>
      <c r="N90" s="90"/>
      <c r="O90" s="90"/>
      <c r="P90" s="92">
        <f t="shared" si="49"/>
        <v>0</v>
      </c>
      <c r="Q90" s="92">
        <f t="shared" si="50"/>
        <v>0</v>
      </c>
      <c r="R90" s="103">
        <f t="shared" si="51"/>
        <v>0</v>
      </c>
      <c r="S90" s="104">
        <f t="shared" si="52"/>
        <v>0</v>
      </c>
      <c r="T90" s="103">
        <f t="shared" si="53"/>
        <v>0</v>
      </c>
      <c r="U90" s="104">
        <f t="shared" si="54"/>
        <v>0</v>
      </c>
      <c r="V90" s="90"/>
      <c r="W90" s="90"/>
    </row>
    <row r="91" spans="1:23" x14ac:dyDescent="0.25">
      <c r="A91" s="105" t="s">
        <v>112</v>
      </c>
      <c r="B91" s="90">
        <v>0</v>
      </c>
      <c r="C91" s="90">
        <v>0</v>
      </c>
      <c r="D91" s="90"/>
      <c r="E91" s="90">
        <f t="shared" si="48"/>
        <v>0</v>
      </c>
      <c r="F91" s="90">
        <v>0</v>
      </c>
      <c r="G91" s="90">
        <v>0</v>
      </c>
      <c r="H91" s="90"/>
      <c r="I91" s="90"/>
      <c r="J91" s="90"/>
      <c r="K91" s="90"/>
      <c r="L91" s="90"/>
      <c r="M91" s="90"/>
      <c r="N91" s="90"/>
      <c r="O91" s="90"/>
      <c r="P91" s="92">
        <f t="shared" si="49"/>
        <v>0</v>
      </c>
      <c r="Q91" s="92">
        <f t="shared" si="50"/>
        <v>0</v>
      </c>
      <c r="R91" s="103">
        <f t="shared" si="51"/>
        <v>0</v>
      </c>
      <c r="S91" s="104">
        <f t="shared" si="52"/>
        <v>0</v>
      </c>
      <c r="T91" s="103">
        <f t="shared" si="53"/>
        <v>0</v>
      </c>
      <c r="U91" s="104">
        <f t="shared" si="54"/>
        <v>0</v>
      </c>
      <c r="V91" s="90"/>
      <c r="W91" s="90"/>
    </row>
    <row r="92" spans="1:23" x14ac:dyDescent="0.25">
      <c r="A92" s="105" t="s">
        <v>113</v>
      </c>
      <c r="B92" s="90">
        <v>0</v>
      </c>
      <c r="C92" s="90">
        <v>0</v>
      </c>
      <c r="D92" s="90"/>
      <c r="E92" s="90">
        <f t="shared" si="48"/>
        <v>0</v>
      </c>
      <c r="F92" s="90">
        <v>0</v>
      </c>
      <c r="G92" s="90">
        <v>0</v>
      </c>
      <c r="H92" s="90"/>
      <c r="I92" s="90"/>
      <c r="J92" s="90"/>
      <c r="K92" s="90"/>
      <c r="L92" s="90"/>
      <c r="M92" s="90"/>
      <c r="N92" s="90"/>
      <c r="O92" s="90"/>
      <c r="P92" s="92">
        <f t="shared" si="49"/>
        <v>0</v>
      </c>
      <c r="Q92" s="92">
        <f t="shared" si="50"/>
        <v>0</v>
      </c>
      <c r="R92" s="103">
        <f t="shared" si="51"/>
        <v>0</v>
      </c>
      <c r="S92" s="104">
        <f t="shared" si="52"/>
        <v>0</v>
      </c>
      <c r="T92" s="103">
        <f t="shared" si="53"/>
        <v>0</v>
      </c>
      <c r="U92" s="104">
        <f t="shared" si="54"/>
        <v>0</v>
      </c>
      <c r="V92" s="90"/>
      <c r="W92" s="90"/>
    </row>
    <row r="93" spans="1:23" x14ac:dyDescent="0.25">
      <c r="A93" s="105" t="s">
        <v>114</v>
      </c>
      <c r="B93" s="90">
        <v>0</v>
      </c>
      <c r="C93" s="90">
        <v>0</v>
      </c>
      <c r="D93" s="90"/>
      <c r="E93" s="90">
        <f t="shared" si="48"/>
        <v>0</v>
      </c>
      <c r="F93" s="90">
        <v>0</v>
      </c>
      <c r="G93" s="90">
        <v>0</v>
      </c>
      <c r="H93" s="90"/>
      <c r="I93" s="90"/>
      <c r="J93" s="90"/>
      <c r="K93" s="90"/>
      <c r="L93" s="90"/>
      <c r="M93" s="90"/>
      <c r="N93" s="90"/>
      <c r="O93" s="90"/>
      <c r="P93" s="92">
        <f t="shared" si="49"/>
        <v>0</v>
      </c>
      <c r="Q93" s="92">
        <f t="shared" si="50"/>
        <v>0</v>
      </c>
      <c r="R93" s="103">
        <f t="shared" si="51"/>
        <v>0</v>
      </c>
      <c r="S93" s="104">
        <f t="shared" si="52"/>
        <v>0</v>
      </c>
      <c r="T93" s="103">
        <f t="shared" si="53"/>
        <v>0</v>
      </c>
      <c r="U93" s="104">
        <f t="shared" si="54"/>
        <v>0</v>
      </c>
      <c r="V93" s="90"/>
      <c r="W93" s="90"/>
    </row>
    <row r="94" spans="1:23" x14ac:dyDescent="0.25">
      <c r="A94" s="106" t="s">
        <v>115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8"/>
      <c r="Q94" s="108"/>
      <c r="R94" s="109"/>
      <c r="S94" s="110"/>
      <c r="T94" s="109"/>
      <c r="U94" s="110"/>
      <c r="V94" s="107"/>
      <c r="W94" s="107"/>
    </row>
    <row r="95" spans="1:23" ht="22.5" hidden="1" x14ac:dyDescent="0.25">
      <c r="A95" s="111" t="s">
        <v>116</v>
      </c>
      <c r="B95" s="112">
        <f t="shared" ref="B95:I95" si="55">SUM(B96:B110)</f>
        <v>0</v>
      </c>
      <c r="C95" s="112">
        <f t="shared" si="55"/>
        <v>0</v>
      </c>
      <c r="D95" s="112">
        <f t="shared" si="55"/>
        <v>0</v>
      </c>
      <c r="E95" s="112">
        <f t="shared" si="55"/>
        <v>0</v>
      </c>
      <c r="F95" s="112">
        <f t="shared" si="55"/>
        <v>0</v>
      </c>
      <c r="G95" s="112">
        <f t="shared" si="55"/>
        <v>0</v>
      </c>
      <c r="H95" s="112">
        <f t="shared" si="55"/>
        <v>0</v>
      </c>
      <c r="I95" s="112">
        <f t="shared" si="55"/>
        <v>0</v>
      </c>
      <c r="J95" s="112">
        <f>SUM(J96:J110)</f>
        <v>0</v>
      </c>
      <c r="K95" s="112">
        <f>SUM(K96:K110)</f>
        <v>0</v>
      </c>
      <c r="L95" s="112">
        <f>SUM(L96:L110)</f>
        <v>0</v>
      </c>
      <c r="M95" s="113">
        <f>SUM(M96:M110)</f>
        <v>0</v>
      </c>
      <c r="N95" s="112"/>
      <c r="O95" s="113"/>
      <c r="P95" s="112"/>
      <c r="Q95" s="113"/>
      <c r="R95" s="114" t="str">
        <f t="shared" ref="R95:S110" si="56">IF(L95=0," ",(N95-L95)/L95)</f>
        <v xml:space="preserve"> </v>
      </c>
      <c r="S95" s="114" t="str">
        <f t="shared" si="56"/>
        <v xml:space="preserve"> </v>
      </c>
      <c r="T95" s="114" t="str">
        <f t="shared" ref="T95:T113" si="57">IF(E95=0," ",(P95/E95))</f>
        <v xml:space="preserve"> </v>
      </c>
      <c r="U95" s="115" t="str">
        <f t="shared" ref="U95:U113" si="58">IF(E95=0," ",(Q95/E95))</f>
        <v xml:space="preserve"> </v>
      </c>
      <c r="V95" s="112">
        <f>SUM(V96:V110)</f>
        <v>0</v>
      </c>
      <c r="W95" s="112">
        <f>SUM(W96:W110)</f>
        <v>0</v>
      </c>
    </row>
    <row r="96" spans="1:23" hidden="1" x14ac:dyDescent="0.25">
      <c r="A96" s="116"/>
      <c r="B96" s="91"/>
      <c r="C96" s="91"/>
      <c r="D96" s="91"/>
      <c r="E96" s="117">
        <f>SUM(B96:D96)</f>
        <v>0</v>
      </c>
      <c r="F96" s="91"/>
      <c r="G96" s="91"/>
      <c r="H96" s="91"/>
      <c r="I96" s="91"/>
      <c r="J96" s="91"/>
      <c r="K96" s="91"/>
      <c r="L96" s="91"/>
      <c r="M96" s="118"/>
      <c r="N96" s="91"/>
      <c r="O96" s="118"/>
      <c r="P96" s="91"/>
      <c r="Q96" s="118"/>
      <c r="R96" s="119" t="str">
        <f t="shared" si="56"/>
        <v xml:space="preserve"> </v>
      </c>
      <c r="S96" s="119" t="str">
        <f t="shared" si="56"/>
        <v xml:space="preserve"> </v>
      </c>
      <c r="T96" s="119" t="str">
        <f t="shared" si="57"/>
        <v xml:space="preserve"> </v>
      </c>
      <c r="U96" s="120" t="str">
        <f t="shared" si="58"/>
        <v xml:space="preserve"> </v>
      </c>
      <c r="V96" s="91"/>
      <c r="W96" s="91"/>
    </row>
    <row r="97" spans="1:23" hidden="1" x14ac:dyDescent="0.25">
      <c r="A97" s="116"/>
      <c r="B97" s="91"/>
      <c r="C97" s="91"/>
      <c r="D97" s="91"/>
      <c r="E97" s="117">
        <f t="shared" ref="E97:E110" si="59">SUM(B97:D97)</f>
        <v>0</v>
      </c>
      <c r="F97" s="91"/>
      <c r="G97" s="91"/>
      <c r="H97" s="91"/>
      <c r="I97" s="91"/>
      <c r="J97" s="91"/>
      <c r="K97" s="91"/>
      <c r="L97" s="91"/>
      <c r="M97" s="118"/>
      <c r="N97" s="91"/>
      <c r="O97" s="118"/>
      <c r="P97" s="91"/>
      <c r="Q97" s="118"/>
      <c r="R97" s="119" t="str">
        <f t="shared" si="56"/>
        <v xml:space="preserve"> </v>
      </c>
      <c r="S97" s="119" t="str">
        <f t="shared" si="56"/>
        <v xml:space="preserve"> </v>
      </c>
      <c r="T97" s="119" t="str">
        <f t="shared" si="57"/>
        <v xml:space="preserve"> </v>
      </c>
      <c r="U97" s="120" t="str">
        <f t="shared" si="58"/>
        <v xml:space="preserve"> </v>
      </c>
      <c r="V97" s="91"/>
      <c r="W97" s="91"/>
    </row>
    <row r="98" spans="1:23" hidden="1" x14ac:dyDescent="0.25">
      <c r="A98" s="116"/>
      <c r="B98" s="91"/>
      <c r="C98" s="91"/>
      <c r="D98" s="91"/>
      <c r="E98" s="117">
        <f t="shared" si="59"/>
        <v>0</v>
      </c>
      <c r="F98" s="91"/>
      <c r="G98" s="91"/>
      <c r="H98" s="91"/>
      <c r="I98" s="91"/>
      <c r="J98" s="91"/>
      <c r="K98" s="91"/>
      <c r="L98" s="91"/>
      <c r="M98" s="118"/>
      <c r="N98" s="91"/>
      <c r="O98" s="118"/>
      <c r="P98" s="91"/>
      <c r="Q98" s="118"/>
      <c r="R98" s="119" t="str">
        <f t="shared" si="56"/>
        <v xml:space="preserve"> </v>
      </c>
      <c r="S98" s="119" t="str">
        <f t="shared" si="56"/>
        <v xml:space="preserve"> </v>
      </c>
      <c r="T98" s="119" t="str">
        <f t="shared" si="57"/>
        <v xml:space="preserve"> </v>
      </c>
      <c r="U98" s="120" t="str">
        <f t="shared" si="58"/>
        <v xml:space="preserve"> </v>
      </c>
      <c r="V98" s="91"/>
      <c r="W98" s="91"/>
    </row>
    <row r="99" spans="1:23" hidden="1" x14ac:dyDescent="0.25">
      <c r="A99" s="116"/>
      <c r="B99" s="91"/>
      <c r="C99" s="91"/>
      <c r="D99" s="91"/>
      <c r="E99" s="117">
        <f t="shared" si="59"/>
        <v>0</v>
      </c>
      <c r="F99" s="91"/>
      <c r="G99" s="91"/>
      <c r="H99" s="91"/>
      <c r="I99" s="91"/>
      <c r="J99" s="91"/>
      <c r="K99" s="91"/>
      <c r="L99" s="91"/>
      <c r="M99" s="118"/>
      <c r="N99" s="91"/>
      <c r="O99" s="118"/>
      <c r="P99" s="91"/>
      <c r="Q99" s="118"/>
      <c r="R99" s="119" t="str">
        <f t="shared" si="56"/>
        <v xml:space="preserve"> </v>
      </c>
      <c r="S99" s="119" t="str">
        <f t="shared" si="56"/>
        <v xml:space="preserve"> </v>
      </c>
      <c r="T99" s="119" t="str">
        <f t="shared" si="57"/>
        <v xml:space="preserve"> </v>
      </c>
      <c r="U99" s="120" t="str">
        <f t="shared" si="58"/>
        <v xml:space="preserve"> </v>
      </c>
      <c r="V99" s="91"/>
      <c r="W99" s="91"/>
    </row>
    <row r="100" spans="1:23" hidden="1" x14ac:dyDescent="0.25">
      <c r="A100" s="116"/>
      <c r="B100" s="91"/>
      <c r="C100" s="91"/>
      <c r="D100" s="91"/>
      <c r="E100" s="117">
        <f t="shared" si="59"/>
        <v>0</v>
      </c>
      <c r="F100" s="91"/>
      <c r="G100" s="91"/>
      <c r="H100" s="91"/>
      <c r="I100" s="91"/>
      <c r="J100" s="91"/>
      <c r="K100" s="91"/>
      <c r="L100" s="91"/>
      <c r="M100" s="118"/>
      <c r="N100" s="91"/>
      <c r="O100" s="118"/>
      <c r="P100" s="91"/>
      <c r="Q100" s="118"/>
      <c r="R100" s="119" t="str">
        <f t="shared" si="56"/>
        <v xml:space="preserve"> </v>
      </c>
      <c r="S100" s="119" t="str">
        <f t="shared" si="56"/>
        <v xml:space="preserve"> </v>
      </c>
      <c r="T100" s="119" t="str">
        <f t="shared" si="57"/>
        <v xml:space="preserve"> </v>
      </c>
      <c r="U100" s="120" t="str">
        <f t="shared" si="58"/>
        <v xml:space="preserve"> </v>
      </c>
      <c r="V100" s="91"/>
      <c r="W100" s="91"/>
    </row>
    <row r="101" spans="1:23" hidden="1" x14ac:dyDescent="0.25">
      <c r="A101" s="116"/>
      <c r="B101" s="91"/>
      <c r="C101" s="91"/>
      <c r="D101" s="91"/>
      <c r="E101" s="117">
        <f t="shared" si="59"/>
        <v>0</v>
      </c>
      <c r="F101" s="91"/>
      <c r="G101" s="91"/>
      <c r="H101" s="91"/>
      <c r="I101" s="91"/>
      <c r="J101" s="91"/>
      <c r="K101" s="91"/>
      <c r="L101" s="91"/>
      <c r="M101" s="118"/>
      <c r="N101" s="91"/>
      <c r="O101" s="118"/>
      <c r="P101" s="91"/>
      <c r="Q101" s="118"/>
      <c r="R101" s="119" t="str">
        <f t="shared" si="56"/>
        <v xml:space="preserve"> </v>
      </c>
      <c r="S101" s="119" t="str">
        <f t="shared" si="56"/>
        <v xml:space="preserve"> </v>
      </c>
      <c r="T101" s="119" t="str">
        <f t="shared" si="57"/>
        <v xml:space="preserve"> </v>
      </c>
      <c r="U101" s="120" t="str">
        <f t="shared" si="58"/>
        <v xml:space="preserve"> </v>
      </c>
      <c r="V101" s="91"/>
      <c r="W101" s="91"/>
    </row>
    <row r="102" spans="1:23" hidden="1" x14ac:dyDescent="0.25">
      <c r="A102" s="116"/>
      <c r="B102" s="91"/>
      <c r="C102" s="91"/>
      <c r="D102" s="91"/>
      <c r="E102" s="117">
        <f t="shared" si="59"/>
        <v>0</v>
      </c>
      <c r="F102" s="91"/>
      <c r="G102" s="91"/>
      <c r="H102" s="91"/>
      <c r="I102" s="91"/>
      <c r="J102" s="91"/>
      <c r="K102" s="91"/>
      <c r="L102" s="91"/>
      <c r="M102" s="118"/>
      <c r="N102" s="91"/>
      <c r="O102" s="118"/>
      <c r="P102" s="91"/>
      <c r="Q102" s="118"/>
      <c r="R102" s="119" t="str">
        <f t="shared" si="56"/>
        <v xml:space="preserve"> </v>
      </c>
      <c r="S102" s="119" t="str">
        <f t="shared" si="56"/>
        <v xml:space="preserve"> </v>
      </c>
      <c r="T102" s="119" t="str">
        <f t="shared" si="57"/>
        <v xml:space="preserve"> </v>
      </c>
      <c r="U102" s="120" t="str">
        <f t="shared" si="58"/>
        <v xml:space="preserve"> </v>
      </c>
      <c r="V102" s="91"/>
      <c r="W102" s="91"/>
    </row>
    <row r="103" spans="1:23" hidden="1" x14ac:dyDescent="0.25">
      <c r="A103" s="116"/>
      <c r="B103" s="91"/>
      <c r="C103" s="91"/>
      <c r="D103" s="91"/>
      <c r="E103" s="117">
        <f t="shared" si="59"/>
        <v>0</v>
      </c>
      <c r="F103" s="91"/>
      <c r="G103" s="91"/>
      <c r="H103" s="91"/>
      <c r="I103" s="91"/>
      <c r="J103" s="91"/>
      <c r="K103" s="91"/>
      <c r="L103" s="91"/>
      <c r="M103" s="118"/>
      <c r="N103" s="91"/>
      <c r="O103" s="118"/>
      <c r="P103" s="91"/>
      <c r="Q103" s="118"/>
      <c r="R103" s="119" t="str">
        <f t="shared" si="56"/>
        <v xml:space="preserve"> </v>
      </c>
      <c r="S103" s="119" t="str">
        <f t="shared" si="56"/>
        <v xml:space="preserve"> </v>
      </c>
      <c r="T103" s="119" t="str">
        <f t="shared" si="57"/>
        <v xml:space="preserve"> </v>
      </c>
      <c r="U103" s="120" t="str">
        <f t="shared" si="58"/>
        <v xml:space="preserve"> </v>
      </c>
      <c r="V103" s="91"/>
      <c r="W103" s="91"/>
    </row>
    <row r="104" spans="1:23" hidden="1" x14ac:dyDescent="0.25">
      <c r="A104" s="116"/>
      <c r="B104" s="91"/>
      <c r="C104" s="91"/>
      <c r="D104" s="91"/>
      <c r="E104" s="117">
        <f t="shared" si="59"/>
        <v>0</v>
      </c>
      <c r="F104" s="91"/>
      <c r="G104" s="91"/>
      <c r="H104" s="91"/>
      <c r="I104" s="91"/>
      <c r="J104" s="91"/>
      <c r="K104" s="91"/>
      <c r="L104" s="91"/>
      <c r="M104" s="118"/>
      <c r="N104" s="91"/>
      <c r="O104" s="118"/>
      <c r="P104" s="91"/>
      <c r="Q104" s="118"/>
      <c r="R104" s="119" t="str">
        <f t="shared" si="56"/>
        <v xml:space="preserve"> </v>
      </c>
      <c r="S104" s="119" t="str">
        <f t="shared" si="56"/>
        <v xml:space="preserve"> </v>
      </c>
      <c r="T104" s="119" t="str">
        <f t="shared" si="57"/>
        <v xml:space="preserve"> </v>
      </c>
      <c r="U104" s="120" t="str">
        <f t="shared" si="58"/>
        <v xml:space="preserve"> </v>
      </c>
      <c r="V104" s="91"/>
      <c r="W104" s="91"/>
    </row>
    <row r="105" spans="1:23" hidden="1" x14ac:dyDescent="0.25">
      <c r="A105" s="116"/>
      <c r="B105" s="91"/>
      <c r="C105" s="91"/>
      <c r="D105" s="91"/>
      <c r="E105" s="117">
        <f t="shared" si="59"/>
        <v>0</v>
      </c>
      <c r="F105" s="91"/>
      <c r="G105" s="91"/>
      <c r="H105" s="91"/>
      <c r="I105" s="91"/>
      <c r="J105" s="91"/>
      <c r="K105" s="91"/>
      <c r="L105" s="91"/>
      <c r="M105" s="118"/>
      <c r="N105" s="91"/>
      <c r="O105" s="118"/>
      <c r="P105" s="91"/>
      <c r="Q105" s="118"/>
      <c r="R105" s="119" t="str">
        <f t="shared" si="56"/>
        <v xml:space="preserve"> </v>
      </c>
      <c r="S105" s="119" t="str">
        <f t="shared" si="56"/>
        <v xml:space="preserve"> </v>
      </c>
      <c r="T105" s="119" t="str">
        <f t="shared" si="57"/>
        <v xml:space="preserve"> </v>
      </c>
      <c r="U105" s="120" t="str">
        <f t="shared" si="58"/>
        <v xml:space="preserve"> </v>
      </c>
      <c r="V105" s="91"/>
      <c r="W105" s="91"/>
    </row>
    <row r="106" spans="1:23" hidden="1" x14ac:dyDescent="0.25">
      <c r="A106" s="116"/>
      <c r="B106" s="91"/>
      <c r="C106" s="91"/>
      <c r="D106" s="91"/>
      <c r="E106" s="117">
        <f t="shared" si="59"/>
        <v>0</v>
      </c>
      <c r="F106" s="91"/>
      <c r="G106" s="91"/>
      <c r="H106" s="91"/>
      <c r="I106" s="91"/>
      <c r="J106" s="91"/>
      <c r="K106" s="91"/>
      <c r="L106" s="91"/>
      <c r="M106" s="118"/>
      <c r="N106" s="91"/>
      <c r="O106" s="118"/>
      <c r="P106" s="91"/>
      <c r="Q106" s="118"/>
      <c r="R106" s="119" t="str">
        <f t="shared" si="56"/>
        <v xml:space="preserve"> </v>
      </c>
      <c r="S106" s="119" t="str">
        <f t="shared" si="56"/>
        <v xml:space="preserve"> </v>
      </c>
      <c r="T106" s="119" t="str">
        <f t="shared" si="57"/>
        <v xml:space="preserve"> </v>
      </c>
      <c r="U106" s="120" t="str">
        <f t="shared" si="58"/>
        <v xml:space="preserve"> </v>
      </c>
      <c r="V106" s="91"/>
      <c r="W106" s="91"/>
    </row>
    <row r="107" spans="1:23" hidden="1" x14ac:dyDescent="0.25">
      <c r="A107" s="116"/>
      <c r="B107" s="91"/>
      <c r="C107" s="91"/>
      <c r="D107" s="91"/>
      <c r="E107" s="117">
        <f t="shared" si="59"/>
        <v>0</v>
      </c>
      <c r="F107" s="91"/>
      <c r="G107" s="91"/>
      <c r="H107" s="91"/>
      <c r="I107" s="91"/>
      <c r="J107" s="91"/>
      <c r="K107" s="91"/>
      <c r="L107" s="91"/>
      <c r="M107" s="118"/>
      <c r="N107" s="91"/>
      <c r="O107" s="118"/>
      <c r="P107" s="91"/>
      <c r="Q107" s="118"/>
      <c r="R107" s="119" t="str">
        <f t="shared" si="56"/>
        <v xml:space="preserve"> </v>
      </c>
      <c r="S107" s="119" t="str">
        <f t="shared" si="56"/>
        <v xml:space="preserve"> </v>
      </c>
      <c r="T107" s="119" t="str">
        <f t="shared" si="57"/>
        <v xml:space="preserve"> </v>
      </c>
      <c r="U107" s="120" t="str">
        <f t="shared" si="58"/>
        <v xml:space="preserve"> </v>
      </c>
      <c r="V107" s="91"/>
      <c r="W107" s="91"/>
    </row>
    <row r="108" spans="1:23" hidden="1" x14ac:dyDescent="0.25">
      <c r="A108" s="116"/>
      <c r="B108" s="91"/>
      <c r="C108" s="91"/>
      <c r="D108" s="91"/>
      <c r="E108" s="117">
        <f t="shared" si="59"/>
        <v>0</v>
      </c>
      <c r="F108" s="91"/>
      <c r="G108" s="91"/>
      <c r="H108" s="118"/>
      <c r="I108" s="91"/>
      <c r="J108" s="118"/>
      <c r="K108" s="91"/>
      <c r="L108" s="118"/>
      <c r="M108" s="118"/>
      <c r="N108" s="118"/>
      <c r="O108" s="118"/>
      <c r="P108" s="118"/>
      <c r="Q108" s="118"/>
      <c r="R108" s="119" t="str">
        <f t="shared" si="56"/>
        <v xml:space="preserve"> </v>
      </c>
      <c r="S108" s="119" t="str">
        <f t="shared" si="56"/>
        <v xml:space="preserve"> </v>
      </c>
      <c r="T108" s="119" t="str">
        <f t="shared" si="57"/>
        <v xml:space="preserve"> </v>
      </c>
      <c r="U108" s="120" t="str">
        <f t="shared" si="58"/>
        <v xml:space="preserve"> </v>
      </c>
      <c r="V108" s="91"/>
      <c r="W108" s="91"/>
    </row>
    <row r="109" spans="1:23" hidden="1" x14ac:dyDescent="0.25">
      <c r="A109" s="116"/>
      <c r="B109" s="91"/>
      <c r="C109" s="91"/>
      <c r="D109" s="91"/>
      <c r="E109" s="117">
        <f t="shared" si="59"/>
        <v>0</v>
      </c>
      <c r="F109" s="91"/>
      <c r="G109" s="91"/>
      <c r="H109" s="118"/>
      <c r="I109" s="91"/>
      <c r="J109" s="118"/>
      <c r="K109" s="91"/>
      <c r="L109" s="118"/>
      <c r="M109" s="118"/>
      <c r="N109" s="118"/>
      <c r="O109" s="118"/>
      <c r="P109" s="118"/>
      <c r="Q109" s="118"/>
      <c r="R109" s="119" t="str">
        <f t="shared" si="56"/>
        <v xml:space="preserve"> </v>
      </c>
      <c r="S109" s="119" t="str">
        <f t="shared" si="56"/>
        <v xml:space="preserve"> </v>
      </c>
      <c r="T109" s="119" t="str">
        <f t="shared" si="57"/>
        <v xml:space="preserve"> </v>
      </c>
      <c r="U109" s="120" t="str">
        <f t="shared" si="58"/>
        <v xml:space="preserve"> </v>
      </c>
      <c r="V109" s="91"/>
      <c r="W109" s="91"/>
    </row>
    <row r="110" spans="1:23" hidden="1" x14ac:dyDescent="0.25">
      <c r="A110" s="116"/>
      <c r="B110" s="91"/>
      <c r="C110" s="91"/>
      <c r="D110" s="91"/>
      <c r="E110" s="117">
        <f t="shared" si="59"/>
        <v>0</v>
      </c>
      <c r="F110" s="91"/>
      <c r="G110" s="91"/>
      <c r="H110" s="118"/>
      <c r="I110" s="91"/>
      <c r="J110" s="118"/>
      <c r="K110" s="91"/>
      <c r="L110" s="118"/>
      <c r="M110" s="118"/>
      <c r="N110" s="118"/>
      <c r="O110" s="118"/>
      <c r="P110" s="118"/>
      <c r="Q110" s="118"/>
      <c r="R110" s="119" t="str">
        <f t="shared" si="56"/>
        <v xml:space="preserve"> </v>
      </c>
      <c r="S110" s="119" t="str">
        <f t="shared" si="56"/>
        <v xml:space="preserve"> </v>
      </c>
      <c r="T110" s="119" t="str">
        <f t="shared" si="57"/>
        <v xml:space="preserve"> </v>
      </c>
      <c r="U110" s="120" t="str">
        <f t="shared" si="58"/>
        <v xml:space="preserve"> </v>
      </c>
      <c r="V110" s="91"/>
      <c r="W110" s="91"/>
    </row>
    <row r="111" spans="1:23" hidden="1" x14ac:dyDescent="0.25">
      <c r="A111" s="121"/>
      <c r="B111" s="122"/>
      <c r="C111" s="123"/>
      <c r="D111" s="123"/>
      <c r="E111" s="123"/>
      <c r="F111" s="122"/>
      <c r="G111" s="123"/>
      <c r="H111" s="122"/>
      <c r="I111" s="123"/>
      <c r="J111" s="122"/>
      <c r="K111" s="123"/>
      <c r="L111" s="122"/>
      <c r="M111" s="122"/>
      <c r="N111" s="122"/>
      <c r="O111" s="122"/>
      <c r="P111" s="122"/>
      <c r="Q111" s="122"/>
      <c r="R111" s="114" t="str">
        <f t="shared" ref="R111:S113" si="60">IF(L111=0," ",(N111-L111)/L111)</f>
        <v xml:space="preserve"> </v>
      </c>
      <c r="S111" s="115" t="str">
        <f t="shared" si="60"/>
        <v xml:space="preserve"> </v>
      </c>
      <c r="T111" s="114" t="str">
        <f t="shared" si="57"/>
        <v xml:space="preserve"> </v>
      </c>
      <c r="U111" s="115" t="str">
        <f t="shared" si="58"/>
        <v xml:space="preserve"> </v>
      </c>
      <c r="V111" s="122"/>
      <c r="W111" s="123"/>
    </row>
    <row r="112" spans="1:23" hidden="1" x14ac:dyDescent="0.25">
      <c r="A112" s="121" t="s">
        <v>86</v>
      </c>
      <c r="B112" s="122" t="e">
        <f t="shared" ref="B112:Q112" si="61">B95+B85</f>
        <v>#VALUE!</v>
      </c>
      <c r="C112" s="122">
        <f t="shared" si="61"/>
        <v>0</v>
      </c>
      <c r="D112" s="122">
        <f t="shared" si="61"/>
        <v>0</v>
      </c>
      <c r="E112" s="122">
        <f t="shared" si="61"/>
        <v>0</v>
      </c>
      <c r="F112" s="122">
        <f t="shared" si="61"/>
        <v>0</v>
      </c>
      <c r="G112" s="122">
        <f t="shared" si="61"/>
        <v>0</v>
      </c>
      <c r="H112" s="122">
        <f t="shared" si="61"/>
        <v>0</v>
      </c>
      <c r="I112" s="122">
        <f t="shared" si="61"/>
        <v>0</v>
      </c>
      <c r="J112" s="122">
        <f t="shared" si="61"/>
        <v>0</v>
      </c>
      <c r="K112" s="122">
        <f t="shared" si="61"/>
        <v>0</v>
      </c>
      <c r="L112" s="122">
        <f t="shared" si="61"/>
        <v>0</v>
      </c>
      <c r="M112" s="122">
        <f t="shared" si="61"/>
        <v>0</v>
      </c>
      <c r="N112" s="122">
        <f t="shared" si="61"/>
        <v>0</v>
      </c>
      <c r="O112" s="122">
        <f t="shared" si="61"/>
        <v>0</v>
      </c>
      <c r="P112" s="122">
        <f t="shared" si="61"/>
        <v>0</v>
      </c>
      <c r="Q112" s="122">
        <f t="shared" si="61"/>
        <v>0</v>
      </c>
      <c r="R112" s="114" t="str">
        <f t="shared" si="60"/>
        <v xml:space="preserve"> </v>
      </c>
      <c r="S112" s="115" t="str">
        <f t="shared" si="60"/>
        <v xml:space="preserve"> </v>
      </c>
      <c r="T112" s="114" t="str">
        <f t="shared" si="57"/>
        <v xml:space="preserve"> </v>
      </c>
      <c r="U112" s="115" t="str">
        <f t="shared" si="58"/>
        <v xml:space="preserve"> </v>
      </c>
      <c r="V112" s="122">
        <f>V95+V85</f>
        <v>0</v>
      </c>
      <c r="W112" s="122">
        <f>W95+W85</f>
        <v>0</v>
      </c>
    </row>
    <row r="113" spans="1:23" hidden="1" x14ac:dyDescent="0.25">
      <c r="A113" s="124" t="s">
        <v>117</v>
      </c>
      <c r="B113" s="125" t="str">
        <f>B85</f>
        <v/>
      </c>
      <c r="C113" s="125">
        <f t="shared" ref="C113:Q113" si="62">C85</f>
        <v>0</v>
      </c>
      <c r="D113" s="125">
        <f t="shared" si="62"/>
        <v>0</v>
      </c>
      <c r="E113" s="125">
        <f t="shared" si="62"/>
        <v>0</v>
      </c>
      <c r="F113" s="125">
        <f t="shared" si="62"/>
        <v>0</v>
      </c>
      <c r="G113" s="125">
        <f t="shared" si="62"/>
        <v>0</v>
      </c>
      <c r="H113" s="125">
        <f t="shared" si="62"/>
        <v>0</v>
      </c>
      <c r="I113" s="125">
        <f t="shared" si="62"/>
        <v>0</v>
      </c>
      <c r="J113" s="125">
        <f t="shared" si="62"/>
        <v>0</v>
      </c>
      <c r="K113" s="125">
        <f t="shared" si="62"/>
        <v>0</v>
      </c>
      <c r="L113" s="125">
        <f t="shared" si="62"/>
        <v>0</v>
      </c>
      <c r="M113" s="125">
        <f t="shared" si="62"/>
        <v>0</v>
      </c>
      <c r="N113" s="125">
        <f t="shared" si="62"/>
        <v>0</v>
      </c>
      <c r="O113" s="125">
        <f t="shared" si="62"/>
        <v>0</v>
      </c>
      <c r="P113" s="125">
        <f t="shared" si="62"/>
        <v>0</v>
      </c>
      <c r="Q113" s="125">
        <f t="shared" si="62"/>
        <v>0</v>
      </c>
      <c r="R113" s="114" t="str">
        <f t="shared" si="60"/>
        <v xml:space="preserve"> </v>
      </c>
      <c r="S113" s="115" t="str">
        <f t="shared" si="60"/>
        <v xml:space="preserve"> </v>
      </c>
      <c r="T113" s="114" t="str">
        <f t="shared" si="57"/>
        <v xml:space="preserve"> </v>
      </c>
      <c r="U113" s="115" t="str">
        <f t="shared" si="58"/>
        <v xml:space="preserve"> </v>
      </c>
      <c r="V113" s="125">
        <f>V85</f>
        <v>0</v>
      </c>
      <c r="W113" s="125">
        <f>W85</f>
        <v>0</v>
      </c>
    </row>
    <row r="114" spans="1:23" x14ac:dyDescent="0.25">
      <c r="A114" s="126"/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8"/>
      <c r="S114" s="128"/>
      <c r="T114" s="128"/>
      <c r="U114" s="128"/>
      <c r="V114" s="127"/>
      <c r="W114" s="127"/>
    </row>
    <row r="115" spans="1:23" x14ac:dyDescent="0.25">
      <c r="A115" s="129" t="s">
        <v>118</v>
      </c>
    </row>
    <row r="116" spans="1:23" x14ac:dyDescent="0.25">
      <c r="A116" s="129" t="s">
        <v>119</v>
      </c>
    </row>
    <row r="117" spans="1:23" x14ac:dyDescent="0.25">
      <c r="A117" s="129" t="s">
        <v>120</v>
      </c>
      <c r="B117" s="130"/>
      <c r="C117" s="130"/>
      <c r="D117" s="130"/>
      <c r="E117" s="130"/>
      <c r="F117" s="130"/>
      <c r="H117" s="130"/>
      <c r="I117" s="130"/>
      <c r="J117" s="130"/>
      <c r="K117" s="130"/>
      <c r="V117" s="130"/>
    </row>
    <row r="118" spans="1:23" x14ac:dyDescent="0.25">
      <c r="A118" s="129" t="s">
        <v>121</v>
      </c>
      <c r="B118" s="130"/>
      <c r="C118" s="130"/>
      <c r="D118" s="130"/>
      <c r="E118" s="130"/>
      <c r="F118" s="130"/>
      <c r="H118" s="130"/>
      <c r="I118" s="130"/>
      <c r="J118" s="130"/>
      <c r="K118" s="130"/>
      <c r="V118" s="130"/>
    </row>
    <row r="119" spans="1:23" x14ac:dyDescent="0.25">
      <c r="A119" s="129" t="s">
        <v>122</v>
      </c>
      <c r="B119" s="130"/>
      <c r="C119" s="130"/>
      <c r="D119" s="130"/>
      <c r="E119" s="130"/>
      <c r="F119" s="130"/>
      <c r="H119" s="130"/>
      <c r="I119" s="130"/>
      <c r="J119" s="130"/>
      <c r="K119" s="130"/>
      <c r="V119" s="130"/>
    </row>
    <row r="120" spans="1:23" x14ac:dyDescent="0.25">
      <c r="A120" s="129" t="s">
        <v>123</v>
      </c>
    </row>
    <row r="123" spans="1:23" x14ac:dyDescent="0.25">
      <c r="A123" s="130"/>
      <c r="G123" s="130"/>
      <c r="W123" s="130"/>
    </row>
    <row r="124" spans="1:23" x14ac:dyDescent="0.25">
      <c r="A124" s="130"/>
      <c r="G124" s="130"/>
      <c r="W124" s="130"/>
    </row>
    <row r="125" spans="1:23" x14ac:dyDescent="0.25">
      <c r="A125" s="130"/>
      <c r="G125" s="130"/>
      <c r="W125" s="130"/>
    </row>
  </sheetData>
  <mergeCells count="18"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P74:Q74"/>
    <mergeCell ref="R74:S74"/>
    <mergeCell ref="T74:U74"/>
    <mergeCell ref="V74:W74"/>
  </mergeCells>
  <pageMargins left="0.70866141732283472" right="0.70866141732283472" top="0.74803149606299213" bottom="0.74803149606299213" header="0.31496062992125984" footer="0.31496062992125984"/>
  <pageSetup scale="3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5"/>
  <sheetViews>
    <sheetView view="pageBreakPreview" zoomScale="60" zoomScaleNormal="100" workbookViewId="0">
      <selection activeCell="A5" sqref="A5:U5"/>
    </sheetView>
  </sheetViews>
  <sheetFormatPr defaultRowHeight="15" x14ac:dyDescent="0.25"/>
  <cols>
    <col min="1" max="1" width="52.7109375" style="2" customWidth="1"/>
    <col min="2" max="11" width="13.7109375" style="2" customWidth="1"/>
    <col min="12" max="15" width="13.7109375" style="2" hidden="1" customWidth="1"/>
    <col min="16" max="23" width="13.7109375" style="2" customWidth="1"/>
    <col min="24" max="24" width="2.7109375" style="2" customWidth="1"/>
    <col min="25" max="16384" width="9.140625" style="2"/>
  </cols>
  <sheetData>
    <row r="1" spans="1:23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"/>
      <c r="W1" s="1"/>
    </row>
    <row r="2" spans="1:23" ht="18" x14ac:dyDescent="0.25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3"/>
      <c r="W2" s="3"/>
    </row>
    <row r="3" spans="1:23" ht="18" customHeight="1" x14ac:dyDescent="0.25">
      <c r="A3" s="134" t="s">
        <v>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3"/>
      <c r="W3" s="3"/>
    </row>
    <row r="4" spans="1:23" ht="18" customHeight="1" x14ac:dyDescent="0.25">
      <c r="A4" s="134" t="s">
        <v>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3"/>
      <c r="W4" s="3"/>
    </row>
    <row r="5" spans="1:23" ht="15" customHeight="1" x14ac:dyDescent="0.25">
      <c r="A5" s="135" t="s">
        <v>129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4"/>
      <c r="W5" s="4"/>
    </row>
    <row r="6" spans="1:23" ht="12.75" customHeight="1" x14ac:dyDescent="0.25">
      <c r="A6" s="5"/>
      <c r="B6" s="5" t="s">
        <v>1</v>
      </c>
      <c r="C6" s="5" t="s">
        <v>1</v>
      </c>
      <c r="D6" s="5" t="s">
        <v>1</v>
      </c>
      <c r="E6" s="6" t="s">
        <v>1</v>
      </c>
      <c r="F6" s="131" t="s">
        <v>5</v>
      </c>
      <c r="G6" s="132"/>
      <c r="H6" s="131" t="s">
        <v>6</v>
      </c>
      <c r="I6" s="132"/>
      <c r="J6" s="131" t="s">
        <v>7</v>
      </c>
      <c r="K6" s="132"/>
      <c r="L6" s="131" t="s">
        <v>8</v>
      </c>
      <c r="M6" s="132"/>
      <c r="N6" s="131" t="s">
        <v>9</v>
      </c>
      <c r="O6" s="132"/>
      <c r="P6" s="131" t="s">
        <v>10</v>
      </c>
      <c r="Q6" s="132"/>
      <c r="R6" s="131" t="s">
        <v>11</v>
      </c>
      <c r="S6" s="132"/>
      <c r="T6" s="131" t="s">
        <v>12</v>
      </c>
      <c r="U6" s="132"/>
      <c r="V6" s="131" t="s">
        <v>13</v>
      </c>
      <c r="W6" s="132"/>
    </row>
    <row r="7" spans="1:23" ht="76.5" x14ac:dyDescent="0.25">
      <c r="A7" s="7" t="s">
        <v>14</v>
      </c>
      <c r="B7" s="8" t="s">
        <v>15</v>
      </c>
      <c r="C7" s="8" t="s">
        <v>16</v>
      </c>
      <c r="D7" s="8" t="s">
        <v>17</v>
      </c>
      <c r="E7" s="8" t="s">
        <v>18</v>
      </c>
      <c r="F7" s="9" t="s">
        <v>19</v>
      </c>
      <c r="G7" s="10" t="s">
        <v>20</v>
      </c>
      <c r="H7" s="9" t="s">
        <v>21</v>
      </c>
      <c r="I7" s="10" t="s">
        <v>22</v>
      </c>
      <c r="J7" s="9" t="s">
        <v>23</v>
      </c>
      <c r="K7" s="10" t="s">
        <v>24</v>
      </c>
      <c r="L7" s="9" t="s">
        <v>25</v>
      </c>
      <c r="M7" s="10" t="s">
        <v>26</v>
      </c>
      <c r="N7" s="9" t="s">
        <v>27</v>
      </c>
      <c r="O7" s="10" t="s">
        <v>28</v>
      </c>
      <c r="P7" s="9" t="s">
        <v>29</v>
      </c>
      <c r="Q7" s="10" t="s">
        <v>30</v>
      </c>
      <c r="R7" s="9" t="s">
        <v>29</v>
      </c>
      <c r="S7" s="10" t="s">
        <v>30</v>
      </c>
      <c r="T7" s="9" t="s">
        <v>31</v>
      </c>
      <c r="U7" s="10" t="s">
        <v>32</v>
      </c>
      <c r="V7" s="9" t="s">
        <v>18</v>
      </c>
      <c r="W7" s="10" t="s">
        <v>33</v>
      </c>
    </row>
    <row r="8" spans="1:23" ht="12.95" customHeight="1" x14ac:dyDescent="0.25">
      <c r="A8" s="11" t="s">
        <v>34</v>
      </c>
      <c r="B8" s="12" t="s">
        <v>1</v>
      </c>
      <c r="C8" s="12"/>
      <c r="D8" s="12"/>
      <c r="E8" s="12"/>
      <c r="F8" s="13"/>
      <c r="G8" s="14"/>
      <c r="H8" s="13"/>
      <c r="I8" s="14"/>
      <c r="J8" s="13"/>
      <c r="K8" s="14"/>
      <c r="L8" s="13"/>
      <c r="M8" s="14"/>
      <c r="N8" s="13"/>
      <c r="O8" s="14"/>
      <c r="P8" s="13"/>
      <c r="Q8" s="14"/>
      <c r="R8" s="15"/>
      <c r="S8" s="16"/>
      <c r="T8" s="15"/>
      <c r="U8" s="17"/>
      <c r="V8" s="13"/>
      <c r="W8" s="14"/>
    </row>
    <row r="9" spans="1:23" ht="12.95" customHeight="1" x14ac:dyDescent="0.25">
      <c r="A9" s="18" t="s">
        <v>35</v>
      </c>
      <c r="B9" s="19">
        <v>0</v>
      </c>
      <c r="C9" s="19">
        <v>0</v>
      </c>
      <c r="D9" s="19"/>
      <c r="E9" s="19">
        <f>$B9       +$C9       +$D9</f>
        <v>0</v>
      </c>
      <c r="F9" s="20">
        <v>0</v>
      </c>
      <c r="G9" s="21">
        <v>0</v>
      </c>
      <c r="H9" s="20"/>
      <c r="I9" s="21"/>
      <c r="J9" s="20"/>
      <c r="K9" s="21"/>
      <c r="L9" s="20"/>
      <c r="M9" s="21"/>
      <c r="N9" s="20"/>
      <c r="O9" s="21"/>
      <c r="P9" s="20">
        <f>$H9       +$J9       +$L9       +$N9</f>
        <v>0</v>
      </c>
      <c r="Q9" s="21">
        <f>$I9       +$K9       +$M9       +$O9</f>
        <v>0</v>
      </c>
      <c r="R9" s="22">
        <f>IF(($H9       =0),0,((($J9       -$H9       )/$H9       )*100))</f>
        <v>0</v>
      </c>
      <c r="S9" s="23">
        <f>IF(($I9       =0),0,((($K9       -$I9       )/$I9       )*100))</f>
        <v>0</v>
      </c>
      <c r="T9" s="22">
        <f>IF(($E9       =0),0,(($P9       /$E9       )*100))</f>
        <v>0</v>
      </c>
      <c r="U9" s="24">
        <f>IF(($E9       =0),0,(($Q9       /$E9       )*100))</f>
        <v>0</v>
      </c>
      <c r="V9" s="20">
        <v>0</v>
      </c>
      <c r="W9" s="21">
        <v>0</v>
      </c>
    </row>
    <row r="10" spans="1:23" ht="12.95" customHeight="1" x14ac:dyDescent="0.25">
      <c r="A10" s="18" t="s">
        <v>36</v>
      </c>
      <c r="B10" s="19">
        <v>44410000</v>
      </c>
      <c r="C10" s="19">
        <v>0</v>
      </c>
      <c r="D10" s="19"/>
      <c r="E10" s="19">
        <f t="shared" ref="E10:E16" si="0">$B10      +$C10      +$D10</f>
        <v>44410000</v>
      </c>
      <c r="F10" s="20">
        <v>44410000</v>
      </c>
      <c r="G10" s="21">
        <v>44410000</v>
      </c>
      <c r="H10" s="20">
        <v>4997000</v>
      </c>
      <c r="I10" s="21">
        <v>2059218</v>
      </c>
      <c r="J10" s="20">
        <v>8303000</v>
      </c>
      <c r="K10" s="21">
        <v>1939711</v>
      </c>
      <c r="L10" s="20"/>
      <c r="M10" s="21"/>
      <c r="N10" s="20"/>
      <c r="O10" s="21"/>
      <c r="P10" s="20">
        <f t="shared" ref="P10:P16" si="1">$H10      +$J10      +$L10      +$N10</f>
        <v>13300000</v>
      </c>
      <c r="Q10" s="21">
        <f t="shared" ref="Q10:Q16" si="2">$I10      +$K10      +$M10      +$O10</f>
        <v>3998929</v>
      </c>
      <c r="R10" s="22">
        <f t="shared" ref="R10:R16" si="3">IF(($H10      =0),0,((($J10      -$H10      )/$H10      )*100))</f>
        <v>66.159695817490487</v>
      </c>
      <c r="S10" s="23">
        <f t="shared" ref="S10:S16" si="4">IF(($I10      =0),0,((($K10      -$I10      )/$I10      )*100))</f>
        <v>-5.8035137610490972</v>
      </c>
      <c r="T10" s="22">
        <f t="shared" ref="T10:T15" si="5">IF(($E10      =0),0,(($P10      /$E10      )*100))</f>
        <v>29.948209862643548</v>
      </c>
      <c r="U10" s="24">
        <f t="shared" ref="U10:U15" si="6">IF(($E10      =0),0,(($Q10      /$E10      )*100))</f>
        <v>9.0045687908128791</v>
      </c>
      <c r="V10" s="20">
        <v>0</v>
      </c>
      <c r="W10" s="21">
        <v>0</v>
      </c>
    </row>
    <row r="11" spans="1:23" ht="12.95" customHeight="1" x14ac:dyDescent="0.25">
      <c r="A11" s="18" t="s">
        <v>37</v>
      </c>
      <c r="B11" s="19">
        <v>38000000</v>
      </c>
      <c r="C11" s="19">
        <v>0</v>
      </c>
      <c r="D11" s="19"/>
      <c r="E11" s="19">
        <f t="shared" si="0"/>
        <v>38000000</v>
      </c>
      <c r="F11" s="20">
        <v>38000000</v>
      </c>
      <c r="G11" s="21">
        <v>20000000</v>
      </c>
      <c r="H11" s="20">
        <v>8420000</v>
      </c>
      <c r="I11" s="21">
        <v>2434236</v>
      </c>
      <c r="J11" s="20"/>
      <c r="K11" s="21">
        <v>3827425</v>
      </c>
      <c r="L11" s="20"/>
      <c r="M11" s="21"/>
      <c r="N11" s="20"/>
      <c r="O11" s="21"/>
      <c r="P11" s="20">
        <f t="shared" si="1"/>
        <v>8420000</v>
      </c>
      <c r="Q11" s="21">
        <f t="shared" si="2"/>
        <v>6261661</v>
      </c>
      <c r="R11" s="22">
        <f t="shared" si="3"/>
        <v>-100</v>
      </c>
      <c r="S11" s="23">
        <f t="shared" si="4"/>
        <v>57.233111333494371</v>
      </c>
      <c r="T11" s="22">
        <f t="shared" si="5"/>
        <v>22.157894736842103</v>
      </c>
      <c r="U11" s="24">
        <f t="shared" si="6"/>
        <v>16.478055263157895</v>
      </c>
      <c r="V11" s="20">
        <v>0</v>
      </c>
      <c r="W11" s="21">
        <v>0</v>
      </c>
    </row>
    <row r="12" spans="1:23" ht="12.95" customHeight="1" x14ac:dyDescent="0.25">
      <c r="A12" s="18" t="s">
        <v>38</v>
      </c>
      <c r="B12" s="19">
        <v>0</v>
      </c>
      <c r="C12" s="19">
        <v>0</v>
      </c>
      <c r="D12" s="19"/>
      <c r="E12" s="19">
        <f t="shared" si="0"/>
        <v>0</v>
      </c>
      <c r="F12" s="20">
        <v>0</v>
      </c>
      <c r="G12" s="21">
        <v>0</v>
      </c>
      <c r="H12" s="20"/>
      <c r="I12" s="21"/>
      <c r="J12" s="20"/>
      <c r="K12" s="21"/>
      <c r="L12" s="20"/>
      <c r="M12" s="21"/>
      <c r="N12" s="20"/>
      <c r="O12" s="21"/>
      <c r="P12" s="20">
        <f t="shared" si="1"/>
        <v>0</v>
      </c>
      <c r="Q12" s="21">
        <f t="shared" si="2"/>
        <v>0</v>
      </c>
      <c r="R12" s="22">
        <f t="shared" si="3"/>
        <v>0</v>
      </c>
      <c r="S12" s="23">
        <f t="shared" si="4"/>
        <v>0</v>
      </c>
      <c r="T12" s="22">
        <f t="shared" si="5"/>
        <v>0</v>
      </c>
      <c r="U12" s="24">
        <f t="shared" si="6"/>
        <v>0</v>
      </c>
      <c r="V12" s="20">
        <v>0</v>
      </c>
      <c r="W12" s="21">
        <v>0</v>
      </c>
    </row>
    <row r="13" spans="1:23" ht="12.95" customHeight="1" x14ac:dyDescent="0.25">
      <c r="A13" s="18" t="s">
        <v>39</v>
      </c>
      <c r="B13" s="19">
        <v>30000000</v>
      </c>
      <c r="C13" s="19">
        <v>0</v>
      </c>
      <c r="D13" s="19"/>
      <c r="E13" s="19">
        <f t="shared" si="0"/>
        <v>30000000</v>
      </c>
      <c r="F13" s="20">
        <v>30000000</v>
      </c>
      <c r="G13" s="21">
        <v>11153000</v>
      </c>
      <c r="H13" s="20">
        <v>3049000</v>
      </c>
      <c r="I13" s="21"/>
      <c r="J13" s="20">
        <v>1283000</v>
      </c>
      <c r="K13" s="21"/>
      <c r="L13" s="20"/>
      <c r="M13" s="21"/>
      <c r="N13" s="20"/>
      <c r="O13" s="21"/>
      <c r="P13" s="20">
        <f t="shared" si="1"/>
        <v>4332000</v>
      </c>
      <c r="Q13" s="21">
        <f t="shared" si="2"/>
        <v>0</v>
      </c>
      <c r="R13" s="22">
        <f t="shared" si="3"/>
        <v>-57.920629714660542</v>
      </c>
      <c r="S13" s="23">
        <f t="shared" si="4"/>
        <v>0</v>
      </c>
      <c r="T13" s="22">
        <f t="shared" si="5"/>
        <v>14.44</v>
      </c>
      <c r="U13" s="24">
        <f t="shared" si="6"/>
        <v>0</v>
      </c>
      <c r="V13" s="20">
        <v>0</v>
      </c>
      <c r="W13" s="21">
        <v>0</v>
      </c>
    </row>
    <row r="14" spans="1:23" ht="12.95" customHeight="1" x14ac:dyDescent="0.25">
      <c r="A14" s="18" t="s">
        <v>40</v>
      </c>
      <c r="B14" s="19">
        <v>22000000</v>
      </c>
      <c r="C14" s="19">
        <v>0</v>
      </c>
      <c r="D14" s="19"/>
      <c r="E14" s="19">
        <f t="shared" si="0"/>
        <v>22000000</v>
      </c>
      <c r="F14" s="20">
        <v>22000000</v>
      </c>
      <c r="G14" s="21">
        <v>0</v>
      </c>
      <c r="H14" s="20"/>
      <c r="I14" s="21"/>
      <c r="J14" s="20"/>
      <c r="K14" s="21"/>
      <c r="L14" s="20"/>
      <c r="M14" s="21"/>
      <c r="N14" s="20"/>
      <c r="O14" s="21"/>
      <c r="P14" s="20">
        <f t="shared" si="1"/>
        <v>0</v>
      </c>
      <c r="Q14" s="21">
        <f t="shared" si="2"/>
        <v>0</v>
      </c>
      <c r="R14" s="22">
        <f t="shared" si="3"/>
        <v>0</v>
      </c>
      <c r="S14" s="23">
        <f t="shared" si="4"/>
        <v>0</v>
      </c>
      <c r="T14" s="22">
        <f t="shared" si="5"/>
        <v>0</v>
      </c>
      <c r="U14" s="24">
        <f t="shared" si="6"/>
        <v>0</v>
      </c>
      <c r="V14" s="20">
        <v>0</v>
      </c>
      <c r="W14" s="21">
        <v>0</v>
      </c>
    </row>
    <row r="15" spans="1:23" ht="12.95" customHeight="1" x14ac:dyDescent="0.25">
      <c r="A15" s="18" t="s">
        <v>41</v>
      </c>
      <c r="B15" s="19">
        <v>75218000</v>
      </c>
      <c r="C15" s="19">
        <v>0</v>
      </c>
      <c r="D15" s="19"/>
      <c r="E15" s="19">
        <f t="shared" si="0"/>
        <v>75218000</v>
      </c>
      <c r="F15" s="20">
        <v>75218000</v>
      </c>
      <c r="G15" s="21">
        <v>60000000</v>
      </c>
      <c r="H15" s="20">
        <v>23093000</v>
      </c>
      <c r="I15" s="21"/>
      <c r="J15" s="20">
        <v>16989000</v>
      </c>
      <c r="K15" s="21"/>
      <c r="L15" s="20"/>
      <c r="M15" s="21"/>
      <c r="N15" s="20"/>
      <c r="O15" s="21"/>
      <c r="P15" s="20">
        <f t="shared" si="1"/>
        <v>40082000</v>
      </c>
      <c r="Q15" s="21">
        <f t="shared" si="2"/>
        <v>0</v>
      </c>
      <c r="R15" s="22">
        <f t="shared" si="3"/>
        <v>-26.432252197635648</v>
      </c>
      <c r="S15" s="23">
        <f t="shared" si="4"/>
        <v>0</v>
      </c>
      <c r="T15" s="22">
        <f t="shared" si="5"/>
        <v>53.287776861921344</v>
      </c>
      <c r="U15" s="24">
        <f t="shared" si="6"/>
        <v>0</v>
      </c>
      <c r="V15" s="20">
        <v>0</v>
      </c>
      <c r="W15" s="21">
        <v>0</v>
      </c>
    </row>
    <row r="16" spans="1:23" ht="12.95" customHeight="1" x14ac:dyDescent="0.25">
      <c r="A16" s="25" t="s">
        <v>42</v>
      </c>
      <c r="B16" s="26">
        <f>SUM(B9:B15)</f>
        <v>209628000</v>
      </c>
      <c r="C16" s="26">
        <f>SUM(C9:C15)</f>
        <v>0</v>
      </c>
      <c r="D16" s="26"/>
      <c r="E16" s="26">
        <f t="shared" si="0"/>
        <v>209628000</v>
      </c>
      <c r="F16" s="27">
        <f t="shared" ref="F16:O16" si="7">SUM(F9:F15)</f>
        <v>209628000</v>
      </c>
      <c r="G16" s="28">
        <f t="shared" si="7"/>
        <v>135563000</v>
      </c>
      <c r="H16" s="27">
        <f t="shared" si="7"/>
        <v>39559000</v>
      </c>
      <c r="I16" s="28">
        <f t="shared" si="7"/>
        <v>4493454</v>
      </c>
      <c r="J16" s="27">
        <f t="shared" si="7"/>
        <v>26575000</v>
      </c>
      <c r="K16" s="28">
        <f t="shared" si="7"/>
        <v>5767136</v>
      </c>
      <c r="L16" s="27">
        <f t="shared" si="7"/>
        <v>0</v>
      </c>
      <c r="M16" s="28">
        <f t="shared" si="7"/>
        <v>0</v>
      </c>
      <c r="N16" s="27">
        <f t="shared" si="7"/>
        <v>0</v>
      </c>
      <c r="O16" s="28">
        <f t="shared" si="7"/>
        <v>0</v>
      </c>
      <c r="P16" s="27">
        <f t="shared" si="1"/>
        <v>66134000</v>
      </c>
      <c r="Q16" s="28">
        <f t="shared" si="2"/>
        <v>10260590</v>
      </c>
      <c r="R16" s="29">
        <f t="shared" si="3"/>
        <v>-32.821861017720366</v>
      </c>
      <c r="S16" s="30">
        <f t="shared" si="4"/>
        <v>28.345277374598695</v>
      </c>
      <c r="T16" s="29">
        <f>IF((SUM($E9:$E13)+$E15)=0,0,(P16/(SUM($E9:$E13)+$E15)*100))</f>
        <v>35.247404438569937</v>
      </c>
      <c r="U16" s="31">
        <f>IF((SUM($E9:$E13)+$E15)=0,0,(Q16/(SUM($E9:$E13)+$E15)*100))</f>
        <v>5.4685814483978943</v>
      </c>
      <c r="V16" s="27">
        <f>SUM(V9:V15)</f>
        <v>0</v>
      </c>
      <c r="W16" s="28">
        <f>SUM(W9:W15)</f>
        <v>0</v>
      </c>
    </row>
    <row r="17" spans="1:23" ht="12.95" customHeight="1" x14ac:dyDescent="0.25">
      <c r="A17" s="11" t="s">
        <v>43</v>
      </c>
      <c r="B17" s="32" t="s">
        <v>1</v>
      </c>
      <c r="C17" s="32"/>
      <c r="D17" s="32"/>
      <c r="E17" s="32"/>
      <c r="F17" s="33"/>
      <c r="G17" s="34"/>
      <c r="H17" s="33"/>
      <c r="I17" s="34"/>
      <c r="J17" s="33"/>
      <c r="K17" s="34"/>
      <c r="L17" s="33"/>
      <c r="M17" s="34"/>
      <c r="N17" s="33"/>
      <c r="O17" s="34"/>
      <c r="P17" s="33"/>
      <c r="Q17" s="34"/>
      <c r="R17" s="15"/>
      <c r="S17" s="16"/>
      <c r="T17" s="15"/>
      <c r="U17" s="17"/>
      <c r="V17" s="33"/>
      <c r="W17" s="34"/>
    </row>
    <row r="18" spans="1:23" ht="12.95" customHeight="1" x14ac:dyDescent="0.25">
      <c r="A18" s="18" t="s">
        <v>44</v>
      </c>
      <c r="B18" s="19">
        <v>0</v>
      </c>
      <c r="C18" s="19">
        <v>0</v>
      </c>
      <c r="D18" s="19"/>
      <c r="E18" s="19">
        <f t="shared" ref="E18:E24" si="8">$B18      +$C18      +$D18</f>
        <v>0</v>
      </c>
      <c r="F18" s="20">
        <v>0</v>
      </c>
      <c r="G18" s="21">
        <v>0</v>
      </c>
      <c r="H18" s="20"/>
      <c r="I18" s="21"/>
      <c r="J18" s="20"/>
      <c r="K18" s="21"/>
      <c r="L18" s="20"/>
      <c r="M18" s="21"/>
      <c r="N18" s="20"/>
      <c r="O18" s="21"/>
      <c r="P18" s="20">
        <f t="shared" ref="P18:P24" si="9">$H18      +$J18      +$L18      +$N18</f>
        <v>0</v>
      </c>
      <c r="Q18" s="21">
        <f t="shared" ref="Q18:Q24" si="10">$I18      +$K18      +$M18      +$O18</f>
        <v>0</v>
      </c>
      <c r="R18" s="22">
        <f t="shared" ref="R18:R24" si="11">IF(($H18      =0),0,((($J18      -$H18      )/$H18      )*100))</f>
        <v>0</v>
      </c>
      <c r="S18" s="23">
        <f t="shared" ref="S18:S24" si="12">IF(($I18      =0),0,((($K18      -$I18      )/$I18      )*100))</f>
        <v>0</v>
      </c>
      <c r="T18" s="22">
        <f t="shared" ref="T18:T23" si="13">IF(($E18      =0),0,(($P18      /$E18      )*100))</f>
        <v>0</v>
      </c>
      <c r="U18" s="24">
        <f t="shared" ref="U18:U23" si="14">IF(($E18      =0),0,(($Q18      /$E18      )*100))</f>
        <v>0</v>
      </c>
      <c r="V18" s="20">
        <v>0</v>
      </c>
      <c r="W18" s="21">
        <v>0</v>
      </c>
    </row>
    <row r="19" spans="1:23" ht="12.95" customHeight="1" x14ac:dyDescent="0.25">
      <c r="A19" s="18" t="s">
        <v>45</v>
      </c>
      <c r="B19" s="19">
        <v>9875000</v>
      </c>
      <c r="C19" s="19">
        <v>0</v>
      </c>
      <c r="D19" s="19"/>
      <c r="E19" s="19">
        <f t="shared" si="8"/>
        <v>9875000</v>
      </c>
      <c r="F19" s="20">
        <v>9875000</v>
      </c>
      <c r="G19" s="21">
        <v>0</v>
      </c>
      <c r="H19" s="20"/>
      <c r="I19" s="21"/>
      <c r="J19" s="20"/>
      <c r="K19" s="21"/>
      <c r="L19" s="20"/>
      <c r="M19" s="21"/>
      <c r="N19" s="20"/>
      <c r="O19" s="21"/>
      <c r="P19" s="20">
        <f t="shared" si="9"/>
        <v>0</v>
      </c>
      <c r="Q19" s="21">
        <f t="shared" si="10"/>
        <v>0</v>
      </c>
      <c r="R19" s="22">
        <f t="shared" si="11"/>
        <v>0</v>
      </c>
      <c r="S19" s="23">
        <f t="shared" si="12"/>
        <v>0</v>
      </c>
      <c r="T19" s="22">
        <f t="shared" si="13"/>
        <v>0</v>
      </c>
      <c r="U19" s="24">
        <f t="shared" si="14"/>
        <v>0</v>
      </c>
      <c r="V19" s="20">
        <v>0</v>
      </c>
      <c r="W19" s="21">
        <v>0</v>
      </c>
    </row>
    <row r="20" spans="1:23" ht="12.95" customHeight="1" x14ac:dyDescent="0.25">
      <c r="A20" s="18" t="s">
        <v>46</v>
      </c>
      <c r="B20" s="19">
        <v>0</v>
      </c>
      <c r="C20" s="19">
        <v>0</v>
      </c>
      <c r="D20" s="19"/>
      <c r="E20" s="19">
        <f t="shared" si="8"/>
        <v>0</v>
      </c>
      <c r="F20" s="20">
        <v>0</v>
      </c>
      <c r="G20" s="21">
        <v>0</v>
      </c>
      <c r="H20" s="20"/>
      <c r="I20" s="21"/>
      <c r="J20" s="20"/>
      <c r="K20" s="21"/>
      <c r="L20" s="20"/>
      <c r="M20" s="21"/>
      <c r="N20" s="20"/>
      <c r="O20" s="21"/>
      <c r="P20" s="20">
        <f t="shared" si="9"/>
        <v>0</v>
      </c>
      <c r="Q20" s="21">
        <f t="shared" si="10"/>
        <v>0</v>
      </c>
      <c r="R20" s="22">
        <f t="shared" si="11"/>
        <v>0</v>
      </c>
      <c r="S20" s="23">
        <f t="shared" si="12"/>
        <v>0</v>
      </c>
      <c r="T20" s="22">
        <f t="shared" si="13"/>
        <v>0</v>
      </c>
      <c r="U20" s="24">
        <f t="shared" si="14"/>
        <v>0</v>
      </c>
      <c r="V20" s="20">
        <v>0</v>
      </c>
      <c r="W20" s="21" t="s">
        <v>1</v>
      </c>
    </row>
    <row r="21" spans="1:23" ht="12.95" customHeight="1" x14ac:dyDescent="0.25">
      <c r="A21" s="18" t="s">
        <v>47</v>
      </c>
      <c r="B21" s="19">
        <v>0</v>
      </c>
      <c r="C21" s="19">
        <v>0</v>
      </c>
      <c r="D21" s="19"/>
      <c r="E21" s="19">
        <f t="shared" si="8"/>
        <v>0</v>
      </c>
      <c r="F21" s="20">
        <v>0</v>
      </c>
      <c r="G21" s="21">
        <v>0</v>
      </c>
      <c r="H21" s="20"/>
      <c r="I21" s="21"/>
      <c r="J21" s="20"/>
      <c r="K21" s="21"/>
      <c r="L21" s="20"/>
      <c r="M21" s="21"/>
      <c r="N21" s="20"/>
      <c r="O21" s="21"/>
      <c r="P21" s="20">
        <f t="shared" si="9"/>
        <v>0</v>
      </c>
      <c r="Q21" s="21">
        <f t="shared" si="10"/>
        <v>0</v>
      </c>
      <c r="R21" s="22">
        <f t="shared" si="11"/>
        <v>0</v>
      </c>
      <c r="S21" s="23">
        <f t="shared" si="12"/>
        <v>0</v>
      </c>
      <c r="T21" s="22">
        <f t="shared" si="13"/>
        <v>0</v>
      </c>
      <c r="U21" s="24">
        <f t="shared" si="14"/>
        <v>0</v>
      </c>
      <c r="V21" s="20">
        <v>0</v>
      </c>
      <c r="W21" s="21">
        <v>0</v>
      </c>
    </row>
    <row r="22" spans="1:23" ht="12.95" customHeight="1" x14ac:dyDescent="0.25">
      <c r="A22" s="18" t="s">
        <v>48</v>
      </c>
      <c r="B22" s="19">
        <v>0</v>
      </c>
      <c r="C22" s="19">
        <v>0</v>
      </c>
      <c r="D22" s="19"/>
      <c r="E22" s="19">
        <f t="shared" si="8"/>
        <v>0</v>
      </c>
      <c r="F22" s="20">
        <v>0</v>
      </c>
      <c r="G22" s="21">
        <v>0</v>
      </c>
      <c r="H22" s="20"/>
      <c r="I22" s="21"/>
      <c r="J22" s="20"/>
      <c r="K22" s="21"/>
      <c r="L22" s="20"/>
      <c r="M22" s="21"/>
      <c r="N22" s="20"/>
      <c r="O22" s="21"/>
      <c r="P22" s="20">
        <f t="shared" si="9"/>
        <v>0</v>
      </c>
      <c r="Q22" s="21">
        <f t="shared" si="10"/>
        <v>0</v>
      </c>
      <c r="R22" s="22">
        <f t="shared" si="11"/>
        <v>0</v>
      </c>
      <c r="S22" s="23">
        <f t="shared" si="12"/>
        <v>0</v>
      </c>
      <c r="T22" s="22">
        <f t="shared" si="13"/>
        <v>0</v>
      </c>
      <c r="U22" s="24">
        <f t="shared" si="14"/>
        <v>0</v>
      </c>
      <c r="V22" s="20">
        <v>0</v>
      </c>
      <c r="W22" s="21" t="s">
        <v>1</v>
      </c>
    </row>
    <row r="23" spans="1:23" ht="12.95" customHeight="1" x14ac:dyDescent="0.25">
      <c r="A23" s="18" t="s">
        <v>49</v>
      </c>
      <c r="B23" s="19">
        <v>0</v>
      </c>
      <c r="C23" s="19">
        <v>0</v>
      </c>
      <c r="D23" s="19"/>
      <c r="E23" s="19">
        <f t="shared" si="8"/>
        <v>0</v>
      </c>
      <c r="F23" s="20">
        <v>0</v>
      </c>
      <c r="G23" s="21">
        <v>0</v>
      </c>
      <c r="H23" s="20"/>
      <c r="I23" s="21"/>
      <c r="J23" s="20"/>
      <c r="K23" s="21"/>
      <c r="L23" s="20"/>
      <c r="M23" s="21"/>
      <c r="N23" s="20"/>
      <c r="O23" s="21"/>
      <c r="P23" s="20">
        <f t="shared" si="9"/>
        <v>0</v>
      </c>
      <c r="Q23" s="21">
        <f t="shared" si="10"/>
        <v>0</v>
      </c>
      <c r="R23" s="22">
        <f t="shared" si="11"/>
        <v>0</v>
      </c>
      <c r="S23" s="23">
        <f t="shared" si="12"/>
        <v>0</v>
      </c>
      <c r="T23" s="22">
        <f t="shared" si="13"/>
        <v>0</v>
      </c>
      <c r="U23" s="24">
        <f t="shared" si="14"/>
        <v>0</v>
      </c>
      <c r="V23" s="20">
        <v>0</v>
      </c>
      <c r="W23" s="21" t="s">
        <v>1</v>
      </c>
    </row>
    <row r="24" spans="1:23" ht="12.95" customHeight="1" x14ac:dyDescent="0.25">
      <c r="A24" s="25" t="s">
        <v>42</v>
      </c>
      <c r="B24" s="26">
        <f>SUM(B18:B23)</f>
        <v>9875000</v>
      </c>
      <c r="C24" s="26">
        <f>SUM(C18:C23)</f>
        <v>0</v>
      </c>
      <c r="D24" s="26"/>
      <c r="E24" s="26">
        <f t="shared" si="8"/>
        <v>9875000</v>
      </c>
      <c r="F24" s="27">
        <f t="shared" ref="F24:O24" si="15">SUM(F18:F23)</f>
        <v>9875000</v>
      </c>
      <c r="G24" s="28">
        <f t="shared" si="15"/>
        <v>0</v>
      </c>
      <c r="H24" s="27">
        <f t="shared" si="15"/>
        <v>0</v>
      </c>
      <c r="I24" s="28">
        <f t="shared" si="15"/>
        <v>0</v>
      </c>
      <c r="J24" s="27">
        <f t="shared" si="15"/>
        <v>0</v>
      </c>
      <c r="K24" s="28">
        <f t="shared" si="15"/>
        <v>0</v>
      </c>
      <c r="L24" s="27">
        <f t="shared" si="15"/>
        <v>0</v>
      </c>
      <c r="M24" s="28">
        <f t="shared" si="15"/>
        <v>0</v>
      </c>
      <c r="N24" s="27">
        <f t="shared" si="15"/>
        <v>0</v>
      </c>
      <c r="O24" s="28">
        <f t="shared" si="15"/>
        <v>0</v>
      </c>
      <c r="P24" s="27">
        <f t="shared" si="9"/>
        <v>0</v>
      </c>
      <c r="Q24" s="28">
        <f t="shared" si="10"/>
        <v>0</v>
      </c>
      <c r="R24" s="29">
        <f t="shared" si="11"/>
        <v>0</v>
      </c>
      <c r="S24" s="30">
        <f t="shared" si="12"/>
        <v>0</v>
      </c>
      <c r="T24" s="29">
        <f>IF(($E24-$E19-$E23)   =0,0,($P24   /($E24-$E19-$E23)   )*100)</f>
        <v>0</v>
      </c>
      <c r="U24" s="31">
        <f>IF(($E24-$E19-$E23)   =0,0,($Q24   /($E24-$E19-$E23)   )*100)</f>
        <v>0</v>
      </c>
      <c r="V24" s="27">
        <f>SUM(V18:V23)</f>
        <v>0</v>
      </c>
      <c r="W24" s="28">
        <f>SUM(W18:W23)</f>
        <v>0</v>
      </c>
    </row>
    <row r="25" spans="1:23" ht="12.95" customHeight="1" x14ac:dyDescent="0.25">
      <c r="A25" s="11" t="s">
        <v>50</v>
      </c>
      <c r="B25" s="32" t="s">
        <v>1</v>
      </c>
      <c r="C25" s="32"/>
      <c r="D25" s="32"/>
      <c r="E25" s="32"/>
      <c r="F25" s="33"/>
      <c r="G25" s="34"/>
      <c r="H25" s="33"/>
      <c r="I25" s="34"/>
      <c r="J25" s="33"/>
      <c r="K25" s="34"/>
      <c r="L25" s="33"/>
      <c r="M25" s="34"/>
      <c r="N25" s="33"/>
      <c r="O25" s="34"/>
      <c r="P25" s="33"/>
      <c r="Q25" s="34"/>
      <c r="R25" s="15"/>
      <c r="S25" s="16"/>
      <c r="T25" s="15"/>
      <c r="U25" s="17"/>
      <c r="V25" s="33"/>
      <c r="W25" s="34"/>
    </row>
    <row r="26" spans="1:23" ht="12.95" customHeight="1" x14ac:dyDescent="0.25">
      <c r="A26" s="18" t="s">
        <v>51</v>
      </c>
      <c r="B26" s="19">
        <v>0</v>
      </c>
      <c r="C26" s="19">
        <v>0</v>
      </c>
      <c r="D26" s="19"/>
      <c r="E26" s="19">
        <f>$B26      +$C26      +$D26</f>
        <v>0</v>
      </c>
      <c r="F26" s="20">
        <v>0</v>
      </c>
      <c r="G26" s="21">
        <v>0</v>
      </c>
      <c r="H26" s="20"/>
      <c r="I26" s="21"/>
      <c r="J26" s="20"/>
      <c r="K26" s="21"/>
      <c r="L26" s="20"/>
      <c r="M26" s="21"/>
      <c r="N26" s="20"/>
      <c r="O26" s="21"/>
      <c r="P26" s="20">
        <f>$H26      +$J26      +$L26      +$N26</f>
        <v>0</v>
      </c>
      <c r="Q26" s="21">
        <f>$I26      +$K26      +$M26      +$O26</f>
        <v>0</v>
      </c>
      <c r="R26" s="22">
        <f>IF(($H26      =0),0,((($J26      -$H26      )/$H26      )*100))</f>
        <v>0</v>
      </c>
      <c r="S26" s="23">
        <f>IF(($I26      =0),0,((($K26      -$I26      )/$I26      )*100))</f>
        <v>0</v>
      </c>
      <c r="T26" s="22">
        <f>IF(($E26      =0),0,(($P26      /$E26      )*100))</f>
        <v>0</v>
      </c>
      <c r="U26" s="24">
        <f>IF(($E26      =0),0,(($Q26      /$E26      )*100))</f>
        <v>0</v>
      </c>
      <c r="V26" s="20">
        <v>0</v>
      </c>
      <c r="W26" s="21" t="s">
        <v>1</v>
      </c>
    </row>
    <row r="27" spans="1:23" ht="12.95" customHeight="1" x14ac:dyDescent="0.25">
      <c r="A27" s="18" t="s">
        <v>52</v>
      </c>
      <c r="B27" s="19">
        <v>0</v>
      </c>
      <c r="C27" s="19">
        <v>0</v>
      </c>
      <c r="D27" s="19"/>
      <c r="E27" s="19">
        <f>$B27      +$C27      +$D27</f>
        <v>0</v>
      </c>
      <c r="F27" s="20">
        <v>0</v>
      </c>
      <c r="G27" s="21">
        <v>0</v>
      </c>
      <c r="H27" s="20"/>
      <c r="I27" s="21"/>
      <c r="J27" s="20"/>
      <c r="K27" s="21"/>
      <c r="L27" s="20"/>
      <c r="M27" s="21"/>
      <c r="N27" s="20"/>
      <c r="O27" s="21"/>
      <c r="P27" s="20">
        <f>$H27      +$J27      +$L27      +$N27</f>
        <v>0</v>
      </c>
      <c r="Q27" s="21">
        <f>$I27      +$K27      +$M27      +$O27</f>
        <v>0</v>
      </c>
      <c r="R27" s="22">
        <f>IF(($H27      =0),0,((($J27      -$H27      )/$H27      )*100))</f>
        <v>0</v>
      </c>
      <c r="S27" s="23">
        <f>IF(($I27      =0),0,((($K27      -$I27      )/$I27      )*100))</f>
        <v>0</v>
      </c>
      <c r="T27" s="22">
        <f>IF(($E27      =0),0,(($P27      /$E27      )*100))</f>
        <v>0</v>
      </c>
      <c r="U27" s="24">
        <f>IF(($E27      =0),0,(($Q27      /$E27      )*100))</f>
        <v>0</v>
      </c>
      <c r="V27" s="20">
        <v>0</v>
      </c>
      <c r="W27" s="21" t="s">
        <v>1</v>
      </c>
    </row>
    <row r="28" spans="1:23" ht="12.95" customHeight="1" x14ac:dyDescent="0.25">
      <c r="A28" s="18" t="s">
        <v>53</v>
      </c>
      <c r="B28" s="19">
        <v>0</v>
      </c>
      <c r="C28" s="19">
        <v>0</v>
      </c>
      <c r="D28" s="19"/>
      <c r="E28" s="19">
        <f>$B28      +$C28      +$D28</f>
        <v>0</v>
      </c>
      <c r="F28" s="20">
        <v>0</v>
      </c>
      <c r="G28" s="21">
        <v>0</v>
      </c>
      <c r="H28" s="20"/>
      <c r="I28" s="21"/>
      <c r="J28" s="20"/>
      <c r="K28" s="21"/>
      <c r="L28" s="20"/>
      <c r="M28" s="21"/>
      <c r="N28" s="20"/>
      <c r="O28" s="21"/>
      <c r="P28" s="20">
        <f>$H28      +$J28      +$L28      +$N28</f>
        <v>0</v>
      </c>
      <c r="Q28" s="21">
        <f>$I28      +$K28      +$M28      +$O28</f>
        <v>0</v>
      </c>
      <c r="R28" s="22">
        <f>IF(($H28      =0),0,((($J28      -$H28      )/$H28      )*100))</f>
        <v>0</v>
      </c>
      <c r="S28" s="23">
        <f>IF(($I28      =0),0,((($K28      -$I28      )/$I28      )*100))</f>
        <v>0</v>
      </c>
      <c r="T28" s="22">
        <f>IF(($E28      =0),0,(($P28      /$E28      )*100))</f>
        <v>0</v>
      </c>
      <c r="U28" s="24">
        <f>IF(($E28      =0),0,(($Q28      /$E28      )*100))</f>
        <v>0</v>
      </c>
      <c r="V28" s="20">
        <v>0</v>
      </c>
      <c r="W28" s="21">
        <v>0</v>
      </c>
    </row>
    <row r="29" spans="1:23" ht="12.95" customHeight="1" x14ac:dyDescent="0.25">
      <c r="A29" s="18" t="s">
        <v>54</v>
      </c>
      <c r="B29" s="19">
        <v>6996000</v>
      </c>
      <c r="C29" s="19">
        <v>0</v>
      </c>
      <c r="D29" s="19"/>
      <c r="E29" s="19">
        <f>$B29      +$C29      +$D29</f>
        <v>6996000</v>
      </c>
      <c r="F29" s="20">
        <v>6996000</v>
      </c>
      <c r="G29" s="21">
        <v>4898000</v>
      </c>
      <c r="H29" s="20">
        <v>817000</v>
      </c>
      <c r="I29" s="21">
        <v>26352</v>
      </c>
      <c r="J29" s="20">
        <v>674000</v>
      </c>
      <c r="K29" s="21">
        <v>796272</v>
      </c>
      <c r="L29" s="20"/>
      <c r="M29" s="21"/>
      <c r="N29" s="20"/>
      <c r="O29" s="21"/>
      <c r="P29" s="20">
        <f>$H29      +$J29      +$L29      +$N29</f>
        <v>1491000</v>
      </c>
      <c r="Q29" s="21">
        <f>$I29      +$K29      +$M29      +$O29</f>
        <v>822624</v>
      </c>
      <c r="R29" s="22">
        <f>IF(($H29      =0),0,((($J29      -$H29      )/$H29      )*100))</f>
        <v>-17.503059975520195</v>
      </c>
      <c r="S29" s="23">
        <f>IF(($I29      =0),0,((($K29      -$I29      )/$I29      )*100))</f>
        <v>2921.6757741347906</v>
      </c>
      <c r="T29" s="22">
        <f>IF(($E29      =0),0,(($P29      /$E29      )*100))</f>
        <v>21.312178387650086</v>
      </c>
      <c r="U29" s="24">
        <f>IF(($E29      =0),0,(($Q29      /$E29      )*100))</f>
        <v>11.758490566037736</v>
      </c>
      <c r="V29" s="20">
        <v>0</v>
      </c>
      <c r="W29" s="21">
        <v>0</v>
      </c>
    </row>
    <row r="30" spans="1:23" ht="12.95" customHeight="1" x14ac:dyDescent="0.25">
      <c r="A30" s="25" t="s">
        <v>42</v>
      </c>
      <c r="B30" s="26">
        <f>SUM(B26:B29)</f>
        <v>6996000</v>
      </c>
      <c r="C30" s="26">
        <f>SUM(C26:C29)</f>
        <v>0</v>
      </c>
      <c r="D30" s="26"/>
      <c r="E30" s="26">
        <f>$B30      +$C30      +$D30</f>
        <v>6996000</v>
      </c>
      <c r="F30" s="27">
        <f t="shared" ref="F30:O30" si="16">SUM(F26:F29)</f>
        <v>6996000</v>
      </c>
      <c r="G30" s="28">
        <f t="shared" si="16"/>
        <v>4898000</v>
      </c>
      <c r="H30" s="27">
        <f t="shared" si="16"/>
        <v>817000</v>
      </c>
      <c r="I30" s="28">
        <f t="shared" si="16"/>
        <v>26352</v>
      </c>
      <c r="J30" s="27">
        <f t="shared" si="16"/>
        <v>674000</v>
      </c>
      <c r="K30" s="28">
        <f t="shared" si="16"/>
        <v>796272</v>
      </c>
      <c r="L30" s="27">
        <f t="shared" si="16"/>
        <v>0</v>
      </c>
      <c r="M30" s="28">
        <f t="shared" si="16"/>
        <v>0</v>
      </c>
      <c r="N30" s="27">
        <f t="shared" si="16"/>
        <v>0</v>
      </c>
      <c r="O30" s="28">
        <f t="shared" si="16"/>
        <v>0</v>
      </c>
      <c r="P30" s="27">
        <f>$H30      +$J30      +$L30      +$N30</f>
        <v>1491000</v>
      </c>
      <c r="Q30" s="28">
        <f>$I30      +$K30      +$M30      +$O30</f>
        <v>822624</v>
      </c>
      <c r="R30" s="29">
        <f>IF(($H30      =0),0,((($J30      -$H30      )/$H30      )*100))</f>
        <v>-17.503059975520195</v>
      </c>
      <c r="S30" s="30">
        <f>IF(($I30      =0),0,((($K30      -$I30      )/$I30      )*100))</f>
        <v>2921.6757741347906</v>
      </c>
      <c r="T30" s="29">
        <f>IF($E30   =0,0,($P30   /$E30   )*100)</f>
        <v>21.312178387650086</v>
      </c>
      <c r="U30" s="31">
        <f>IF($E30   =0,0,($Q30   /$E30   )*100)</f>
        <v>11.758490566037736</v>
      </c>
      <c r="V30" s="27">
        <f>SUM(V26:V29)</f>
        <v>0</v>
      </c>
      <c r="W30" s="28">
        <f>SUM(W26:W29)</f>
        <v>0</v>
      </c>
    </row>
    <row r="31" spans="1:23" ht="12.95" customHeight="1" x14ac:dyDescent="0.25">
      <c r="A31" s="11" t="s">
        <v>55</v>
      </c>
      <c r="B31" s="32" t="s">
        <v>1</v>
      </c>
      <c r="C31" s="32"/>
      <c r="D31" s="32"/>
      <c r="E31" s="32"/>
      <c r="F31" s="33"/>
      <c r="G31" s="34"/>
      <c r="H31" s="33"/>
      <c r="I31" s="34"/>
      <c r="J31" s="33"/>
      <c r="K31" s="34"/>
      <c r="L31" s="33"/>
      <c r="M31" s="34"/>
      <c r="N31" s="33"/>
      <c r="O31" s="34"/>
      <c r="P31" s="33"/>
      <c r="Q31" s="34"/>
      <c r="R31" s="15"/>
      <c r="S31" s="16"/>
      <c r="T31" s="15"/>
      <c r="U31" s="17"/>
      <c r="V31" s="33"/>
      <c r="W31" s="34"/>
    </row>
    <row r="32" spans="1:23" ht="12.95" customHeight="1" x14ac:dyDescent="0.25">
      <c r="A32" s="18" t="s">
        <v>56</v>
      </c>
      <c r="B32" s="19">
        <v>59874000</v>
      </c>
      <c r="C32" s="19">
        <v>0</v>
      </c>
      <c r="D32" s="19"/>
      <c r="E32" s="19">
        <f>$B32      +$C32      +$D32</f>
        <v>59874000</v>
      </c>
      <c r="F32" s="20">
        <v>59874000</v>
      </c>
      <c r="G32" s="21">
        <v>37633000</v>
      </c>
      <c r="H32" s="20">
        <v>24746000</v>
      </c>
      <c r="I32" s="21">
        <v>9713751</v>
      </c>
      <c r="J32" s="20">
        <v>17917000</v>
      </c>
      <c r="K32" s="21">
        <v>8511749</v>
      </c>
      <c r="L32" s="20"/>
      <c r="M32" s="21"/>
      <c r="N32" s="20"/>
      <c r="O32" s="21"/>
      <c r="P32" s="20">
        <f>$H32      +$J32      +$L32      +$N32</f>
        <v>42663000</v>
      </c>
      <c r="Q32" s="21">
        <f>$I32      +$K32      +$M32      +$O32</f>
        <v>18225500</v>
      </c>
      <c r="R32" s="22">
        <f>IF(($H32      =0),0,((($J32      -$H32      )/$H32      )*100))</f>
        <v>-27.59637921280207</v>
      </c>
      <c r="S32" s="23">
        <f>IF(($I32      =0),0,((($K32      -$I32      )/$I32      )*100))</f>
        <v>-12.374231128634037</v>
      </c>
      <c r="T32" s="22">
        <f>IF(($E32      =0),0,(($P32      /$E32      )*100))</f>
        <v>71.254634732939166</v>
      </c>
      <c r="U32" s="24">
        <f>IF(($E32      =0),0,(($Q32      /$E32      )*100))</f>
        <v>30.439756822660925</v>
      </c>
      <c r="V32" s="20">
        <v>0</v>
      </c>
      <c r="W32" s="21">
        <v>0</v>
      </c>
    </row>
    <row r="33" spans="1:23" ht="12.95" customHeight="1" x14ac:dyDescent="0.25">
      <c r="A33" s="25" t="s">
        <v>42</v>
      </c>
      <c r="B33" s="26">
        <f>B32</f>
        <v>59874000</v>
      </c>
      <c r="C33" s="26">
        <f>C32</f>
        <v>0</v>
      </c>
      <c r="D33" s="26"/>
      <c r="E33" s="26">
        <f>$B33      +$C33      +$D33</f>
        <v>59874000</v>
      </c>
      <c r="F33" s="27">
        <f t="shared" ref="F33:O33" si="17">F32</f>
        <v>59874000</v>
      </c>
      <c r="G33" s="28">
        <f t="shared" si="17"/>
        <v>37633000</v>
      </c>
      <c r="H33" s="27">
        <f t="shared" si="17"/>
        <v>24746000</v>
      </c>
      <c r="I33" s="28">
        <f t="shared" si="17"/>
        <v>9713751</v>
      </c>
      <c r="J33" s="27">
        <f t="shared" si="17"/>
        <v>17917000</v>
      </c>
      <c r="K33" s="28">
        <f t="shared" si="17"/>
        <v>8511749</v>
      </c>
      <c r="L33" s="27">
        <f t="shared" si="17"/>
        <v>0</v>
      </c>
      <c r="M33" s="28">
        <f t="shared" si="17"/>
        <v>0</v>
      </c>
      <c r="N33" s="27">
        <f t="shared" si="17"/>
        <v>0</v>
      </c>
      <c r="O33" s="28">
        <f t="shared" si="17"/>
        <v>0</v>
      </c>
      <c r="P33" s="27">
        <f>$H33      +$J33      +$L33      +$N33</f>
        <v>42663000</v>
      </c>
      <c r="Q33" s="28">
        <f>$I33      +$K33      +$M33      +$O33</f>
        <v>18225500</v>
      </c>
      <c r="R33" s="29">
        <f>IF(($H33      =0),0,((($J33      -$H33      )/$H33      )*100))</f>
        <v>-27.59637921280207</v>
      </c>
      <c r="S33" s="30">
        <f>IF(($I33      =0),0,((($K33      -$I33      )/$I33      )*100))</f>
        <v>-12.374231128634037</v>
      </c>
      <c r="T33" s="29">
        <f>IF($E33   =0,0,($P33   /$E33   )*100)</f>
        <v>71.254634732939166</v>
      </c>
      <c r="U33" s="31">
        <f>IF($E33   =0,0,($Q33   /$E33   )*100)</f>
        <v>30.439756822660925</v>
      </c>
      <c r="V33" s="27">
        <f>V32</f>
        <v>0</v>
      </c>
      <c r="W33" s="28">
        <f>W32</f>
        <v>0</v>
      </c>
    </row>
    <row r="34" spans="1:23" ht="12.95" customHeight="1" x14ac:dyDescent="0.25">
      <c r="A34" s="11" t="s">
        <v>57</v>
      </c>
      <c r="B34" s="32" t="s">
        <v>1</v>
      </c>
      <c r="C34" s="32"/>
      <c r="D34" s="32"/>
      <c r="E34" s="32"/>
      <c r="F34" s="33"/>
      <c r="G34" s="34"/>
      <c r="H34" s="33"/>
      <c r="I34" s="34"/>
      <c r="J34" s="33"/>
      <c r="K34" s="34"/>
      <c r="L34" s="33"/>
      <c r="M34" s="34"/>
      <c r="N34" s="33"/>
      <c r="O34" s="34"/>
      <c r="P34" s="33"/>
      <c r="Q34" s="34"/>
      <c r="R34" s="15"/>
      <c r="S34" s="16"/>
      <c r="T34" s="15"/>
      <c r="U34" s="17"/>
      <c r="V34" s="33"/>
      <c r="W34" s="34"/>
    </row>
    <row r="35" spans="1:23" ht="12.95" customHeight="1" x14ac:dyDescent="0.25">
      <c r="A35" s="18" t="s">
        <v>58</v>
      </c>
      <c r="B35" s="19">
        <v>275381000</v>
      </c>
      <c r="C35" s="19">
        <v>0</v>
      </c>
      <c r="D35" s="19"/>
      <c r="E35" s="19">
        <f t="shared" ref="E35:E40" si="18">$B35      +$C35      +$D35</f>
        <v>275381000</v>
      </c>
      <c r="F35" s="20">
        <v>275381000</v>
      </c>
      <c r="G35" s="21">
        <v>159218000</v>
      </c>
      <c r="H35" s="20">
        <v>42200000</v>
      </c>
      <c r="I35" s="21">
        <v>16552270</v>
      </c>
      <c r="J35" s="20">
        <v>70446000</v>
      </c>
      <c r="K35" s="21">
        <v>43373387</v>
      </c>
      <c r="L35" s="20"/>
      <c r="M35" s="21"/>
      <c r="N35" s="20"/>
      <c r="O35" s="21"/>
      <c r="P35" s="20">
        <f t="shared" ref="P35:P40" si="19">$H35      +$J35      +$L35      +$N35</f>
        <v>112646000</v>
      </c>
      <c r="Q35" s="21">
        <f t="shared" ref="Q35:Q40" si="20">$I35      +$K35      +$M35      +$O35</f>
        <v>59925657</v>
      </c>
      <c r="R35" s="22">
        <f t="shared" ref="R35:R40" si="21">IF(($H35      =0),0,((($J35      -$H35      )/$H35      )*100))</f>
        <v>66.933649289099534</v>
      </c>
      <c r="S35" s="23">
        <f t="shared" ref="S35:S40" si="22">IF(($I35      =0),0,((($K35      -$I35      )/$I35      )*100))</f>
        <v>162.03890463362427</v>
      </c>
      <c r="T35" s="22">
        <f t="shared" ref="T35:T39" si="23">IF(($E35      =0),0,(($P35      /$E35      )*100))</f>
        <v>40.905509094672468</v>
      </c>
      <c r="U35" s="24">
        <f t="shared" ref="U35:U39" si="24">IF(($E35      =0),0,(($Q35      /$E35      )*100))</f>
        <v>21.760999124848844</v>
      </c>
      <c r="V35" s="20">
        <v>0</v>
      </c>
      <c r="W35" s="21">
        <v>0</v>
      </c>
    </row>
    <row r="36" spans="1:23" ht="12.95" customHeight="1" x14ac:dyDescent="0.25">
      <c r="A36" s="18" t="s">
        <v>59</v>
      </c>
      <c r="B36" s="19">
        <v>285000000</v>
      </c>
      <c r="C36" s="19">
        <v>0</v>
      </c>
      <c r="D36" s="19"/>
      <c r="E36" s="19">
        <f t="shared" si="18"/>
        <v>285000000</v>
      </c>
      <c r="F36" s="20">
        <v>285000000</v>
      </c>
      <c r="G36" s="21">
        <v>0</v>
      </c>
      <c r="H36" s="20"/>
      <c r="I36" s="21"/>
      <c r="J36" s="20"/>
      <c r="K36" s="21"/>
      <c r="L36" s="20"/>
      <c r="M36" s="21"/>
      <c r="N36" s="20"/>
      <c r="O36" s="21"/>
      <c r="P36" s="20">
        <f t="shared" si="19"/>
        <v>0</v>
      </c>
      <c r="Q36" s="21">
        <f t="shared" si="20"/>
        <v>0</v>
      </c>
      <c r="R36" s="22">
        <f t="shared" si="21"/>
        <v>0</v>
      </c>
      <c r="S36" s="23">
        <f t="shared" si="22"/>
        <v>0</v>
      </c>
      <c r="T36" s="22">
        <f t="shared" si="23"/>
        <v>0</v>
      </c>
      <c r="U36" s="24">
        <f t="shared" si="24"/>
        <v>0</v>
      </c>
      <c r="V36" s="20">
        <v>0</v>
      </c>
      <c r="W36" s="21">
        <v>0</v>
      </c>
    </row>
    <row r="37" spans="1:23" ht="12.95" customHeight="1" x14ac:dyDescent="0.25">
      <c r="A37" s="18" t="s">
        <v>60</v>
      </c>
      <c r="B37" s="19">
        <v>0</v>
      </c>
      <c r="C37" s="19">
        <v>0</v>
      </c>
      <c r="D37" s="19"/>
      <c r="E37" s="19">
        <f t="shared" si="18"/>
        <v>0</v>
      </c>
      <c r="F37" s="20">
        <v>0</v>
      </c>
      <c r="G37" s="21">
        <v>0</v>
      </c>
      <c r="H37" s="20"/>
      <c r="I37" s="21"/>
      <c r="J37" s="20"/>
      <c r="K37" s="21"/>
      <c r="L37" s="20"/>
      <c r="M37" s="21"/>
      <c r="N37" s="20"/>
      <c r="O37" s="21"/>
      <c r="P37" s="20">
        <f t="shared" si="19"/>
        <v>0</v>
      </c>
      <c r="Q37" s="21">
        <f t="shared" si="20"/>
        <v>0</v>
      </c>
      <c r="R37" s="22">
        <f t="shared" si="21"/>
        <v>0</v>
      </c>
      <c r="S37" s="23">
        <f t="shared" si="22"/>
        <v>0</v>
      </c>
      <c r="T37" s="22">
        <f t="shared" si="23"/>
        <v>0</v>
      </c>
      <c r="U37" s="24">
        <f t="shared" si="24"/>
        <v>0</v>
      </c>
      <c r="V37" s="20">
        <v>0</v>
      </c>
      <c r="W37" s="21" t="s">
        <v>1</v>
      </c>
    </row>
    <row r="38" spans="1:23" ht="12.95" customHeight="1" x14ac:dyDescent="0.25">
      <c r="A38" s="18" t="s">
        <v>61</v>
      </c>
      <c r="B38" s="19">
        <v>25200000</v>
      </c>
      <c r="C38" s="19">
        <v>0</v>
      </c>
      <c r="D38" s="19"/>
      <c r="E38" s="19">
        <f t="shared" si="18"/>
        <v>25200000</v>
      </c>
      <c r="F38" s="20">
        <v>25200000</v>
      </c>
      <c r="G38" s="21">
        <v>15700000</v>
      </c>
      <c r="H38" s="20"/>
      <c r="I38" s="21">
        <v>4921472</v>
      </c>
      <c r="J38" s="20">
        <v>9266000</v>
      </c>
      <c r="K38" s="21">
        <v>2764716</v>
      </c>
      <c r="L38" s="20"/>
      <c r="M38" s="21"/>
      <c r="N38" s="20"/>
      <c r="O38" s="21"/>
      <c r="P38" s="20">
        <f t="shared" si="19"/>
        <v>9266000</v>
      </c>
      <c r="Q38" s="21">
        <f t="shared" si="20"/>
        <v>7686188</v>
      </c>
      <c r="R38" s="22">
        <f t="shared" si="21"/>
        <v>0</v>
      </c>
      <c r="S38" s="23">
        <f t="shared" si="22"/>
        <v>-43.823392676012382</v>
      </c>
      <c r="T38" s="22">
        <f t="shared" si="23"/>
        <v>36.769841269841272</v>
      </c>
      <c r="U38" s="24">
        <f t="shared" si="24"/>
        <v>30.500746031746033</v>
      </c>
      <c r="V38" s="20">
        <v>0</v>
      </c>
      <c r="W38" s="21">
        <v>0</v>
      </c>
    </row>
    <row r="39" spans="1:23" ht="12.95" customHeight="1" x14ac:dyDescent="0.25">
      <c r="A39" s="18" t="s">
        <v>62</v>
      </c>
      <c r="B39" s="19">
        <v>0</v>
      </c>
      <c r="C39" s="19">
        <v>0</v>
      </c>
      <c r="D39" s="19"/>
      <c r="E39" s="19">
        <f t="shared" si="18"/>
        <v>0</v>
      </c>
      <c r="F39" s="20">
        <v>0</v>
      </c>
      <c r="G39" s="21">
        <v>0</v>
      </c>
      <c r="H39" s="20"/>
      <c r="I39" s="21"/>
      <c r="J39" s="20"/>
      <c r="K39" s="21"/>
      <c r="L39" s="20"/>
      <c r="M39" s="21"/>
      <c r="N39" s="20"/>
      <c r="O39" s="21"/>
      <c r="P39" s="20">
        <f t="shared" si="19"/>
        <v>0</v>
      </c>
      <c r="Q39" s="21">
        <f t="shared" si="20"/>
        <v>0</v>
      </c>
      <c r="R39" s="22">
        <f t="shared" si="21"/>
        <v>0</v>
      </c>
      <c r="S39" s="23">
        <f t="shared" si="22"/>
        <v>0</v>
      </c>
      <c r="T39" s="22">
        <f t="shared" si="23"/>
        <v>0</v>
      </c>
      <c r="U39" s="24">
        <f t="shared" si="24"/>
        <v>0</v>
      </c>
      <c r="V39" s="20">
        <v>0</v>
      </c>
      <c r="W39" s="21" t="s">
        <v>1</v>
      </c>
    </row>
    <row r="40" spans="1:23" ht="12.95" customHeight="1" x14ac:dyDescent="0.25">
      <c r="A40" s="25" t="s">
        <v>42</v>
      </c>
      <c r="B40" s="26">
        <f>SUM(B35:B39)</f>
        <v>585581000</v>
      </c>
      <c r="C40" s="26">
        <f>SUM(C35:C39)</f>
        <v>0</v>
      </c>
      <c r="D40" s="26"/>
      <c r="E40" s="26">
        <f t="shared" si="18"/>
        <v>585581000</v>
      </c>
      <c r="F40" s="27">
        <f t="shared" ref="F40:O40" si="25">SUM(F35:F39)</f>
        <v>585581000</v>
      </c>
      <c r="G40" s="28">
        <f t="shared" si="25"/>
        <v>174918000</v>
      </c>
      <c r="H40" s="27">
        <f t="shared" si="25"/>
        <v>42200000</v>
      </c>
      <c r="I40" s="28">
        <f t="shared" si="25"/>
        <v>21473742</v>
      </c>
      <c r="J40" s="27">
        <f t="shared" si="25"/>
        <v>79712000</v>
      </c>
      <c r="K40" s="28">
        <f t="shared" si="25"/>
        <v>46138103</v>
      </c>
      <c r="L40" s="27">
        <f t="shared" si="25"/>
        <v>0</v>
      </c>
      <c r="M40" s="28">
        <f t="shared" si="25"/>
        <v>0</v>
      </c>
      <c r="N40" s="27">
        <f t="shared" si="25"/>
        <v>0</v>
      </c>
      <c r="O40" s="28">
        <f t="shared" si="25"/>
        <v>0</v>
      </c>
      <c r="P40" s="27">
        <f t="shared" si="19"/>
        <v>121912000</v>
      </c>
      <c r="Q40" s="28">
        <f t="shared" si="20"/>
        <v>67611845</v>
      </c>
      <c r="R40" s="29">
        <f t="shared" si="21"/>
        <v>88.890995260663502</v>
      </c>
      <c r="S40" s="30">
        <f t="shared" si="22"/>
        <v>114.85823476877015</v>
      </c>
      <c r="T40" s="29">
        <f>IF((+$E35+$E38) =0,0,(P40   /(+$E35+$E38) )*100)</f>
        <v>40.558784487376116</v>
      </c>
      <c r="U40" s="31">
        <f>IF((+$E35+$E38) =0,0,(Q40   /(+$E35+$E38) )*100)</f>
        <v>22.493718831196915</v>
      </c>
      <c r="V40" s="27">
        <f>SUM(V35:V39)</f>
        <v>0</v>
      </c>
      <c r="W40" s="28">
        <f>SUM(W35:W39)</f>
        <v>0</v>
      </c>
    </row>
    <row r="41" spans="1:23" ht="12.95" customHeight="1" x14ac:dyDescent="0.25">
      <c r="A41" s="11" t="s">
        <v>63</v>
      </c>
      <c r="B41" s="32" t="s">
        <v>1</v>
      </c>
      <c r="C41" s="32"/>
      <c r="D41" s="32"/>
      <c r="E41" s="32"/>
      <c r="F41" s="33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15"/>
      <c r="S41" s="16"/>
      <c r="T41" s="15"/>
      <c r="U41" s="17"/>
      <c r="V41" s="33"/>
      <c r="W41" s="34"/>
    </row>
    <row r="42" spans="1:23" ht="12.95" customHeight="1" x14ac:dyDescent="0.25">
      <c r="A42" s="18" t="s">
        <v>64</v>
      </c>
      <c r="B42" s="19">
        <v>0</v>
      </c>
      <c r="C42" s="19">
        <v>0</v>
      </c>
      <c r="D42" s="19"/>
      <c r="E42" s="19">
        <f t="shared" ref="E42:E53" si="26">$B42      +$C42      +$D42</f>
        <v>0</v>
      </c>
      <c r="F42" s="20">
        <v>0</v>
      </c>
      <c r="G42" s="21">
        <v>0</v>
      </c>
      <c r="H42" s="20"/>
      <c r="I42" s="21"/>
      <c r="J42" s="20"/>
      <c r="K42" s="21"/>
      <c r="L42" s="20"/>
      <c r="M42" s="21"/>
      <c r="N42" s="20"/>
      <c r="O42" s="21"/>
      <c r="P42" s="20">
        <f t="shared" ref="P42:P53" si="27">$H42      +$J42      +$L42      +$N42</f>
        <v>0</v>
      </c>
      <c r="Q42" s="21">
        <f t="shared" ref="Q42:Q53" si="28">$I42      +$K42      +$M42      +$O42</f>
        <v>0</v>
      </c>
      <c r="R42" s="22">
        <f t="shared" ref="R42:R53" si="29">IF(($H42      =0),0,((($J42      -$H42      )/$H42      )*100))</f>
        <v>0</v>
      </c>
      <c r="S42" s="23">
        <f t="shared" ref="S42:S53" si="30">IF(($I42      =0),0,((($K42      -$I42      )/$I42      )*100))</f>
        <v>0</v>
      </c>
      <c r="T42" s="22">
        <f t="shared" ref="T42:T52" si="31">IF(($E42      =0),0,(($P42      /$E42      )*100))</f>
        <v>0</v>
      </c>
      <c r="U42" s="24">
        <f t="shared" ref="U42:U52" si="32">IF(($E42      =0),0,(($Q42      /$E42      )*100))</f>
        <v>0</v>
      </c>
      <c r="V42" s="20">
        <v>0</v>
      </c>
      <c r="W42" s="21" t="s">
        <v>1</v>
      </c>
    </row>
    <row r="43" spans="1:23" ht="12.95" customHeight="1" x14ac:dyDescent="0.25">
      <c r="A43" s="18" t="s">
        <v>65</v>
      </c>
      <c r="B43" s="19">
        <v>411080000</v>
      </c>
      <c r="C43" s="19">
        <v>0</v>
      </c>
      <c r="D43" s="19"/>
      <c r="E43" s="19">
        <f t="shared" si="26"/>
        <v>411080000</v>
      </c>
      <c r="F43" s="20">
        <v>411080000</v>
      </c>
      <c r="G43" s="21">
        <v>268080000</v>
      </c>
      <c r="H43" s="20">
        <v>127158000</v>
      </c>
      <c r="I43" s="21">
        <v>6857865</v>
      </c>
      <c r="J43" s="20">
        <v>100166000</v>
      </c>
      <c r="K43" s="21">
        <v>194006077</v>
      </c>
      <c r="L43" s="20"/>
      <c r="M43" s="21"/>
      <c r="N43" s="20"/>
      <c r="O43" s="21"/>
      <c r="P43" s="20">
        <f t="shared" si="27"/>
        <v>227324000</v>
      </c>
      <c r="Q43" s="21">
        <f t="shared" si="28"/>
        <v>200863942</v>
      </c>
      <c r="R43" s="22">
        <f t="shared" si="29"/>
        <v>-21.227134745749382</v>
      </c>
      <c r="S43" s="23">
        <f t="shared" si="30"/>
        <v>2728.9573650108305</v>
      </c>
      <c r="T43" s="22">
        <f t="shared" si="31"/>
        <v>55.299211832246762</v>
      </c>
      <c r="U43" s="24">
        <f t="shared" si="32"/>
        <v>48.862494404982002</v>
      </c>
      <c r="V43" s="20">
        <v>0</v>
      </c>
      <c r="W43" s="21">
        <v>0</v>
      </c>
    </row>
    <row r="44" spans="1:23" ht="12.95" customHeight="1" x14ac:dyDescent="0.25">
      <c r="A44" s="18" t="s">
        <v>66</v>
      </c>
      <c r="B44" s="19">
        <v>332057000</v>
      </c>
      <c r="C44" s="19">
        <v>0</v>
      </c>
      <c r="D44" s="19"/>
      <c r="E44" s="19">
        <f t="shared" si="26"/>
        <v>332057000</v>
      </c>
      <c r="F44" s="20">
        <v>332057000</v>
      </c>
      <c r="G44" s="21">
        <v>0</v>
      </c>
      <c r="H44" s="20"/>
      <c r="I44" s="21"/>
      <c r="J44" s="20"/>
      <c r="K44" s="21"/>
      <c r="L44" s="20"/>
      <c r="M44" s="21"/>
      <c r="N44" s="20"/>
      <c r="O44" s="21"/>
      <c r="P44" s="20">
        <f t="shared" si="27"/>
        <v>0</v>
      </c>
      <c r="Q44" s="21">
        <f t="shared" si="28"/>
        <v>0</v>
      </c>
      <c r="R44" s="22">
        <f t="shared" si="29"/>
        <v>0</v>
      </c>
      <c r="S44" s="23">
        <f t="shared" si="30"/>
        <v>0</v>
      </c>
      <c r="T44" s="22">
        <f t="shared" si="31"/>
        <v>0</v>
      </c>
      <c r="U44" s="24">
        <f t="shared" si="32"/>
        <v>0</v>
      </c>
      <c r="V44" s="20">
        <v>0</v>
      </c>
      <c r="W44" s="21">
        <v>0</v>
      </c>
    </row>
    <row r="45" spans="1:23" ht="12.95" customHeight="1" x14ac:dyDescent="0.25">
      <c r="A45" s="18" t="s">
        <v>67</v>
      </c>
      <c r="B45" s="19">
        <v>0</v>
      </c>
      <c r="C45" s="19">
        <v>0</v>
      </c>
      <c r="D45" s="19"/>
      <c r="E45" s="19">
        <f t="shared" si="26"/>
        <v>0</v>
      </c>
      <c r="F45" s="20">
        <v>0</v>
      </c>
      <c r="G45" s="21">
        <v>0</v>
      </c>
      <c r="H45" s="20"/>
      <c r="I45" s="21"/>
      <c r="J45" s="20"/>
      <c r="K45" s="21"/>
      <c r="L45" s="20"/>
      <c r="M45" s="21"/>
      <c r="N45" s="20"/>
      <c r="O45" s="21"/>
      <c r="P45" s="20">
        <f t="shared" si="27"/>
        <v>0</v>
      </c>
      <c r="Q45" s="21">
        <f t="shared" si="28"/>
        <v>0</v>
      </c>
      <c r="R45" s="22">
        <f t="shared" si="29"/>
        <v>0</v>
      </c>
      <c r="S45" s="23">
        <f t="shared" si="30"/>
        <v>0</v>
      </c>
      <c r="T45" s="22">
        <f t="shared" si="31"/>
        <v>0</v>
      </c>
      <c r="U45" s="24">
        <f t="shared" si="32"/>
        <v>0</v>
      </c>
      <c r="V45" s="20">
        <v>0</v>
      </c>
      <c r="W45" s="21" t="s">
        <v>1</v>
      </c>
    </row>
    <row r="46" spans="1:23" ht="12.95" customHeight="1" x14ac:dyDescent="0.25">
      <c r="A46" s="18" t="s">
        <v>68</v>
      </c>
      <c r="B46" s="19">
        <v>0</v>
      </c>
      <c r="C46" s="19">
        <v>0</v>
      </c>
      <c r="D46" s="19"/>
      <c r="E46" s="19">
        <f t="shared" si="26"/>
        <v>0</v>
      </c>
      <c r="F46" s="20">
        <v>0</v>
      </c>
      <c r="G46" s="21">
        <v>0</v>
      </c>
      <c r="H46" s="20"/>
      <c r="I46" s="21"/>
      <c r="J46" s="20"/>
      <c r="K46" s="21"/>
      <c r="L46" s="20"/>
      <c r="M46" s="21"/>
      <c r="N46" s="20"/>
      <c r="O46" s="21"/>
      <c r="P46" s="20">
        <f t="shared" si="27"/>
        <v>0</v>
      </c>
      <c r="Q46" s="21">
        <f t="shared" si="28"/>
        <v>0</v>
      </c>
      <c r="R46" s="22">
        <f t="shared" si="29"/>
        <v>0</v>
      </c>
      <c r="S46" s="23">
        <f t="shared" si="30"/>
        <v>0</v>
      </c>
      <c r="T46" s="22">
        <f t="shared" si="31"/>
        <v>0</v>
      </c>
      <c r="U46" s="24">
        <f t="shared" si="32"/>
        <v>0</v>
      </c>
      <c r="V46" s="20">
        <v>0</v>
      </c>
      <c r="W46" s="21" t="s">
        <v>1</v>
      </c>
    </row>
    <row r="47" spans="1:23" ht="12.95" hidden="1" customHeight="1" x14ac:dyDescent="0.25">
      <c r="A47" s="18" t="s">
        <v>69</v>
      </c>
      <c r="B47" s="19">
        <v>0</v>
      </c>
      <c r="C47" s="19">
        <v>0</v>
      </c>
      <c r="D47" s="19"/>
      <c r="E47" s="19">
        <f t="shared" si="26"/>
        <v>0</v>
      </c>
      <c r="F47" s="20">
        <v>0</v>
      </c>
      <c r="G47" s="21">
        <v>0</v>
      </c>
      <c r="H47" s="20"/>
      <c r="I47" s="21"/>
      <c r="J47" s="20"/>
      <c r="K47" s="21"/>
      <c r="L47" s="20"/>
      <c r="M47" s="21"/>
      <c r="N47" s="20"/>
      <c r="O47" s="21"/>
      <c r="P47" s="20">
        <f t="shared" si="27"/>
        <v>0</v>
      </c>
      <c r="Q47" s="21">
        <f t="shared" si="28"/>
        <v>0</v>
      </c>
      <c r="R47" s="22">
        <f t="shared" si="29"/>
        <v>0</v>
      </c>
      <c r="S47" s="23">
        <f t="shared" si="30"/>
        <v>0</v>
      </c>
      <c r="T47" s="22">
        <f t="shared" si="31"/>
        <v>0</v>
      </c>
      <c r="U47" s="24">
        <f t="shared" si="32"/>
        <v>0</v>
      </c>
      <c r="V47" s="20">
        <v>0</v>
      </c>
      <c r="W47" s="21" t="s">
        <v>1</v>
      </c>
    </row>
    <row r="48" spans="1:23" ht="12.95" customHeight="1" x14ac:dyDescent="0.25">
      <c r="A48" s="18" t="s">
        <v>70</v>
      </c>
      <c r="B48" s="19">
        <v>0</v>
      </c>
      <c r="C48" s="19">
        <v>0</v>
      </c>
      <c r="D48" s="19"/>
      <c r="E48" s="19">
        <f t="shared" si="26"/>
        <v>0</v>
      </c>
      <c r="F48" s="20">
        <v>0</v>
      </c>
      <c r="G48" s="21">
        <v>0</v>
      </c>
      <c r="H48" s="20"/>
      <c r="I48" s="21"/>
      <c r="J48" s="20"/>
      <c r="K48" s="21"/>
      <c r="L48" s="20"/>
      <c r="M48" s="21"/>
      <c r="N48" s="20"/>
      <c r="O48" s="21"/>
      <c r="P48" s="20">
        <f t="shared" si="27"/>
        <v>0</v>
      </c>
      <c r="Q48" s="21">
        <f t="shared" si="28"/>
        <v>0</v>
      </c>
      <c r="R48" s="22">
        <f t="shared" si="29"/>
        <v>0</v>
      </c>
      <c r="S48" s="23">
        <f t="shared" si="30"/>
        <v>0</v>
      </c>
      <c r="T48" s="22">
        <f t="shared" si="31"/>
        <v>0</v>
      </c>
      <c r="U48" s="24">
        <f t="shared" si="32"/>
        <v>0</v>
      </c>
      <c r="V48" s="20">
        <v>0</v>
      </c>
      <c r="W48" s="21" t="s">
        <v>1</v>
      </c>
    </row>
    <row r="49" spans="1:23" ht="12.95" customHeight="1" x14ac:dyDescent="0.25">
      <c r="A49" s="18" t="s">
        <v>71</v>
      </c>
      <c r="B49" s="19">
        <v>0</v>
      </c>
      <c r="C49" s="19">
        <v>0</v>
      </c>
      <c r="D49" s="19"/>
      <c r="E49" s="19">
        <f t="shared" si="26"/>
        <v>0</v>
      </c>
      <c r="F49" s="20">
        <v>0</v>
      </c>
      <c r="G49" s="21">
        <v>0</v>
      </c>
      <c r="H49" s="20"/>
      <c r="I49" s="21"/>
      <c r="J49" s="20"/>
      <c r="K49" s="21"/>
      <c r="L49" s="20"/>
      <c r="M49" s="21"/>
      <c r="N49" s="20"/>
      <c r="O49" s="21"/>
      <c r="P49" s="20">
        <f t="shared" si="27"/>
        <v>0</v>
      </c>
      <c r="Q49" s="21">
        <f t="shared" si="28"/>
        <v>0</v>
      </c>
      <c r="R49" s="22">
        <f t="shared" si="29"/>
        <v>0</v>
      </c>
      <c r="S49" s="23">
        <f t="shared" si="30"/>
        <v>0</v>
      </c>
      <c r="T49" s="22">
        <f t="shared" si="31"/>
        <v>0</v>
      </c>
      <c r="U49" s="24">
        <f t="shared" si="32"/>
        <v>0</v>
      </c>
      <c r="V49" s="20">
        <v>0</v>
      </c>
      <c r="W49" s="21" t="s">
        <v>1</v>
      </c>
    </row>
    <row r="50" spans="1:23" ht="12.95" customHeight="1" x14ac:dyDescent="0.25">
      <c r="A50" s="18" t="s">
        <v>72</v>
      </c>
      <c r="B50" s="19">
        <v>0</v>
      </c>
      <c r="C50" s="19">
        <v>0</v>
      </c>
      <c r="D50" s="19"/>
      <c r="E50" s="19">
        <f t="shared" si="26"/>
        <v>0</v>
      </c>
      <c r="F50" s="20">
        <v>0</v>
      </c>
      <c r="G50" s="21">
        <v>0</v>
      </c>
      <c r="H50" s="20"/>
      <c r="I50" s="21"/>
      <c r="J50" s="20"/>
      <c r="K50" s="21"/>
      <c r="L50" s="20"/>
      <c r="M50" s="21"/>
      <c r="N50" s="20"/>
      <c r="O50" s="21"/>
      <c r="P50" s="20">
        <f t="shared" si="27"/>
        <v>0</v>
      </c>
      <c r="Q50" s="21">
        <f t="shared" si="28"/>
        <v>0</v>
      </c>
      <c r="R50" s="22">
        <f t="shared" si="29"/>
        <v>0</v>
      </c>
      <c r="S50" s="23">
        <f t="shared" si="30"/>
        <v>0</v>
      </c>
      <c r="T50" s="22">
        <f t="shared" si="31"/>
        <v>0</v>
      </c>
      <c r="U50" s="24">
        <f t="shared" si="32"/>
        <v>0</v>
      </c>
      <c r="V50" s="20">
        <v>0</v>
      </c>
      <c r="W50" s="21" t="s">
        <v>1</v>
      </c>
    </row>
    <row r="51" spans="1:23" ht="12.95" customHeight="1" x14ac:dyDescent="0.25">
      <c r="A51" s="18" t="s">
        <v>73</v>
      </c>
      <c r="B51" s="19">
        <v>571000000</v>
      </c>
      <c r="C51" s="19">
        <v>0</v>
      </c>
      <c r="D51" s="19"/>
      <c r="E51" s="19">
        <f t="shared" si="26"/>
        <v>571000000</v>
      </c>
      <c r="F51" s="20">
        <v>571000000</v>
      </c>
      <c r="G51" s="21">
        <v>332600000</v>
      </c>
      <c r="H51" s="20">
        <v>62062000</v>
      </c>
      <c r="I51" s="21">
        <v>7082022</v>
      </c>
      <c r="J51" s="20">
        <v>124881000</v>
      </c>
      <c r="K51" s="21">
        <v>84927459</v>
      </c>
      <c r="L51" s="20"/>
      <c r="M51" s="21"/>
      <c r="N51" s="20"/>
      <c r="O51" s="21"/>
      <c r="P51" s="20">
        <f t="shared" si="27"/>
        <v>186943000</v>
      </c>
      <c r="Q51" s="21">
        <f t="shared" si="28"/>
        <v>92009481</v>
      </c>
      <c r="R51" s="22">
        <f t="shared" si="29"/>
        <v>101.21974799394154</v>
      </c>
      <c r="S51" s="23">
        <f t="shared" si="30"/>
        <v>1099.197898566257</v>
      </c>
      <c r="T51" s="22">
        <f t="shared" si="31"/>
        <v>32.739579684763569</v>
      </c>
      <c r="U51" s="24">
        <f t="shared" si="32"/>
        <v>16.11374448336252</v>
      </c>
      <c r="V51" s="20">
        <v>0</v>
      </c>
      <c r="W51" s="21">
        <v>0</v>
      </c>
    </row>
    <row r="52" spans="1:23" ht="12.95" customHeight="1" x14ac:dyDescent="0.25">
      <c r="A52" s="18" t="s">
        <v>74</v>
      </c>
      <c r="B52" s="19">
        <v>150000000</v>
      </c>
      <c r="C52" s="19">
        <v>0</v>
      </c>
      <c r="D52" s="19"/>
      <c r="E52" s="19">
        <f t="shared" si="26"/>
        <v>150000000</v>
      </c>
      <c r="F52" s="20">
        <v>150000000</v>
      </c>
      <c r="G52" s="21">
        <v>0</v>
      </c>
      <c r="H52" s="20"/>
      <c r="I52" s="21"/>
      <c r="J52" s="20"/>
      <c r="K52" s="21"/>
      <c r="L52" s="20"/>
      <c r="M52" s="21"/>
      <c r="N52" s="20"/>
      <c r="O52" s="21"/>
      <c r="P52" s="20">
        <f t="shared" si="27"/>
        <v>0</v>
      </c>
      <c r="Q52" s="21">
        <f t="shared" si="28"/>
        <v>0</v>
      </c>
      <c r="R52" s="22">
        <f t="shared" si="29"/>
        <v>0</v>
      </c>
      <c r="S52" s="23">
        <f t="shared" si="30"/>
        <v>0</v>
      </c>
      <c r="T52" s="22">
        <f t="shared" si="31"/>
        <v>0</v>
      </c>
      <c r="U52" s="24">
        <f t="shared" si="32"/>
        <v>0</v>
      </c>
      <c r="V52" s="20">
        <v>0</v>
      </c>
      <c r="W52" s="21">
        <v>0</v>
      </c>
    </row>
    <row r="53" spans="1:23" ht="12.95" customHeight="1" x14ac:dyDescent="0.25">
      <c r="A53" s="25" t="s">
        <v>42</v>
      </c>
      <c r="B53" s="26">
        <f>SUM(B42:B52)</f>
        <v>1464137000</v>
      </c>
      <c r="C53" s="26">
        <f>SUM(C42:C52)</f>
        <v>0</v>
      </c>
      <c r="D53" s="26"/>
      <c r="E53" s="26">
        <f t="shared" si="26"/>
        <v>1464137000</v>
      </c>
      <c r="F53" s="27">
        <f t="shared" ref="F53:O53" si="33">SUM(F42:F52)</f>
        <v>1464137000</v>
      </c>
      <c r="G53" s="28">
        <f t="shared" si="33"/>
        <v>600680000</v>
      </c>
      <c r="H53" s="27">
        <f t="shared" si="33"/>
        <v>189220000</v>
      </c>
      <c r="I53" s="28">
        <f t="shared" si="33"/>
        <v>13939887</v>
      </c>
      <c r="J53" s="27">
        <f t="shared" si="33"/>
        <v>225047000</v>
      </c>
      <c r="K53" s="28">
        <f t="shared" si="33"/>
        <v>278933536</v>
      </c>
      <c r="L53" s="27">
        <f t="shared" si="33"/>
        <v>0</v>
      </c>
      <c r="M53" s="28">
        <f t="shared" si="33"/>
        <v>0</v>
      </c>
      <c r="N53" s="27">
        <f t="shared" si="33"/>
        <v>0</v>
      </c>
      <c r="O53" s="28">
        <f t="shared" si="33"/>
        <v>0</v>
      </c>
      <c r="P53" s="27">
        <f t="shared" si="27"/>
        <v>414267000</v>
      </c>
      <c r="Q53" s="28">
        <f t="shared" si="28"/>
        <v>292873423</v>
      </c>
      <c r="R53" s="29">
        <f t="shared" si="29"/>
        <v>18.934045026952752</v>
      </c>
      <c r="S53" s="30">
        <f t="shared" si="30"/>
        <v>1900.9741542381225</v>
      </c>
      <c r="T53" s="29">
        <f>IF((+$E43+$E45+$E47+$E48+$E51) =0,0,(P53   /(+$E43+$E45+$E47+$E48+$E51) )*100)</f>
        <v>42.182612414467251</v>
      </c>
      <c r="U53" s="31">
        <f>IF((+$E43+$E45+$E47+$E48+$E51) =0,0,(Q53   /(+$E43+$E45+$E47+$E48+$E51) )*100)</f>
        <v>29.821748024600847</v>
      </c>
      <c r="V53" s="27">
        <f>SUM(V42:V52)</f>
        <v>0</v>
      </c>
      <c r="W53" s="28">
        <f>SUM(W42:W52)</f>
        <v>0</v>
      </c>
    </row>
    <row r="54" spans="1:23" ht="12.95" customHeight="1" x14ac:dyDescent="0.25">
      <c r="A54" s="11" t="s">
        <v>75</v>
      </c>
      <c r="B54" s="32" t="s">
        <v>1</v>
      </c>
      <c r="C54" s="32"/>
      <c r="D54" s="32"/>
      <c r="E54" s="32"/>
      <c r="F54" s="33"/>
      <c r="G54" s="34"/>
      <c r="H54" s="33"/>
      <c r="I54" s="34"/>
      <c r="J54" s="33"/>
      <c r="K54" s="34"/>
      <c r="L54" s="33"/>
      <c r="M54" s="34"/>
      <c r="N54" s="33"/>
      <c r="O54" s="34"/>
      <c r="P54" s="33"/>
      <c r="Q54" s="34"/>
      <c r="R54" s="15"/>
      <c r="S54" s="16"/>
      <c r="T54" s="15"/>
      <c r="U54" s="17"/>
      <c r="V54" s="33"/>
      <c r="W54" s="34"/>
    </row>
    <row r="55" spans="1:23" ht="12.95" customHeight="1" x14ac:dyDescent="0.25">
      <c r="A55" s="35" t="s">
        <v>76</v>
      </c>
      <c r="B55" s="19">
        <v>0</v>
      </c>
      <c r="C55" s="19">
        <v>0</v>
      </c>
      <c r="D55" s="19"/>
      <c r="E55" s="19">
        <f>$B55      +$C55      +$D55</f>
        <v>0</v>
      </c>
      <c r="F55" s="20">
        <v>0</v>
      </c>
      <c r="G55" s="21">
        <v>0</v>
      </c>
      <c r="H55" s="20"/>
      <c r="I55" s="21"/>
      <c r="J55" s="20"/>
      <c r="K55" s="21"/>
      <c r="L55" s="20"/>
      <c r="M55" s="21"/>
      <c r="N55" s="20"/>
      <c r="O55" s="21"/>
      <c r="P55" s="20">
        <f>$H55      +$J55      +$L55      +$N55</f>
        <v>0</v>
      </c>
      <c r="Q55" s="21">
        <f>$I55      +$K55      +$M55      +$O55</f>
        <v>0</v>
      </c>
      <c r="R55" s="22">
        <f>IF(($H55      =0),0,((($J55      -$H55      )/$H55      )*100))</f>
        <v>0</v>
      </c>
      <c r="S55" s="23">
        <f>IF(($I55      =0),0,((($K55      -$I55      )/$I55      )*100))</f>
        <v>0</v>
      </c>
      <c r="T55" s="22">
        <f>IF(($E55      =0),0,(($P55      /$E55      )*100))</f>
        <v>0</v>
      </c>
      <c r="U55" s="24">
        <f>IF(($E55      =0),0,(($Q55      /$E55      )*100))</f>
        <v>0</v>
      </c>
      <c r="V55" s="20">
        <v>0</v>
      </c>
      <c r="W55" s="21" t="s">
        <v>1</v>
      </c>
    </row>
    <row r="56" spans="1:23" ht="12.95" customHeight="1" x14ac:dyDescent="0.25">
      <c r="A56" s="35" t="s">
        <v>77</v>
      </c>
      <c r="B56" s="19">
        <v>0</v>
      </c>
      <c r="C56" s="19">
        <v>0</v>
      </c>
      <c r="D56" s="19"/>
      <c r="E56" s="19">
        <f>$B56      +$C56      +$D56</f>
        <v>0</v>
      </c>
      <c r="F56" s="20">
        <v>0</v>
      </c>
      <c r="G56" s="21">
        <v>0</v>
      </c>
      <c r="H56" s="20"/>
      <c r="I56" s="21"/>
      <c r="J56" s="20"/>
      <c r="K56" s="21"/>
      <c r="L56" s="20"/>
      <c r="M56" s="21"/>
      <c r="N56" s="20"/>
      <c r="O56" s="21"/>
      <c r="P56" s="20">
        <f>$H56      +$J56      +$L56      +$N56</f>
        <v>0</v>
      </c>
      <c r="Q56" s="21">
        <f>$I56      +$K56      +$M56      +$O56</f>
        <v>0</v>
      </c>
      <c r="R56" s="22">
        <f>IF(($H56      =0),0,((($J56      -$H56      )/$H56      )*100))</f>
        <v>0</v>
      </c>
      <c r="S56" s="23">
        <f>IF(($I56      =0),0,((($K56      -$I56      )/$I56      )*100))</f>
        <v>0</v>
      </c>
      <c r="T56" s="22">
        <f>IF(($E56      =0),0,(($P56      /$E56      )*100))</f>
        <v>0</v>
      </c>
      <c r="U56" s="24">
        <f>IF(($E56      =0),0,(($Q56      /$E56      )*100))</f>
        <v>0</v>
      </c>
      <c r="V56" s="20">
        <v>0</v>
      </c>
      <c r="W56" s="21" t="s">
        <v>1</v>
      </c>
    </row>
    <row r="57" spans="1:23" ht="12.95" hidden="1" customHeight="1" x14ac:dyDescent="0.25">
      <c r="A57" s="35" t="s">
        <v>78</v>
      </c>
      <c r="B57" s="19">
        <v>0</v>
      </c>
      <c r="C57" s="19">
        <v>0</v>
      </c>
      <c r="D57" s="19"/>
      <c r="E57" s="19">
        <f>$B57      +$C57      +$D57</f>
        <v>0</v>
      </c>
      <c r="F57" s="20">
        <v>0</v>
      </c>
      <c r="G57" s="21">
        <v>0</v>
      </c>
      <c r="H57" s="20"/>
      <c r="I57" s="21"/>
      <c r="J57" s="20"/>
      <c r="K57" s="21"/>
      <c r="L57" s="20"/>
      <c r="M57" s="21"/>
      <c r="N57" s="20"/>
      <c r="O57" s="21"/>
      <c r="P57" s="20">
        <f>$H57      +$J57      +$L57      +$N57</f>
        <v>0</v>
      </c>
      <c r="Q57" s="21">
        <f>$I57      +$K57      +$M57      +$O57</f>
        <v>0</v>
      </c>
      <c r="R57" s="22">
        <f>IF(($H57      =0),0,((($J57      -$H57      )/$H57      )*100))</f>
        <v>0</v>
      </c>
      <c r="S57" s="23">
        <f>IF(($I57      =0),0,((($K57      -$I57      )/$I57      )*100))</f>
        <v>0</v>
      </c>
      <c r="T57" s="22">
        <f>IF(($E57      =0),0,(($P57      /$E57      )*100))</f>
        <v>0</v>
      </c>
      <c r="U57" s="24">
        <f>IF(($E57      =0),0,(($Q57      /$E57      )*100))</f>
        <v>0</v>
      </c>
      <c r="V57" s="20">
        <v>0</v>
      </c>
      <c r="W57" s="21" t="s">
        <v>1</v>
      </c>
    </row>
    <row r="58" spans="1:23" ht="12.95" hidden="1" customHeight="1" x14ac:dyDescent="0.25">
      <c r="A58" s="18" t="s">
        <v>79</v>
      </c>
      <c r="B58" s="19">
        <v>0</v>
      </c>
      <c r="C58" s="19">
        <v>0</v>
      </c>
      <c r="D58" s="19"/>
      <c r="E58" s="19">
        <f>$B58      +$C58      +$D58</f>
        <v>0</v>
      </c>
      <c r="F58" s="20">
        <v>0</v>
      </c>
      <c r="G58" s="21">
        <v>0</v>
      </c>
      <c r="H58" s="20"/>
      <c r="I58" s="21"/>
      <c r="J58" s="20"/>
      <c r="K58" s="21"/>
      <c r="L58" s="20"/>
      <c r="M58" s="21"/>
      <c r="N58" s="20"/>
      <c r="O58" s="21"/>
      <c r="P58" s="20">
        <f>$H58      +$J58      +$L58      +$N58</f>
        <v>0</v>
      </c>
      <c r="Q58" s="21">
        <f>$I58      +$K58      +$M58      +$O58</f>
        <v>0</v>
      </c>
      <c r="R58" s="22">
        <f>IF(($H58      =0),0,((($J58      -$H58      )/$H58      )*100))</f>
        <v>0</v>
      </c>
      <c r="S58" s="23">
        <f>IF(($I58      =0),0,((($K58      -$I58      )/$I58      )*100))</f>
        <v>0</v>
      </c>
      <c r="T58" s="22">
        <f>IF(($E58      =0),0,(($P58      /$E58      )*100))</f>
        <v>0</v>
      </c>
      <c r="U58" s="24">
        <f>IF(($E58      =0),0,(($Q58      /$E58      )*100))</f>
        <v>0</v>
      </c>
      <c r="V58" s="20">
        <v>0</v>
      </c>
      <c r="W58" s="21" t="s">
        <v>1</v>
      </c>
    </row>
    <row r="59" spans="1:23" ht="12.95" customHeight="1" x14ac:dyDescent="0.25">
      <c r="A59" s="36" t="s">
        <v>42</v>
      </c>
      <c r="B59" s="37">
        <f>SUM(B55:B58)</f>
        <v>0</v>
      </c>
      <c r="C59" s="37">
        <f>SUM(C55:C58)</f>
        <v>0</v>
      </c>
      <c r="D59" s="37"/>
      <c r="E59" s="37">
        <f>$B59      +$C59      +$D59</f>
        <v>0</v>
      </c>
      <c r="F59" s="38">
        <f t="shared" ref="F59:O59" si="34">SUM(F55:F58)</f>
        <v>0</v>
      </c>
      <c r="G59" s="39">
        <f t="shared" si="34"/>
        <v>0</v>
      </c>
      <c r="H59" s="38">
        <f t="shared" si="34"/>
        <v>0</v>
      </c>
      <c r="I59" s="39">
        <f t="shared" si="34"/>
        <v>0</v>
      </c>
      <c r="J59" s="38">
        <f t="shared" si="34"/>
        <v>0</v>
      </c>
      <c r="K59" s="39">
        <f t="shared" si="34"/>
        <v>0</v>
      </c>
      <c r="L59" s="38">
        <f t="shared" si="34"/>
        <v>0</v>
      </c>
      <c r="M59" s="39">
        <f t="shared" si="34"/>
        <v>0</v>
      </c>
      <c r="N59" s="38">
        <f t="shared" si="34"/>
        <v>0</v>
      </c>
      <c r="O59" s="39">
        <f t="shared" si="34"/>
        <v>0</v>
      </c>
      <c r="P59" s="38">
        <f>$H59      +$J59      +$L59      +$N59</f>
        <v>0</v>
      </c>
      <c r="Q59" s="39">
        <f>$I59      +$K59      +$M59      +$O59</f>
        <v>0</v>
      </c>
      <c r="R59" s="40">
        <f>IF(($H59      =0),0,((($J59      -$H59      )/$H59      )*100))</f>
        <v>0</v>
      </c>
      <c r="S59" s="41">
        <f>IF(($I59      =0),0,((($K59      -$I59      )/$I59      )*100))</f>
        <v>0</v>
      </c>
      <c r="T59" s="40">
        <f>IF($E59   =0,0,($P59   /$E59   )*100)</f>
        <v>0</v>
      </c>
      <c r="U59" s="42">
        <f>IF($E59   =0,0,($Q59   /$E59   )*100)</f>
        <v>0</v>
      </c>
      <c r="V59" s="38">
        <f>SUM(V55:V58)</f>
        <v>0</v>
      </c>
      <c r="W59" s="39" t="s">
        <v>1</v>
      </c>
    </row>
    <row r="60" spans="1:23" ht="12.95" customHeight="1" x14ac:dyDescent="0.25">
      <c r="A60" s="11" t="s">
        <v>80</v>
      </c>
      <c r="B60" s="32" t="s">
        <v>1</v>
      </c>
      <c r="C60" s="32"/>
      <c r="D60" s="32"/>
      <c r="E60" s="32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15"/>
      <c r="S60" s="16"/>
      <c r="T60" s="15"/>
      <c r="U60" s="17"/>
      <c r="V60" s="33"/>
      <c r="W60" s="34"/>
    </row>
    <row r="61" spans="1:23" ht="12.95" customHeight="1" x14ac:dyDescent="0.25">
      <c r="A61" s="18" t="s">
        <v>81</v>
      </c>
      <c r="B61" s="19">
        <v>0</v>
      </c>
      <c r="C61" s="19">
        <v>0</v>
      </c>
      <c r="D61" s="19"/>
      <c r="E61" s="19">
        <f t="shared" ref="E61:E67" si="35">$B61      +$C61      +$D61</f>
        <v>0</v>
      </c>
      <c r="F61" s="20">
        <v>0</v>
      </c>
      <c r="G61" s="21">
        <v>0</v>
      </c>
      <c r="H61" s="20"/>
      <c r="I61" s="21"/>
      <c r="J61" s="20"/>
      <c r="K61" s="21"/>
      <c r="L61" s="20"/>
      <c r="M61" s="21"/>
      <c r="N61" s="20"/>
      <c r="O61" s="21"/>
      <c r="P61" s="20">
        <f t="shared" ref="P61:P67" si="36">$H61      +$J61      +$L61      +$N61</f>
        <v>0</v>
      </c>
      <c r="Q61" s="21">
        <f t="shared" ref="Q61:Q67" si="37">$I61      +$K61      +$M61      +$O61</f>
        <v>0</v>
      </c>
      <c r="R61" s="22">
        <f t="shared" ref="R61:R67" si="38">IF(($H61      =0),0,((($J61      -$H61      )/$H61      )*100))</f>
        <v>0</v>
      </c>
      <c r="S61" s="23">
        <f t="shared" ref="S61:S67" si="39">IF(($I61      =0),0,((($K61      -$I61      )/$I61      )*100))</f>
        <v>0</v>
      </c>
      <c r="T61" s="22">
        <f t="shared" ref="T61:T65" si="40">IF(($E61      =0),0,(($P61      /$E61      )*100))</f>
        <v>0</v>
      </c>
      <c r="U61" s="24">
        <f t="shared" ref="U61:U65" si="41">IF(($E61      =0),0,(($Q61      /$E61      )*100))</f>
        <v>0</v>
      </c>
      <c r="V61" s="20">
        <v>0</v>
      </c>
      <c r="W61" s="21" t="s">
        <v>1</v>
      </c>
    </row>
    <row r="62" spans="1:23" ht="12.95" customHeight="1" x14ac:dyDescent="0.25">
      <c r="A62" s="18" t="s">
        <v>82</v>
      </c>
      <c r="B62" s="19">
        <v>0</v>
      </c>
      <c r="C62" s="19">
        <v>0</v>
      </c>
      <c r="D62" s="19"/>
      <c r="E62" s="19">
        <f t="shared" si="35"/>
        <v>0</v>
      </c>
      <c r="F62" s="20">
        <v>0</v>
      </c>
      <c r="G62" s="21">
        <v>0</v>
      </c>
      <c r="H62" s="20"/>
      <c r="I62" s="21"/>
      <c r="J62" s="20"/>
      <c r="K62" s="21"/>
      <c r="L62" s="20"/>
      <c r="M62" s="21"/>
      <c r="N62" s="20"/>
      <c r="O62" s="21"/>
      <c r="P62" s="20">
        <f t="shared" si="36"/>
        <v>0</v>
      </c>
      <c r="Q62" s="21">
        <f t="shared" si="37"/>
        <v>0</v>
      </c>
      <c r="R62" s="22">
        <f t="shared" si="38"/>
        <v>0</v>
      </c>
      <c r="S62" s="23">
        <f t="shared" si="39"/>
        <v>0</v>
      </c>
      <c r="T62" s="22">
        <f t="shared" si="40"/>
        <v>0</v>
      </c>
      <c r="U62" s="24">
        <f t="shared" si="41"/>
        <v>0</v>
      </c>
      <c r="V62" s="20">
        <v>0</v>
      </c>
      <c r="W62" s="21" t="s">
        <v>1</v>
      </c>
    </row>
    <row r="63" spans="1:23" ht="12.95" customHeight="1" x14ac:dyDescent="0.25">
      <c r="A63" s="18" t="s">
        <v>83</v>
      </c>
      <c r="B63" s="19">
        <v>0</v>
      </c>
      <c r="C63" s="19">
        <v>0</v>
      </c>
      <c r="D63" s="19"/>
      <c r="E63" s="19">
        <f t="shared" si="35"/>
        <v>0</v>
      </c>
      <c r="F63" s="20">
        <v>0</v>
      </c>
      <c r="G63" s="21">
        <v>0</v>
      </c>
      <c r="H63" s="20"/>
      <c r="I63" s="21"/>
      <c r="J63" s="20"/>
      <c r="K63" s="21"/>
      <c r="L63" s="20"/>
      <c r="M63" s="21"/>
      <c r="N63" s="20"/>
      <c r="O63" s="21"/>
      <c r="P63" s="20">
        <f t="shared" si="36"/>
        <v>0</v>
      </c>
      <c r="Q63" s="21">
        <f t="shared" si="37"/>
        <v>0</v>
      </c>
      <c r="R63" s="22">
        <f t="shared" si="38"/>
        <v>0</v>
      </c>
      <c r="S63" s="23">
        <f t="shared" si="39"/>
        <v>0</v>
      </c>
      <c r="T63" s="22">
        <f t="shared" si="40"/>
        <v>0</v>
      </c>
      <c r="U63" s="24">
        <f t="shared" si="41"/>
        <v>0</v>
      </c>
      <c r="V63" s="20">
        <v>0</v>
      </c>
      <c r="W63" s="21" t="s">
        <v>1</v>
      </c>
    </row>
    <row r="64" spans="1:23" ht="12.95" customHeight="1" x14ac:dyDescent="0.25">
      <c r="A64" s="18" t="s">
        <v>84</v>
      </c>
      <c r="B64" s="19">
        <v>0</v>
      </c>
      <c r="C64" s="19">
        <v>0</v>
      </c>
      <c r="D64" s="19"/>
      <c r="E64" s="19">
        <f t="shared" si="35"/>
        <v>0</v>
      </c>
      <c r="F64" s="20">
        <v>0</v>
      </c>
      <c r="G64" s="21">
        <v>0</v>
      </c>
      <c r="H64" s="20"/>
      <c r="I64" s="21"/>
      <c r="J64" s="20"/>
      <c r="K64" s="21"/>
      <c r="L64" s="20"/>
      <c r="M64" s="21"/>
      <c r="N64" s="20"/>
      <c r="O64" s="21"/>
      <c r="P64" s="20">
        <f t="shared" si="36"/>
        <v>0</v>
      </c>
      <c r="Q64" s="21">
        <f t="shared" si="37"/>
        <v>0</v>
      </c>
      <c r="R64" s="22">
        <f t="shared" si="38"/>
        <v>0</v>
      </c>
      <c r="S64" s="23">
        <f t="shared" si="39"/>
        <v>0</v>
      </c>
      <c r="T64" s="22">
        <f t="shared" si="40"/>
        <v>0</v>
      </c>
      <c r="U64" s="24">
        <f t="shared" si="41"/>
        <v>0</v>
      </c>
      <c r="V64" s="20">
        <v>0</v>
      </c>
      <c r="W64" s="21">
        <v>0</v>
      </c>
    </row>
    <row r="65" spans="1:23" ht="12.95" customHeight="1" x14ac:dyDescent="0.25">
      <c r="A65" s="18" t="s">
        <v>85</v>
      </c>
      <c r="B65" s="19">
        <v>0</v>
      </c>
      <c r="C65" s="19">
        <v>0</v>
      </c>
      <c r="D65" s="19"/>
      <c r="E65" s="19">
        <f t="shared" si="35"/>
        <v>0</v>
      </c>
      <c r="F65" s="20">
        <v>0</v>
      </c>
      <c r="G65" s="21">
        <v>0</v>
      </c>
      <c r="H65" s="20"/>
      <c r="I65" s="21"/>
      <c r="J65" s="20"/>
      <c r="K65" s="21"/>
      <c r="L65" s="20"/>
      <c r="M65" s="21"/>
      <c r="N65" s="20"/>
      <c r="O65" s="21"/>
      <c r="P65" s="20">
        <f t="shared" si="36"/>
        <v>0</v>
      </c>
      <c r="Q65" s="21">
        <f t="shared" si="37"/>
        <v>0</v>
      </c>
      <c r="R65" s="22">
        <f t="shared" si="38"/>
        <v>0</v>
      </c>
      <c r="S65" s="23">
        <f t="shared" si="39"/>
        <v>0</v>
      </c>
      <c r="T65" s="22">
        <f t="shared" si="40"/>
        <v>0</v>
      </c>
      <c r="U65" s="24">
        <f t="shared" si="41"/>
        <v>0</v>
      </c>
      <c r="V65" s="20">
        <v>0</v>
      </c>
      <c r="W65" s="21">
        <v>0</v>
      </c>
    </row>
    <row r="66" spans="1:23" ht="12.95" customHeight="1" x14ac:dyDescent="0.25">
      <c r="A66" s="25" t="s">
        <v>42</v>
      </c>
      <c r="B66" s="26">
        <f>SUM(B61:B65)</f>
        <v>0</v>
      </c>
      <c r="C66" s="26">
        <f>SUM(C61:C65)</f>
        <v>0</v>
      </c>
      <c r="D66" s="26"/>
      <c r="E66" s="26">
        <f t="shared" si="35"/>
        <v>0</v>
      </c>
      <c r="F66" s="27">
        <f t="shared" ref="F66:O66" si="42">SUM(F61:F65)</f>
        <v>0</v>
      </c>
      <c r="G66" s="28">
        <f t="shared" si="42"/>
        <v>0</v>
      </c>
      <c r="H66" s="27">
        <f t="shared" si="42"/>
        <v>0</v>
      </c>
      <c r="I66" s="28">
        <f t="shared" si="42"/>
        <v>0</v>
      </c>
      <c r="J66" s="27">
        <f t="shared" si="42"/>
        <v>0</v>
      </c>
      <c r="K66" s="28">
        <f t="shared" si="42"/>
        <v>0</v>
      </c>
      <c r="L66" s="27">
        <f t="shared" si="42"/>
        <v>0</v>
      </c>
      <c r="M66" s="28">
        <f t="shared" si="42"/>
        <v>0</v>
      </c>
      <c r="N66" s="27">
        <f t="shared" si="42"/>
        <v>0</v>
      </c>
      <c r="O66" s="28">
        <f t="shared" si="42"/>
        <v>0</v>
      </c>
      <c r="P66" s="27">
        <f t="shared" si="36"/>
        <v>0</v>
      </c>
      <c r="Q66" s="28">
        <f t="shared" si="37"/>
        <v>0</v>
      </c>
      <c r="R66" s="29">
        <f t="shared" si="38"/>
        <v>0</v>
      </c>
      <c r="S66" s="30">
        <f t="shared" si="39"/>
        <v>0</v>
      </c>
      <c r="T66" s="29">
        <f>IF((+$E61+$E63+$E64++$E65) =0,0,(P66   /(+$E61+$E63+$E64+$E65) )*100)</f>
        <v>0</v>
      </c>
      <c r="U66" s="31">
        <f>IF((+$E61+$E63+$E65) =0,0,(Q66  /(+$E61+$E63+$E65) )*100)</f>
        <v>0</v>
      </c>
      <c r="V66" s="27">
        <f>SUM(V61:V65)</f>
        <v>0</v>
      </c>
      <c r="W66" s="28">
        <f>SUM(W61:W65)</f>
        <v>0</v>
      </c>
    </row>
    <row r="67" spans="1:23" ht="12.95" customHeight="1" x14ac:dyDescent="0.25">
      <c r="A67" s="43" t="s">
        <v>86</v>
      </c>
      <c r="B67" s="44">
        <f>SUM(B9:B15,B18:B23,B26:B29,B32,B35:B39,B42:B52,B55:B58,B61:B65)</f>
        <v>2336091000</v>
      </c>
      <c r="C67" s="44">
        <f>SUM(C9:C15,C18:C23,C26:C29,C32,C35:C39,C42:C52,C55:C58,C61:C65)</f>
        <v>0</v>
      </c>
      <c r="D67" s="44"/>
      <c r="E67" s="44">
        <f t="shared" si="35"/>
        <v>2336091000</v>
      </c>
      <c r="F67" s="45">
        <f t="shared" ref="F67:O67" si="43">SUM(F9:F15,F18:F23,F26:F29,F32,F35:F39,F42:F52,F55:F58,F61:F65)</f>
        <v>2336091000</v>
      </c>
      <c r="G67" s="46">
        <f t="shared" si="43"/>
        <v>953692000</v>
      </c>
      <c r="H67" s="45">
        <f t="shared" si="43"/>
        <v>296542000</v>
      </c>
      <c r="I67" s="46">
        <f t="shared" si="43"/>
        <v>49647186</v>
      </c>
      <c r="J67" s="45">
        <f t="shared" si="43"/>
        <v>349925000</v>
      </c>
      <c r="K67" s="46">
        <f t="shared" si="43"/>
        <v>340146796</v>
      </c>
      <c r="L67" s="45">
        <f t="shared" si="43"/>
        <v>0</v>
      </c>
      <c r="M67" s="46">
        <f t="shared" si="43"/>
        <v>0</v>
      </c>
      <c r="N67" s="45">
        <f t="shared" si="43"/>
        <v>0</v>
      </c>
      <c r="O67" s="46">
        <f t="shared" si="43"/>
        <v>0</v>
      </c>
      <c r="P67" s="45">
        <f t="shared" si="36"/>
        <v>646467000</v>
      </c>
      <c r="Q67" s="46">
        <f t="shared" si="37"/>
        <v>389793982</v>
      </c>
      <c r="R67" s="47">
        <f t="shared" si="38"/>
        <v>18.001834478758489</v>
      </c>
      <c r="S67" s="48">
        <f t="shared" si="39"/>
        <v>585.12804733786925</v>
      </c>
      <c r="T67" s="47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42.055961679956333</v>
      </c>
      <c r="U67" s="47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25.35807824694778</v>
      </c>
      <c r="V67" s="45">
        <f>SUM(V9:V15,V18:V23,V26:V29,V32,V35:V39,V42:V52,V55:V58,V61:V65)</f>
        <v>0</v>
      </c>
      <c r="W67" s="46">
        <f>SUM(W9:W15,W18:W23,W26:W29,W32,W35:W39,W42:W52,W55:W58,W61:W65)</f>
        <v>0</v>
      </c>
    </row>
    <row r="68" spans="1:23" ht="12.95" customHeight="1" x14ac:dyDescent="0.25">
      <c r="A68" s="11" t="s">
        <v>43</v>
      </c>
      <c r="B68" s="32" t="s">
        <v>1</v>
      </c>
      <c r="C68" s="32"/>
      <c r="D68" s="32"/>
      <c r="E68" s="32"/>
      <c r="F68" s="33"/>
      <c r="G68" s="34"/>
      <c r="H68" s="33"/>
      <c r="I68" s="34"/>
      <c r="J68" s="33"/>
      <c r="K68" s="34"/>
      <c r="L68" s="33"/>
      <c r="M68" s="34"/>
      <c r="N68" s="33"/>
      <c r="O68" s="34"/>
      <c r="P68" s="33"/>
      <c r="Q68" s="34"/>
      <c r="R68" s="15"/>
      <c r="S68" s="16"/>
      <c r="T68" s="15"/>
      <c r="U68" s="17"/>
      <c r="V68" s="33"/>
      <c r="W68" s="34"/>
    </row>
    <row r="69" spans="1:23" s="50" customFormat="1" ht="12.95" customHeight="1" x14ac:dyDescent="0.25">
      <c r="A69" s="49" t="s">
        <v>87</v>
      </c>
      <c r="B69" s="19">
        <v>1843894000</v>
      </c>
      <c r="C69" s="19">
        <v>0</v>
      </c>
      <c r="D69" s="19"/>
      <c r="E69" s="19">
        <f>$B69      +$C69      +$D69</f>
        <v>1843894000</v>
      </c>
      <c r="F69" s="20">
        <v>1843894000</v>
      </c>
      <c r="G69" s="21">
        <v>868678000</v>
      </c>
      <c r="H69" s="20">
        <v>447499000</v>
      </c>
      <c r="I69" s="21">
        <v>214902006</v>
      </c>
      <c r="J69" s="20">
        <v>516790000</v>
      </c>
      <c r="K69" s="21">
        <v>286303917</v>
      </c>
      <c r="L69" s="20"/>
      <c r="M69" s="21"/>
      <c r="N69" s="20"/>
      <c r="O69" s="21"/>
      <c r="P69" s="20">
        <f>$H69      +$J69      +$L69      +$N69</f>
        <v>964289000</v>
      </c>
      <c r="Q69" s="21">
        <f>$I69      +$K69      +$M69      +$O69</f>
        <v>501205923</v>
      </c>
      <c r="R69" s="22">
        <f>IF(($H69      =0),0,((($J69      -$H69      )/$H69      )*100))</f>
        <v>15.48405694761329</v>
      </c>
      <c r="S69" s="23">
        <f>IF(($I69      =0),0,((($K69      -$I69      )/$I69      )*100))</f>
        <v>33.225334806786307</v>
      </c>
      <c r="T69" s="22">
        <f>IF(($E69      =0),0,(($P69      /$E69      )*100))</f>
        <v>52.29633590651089</v>
      </c>
      <c r="U69" s="24">
        <f>IF(($E69      =0),0,(($Q69      /$E69      )*100))</f>
        <v>27.181927106438874</v>
      </c>
      <c r="V69" s="20">
        <v>0</v>
      </c>
      <c r="W69" s="21">
        <v>0</v>
      </c>
    </row>
    <row r="70" spans="1:23" ht="12.95" customHeight="1" x14ac:dyDescent="0.25">
      <c r="A70" s="36" t="s">
        <v>42</v>
      </c>
      <c r="B70" s="37">
        <f>B69</f>
        <v>1843894000</v>
      </c>
      <c r="C70" s="37">
        <f>C69</f>
        <v>0</v>
      </c>
      <c r="D70" s="37"/>
      <c r="E70" s="37">
        <f>$B70      +$C70      +$D70</f>
        <v>1843894000</v>
      </c>
      <c r="F70" s="38">
        <f t="shared" ref="F70:O70" si="44">F69</f>
        <v>1843894000</v>
      </c>
      <c r="G70" s="39">
        <f t="shared" si="44"/>
        <v>868678000</v>
      </c>
      <c r="H70" s="38">
        <f t="shared" si="44"/>
        <v>447499000</v>
      </c>
      <c r="I70" s="39">
        <f t="shared" si="44"/>
        <v>214902006</v>
      </c>
      <c r="J70" s="38">
        <f t="shared" si="44"/>
        <v>516790000</v>
      </c>
      <c r="K70" s="39">
        <f t="shared" si="44"/>
        <v>286303917</v>
      </c>
      <c r="L70" s="38">
        <f t="shared" si="44"/>
        <v>0</v>
      </c>
      <c r="M70" s="39">
        <f t="shared" si="44"/>
        <v>0</v>
      </c>
      <c r="N70" s="38">
        <f t="shared" si="44"/>
        <v>0</v>
      </c>
      <c r="O70" s="39">
        <f t="shared" si="44"/>
        <v>0</v>
      </c>
      <c r="P70" s="38">
        <f>$H70      +$J70      +$L70      +$N70</f>
        <v>964289000</v>
      </c>
      <c r="Q70" s="39">
        <f>$I70      +$K70      +$M70      +$O70</f>
        <v>501205923</v>
      </c>
      <c r="R70" s="40">
        <f>IF(($H70      =0),0,((($J70      -$H70      )/$H70      )*100))</f>
        <v>15.48405694761329</v>
      </c>
      <c r="S70" s="41">
        <f>IF(($I70      =0),0,((($K70      -$I70      )/$I70      )*100))</f>
        <v>33.225334806786307</v>
      </c>
      <c r="T70" s="40">
        <f>IF($E70   =0,0,($P70   /$E70   )*100)</f>
        <v>52.29633590651089</v>
      </c>
      <c r="U70" s="42">
        <f>IF($E70   =0,0,($Q70   /$E70 )*100)</f>
        <v>27.181927106438874</v>
      </c>
      <c r="V70" s="38">
        <f>V69</f>
        <v>0</v>
      </c>
      <c r="W70" s="39">
        <f>W69</f>
        <v>0</v>
      </c>
    </row>
    <row r="71" spans="1:23" ht="12.95" customHeight="1" x14ac:dyDescent="0.25">
      <c r="A71" s="43" t="s">
        <v>86</v>
      </c>
      <c r="B71" s="44">
        <f>B69</f>
        <v>1843894000</v>
      </c>
      <c r="C71" s="44">
        <f>C69</f>
        <v>0</v>
      </c>
      <c r="D71" s="44"/>
      <c r="E71" s="44">
        <f>$B71      +$C71      +$D71</f>
        <v>1843894000</v>
      </c>
      <c r="F71" s="45">
        <f t="shared" ref="F71:O71" si="45">F69</f>
        <v>1843894000</v>
      </c>
      <c r="G71" s="46">
        <f t="shared" si="45"/>
        <v>868678000</v>
      </c>
      <c r="H71" s="45">
        <f t="shared" si="45"/>
        <v>447499000</v>
      </c>
      <c r="I71" s="46">
        <f t="shared" si="45"/>
        <v>214902006</v>
      </c>
      <c r="J71" s="45">
        <f t="shared" si="45"/>
        <v>516790000</v>
      </c>
      <c r="K71" s="46">
        <f t="shared" si="45"/>
        <v>286303917</v>
      </c>
      <c r="L71" s="45">
        <f t="shared" si="45"/>
        <v>0</v>
      </c>
      <c r="M71" s="46">
        <f t="shared" si="45"/>
        <v>0</v>
      </c>
      <c r="N71" s="45">
        <f t="shared" si="45"/>
        <v>0</v>
      </c>
      <c r="O71" s="46">
        <f t="shared" si="45"/>
        <v>0</v>
      </c>
      <c r="P71" s="45">
        <f>$H71      +$J71      +$L71      +$N71</f>
        <v>964289000</v>
      </c>
      <c r="Q71" s="46">
        <f>$I71      +$K71      +$M71      +$O71</f>
        <v>501205923</v>
      </c>
      <c r="R71" s="47">
        <f>IF(($H71      =0),0,((($J71      -$H71      )/$H71      )*100))</f>
        <v>15.48405694761329</v>
      </c>
      <c r="S71" s="48">
        <f>IF(($I71      =0),0,((($K71      -$I71      )/$I71      )*100))</f>
        <v>33.225334806786307</v>
      </c>
      <c r="T71" s="47">
        <f>IF($E71   =0,0,($P71   /$E71   )*100)</f>
        <v>52.29633590651089</v>
      </c>
      <c r="U71" s="51">
        <f>IF($E71   =0,0,($Q71   /$E71   )*100)</f>
        <v>27.181927106438874</v>
      </c>
      <c r="V71" s="45">
        <f>V69</f>
        <v>0</v>
      </c>
      <c r="W71" s="46">
        <f>W69</f>
        <v>0</v>
      </c>
    </row>
    <row r="72" spans="1:23" ht="12.95" customHeight="1" thickBot="1" x14ac:dyDescent="0.3">
      <c r="A72" s="43" t="s">
        <v>88</v>
      </c>
      <c r="B72" s="44">
        <f>SUM(B9:B15,B18:B23,B26:B29,B32,B35:B39,B42:B52,B55:B58,B61:B65,B69)</f>
        <v>4179985000</v>
      </c>
      <c r="C72" s="44">
        <f>SUM(C9:C15,C18:C23,C26:C29,C32,C35:C39,C42:C52,C55:C58,C61:C65,C69)</f>
        <v>0</v>
      </c>
      <c r="D72" s="44"/>
      <c r="E72" s="44">
        <f>$B72      +$C72      +$D72</f>
        <v>4179985000</v>
      </c>
      <c r="F72" s="45">
        <f t="shared" ref="F72:O72" si="46">SUM(F9:F15,F18:F23,F26:F29,F32,F35:F39,F42:F52,F55:F58,F61:F65,F69)</f>
        <v>4179985000</v>
      </c>
      <c r="G72" s="46">
        <f t="shared" si="46"/>
        <v>1822370000</v>
      </c>
      <c r="H72" s="45">
        <f t="shared" si="46"/>
        <v>744041000</v>
      </c>
      <c r="I72" s="46">
        <f t="shared" si="46"/>
        <v>264549192</v>
      </c>
      <c r="J72" s="45">
        <f t="shared" si="46"/>
        <v>866715000</v>
      </c>
      <c r="K72" s="46">
        <f t="shared" si="46"/>
        <v>626450713</v>
      </c>
      <c r="L72" s="45">
        <f t="shared" si="46"/>
        <v>0</v>
      </c>
      <c r="M72" s="46">
        <f t="shared" si="46"/>
        <v>0</v>
      </c>
      <c r="N72" s="45">
        <f t="shared" si="46"/>
        <v>0</v>
      </c>
      <c r="O72" s="46">
        <f t="shared" si="46"/>
        <v>0</v>
      </c>
      <c r="P72" s="45">
        <f>$H72      +$J72      +$L72      +$N72</f>
        <v>1610756000</v>
      </c>
      <c r="Q72" s="46">
        <f>$I72      +$K72      +$M72      +$O72</f>
        <v>890999905</v>
      </c>
      <c r="R72" s="47">
        <f>IF(($H72      =0),0,((($J72      -$H72      )/$H72      )*100))</f>
        <v>16.487532273087101</v>
      </c>
      <c r="S72" s="48">
        <f>IF(($I72      =0),0,((($K72      -$I72      )/$I72      )*100))</f>
        <v>136.79932955531388</v>
      </c>
      <c r="T72" s="47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47.640661060326472</v>
      </c>
      <c r="U72" s="51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26.952340482812964</v>
      </c>
      <c r="V72" s="45">
        <f>SUM(V9:V15,V18:V23,V26:V29,V32,V35:V39,V42:V52,V55:V58,V61:V65,V69)</f>
        <v>0</v>
      </c>
      <c r="W72" s="46">
        <f>SUM(W9:W15,W18:W23,W26:W29,W32,W35:W39,W42:W52,W55:W58,W61:W65,W69)</f>
        <v>0</v>
      </c>
    </row>
    <row r="73" spans="1:23" ht="15.75" thickTop="1" x14ac:dyDescent="0.25">
      <c r="A73" s="52" t="s">
        <v>89</v>
      </c>
      <c r="B73" s="53"/>
      <c r="C73" s="54"/>
      <c r="D73" s="54"/>
      <c r="E73" s="55"/>
      <c r="F73" s="53"/>
      <c r="G73" s="54"/>
      <c r="H73" s="54"/>
      <c r="I73" s="55"/>
      <c r="J73" s="54"/>
      <c r="K73" s="55"/>
      <c r="L73" s="54"/>
      <c r="M73" s="54"/>
      <c r="N73" s="54"/>
      <c r="O73" s="54"/>
      <c r="P73" s="54"/>
      <c r="Q73" s="54"/>
      <c r="R73" s="54"/>
      <c r="S73" s="54"/>
      <c r="T73" s="54"/>
      <c r="U73" s="55"/>
      <c r="V73" s="53"/>
      <c r="W73" s="55"/>
    </row>
    <row r="74" spans="1:23" x14ac:dyDescent="0.25">
      <c r="A74" s="56" t="s">
        <v>1</v>
      </c>
      <c r="B74" s="57" t="s">
        <v>1</v>
      </c>
      <c r="C74" s="58" t="s">
        <v>1</v>
      </c>
      <c r="D74" s="58" t="s">
        <v>1</v>
      </c>
      <c r="E74" s="59" t="s">
        <v>1</v>
      </c>
      <c r="F74" s="64" t="s">
        <v>5</v>
      </c>
      <c r="G74" s="61"/>
      <c r="H74" s="64" t="s">
        <v>6</v>
      </c>
      <c r="I74" s="62"/>
      <c r="J74" s="64" t="s">
        <v>7</v>
      </c>
      <c r="K74" s="62"/>
      <c r="L74" s="64" t="s">
        <v>8</v>
      </c>
      <c r="M74" s="64"/>
      <c r="N74" s="63" t="s">
        <v>9</v>
      </c>
      <c r="O74" s="64"/>
      <c r="P74" s="136" t="s">
        <v>10</v>
      </c>
      <c r="Q74" s="137"/>
      <c r="R74" s="138" t="s">
        <v>11</v>
      </c>
      <c r="S74" s="137"/>
      <c r="T74" s="138" t="s">
        <v>12</v>
      </c>
      <c r="U74" s="137"/>
      <c r="V74" s="136"/>
      <c r="W74" s="137"/>
    </row>
    <row r="75" spans="1:23" ht="67.5" x14ac:dyDescent="0.25">
      <c r="A75" s="65" t="s">
        <v>90</v>
      </c>
      <c r="B75" s="66" t="s">
        <v>91</v>
      </c>
      <c r="C75" s="66" t="s">
        <v>92</v>
      </c>
      <c r="D75" s="67" t="s">
        <v>17</v>
      </c>
      <c r="E75" s="66" t="s">
        <v>18</v>
      </c>
      <c r="F75" s="66" t="s">
        <v>19</v>
      </c>
      <c r="G75" s="66" t="s">
        <v>93</v>
      </c>
      <c r="H75" s="66" t="s">
        <v>94</v>
      </c>
      <c r="I75" s="68" t="s">
        <v>22</v>
      </c>
      <c r="J75" s="66" t="s">
        <v>95</v>
      </c>
      <c r="K75" s="68" t="s">
        <v>24</v>
      </c>
      <c r="L75" s="66" t="s">
        <v>96</v>
      </c>
      <c r="M75" s="68" t="s">
        <v>26</v>
      </c>
      <c r="N75" s="66" t="s">
        <v>97</v>
      </c>
      <c r="O75" s="68" t="s">
        <v>28</v>
      </c>
      <c r="P75" s="68" t="s">
        <v>98</v>
      </c>
      <c r="Q75" s="69" t="s">
        <v>30</v>
      </c>
      <c r="R75" s="70" t="s">
        <v>98</v>
      </c>
      <c r="S75" s="71" t="s">
        <v>30</v>
      </c>
      <c r="T75" s="70" t="s">
        <v>99</v>
      </c>
      <c r="U75" s="67" t="s">
        <v>32</v>
      </c>
      <c r="V75" s="66"/>
      <c r="W75" s="68"/>
    </row>
    <row r="76" spans="1:23" x14ac:dyDescent="0.25">
      <c r="A76" s="72" t="str">
        <f>+A7</f>
        <v>R thousands</v>
      </c>
      <c r="B76" s="73"/>
      <c r="C76" s="73">
        <v>100</v>
      </c>
      <c r="D76" s="73"/>
      <c r="E76" s="73"/>
      <c r="F76" s="73"/>
      <c r="G76" s="73"/>
      <c r="H76" s="73"/>
      <c r="I76" s="73"/>
      <c r="J76" s="73"/>
      <c r="K76" s="73"/>
      <c r="L76" s="73"/>
      <c r="M76" s="74"/>
      <c r="N76" s="73"/>
      <c r="O76" s="74"/>
      <c r="P76" s="73"/>
      <c r="Q76" s="74"/>
      <c r="R76" s="73"/>
      <c r="S76" s="74"/>
      <c r="T76" s="73"/>
      <c r="U76" s="73"/>
      <c r="V76" s="73"/>
      <c r="W76" s="73"/>
    </row>
    <row r="77" spans="1:23" hidden="1" x14ac:dyDescent="0.25">
      <c r="A77" s="75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7"/>
      <c r="N77" s="76"/>
      <c r="O77" s="77"/>
      <c r="P77" s="76"/>
      <c r="Q77" s="77"/>
      <c r="R77" s="78"/>
      <c r="S77" s="79"/>
      <c r="T77" s="78"/>
      <c r="U77" s="78"/>
      <c r="V77" s="76"/>
      <c r="W77" s="76"/>
    </row>
    <row r="78" spans="1:23" hidden="1" x14ac:dyDescent="0.25">
      <c r="A78" s="80" t="s">
        <v>100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2"/>
      <c r="N78" s="81"/>
      <c r="O78" s="82"/>
      <c r="P78" s="81"/>
      <c r="Q78" s="82"/>
      <c r="R78" s="83"/>
      <c r="S78" s="84"/>
      <c r="T78" s="83"/>
      <c r="U78" s="83"/>
      <c r="V78" s="81"/>
      <c r="W78" s="81"/>
    </row>
    <row r="79" spans="1:23" hidden="1" x14ac:dyDescent="0.25">
      <c r="A79" s="85" t="s">
        <v>101</v>
      </c>
      <c r="B79" s="86">
        <f>SUM(B80:B83)</f>
        <v>0</v>
      </c>
      <c r="C79" s="86">
        <f t="shared" ref="C79:I79" si="47">SUM(C80:C83)</f>
        <v>0</v>
      </c>
      <c r="D79" s="86">
        <f t="shared" si="47"/>
        <v>0</v>
      </c>
      <c r="E79" s="86">
        <f t="shared" si="47"/>
        <v>0</v>
      </c>
      <c r="F79" s="86">
        <f t="shared" si="47"/>
        <v>0</v>
      </c>
      <c r="G79" s="86">
        <f t="shared" si="47"/>
        <v>0</v>
      </c>
      <c r="H79" s="86">
        <f t="shared" si="47"/>
        <v>0</v>
      </c>
      <c r="I79" s="86">
        <f t="shared" si="47"/>
        <v>0</v>
      </c>
      <c r="J79" s="86">
        <f>SUM(J80:J83)</f>
        <v>0</v>
      </c>
      <c r="K79" s="86">
        <f>SUM(K80:K83)</f>
        <v>0</v>
      </c>
      <c r="L79" s="86">
        <f>SUM(L80:L83)</f>
        <v>0</v>
      </c>
      <c r="M79" s="87">
        <f>SUM(M80:M83)</f>
        <v>0</v>
      </c>
      <c r="N79" s="86"/>
      <c r="O79" s="87"/>
      <c r="P79" s="86"/>
      <c r="Q79" s="87"/>
      <c r="R79" s="88"/>
      <c r="S79" s="89"/>
      <c r="T79" s="88"/>
      <c r="U79" s="88"/>
      <c r="V79" s="86">
        <f>SUM(V80:V83)</f>
        <v>0</v>
      </c>
      <c r="W79" s="86">
        <f>SUM(W80:W83)</f>
        <v>0</v>
      </c>
    </row>
    <row r="80" spans="1:23" hidden="1" x14ac:dyDescent="0.25">
      <c r="A80" s="56" t="s">
        <v>102</v>
      </c>
      <c r="B80" s="90"/>
      <c r="C80" s="90"/>
      <c r="D80" s="90"/>
      <c r="E80" s="90">
        <f>SUM(B80:D80)</f>
        <v>0</v>
      </c>
      <c r="F80" s="90"/>
      <c r="G80" s="90"/>
      <c r="H80" s="90"/>
      <c r="I80" s="91"/>
      <c r="J80" s="90"/>
      <c r="K80" s="91"/>
      <c r="L80" s="90"/>
      <c r="M80" s="92"/>
      <c r="N80" s="90"/>
      <c r="O80" s="92"/>
      <c r="P80" s="90"/>
      <c r="Q80" s="92"/>
      <c r="R80" s="93"/>
      <c r="S80" s="94"/>
      <c r="T80" s="93"/>
      <c r="U80" s="93"/>
      <c r="V80" s="90"/>
      <c r="W80" s="90"/>
    </row>
    <row r="81" spans="1:23" hidden="1" x14ac:dyDescent="0.25">
      <c r="A81" s="56" t="s">
        <v>103</v>
      </c>
      <c r="B81" s="90"/>
      <c r="C81" s="90"/>
      <c r="D81" s="90"/>
      <c r="E81" s="90">
        <f>SUM(B81:D81)</f>
        <v>0</v>
      </c>
      <c r="F81" s="90"/>
      <c r="G81" s="90"/>
      <c r="H81" s="90"/>
      <c r="I81" s="91"/>
      <c r="J81" s="90"/>
      <c r="K81" s="91"/>
      <c r="L81" s="90"/>
      <c r="M81" s="92"/>
      <c r="N81" s="90"/>
      <c r="O81" s="92"/>
      <c r="P81" s="90"/>
      <c r="Q81" s="92"/>
      <c r="R81" s="93"/>
      <c r="S81" s="94"/>
      <c r="T81" s="93"/>
      <c r="U81" s="93"/>
      <c r="V81" s="90"/>
      <c r="W81" s="90"/>
    </row>
    <row r="82" spans="1:23" hidden="1" x14ac:dyDescent="0.25">
      <c r="A82" s="56" t="s">
        <v>104</v>
      </c>
      <c r="B82" s="90"/>
      <c r="C82" s="90"/>
      <c r="D82" s="90"/>
      <c r="E82" s="90">
        <f>SUM(B82:D82)</f>
        <v>0</v>
      </c>
      <c r="F82" s="90"/>
      <c r="G82" s="90"/>
      <c r="H82" s="90"/>
      <c r="I82" s="91"/>
      <c r="J82" s="90"/>
      <c r="K82" s="91"/>
      <c r="L82" s="90"/>
      <c r="M82" s="92"/>
      <c r="N82" s="90"/>
      <c r="O82" s="92"/>
      <c r="P82" s="90"/>
      <c r="Q82" s="92"/>
      <c r="R82" s="93"/>
      <c r="S82" s="94"/>
      <c r="T82" s="93"/>
      <c r="U82" s="93"/>
      <c r="V82" s="90"/>
      <c r="W82" s="90"/>
    </row>
    <row r="83" spans="1:23" hidden="1" x14ac:dyDescent="0.25">
      <c r="A83" s="56" t="s">
        <v>105</v>
      </c>
      <c r="B83" s="90"/>
      <c r="C83" s="90"/>
      <c r="D83" s="90"/>
      <c r="E83" s="90">
        <f>SUM(B83:D83)</f>
        <v>0</v>
      </c>
      <c r="F83" s="90"/>
      <c r="G83" s="90"/>
      <c r="H83" s="90"/>
      <c r="I83" s="91"/>
      <c r="J83" s="90"/>
      <c r="K83" s="91"/>
      <c r="L83" s="90"/>
      <c r="M83" s="92"/>
      <c r="N83" s="90"/>
      <c r="O83" s="92"/>
      <c r="P83" s="90"/>
      <c r="Q83" s="92"/>
      <c r="R83" s="93"/>
      <c r="S83" s="94"/>
      <c r="T83" s="93"/>
      <c r="U83" s="93"/>
      <c r="V83" s="90"/>
      <c r="W83" s="90"/>
    </row>
    <row r="84" spans="1:23" hidden="1" x14ac:dyDescent="0.25">
      <c r="A84" s="56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2"/>
      <c r="N84" s="90"/>
      <c r="O84" s="92"/>
      <c r="P84" s="90"/>
      <c r="Q84" s="92"/>
      <c r="R84" s="93"/>
      <c r="S84" s="94"/>
      <c r="T84" s="93"/>
      <c r="U84" s="93"/>
      <c r="V84" s="90"/>
      <c r="W84" s="90"/>
    </row>
    <row r="85" spans="1:23" x14ac:dyDescent="0.25">
      <c r="A85" s="95" t="s">
        <v>106</v>
      </c>
      <c r="B85" s="96" t="s">
        <v>1</v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7"/>
      <c r="R85" s="98"/>
      <c r="S85" s="98"/>
      <c r="T85" s="99"/>
      <c r="U85" s="100"/>
      <c r="V85" s="96"/>
      <c r="W85" s="96"/>
    </row>
    <row r="86" spans="1:23" x14ac:dyDescent="0.25">
      <c r="A86" s="101" t="s">
        <v>107</v>
      </c>
      <c r="B86" s="102">
        <v>0</v>
      </c>
      <c r="C86" s="102">
        <v>0</v>
      </c>
      <c r="D86" s="102"/>
      <c r="E86" s="102">
        <f t="shared" ref="E86:E93" si="48">$B86      +$C86      +$D86</f>
        <v>0</v>
      </c>
      <c r="F86" s="102">
        <v>0</v>
      </c>
      <c r="G86" s="102">
        <v>0</v>
      </c>
      <c r="H86" s="102"/>
      <c r="I86" s="102"/>
      <c r="J86" s="102"/>
      <c r="K86" s="102"/>
      <c r="L86" s="102"/>
      <c r="M86" s="102"/>
      <c r="N86" s="102"/>
      <c r="O86" s="102"/>
      <c r="P86" s="102">
        <f t="shared" ref="P86:P93" si="49">$H86      +$J86      +$L86      +$N86</f>
        <v>0</v>
      </c>
      <c r="Q86" s="90">
        <f t="shared" ref="Q86:Q93" si="50">$I86      +$K86      +$M86      +$O86</f>
        <v>0</v>
      </c>
      <c r="R86" s="103">
        <f t="shared" ref="R86:R93" si="51">IF(($H86      =0),0,((($J86      -$H86      )/$H86      )*100))</f>
        <v>0</v>
      </c>
      <c r="S86" s="104">
        <f t="shared" ref="S86:S93" si="52">IF(($I86      =0),0,((($K86      -$I86      )/$I86      )*100))</f>
        <v>0</v>
      </c>
      <c r="T86" s="103">
        <f t="shared" ref="T86:T93" si="53">IF(($E86      =0),0,(($P86      /$E86      )*100))</f>
        <v>0</v>
      </c>
      <c r="U86" s="104">
        <f t="shared" ref="U86:U93" si="54">IF(($E86      =0),0,(($Q86      /$E86      )*100))</f>
        <v>0</v>
      </c>
      <c r="V86" s="102"/>
      <c r="W86" s="102"/>
    </row>
    <row r="87" spans="1:23" x14ac:dyDescent="0.25">
      <c r="A87" s="105" t="s">
        <v>108</v>
      </c>
      <c r="B87" s="90">
        <v>0</v>
      </c>
      <c r="C87" s="90">
        <v>0</v>
      </c>
      <c r="D87" s="90"/>
      <c r="E87" s="90">
        <f t="shared" si="48"/>
        <v>0</v>
      </c>
      <c r="F87" s="90">
        <v>0</v>
      </c>
      <c r="G87" s="90">
        <v>0</v>
      </c>
      <c r="H87" s="90"/>
      <c r="I87" s="90"/>
      <c r="J87" s="90"/>
      <c r="K87" s="90"/>
      <c r="L87" s="90"/>
      <c r="M87" s="90"/>
      <c r="N87" s="90"/>
      <c r="O87" s="90"/>
      <c r="P87" s="92">
        <f t="shared" si="49"/>
        <v>0</v>
      </c>
      <c r="Q87" s="92">
        <f t="shared" si="50"/>
        <v>0</v>
      </c>
      <c r="R87" s="103">
        <f t="shared" si="51"/>
        <v>0</v>
      </c>
      <c r="S87" s="104">
        <f t="shared" si="52"/>
        <v>0</v>
      </c>
      <c r="T87" s="103">
        <f t="shared" si="53"/>
        <v>0</v>
      </c>
      <c r="U87" s="104">
        <f t="shared" si="54"/>
        <v>0</v>
      </c>
      <c r="V87" s="90"/>
      <c r="W87" s="90"/>
    </row>
    <row r="88" spans="1:23" x14ac:dyDescent="0.25">
      <c r="A88" s="105" t="s">
        <v>109</v>
      </c>
      <c r="B88" s="90">
        <v>0</v>
      </c>
      <c r="C88" s="90">
        <v>0</v>
      </c>
      <c r="D88" s="90"/>
      <c r="E88" s="90">
        <f t="shared" si="48"/>
        <v>0</v>
      </c>
      <c r="F88" s="90">
        <v>0</v>
      </c>
      <c r="G88" s="90">
        <v>0</v>
      </c>
      <c r="H88" s="90"/>
      <c r="I88" s="90"/>
      <c r="J88" s="90"/>
      <c r="K88" s="90"/>
      <c r="L88" s="90"/>
      <c r="M88" s="90"/>
      <c r="N88" s="90"/>
      <c r="O88" s="90"/>
      <c r="P88" s="92">
        <f t="shared" si="49"/>
        <v>0</v>
      </c>
      <c r="Q88" s="92">
        <f t="shared" si="50"/>
        <v>0</v>
      </c>
      <c r="R88" s="103">
        <f t="shared" si="51"/>
        <v>0</v>
      </c>
      <c r="S88" s="104">
        <f t="shared" si="52"/>
        <v>0</v>
      </c>
      <c r="T88" s="103">
        <f t="shared" si="53"/>
        <v>0</v>
      </c>
      <c r="U88" s="104">
        <f t="shared" si="54"/>
        <v>0</v>
      </c>
      <c r="V88" s="90"/>
      <c r="W88" s="90"/>
    </row>
    <row r="89" spans="1:23" x14ac:dyDescent="0.25">
      <c r="A89" s="105" t="s">
        <v>110</v>
      </c>
      <c r="B89" s="90">
        <v>0</v>
      </c>
      <c r="C89" s="90">
        <v>0</v>
      </c>
      <c r="D89" s="90"/>
      <c r="E89" s="90">
        <f t="shared" si="48"/>
        <v>0</v>
      </c>
      <c r="F89" s="90">
        <v>0</v>
      </c>
      <c r="G89" s="90">
        <v>0</v>
      </c>
      <c r="H89" s="90"/>
      <c r="I89" s="90"/>
      <c r="J89" s="90"/>
      <c r="K89" s="90"/>
      <c r="L89" s="90"/>
      <c r="M89" s="90"/>
      <c r="N89" s="90"/>
      <c r="O89" s="90"/>
      <c r="P89" s="92">
        <f t="shared" si="49"/>
        <v>0</v>
      </c>
      <c r="Q89" s="92">
        <f t="shared" si="50"/>
        <v>0</v>
      </c>
      <c r="R89" s="103">
        <f t="shared" si="51"/>
        <v>0</v>
      </c>
      <c r="S89" s="104">
        <f t="shared" si="52"/>
        <v>0</v>
      </c>
      <c r="T89" s="103">
        <f t="shared" si="53"/>
        <v>0</v>
      </c>
      <c r="U89" s="104">
        <f t="shared" si="54"/>
        <v>0</v>
      </c>
      <c r="V89" s="90"/>
      <c r="W89" s="90"/>
    </row>
    <row r="90" spans="1:23" x14ac:dyDescent="0.25">
      <c r="A90" s="105" t="s">
        <v>111</v>
      </c>
      <c r="B90" s="90">
        <v>0</v>
      </c>
      <c r="C90" s="90">
        <v>0</v>
      </c>
      <c r="D90" s="90"/>
      <c r="E90" s="90">
        <f t="shared" si="48"/>
        <v>0</v>
      </c>
      <c r="F90" s="90">
        <v>0</v>
      </c>
      <c r="G90" s="90">
        <v>0</v>
      </c>
      <c r="H90" s="90"/>
      <c r="I90" s="90"/>
      <c r="J90" s="90"/>
      <c r="K90" s="90"/>
      <c r="L90" s="90"/>
      <c r="M90" s="90"/>
      <c r="N90" s="90"/>
      <c r="O90" s="90"/>
      <c r="P90" s="92">
        <f t="shared" si="49"/>
        <v>0</v>
      </c>
      <c r="Q90" s="92">
        <f t="shared" si="50"/>
        <v>0</v>
      </c>
      <c r="R90" s="103">
        <f t="shared" si="51"/>
        <v>0</v>
      </c>
      <c r="S90" s="104">
        <f t="shared" si="52"/>
        <v>0</v>
      </c>
      <c r="T90" s="103">
        <f t="shared" si="53"/>
        <v>0</v>
      </c>
      <c r="U90" s="104">
        <f t="shared" si="54"/>
        <v>0</v>
      </c>
      <c r="V90" s="90"/>
      <c r="W90" s="90"/>
    </row>
    <row r="91" spans="1:23" x14ac:dyDescent="0.25">
      <c r="A91" s="105" t="s">
        <v>112</v>
      </c>
      <c r="B91" s="90">
        <v>0</v>
      </c>
      <c r="C91" s="90">
        <v>0</v>
      </c>
      <c r="D91" s="90"/>
      <c r="E91" s="90">
        <f t="shared" si="48"/>
        <v>0</v>
      </c>
      <c r="F91" s="90">
        <v>0</v>
      </c>
      <c r="G91" s="90">
        <v>0</v>
      </c>
      <c r="H91" s="90"/>
      <c r="I91" s="90"/>
      <c r="J91" s="90"/>
      <c r="K91" s="90"/>
      <c r="L91" s="90"/>
      <c r="M91" s="90"/>
      <c r="N91" s="90"/>
      <c r="O91" s="90"/>
      <c r="P91" s="92">
        <f t="shared" si="49"/>
        <v>0</v>
      </c>
      <c r="Q91" s="92">
        <f t="shared" si="50"/>
        <v>0</v>
      </c>
      <c r="R91" s="103">
        <f t="shared" si="51"/>
        <v>0</v>
      </c>
      <c r="S91" s="104">
        <f t="shared" si="52"/>
        <v>0</v>
      </c>
      <c r="T91" s="103">
        <f t="shared" si="53"/>
        <v>0</v>
      </c>
      <c r="U91" s="104">
        <f t="shared" si="54"/>
        <v>0</v>
      </c>
      <c r="V91" s="90"/>
      <c r="W91" s="90"/>
    </row>
    <row r="92" spans="1:23" x14ac:dyDescent="0.25">
      <c r="A92" s="105" t="s">
        <v>113</v>
      </c>
      <c r="B92" s="90">
        <v>0</v>
      </c>
      <c r="C92" s="90">
        <v>0</v>
      </c>
      <c r="D92" s="90"/>
      <c r="E92" s="90">
        <f t="shared" si="48"/>
        <v>0</v>
      </c>
      <c r="F92" s="90">
        <v>0</v>
      </c>
      <c r="G92" s="90">
        <v>0</v>
      </c>
      <c r="H92" s="90"/>
      <c r="I92" s="90"/>
      <c r="J92" s="90"/>
      <c r="K92" s="90"/>
      <c r="L92" s="90"/>
      <c r="M92" s="90"/>
      <c r="N92" s="90"/>
      <c r="O92" s="90"/>
      <c r="P92" s="92">
        <f t="shared" si="49"/>
        <v>0</v>
      </c>
      <c r="Q92" s="92">
        <f t="shared" si="50"/>
        <v>0</v>
      </c>
      <c r="R92" s="103">
        <f t="shared" si="51"/>
        <v>0</v>
      </c>
      <c r="S92" s="104">
        <f t="shared" si="52"/>
        <v>0</v>
      </c>
      <c r="T92" s="103">
        <f t="shared" si="53"/>
        <v>0</v>
      </c>
      <c r="U92" s="104">
        <f t="shared" si="54"/>
        <v>0</v>
      </c>
      <c r="V92" s="90"/>
      <c r="W92" s="90"/>
    </row>
    <row r="93" spans="1:23" x14ac:dyDescent="0.25">
      <c r="A93" s="105" t="s">
        <v>114</v>
      </c>
      <c r="B93" s="90">
        <v>0</v>
      </c>
      <c r="C93" s="90">
        <v>0</v>
      </c>
      <c r="D93" s="90"/>
      <c r="E93" s="90">
        <f t="shared" si="48"/>
        <v>0</v>
      </c>
      <c r="F93" s="90">
        <v>0</v>
      </c>
      <c r="G93" s="90">
        <v>0</v>
      </c>
      <c r="H93" s="90"/>
      <c r="I93" s="90"/>
      <c r="J93" s="90"/>
      <c r="K93" s="90"/>
      <c r="L93" s="90"/>
      <c r="M93" s="90"/>
      <c r="N93" s="90"/>
      <c r="O93" s="90"/>
      <c r="P93" s="92">
        <f t="shared" si="49"/>
        <v>0</v>
      </c>
      <c r="Q93" s="92">
        <f t="shared" si="50"/>
        <v>0</v>
      </c>
      <c r="R93" s="103">
        <f t="shared" si="51"/>
        <v>0</v>
      </c>
      <c r="S93" s="104">
        <f t="shared" si="52"/>
        <v>0</v>
      </c>
      <c r="T93" s="103">
        <f t="shared" si="53"/>
        <v>0</v>
      </c>
      <c r="U93" s="104">
        <f t="shared" si="54"/>
        <v>0</v>
      </c>
      <c r="V93" s="90"/>
      <c r="W93" s="90"/>
    </row>
    <row r="94" spans="1:23" x14ac:dyDescent="0.25">
      <c r="A94" s="106" t="s">
        <v>115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8"/>
      <c r="Q94" s="108"/>
      <c r="R94" s="109"/>
      <c r="S94" s="110"/>
      <c r="T94" s="109"/>
      <c r="U94" s="110"/>
      <c r="V94" s="107"/>
      <c r="W94" s="107"/>
    </row>
    <row r="95" spans="1:23" ht="22.5" hidden="1" x14ac:dyDescent="0.25">
      <c r="A95" s="111" t="s">
        <v>116</v>
      </c>
      <c r="B95" s="112">
        <f t="shared" ref="B95:I95" si="55">SUM(B96:B110)</f>
        <v>0</v>
      </c>
      <c r="C95" s="112">
        <f t="shared" si="55"/>
        <v>0</v>
      </c>
      <c r="D95" s="112">
        <f t="shared" si="55"/>
        <v>0</v>
      </c>
      <c r="E95" s="112">
        <f t="shared" si="55"/>
        <v>0</v>
      </c>
      <c r="F95" s="112">
        <f t="shared" si="55"/>
        <v>0</v>
      </c>
      <c r="G95" s="112">
        <f t="shared" si="55"/>
        <v>0</v>
      </c>
      <c r="H95" s="112">
        <f t="shared" si="55"/>
        <v>0</v>
      </c>
      <c r="I95" s="112">
        <f t="shared" si="55"/>
        <v>0</v>
      </c>
      <c r="J95" s="112">
        <f>SUM(J96:J110)</f>
        <v>0</v>
      </c>
      <c r="K95" s="112">
        <f>SUM(K96:K110)</f>
        <v>0</v>
      </c>
      <c r="L95" s="112">
        <f>SUM(L96:L110)</f>
        <v>0</v>
      </c>
      <c r="M95" s="113">
        <f>SUM(M96:M110)</f>
        <v>0</v>
      </c>
      <c r="N95" s="112"/>
      <c r="O95" s="113"/>
      <c r="P95" s="112"/>
      <c r="Q95" s="113"/>
      <c r="R95" s="114" t="str">
        <f t="shared" ref="R95:S110" si="56">IF(L95=0," ",(N95-L95)/L95)</f>
        <v xml:space="preserve"> </v>
      </c>
      <c r="S95" s="114" t="str">
        <f t="shared" si="56"/>
        <v xml:space="preserve"> </v>
      </c>
      <c r="T95" s="114" t="str">
        <f t="shared" ref="T95:T113" si="57">IF(E95=0," ",(P95/E95))</f>
        <v xml:space="preserve"> </v>
      </c>
      <c r="U95" s="115" t="str">
        <f t="shared" ref="U95:U113" si="58">IF(E95=0," ",(Q95/E95))</f>
        <v xml:space="preserve"> </v>
      </c>
      <c r="V95" s="112">
        <f>SUM(V96:V110)</f>
        <v>0</v>
      </c>
      <c r="W95" s="112">
        <f>SUM(W96:W110)</f>
        <v>0</v>
      </c>
    </row>
    <row r="96" spans="1:23" hidden="1" x14ac:dyDescent="0.25">
      <c r="A96" s="116"/>
      <c r="B96" s="91"/>
      <c r="C96" s="91"/>
      <c r="D96" s="91"/>
      <c r="E96" s="117">
        <f>SUM(B96:D96)</f>
        <v>0</v>
      </c>
      <c r="F96" s="91"/>
      <c r="G96" s="91"/>
      <c r="H96" s="91"/>
      <c r="I96" s="91"/>
      <c r="J96" s="91"/>
      <c r="K96" s="91"/>
      <c r="L96" s="91"/>
      <c r="M96" s="118"/>
      <c r="N96" s="91"/>
      <c r="O96" s="118"/>
      <c r="P96" s="91"/>
      <c r="Q96" s="118"/>
      <c r="R96" s="119" t="str">
        <f t="shared" si="56"/>
        <v xml:space="preserve"> </v>
      </c>
      <c r="S96" s="119" t="str">
        <f t="shared" si="56"/>
        <v xml:space="preserve"> </v>
      </c>
      <c r="T96" s="119" t="str">
        <f t="shared" si="57"/>
        <v xml:space="preserve"> </v>
      </c>
      <c r="U96" s="120" t="str">
        <f t="shared" si="58"/>
        <v xml:space="preserve"> </v>
      </c>
      <c r="V96" s="91"/>
      <c r="W96" s="91"/>
    </row>
    <row r="97" spans="1:23" hidden="1" x14ac:dyDescent="0.25">
      <c r="A97" s="116"/>
      <c r="B97" s="91"/>
      <c r="C97" s="91"/>
      <c r="D97" s="91"/>
      <c r="E97" s="117">
        <f t="shared" ref="E97:E110" si="59">SUM(B97:D97)</f>
        <v>0</v>
      </c>
      <c r="F97" s="91"/>
      <c r="G97" s="91"/>
      <c r="H97" s="91"/>
      <c r="I97" s="91"/>
      <c r="J97" s="91"/>
      <c r="K97" s="91"/>
      <c r="L97" s="91"/>
      <c r="M97" s="118"/>
      <c r="N97" s="91"/>
      <c r="O97" s="118"/>
      <c r="P97" s="91"/>
      <c r="Q97" s="118"/>
      <c r="R97" s="119" t="str">
        <f t="shared" si="56"/>
        <v xml:space="preserve"> </v>
      </c>
      <c r="S97" s="119" t="str">
        <f t="shared" si="56"/>
        <v xml:space="preserve"> </v>
      </c>
      <c r="T97" s="119" t="str">
        <f t="shared" si="57"/>
        <v xml:space="preserve"> </v>
      </c>
      <c r="U97" s="120" t="str">
        <f t="shared" si="58"/>
        <v xml:space="preserve"> </v>
      </c>
      <c r="V97" s="91"/>
      <c r="W97" s="91"/>
    </row>
    <row r="98" spans="1:23" hidden="1" x14ac:dyDescent="0.25">
      <c r="A98" s="116"/>
      <c r="B98" s="91"/>
      <c r="C98" s="91"/>
      <c r="D98" s="91"/>
      <c r="E98" s="117">
        <f t="shared" si="59"/>
        <v>0</v>
      </c>
      <c r="F98" s="91"/>
      <c r="G98" s="91"/>
      <c r="H98" s="91"/>
      <c r="I98" s="91"/>
      <c r="J98" s="91"/>
      <c r="K98" s="91"/>
      <c r="L98" s="91"/>
      <c r="M98" s="118"/>
      <c r="N98" s="91"/>
      <c r="O98" s="118"/>
      <c r="P98" s="91"/>
      <c r="Q98" s="118"/>
      <c r="R98" s="119" t="str">
        <f t="shared" si="56"/>
        <v xml:space="preserve"> </v>
      </c>
      <c r="S98" s="119" t="str">
        <f t="shared" si="56"/>
        <v xml:space="preserve"> </v>
      </c>
      <c r="T98" s="119" t="str">
        <f t="shared" si="57"/>
        <v xml:space="preserve"> </v>
      </c>
      <c r="U98" s="120" t="str">
        <f t="shared" si="58"/>
        <v xml:space="preserve"> </v>
      </c>
      <c r="V98" s="91"/>
      <c r="W98" s="91"/>
    </row>
    <row r="99" spans="1:23" hidden="1" x14ac:dyDescent="0.25">
      <c r="A99" s="116"/>
      <c r="B99" s="91"/>
      <c r="C99" s="91"/>
      <c r="D99" s="91"/>
      <c r="E99" s="117">
        <f t="shared" si="59"/>
        <v>0</v>
      </c>
      <c r="F99" s="91"/>
      <c r="G99" s="91"/>
      <c r="H99" s="91"/>
      <c r="I99" s="91"/>
      <c r="J99" s="91"/>
      <c r="K99" s="91"/>
      <c r="L99" s="91"/>
      <c r="M99" s="118"/>
      <c r="N99" s="91"/>
      <c r="O99" s="118"/>
      <c r="P99" s="91"/>
      <c r="Q99" s="118"/>
      <c r="R99" s="119" t="str">
        <f t="shared" si="56"/>
        <v xml:space="preserve"> </v>
      </c>
      <c r="S99" s="119" t="str">
        <f t="shared" si="56"/>
        <v xml:space="preserve"> </v>
      </c>
      <c r="T99" s="119" t="str">
        <f t="shared" si="57"/>
        <v xml:space="preserve"> </v>
      </c>
      <c r="U99" s="120" t="str">
        <f t="shared" si="58"/>
        <v xml:space="preserve"> </v>
      </c>
      <c r="V99" s="91"/>
      <c r="W99" s="91"/>
    </row>
    <row r="100" spans="1:23" hidden="1" x14ac:dyDescent="0.25">
      <c r="A100" s="116"/>
      <c r="B100" s="91"/>
      <c r="C100" s="91"/>
      <c r="D100" s="91"/>
      <c r="E100" s="117">
        <f t="shared" si="59"/>
        <v>0</v>
      </c>
      <c r="F100" s="91"/>
      <c r="G100" s="91"/>
      <c r="H100" s="91"/>
      <c r="I100" s="91"/>
      <c r="J100" s="91"/>
      <c r="K100" s="91"/>
      <c r="L100" s="91"/>
      <c r="M100" s="118"/>
      <c r="N100" s="91"/>
      <c r="O100" s="118"/>
      <c r="P100" s="91"/>
      <c r="Q100" s="118"/>
      <c r="R100" s="119" t="str">
        <f t="shared" si="56"/>
        <v xml:space="preserve"> </v>
      </c>
      <c r="S100" s="119" t="str">
        <f t="shared" si="56"/>
        <v xml:space="preserve"> </v>
      </c>
      <c r="T100" s="119" t="str">
        <f t="shared" si="57"/>
        <v xml:space="preserve"> </v>
      </c>
      <c r="U100" s="120" t="str">
        <f t="shared" si="58"/>
        <v xml:space="preserve"> </v>
      </c>
      <c r="V100" s="91"/>
      <c r="W100" s="91"/>
    </row>
    <row r="101" spans="1:23" hidden="1" x14ac:dyDescent="0.25">
      <c r="A101" s="116"/>
      <c r="B101" s="91"/>
      <c r="C101" s="91"/>
      <c r="D101" s="91"/>
      <c r="E101" s="117">
        <f t="shared" si="59"/>
        <v>0</v>
      </c>
      <c r="F101" s="91"/>
      <c r="G101" s="91"/>
      <c r="H101" s="91"/>
      <c r="I101" s="91"/>
      <c r="J101" s="91"/>
      <c r="K101" s="91"/>
      <c r="L101" s="91"/>
      <c r="M101" s="118"/>
      <c r="N101" s="91"/>
      <c r="O101" s="118"/>
      <c r="P101" s="91"/>
      <c r="Q101" s="118"/>
      <c r="R101" s="119" t="str">
        <f t="shared" si="56"/>
        <v xml:space="preserve"> </v>
      </c>
      <c r="S101" s="119" t="str">
        <f t="shared" si="56"/>
        <v xml:space="preserve"> </v>
      </c>
      <c r="T101" s="119" t="str">
        <f t="shared" si="57"/>
        <v xml:space="preserve"> </v>
      </c>
      <c r="U101" s="120" t="str">
        <f t="shared" si="58"/>
        <v xml:space="preserve"> </v>
      </c>
      <c r="V101" s="91"/>
      <c r="W101" s="91"/>
    </row>
    <row r="102" spans="1:23" hidden="1" x14ac:dyDescent="0.25">
      <c r="A102" s="116"/>
      <c r="B102" s="91"/>
      <c r="C102" s="91"/>
      <c r="D102" s="91"/>
      <c r="E102" s="117">
        <f t="shared" si="59"/>
        <v>0</v>
      </c>
      <c r="F102" s="91"/>
      <c r="G102" s="91"/>
      <c r="H102" s="91"/>
      <c r="I102" s="91"/>
      <c r="J102" s="91"/>
      <c r="K102" s="91"/>
      <c r="L102" s="91"/>
      <c r="M102" s="118"/>
      <c r="N102" s="91"/>
      <c r="O102" s="118"/>
      <c r="P102" s="91"/>
      <c r="Q102" s="118"/>
      <c r="R102" s="119" t="str">
        <f t="shared" si="56"/>
        <v xml:space="preserve"> </v>
      </c>
      <c r="S102" s="119" t="str">
        <f t="shared" si="56"/>
        <v xml:space="preserve"> </v>
      </c>
      <c r="T102" s="119" t="str">
        <f t="shared" si="57"/>
        <v xml:space="preserve"> </v>
      </c>
      <c r="U102" s="120" t="str">
        <f t="shared" si="58"/>
        <v xml:space="preserve"> </v>
      </c>
      <c r="V102" s="91"/>
      <c r="W102" s="91"/>
    </row>
    <row r="103" spans="1:23" hidden="1" x14ac:dyDescent="0.25">
      <c r="A103" s="116"/>
      <c r="B103" s="91"/>
      <c r="C103" s="91"/>
      <c r="D103" s="91"/>
      <c r="E103" s="117">
        <f t="shared" si="59"/>
        <v>0</v>
      </c>
      <c r="F103" s="91"/>
      <c r="G103" s="91"/>
      <c r="H103" s="91"/>
      <c r="I103" s="91"/>
      <c r="J103" s="91"/>
      <c r="K103" s="91"/>
      <c r="L103" s="91"/>
      <c r="M103" s="118"/>
      <c r="N103" s="91"/>
      <c r="O103" s="118"/>
      <c r="P103" s="91"/>
      <c r="Q103" s="118"/>
      <c r="R103" s="119" t="str">
        <f t="shared" si="56"/>
        <v xml:space="preserve"> </v>
      </c>
      <c r="S103" s="119" t="str">
        <f t="shared" si="56"/>
        <v xml:space="preserve"> </v>
      </c>
      <c r="T103" s="119" t="str">
        <f t="shared" si="57"/>
        <v xml:space="preserve"> </v>
      </c>
      <c r="U103" s="120" t="str">
        <f t="shared" si="58"/>
        <v xml:space="preserve"> </v>
      </c>
      <c r="V103" s="91"/>
      <c r="W103" s="91"/>
    </row>
    <row r="104" spans="1:23" hidden="1" x14ac:dyDescent="0.25">
      <c r="A104" s="116"/>
      <c r="B104" s="91"/>
      <c r="C104" s="91"/>
      <c r="D104" s="91"/>
      <c r="E104" s="117">
        <f t="shared" si="59"/>
        <v>0</v>
      </c>
      <c r="F104" s="91"/>
      <c r="G104" s="91"/>
      <c r="H104" s="91"/>
      <c r="I104" s="91"/>
      <c r="J104" s="91"/>
      <c r="K104" s="91"/>
      <c r="L104" s="91"/>
      <c r="M104" s="118"/>
      <c r="N104" s="91"/>
      <c r="O104" s="118"/>
      <c r="P104" s="91"/>
      <c r="Q104" s="118"/>
      <c r="R104" s="119" t="str">
        <f t="shared" si="56"/>
        <v xml:space="preserve"> </v>
      </c>
      <c r="S104" s="119" t="str">
        <f t="shared" si="56"/>
        <v xml:space="preserve"> </v>
      </c>
      <c r="T104" s="119" t="str">
        <f t="shared" si="57"/>
        <v xml:space="preserve"> </v>
      </c>
      <c r="U104" s="120" t="str">
        <f t="shared" si="58"/>
        <v xml:space="preserve"> </v>
      </c>
      <c r="V104" s="91"/>
      <c r="W104" s="91"/>
    </row>
    <row r="105" spans="1:23" hidden="1" x14ac:dyDescent="0.25">
      <c r="A105" s="116"/>
      <c r="B105" s="91"/>
      <c r="C105" s="91"/>
      <c r="D105" s="91"/>
      <c r="E105" s="117">
        <f t="shared" si="59"/>
        <v>0</v>
      </c>
      <c r="F105" s="91"/>
      <c r="G105" s="91"/>
      <c r="H105" s="91"/>
      <c r="I105" s="91"/>
      <c r="J105" s="91"/>
      <c r="K105" s="91"/>
      <c r="L105" s="91"/>
      <c r="M105" s="118"/>
      <c r="N105" s="91"/>
      <c r="O105" s="118"/>
      <c r="P105" s="91"/>
      <c r="Q105" s="118"/>
      <c r="R105" s="119" t="str">
        <f t="shared" si="56"/>
        <v xml:space="preserve"> </v>
      </c>
      <c r="S105" s="119" t="str">
        <f t="shared" si="56"/>
        <v xml:space="preserve"> </v>
      </c>
      <c r="T105" s="119" t="str">
        <f t="shared" si="57"/>
        <v xml:space="preserve"> </v>
      </c>
      <c r="U105" s="120" t="str">
        <f t="shared" si="58"/>
        <v xml:space="preserve"> </v>
      </c>
      <c r="V105" s="91"/>
      <c r="W105" s="91"/>
    </row>
    <row r="106" spans="1:23" hidden="1" x14ac:dyDescent="0.25">
      <c r="A106" s="116"/>
      <c r="B106" s="91"/>
      <c r="C106" s="91"/>
      <c r="D106" s="91"/>
      <c r="E106" s="117">
        <f t="shared" si="59"/>
        <v>0</v>
      </c>
      <c r="F106" s="91"/>
      <c r="G106" s="91"/>
      <c r="H106" s="91"/>
      <c r="I106" s="91"/>
      <c r="J106" s="91"/>
      <c r="K106" s="91"/>
      <c r="L106" s="91"/>
      <c r="M106" s="118"/>
      <c r="N106" s="91"/>
      <c r="O106" s="118"/>
      <c r="P106" s="91"/>
      <c r="Q106" s="118"/>
      <c r="R106" s="119" t="str">
        <f t="shared" si="56"/>
        <v xml:space="preserve"> </v>
      </c>
      <c r="S106" s="119" t="str">
        <f t="shared" si="56"/>
        <v xml:space="preserve"> </v>
      </c>
      <c r="T106" s="119" t="str">
        <f t="shared" si="57"/>
        <v xml:space="preserve"> </v>
      </c>
      <c r="U106" s="120" t="str">
        <f t="shared" si="58"/>
        <v xml:space="preserve"> </v>
      </c>
      <c r="V106" s="91"/>
      <c r="W106" s="91"/>
    </row>
    <row r="107" spans="1:23" hidden="1" x14ac:dyDescent="0.25">
      <c r="A107" s="116"/>
      <c r="B107" s="91"/>
      <c r="C107" s="91"/>
      <c r="D107" s="91"/>
      <c r="E107" s="117">
        <f t="shared" si="59"/>
        <v>0</v>
      </c>
      <c r="F107" s="91"/>
      <c r="G107" s="91"/>
      <c r="H107" s="91"/>
      <c r="I107" s="91"/>
      <c r="J107" s="91"/>
      <c r="K107" s="91"/>
      <c r="L107" s="91"/>
      <c r="M107" s="118"/>
      <c r="N107" s="91"/>
      <c r="O107" s="118"/>
      <c r="P107" s="91"/>
      <c r="Q107" s="118"/>
      <c r="R107" s="119" t="str">
        <f t="shared" si="56"/>
        <v xml:space="preserve"> </v>
      </c>
      <c r="S107" s="119" t="str">
        <f t="shared" si="56"/>
        <v xml:space="preserve"> </v>
      </c>
      <c r="T107" s="119" t="str">
        <f t="shared" si="57"/>
        <v xml:space="preserve"> </v>
      </c>
      <c r="U107" s="120" t="str">
        <f t="shared" si="58"/>
        <v xml:space="preserve"> </v>
      </c>
      <c r="V107" s="91"/>
      <c r="W107" s="91"/>
    </row>
    <row r="108" spans="1:23" hidden="1" x14ac:dyDescent="0.25">
      <c r="A108" s="116"/>
      <c r="B108" s="91"/>
      <c r="C108" s="91"/>
      <c r="D108" s="91"/>
      <c r="E108" s="117">
        <f t="shared" si="59"/>
        <v>0</v>
      </c>
      <c r="F108" s="91"/>
      <c r="G108" s="91"/>
      <c r="H108" s="118"/>
      <c r="I108" s="91"/>
      <c r="J108" s="118"/>
      <c r="K108" s="91"/>
      <c r="L108" s="118"/>
      <c r="M108" s="118"/>
      <c r="N108" s="118"/>
      <c r="O108" s="118"/>
      <c r="P108" s="118"/>
      <c r="Q108" s="118"/>
      <c r="R108" s="119" t="str">
        <f t="shared" si="56"/>
        <v xml:space="preserve"> </v>
      </c>
      <c r="S108" s="119" t="str">
        <f t="shared" si="56"/>
        <v xml:space="preserve"> </v>
      </c>
      <c r="T108" s="119" t="str">
        <f t="shared" si="57"/>
        <v xml:space="preserve"> </v>
      </c>
      <c r="U108" s="120" t="str">
        <f t="shared" si="58"/>
        <v xml:space="preserve"> </v>
      </c>
      <c r="V108" s="91"/>
      <c r="W108" s="91"/>
    </row>
    <row r="109" spans="1:23" hidden="1" x14ac:dyDescent="0.25">
      <c r="A109" s="116"/>
      <c r="B109" s="91"/>
      <c r="C109" s="91"/>
      <c r="D109" s="91"/>
      <c r="E109" s="117">
        <f t="shared" si="59"/>
        <v>0</v>
      </c>
      <c r="F109" s="91"/>
      <c r="G109" s="91"/>
      <c r="H109" s="118"/>
      <c r="I109" s="91"/>
      <c r="J109" s="118"/>
      <c r="K109" s="91"/>
      <c r="L109" s="118"/>
      <c r="M109" s="118"/>
      <c r="N109" s="118"/>
      <c r="O109" s="118"/>
      <c r="P109" s="118"/>
      <c r="Q109" s="118"/>
      <c r="R109" s="119" t="str">
        <f t="shared" si="56"/>
        <v xml:space="preserve"> </v>
      </c>
      <c r="S109" s="119" t="str">
        <f t="shared" si="56"/>
        <v xml:space="preserve"> </v>
      </c>
      <c r="T109" s="119" t="str">
        <f t="shared" si="57"/>
        <v xml:space="preserve"> </v>
      </c>
      <c r="U109" s="120" t="str">
        <f t="shared" si="58"/>
        <v xml:space="preserve"> </v>
      </c>
      <c r="V109" s="91"/>
      <c r="W109" s="91"/>
    </row>
    <row r="110" spans="1:23" hidden="1" x14ac:dyDescent="0.25">
      <c r="A110" s="116"/>
      <c r="B110" s="91"/>
      <c r="C110" s="91"/>
      <c r="D110" s="91"/>
      <c r="E110" s="117">
        <f t="shared" si="59"/>
        <v>0</v>
      </c>
      <c r="F110" s="91"/>
      <c r="G110" s="91"/>
      <c r="H110" s="118"/>
      <c r="I110" s="91"/>
      <c r="J110" s="118"/>
      <c r="K110" s="91"/>
      <c r="L110" s="118"/>
      <c r="M110" s="118"/>
      <c r="N110" s="118"/>
      <c r="O110" s="118"/>
      <c r="P110" s="118"/>
      <c r="Q110" s="118"/>
      <c r="R110" s="119" t="str">
        <f t="shared" si="56"/>
        <v xml:space="preserve"> </v>
      </c>
      <c r="S110" s="119" t="str">
        <f t="shared" si="56"/>
        <v xml:space="preserve"> </v>
      </c>
      <c r="T110" s="119" t="str">
        <f t="shared" si="57"/>
        <v xml:space="preserve"> </v>
      </c>
      <c r="U110" s="120" t="str">
        <f t="shared" si="58"/>
        <v xml:space="preserve"> </v>
      </c>
      <c r="V110" s="91"/>
      <c r="W110" s="91"/>
    </row>
    <row r="111" spans="1:23" hidden="1" x14ac:dyDescent="0.25">
      <c r="A111" s="121"/>
      <c r="B111" s="122"/>
      <c r="C111" s="123"/>
      <c r="D111" s="123"/>
      <c r="E111" s="123"/>
      <c r="F111" s="122"/>
      <c r="G111" s="123"/>
      <c r="H111" s="122"/>
      <c r="I111" s="123"/>
      <c r="J111" s="122"/>
      <c r="K111" s="123"/>
      <c r="L111" s="122"/>
      <c r="M111" s="122"/>
      <c r="N111" s="122"/>
      <c r="O111" s="122"/>
      <c r="P111" s="122"/>
      <c r="Q111" s="122"/>
      <c r="R111" s="114" t="str">
        <f t="shared" ref="R111:S113" si="60">IF(L111=0," ",(N111-L111)/L111)</f>
        <v xml:space="preserve"> </v>
      </c>
      <c r="S111" s="115" t="str">
        <f t="shared" si="60"/>
        <v xml:space="preserve"> </v>
      </c>
      <c r="T111" s="114" t="str">
        <f t="shared" si="57"/>
        <v xml:space="preserve"> </v>
      </c>
      <c r="U111" s="115" t="str">
        <f t="shared" si="58"/>
        <v xml:space="preserve"> </v>
      </c>
      <c r="V111" s="122"/>
      <c r="W111" s="123"/>
    </row>
    <row r="112" spans="1:23" hidden="1" x14ac:dyDescent="0.25">
      <c r="A112" s="121" t="s">
        <v>86</v>
      </c>
      <c r="B112" s="122" t="e">
        <f t="shared" ref="B112:Q112" si="61">B95+B85</f>
        <v>#VALUE!</v>
      </c>
      <c r="C112" s="122">
        <f t="shared" si="61"/>
        <v>0</v>
      </c>
      <c r="D112" s="122">
        <f t="shared" si="61"/>
        <v>0</v>
      </c>
      <c r="E112" s="122">
        <f t="shared" si="61"/>
        <v>0</v>
      </c>
      <c r="F112" s="122">
        <f t="shared" si="61"/>
        <v>0</v>
      </c>
      <c r="G112" s="122">
        <f t="shared" si="61"/>
        <v>0</v>
      </c>
      <c r="H112" s="122">
        <f t="shared" si="61"/>
        <v>0</v>
      </c>
      <c r="I112" s="122">
        <f t="shared" si="61"/>
        <v>0</v>
      </c>
      <c r="J112" s="122">
        <f t="shared" si="61"/>
        <v>0</v>
      </c>
      <c r="K112" s="122">
        <f t="shared" si="61"/>
        <v>0</v>
      </c>
      <c r="L112" s="122">
        <f t="shared" si="61"/>
        <v>0</v>
      </c>
      <c r="M112" s="122">
        <f t="shared" si="61"/>
        <v>0</v>
      </c>
      <c r="N112" s="122">
        <f t="shared" si="61"/>
        <v>0</v>
      </c>
      <c r="O112" s="122">
        <f t="shared" si="61"/>
        <v>0</v>
      </c>
      <c r="P112" s="122">
        <f t="shared" si="61"/>
        <v>0</v>
      </c>
      <c r="Q112" s="122">
        <f t="shared" si="61"/>
        <v>0</v>
      </c>
      <c r="R112" s="114" t="str">
        <f t="shared" si="60"/>
        <v xml:space="preserve"> </v>
      </c>
      <c r="S112" s="115" t="str">
        <f t="shared" si="60"/>
        <v xml:space="preserve"> </v>
      </c>
      <c r="T112" s="114" t="str">
        <f t="shared" si="57"/>
        <v xml:space="preserve"> </v>
      </c>
      <c r="U112" s="115" t="str">
        <f t="shared" si="58"/>
        <v xml:space="preserve"> </v>
      </c>
      <c r="V112" s="122">
        <f>V95+V85</f>
        <v>0</v>
      </c>
      <c r="W112" s="122">
        <f>W95+W85</f>
        <v>0</v>
      </c>
    </row>
    <row r="113" spans="1:23" hidden="1" x14ac:dyDescent="0.25">
      <c r="A113" s="124" t="s">
        <v>117</v>
      </c>
      <c r="B113" s="125" t="str">
        <f>B85</f>
        <v/>
      </c>
      <c r="C113" s="125">
        <f t="shared" ref="C113:Q113" si="62">C85</f>
        <v>0</v>
      </c>
      <c r="D113" s="125">
        <f t="shared" si="62"/>
        <v>0</v>
      </c>
      <c r="E113" s="125">
        <f t="shared" si="62"/>
        <v>0</v>
      </c>
      <c r="F113" s="125">
        <f t="shared" si="62"/>
        <v>0</v>
      </c>
      <c r="G113" s="125">
        <f t="shared" si="62"/>
        <v>0</v>
      </c>
      <c r="H113" s="125">
        <f t="shared" si="62"/>
        <v>0</v>
      </c>
      <c r="I113" s="125">
        <f t="shared" si="62"/>
        <v>0</v>
      </c>
      <c r="J113" s="125">
        <f t="shared" si="62"/>
        <v>0</v>
      </c>
      <c r="K113" s="125">
        <f t="shared" si="62"/>
        <v>0</v>
      </c>
      <c r="L113" s="125">
        <f t="shared" si="62"/>
        <v>0</v>
      </c>
      <c r="M113" s="125">
        <f t="shared" si="62"/>
        <v>0</v>
      </c>
      <c r="N113" s="125">
        <f t="shared" si="62"/>
        <v>0</v>
      </c>
      <c r="O113" s="125">
        <f t="shared" si="62"/>
        <v>0</v>
      </c>
      <c r="P113" s="125">
        <f t="shared" si="62"/>
        <v>0</v>
      </c>
      <c r="Q113" s="125">
        <f t="shared" si="62"/>
        <v>0</v>
      </c>
      <c r="R113" s="114" t="str">
        <f t="shared" si="60"/>
        <v xml:space="preserve"> </v>
      </c>
      <c r="S113" s="115" t="str">
        <f t="shared" si="60"/>
        <v xml:space="preserve"> </v>
      </c>
      <c r="T113" s="114" t="str">
        <f t="shared" si="57"/>
        <v xml:space="preserve"> </v>
      </c>
      <c r="U113" s="115" t="str">
        <f t="shared" si="58"/>
        <v xml:space="preserve"> </v>
      </c>
      <c r="V113" s="125">
        <f>V85</f>
        <v>0</v>
      </c>
      <c r="W113" s="125">
        <f>W85</f>
        <v>0</v>
      </c>
    </row>
    <row r="114" spans="1:23" x14ac:dyDescent="0.25">
      <c r="A114" s="126"/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8"/>
      <c r="S114" s="128"/>
      <c r="T114" s="128"/>
      <c r="U114" s="128"/>
      <c r="V114" s="127"/>
      <c r="W114" s="127"/>
    </row>
    <row r="115" spans="1:23" x14ac:dyDescent="0.25">
      <c r="A115" s="129" t="s">
        <v>118</v>
      </c>
    </row>
    <row r="116" spans="1:23" x14ac:dyDescent="0.25">
      <c r="A116" s="129" t="s">
        <v>119</v>
      </c>
    </row>
    <row r="117" spans="1:23" x14ac:dyDescent="0.25">
      <c r="A117" s="129" t="s">
        <v>120</v>
      </c>
      <c r="B117" s="130"/>
      <c r="C117" s="130"/>
      <c r="D117" s="130"/>
      <c r="E117" s="130"/>
      <c r="F117" s="130"/>
      <c r="H117" s="130"/>
      <c r="I117" s="130"/>
      <c r="J117" s="130"/>
      <c r="K117" s="130"/>
      <c r="V117" s="130"/>
    </row>
    <row r="118" spans="1:23" x14ac:dyDescent="0.25">
      <c r="A118" s="129" t="s">
        <v>121</v>
      </c>
      <c r="B118" s="130"/>
      <c r="C118" s="130"/>
      <c r="D118" s="130"/>
      <c r="E118" s="130"/>
      <c r="F118" s="130"/>
      <c r="H118" s="130"/>
      <c r="I118" s="130"/>
      <c r="J118" s="130"/>
      <c r="K118" s="130"/>
      <c r="V118" s="130"/>
    </row>
    <row r="119" spans="1:23" x14ac:dyDescent="0.25">
      <c r="A119" s="129" t="s">
        <v>122</v>
      </c>
      <c r="B119" s="130"/>
      <c r="C119" s="130"/>
      <c r="D119" s="130"/>
      <c r="E119" s="130"/>
      <c r="F119" s="130"/>
      <c r="H119" s="130"/>
      <c r="I119" s="130"/>
      <c r="J119" s="130"/>
      <c r="K119" s="130"/>
      <c r="V119" s="130"/>
    </row>
    <row r="120" spans="1:23" x14ac:dyDescent="0.25">
      <c r="A120" s="129" t="s">
        <v>123</v>
      </c>
    </row>
    <row r="123" spans="1:23" x14ac:dyDescent="0.25">
      <c r="A123" s="130"/>
      <c r="G123" s="130"/>
      <c r="W123" s="130"/>
    </row>
    <row r="124" spans="1:23" x14ac:dyDescent="0.25">
      <c r="A124" s="130"/>
      <c r="G124" s="130"/>
      <c r="W124" s="130"/>
    </row>
    <row r="125" spans="1:23" x14ac:dyDescent="0.25">
      <c r="A125" s="130"/>
      <c r="G125" s="130"/>
      <c r="W125" s="130"/>
    </row>
  </sheetData>
  <mergeCells count="18"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P74:Q74"/>
    <mergeCell ref="R74:S74"/>
    <mergeCell ref="T74:U74"/>
    <mergeCell ref="V74:W74"/>
  </mergeCells>
  <pageMargins left="0.70866141732283472" right="0.70866141732283472" top="0.74803149606299213" bottom="0.74803149606299213" header="0.31496062992125984" footer="0.31496062992125984"/>
  <pageSetup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5"/>
  <sheetViews>
    <sheetView view="pageBreakPreview" zoomScale="60" zoomScaleNormal="100" workbookViewId="0">
      <selection activeCell="A5" sqref="A5:U5"/>
    </sheetView>
  </sheetViews>
  <sheetFormatPr defaultRowHeight="15" x14ac:dyDescent="0.25"/>
  <cols>
    <col min="1" max="1" width="52.7109375" style="2" customWidth="1"/>
    <col min="2" max="11" width="13.7109375" style="2" customWidth="1"/>
    <col min="12" max="15" width="13.7109375" style="2" hidden="1" customWidth="1"/>
    <col min="16" max="23" width="13.7109375" style="2" customWidth="1"/>
    <col min="24" max="24" width="2.7109375" style="2" customWidth="1"/>
    <col min="25" max="16384" width="9.140625" style="2"/>
  </cols>
  <sheetData>
    <row r="1" spans="1:23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"/>
      <c r="W1" s="1"/>
    </row>
    <row r="2" spans="1:23" ht="18" x14ac:dyDescent="0.25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3"/>
      <c r="W2" s="3"/>
    </row>
    <row r="3" spans="1:23" ht="18" customHeight="1" x14ac:dyDescent="0.25">
      <c r="A3" s="134" t="s">
        <v>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3"/>
      <c r="W3" s="3"/>
    </row>
    <row r="4" spans="1:23" ht="18" customHeight="1" x14ac:dyDescent="0.25">
      <c r="A4" s="134" t="s">
        <v>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3"/>
      <c r="W4" s="3"/>
    </row>
    <row r="5" spans="1:23" ht="15" customHeight="1" x14ac:dyDescent="0.25">
      <c r="A5" s="135" t="s">
        <v>130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4"/>
      <c r="W5" s="4"/>
    </row>
    <row r="6" spans="1:23" ht="12.75" customHeight="1" x14ac:dyDescent="0.25">
      <c r="A6" s="5"/>
      <c r="B6" s="5" t="s">
        <v>1</v>
      </c>
      <c r="C6" s="5" t="s">
        <v>1</v>
      </c>
      <c r="D6" s="5" t="s">
        <v>1</v>
      </c>
      <c r="E6" s="6" t="s">
        <v>1</v>
      </c>
      <c r="F6" s="131" t="s">
        <v>5</v>
      </c>
      <c r="G6" s="132"/>
      <c r="H6" s="131" t="s">
        <v>6</v>
      </c>
      <c r="I6" s="132"/>
      <c r="J6" s="131" t="s">
        <v>7</v>
      </c>
      <c r="K6" s="132"/>
      <c r="L6" s="131" t="s">
        <v>8</v>
      </c>
      <c r="M6" s="132"/>
      <c r="N6" s="131" t="s">
        <v>9</v>
      </c>
      <c r="O6" s="132"/>
      <c r="P6" s="131" t="s">
        <v>10</v>
      </c>
      <c r="Q6" s="132"/>
      <c r="R6" s="131" t="s">
        <v>11</v>
      </c>
      <c r="S6" s="132"/>
      <c r="T6" s="131" t="s">
        <v>12</v>
      </c>
      <c r="U6" s="132"/>
      <c r="V6" s="131" t="s">
        <v>13</v>
      </c>
      <c r="W6" s="132"/>
    </row>
    <row r="7" spans="1:23" ht="76.5" x14ac:dyDescent="0.25">
      <c r="A7" s="7" t="s">
        <v>14</v>
      </c>
      <c r="B7" s="8" t="s">
        <v>15</v>
      </c>
      <c r="C7" s="8" t="s">
        <v>16</v>
      </c>
      <c r="D7" s="8" t="s">
        <v>17</v>
      </c>
      <c r="E7" s="8" t="s">
        <v>18</v>
      </c>
      <c r="F7" s="9" t="s">
        <v>19</v>
      </c>
      <c r="G7" s="10" t="s">
        <v>20</v>
      </c>
      <c r="H7" s="9" t="s">
        <v>21</v>
      </c>
      <c r="I7" s="10" t="s">
        <v>22</v>
      </c>
      <c r="J7" s="9" t="s">
        <v>23</v>
      </c>
      <c r="K7" s="10" t="s">
        <v>24</v>
      </c>
      <c r="L7" s="9" t="s">
        <v>25</v>
      </c>
      <c r="M7" s="10" t="s">
        <v>26</v>
      </c>
      <c r="N7" s="9" t="s">
        <v>27</v>
      </c>
      <c r="O7" s="10" t="s">
        <v>28</v>
      </c>
      <c r="P7" s="9" t="s">
        <v>29</v>
      </c>
      <c r="Q7" s="10" t="s">
        <v>30</v>
      </c>
      <c r="R7" s="9" t="s">
        <v>29</v>
      </c>
      <c r="S7" s="10" t="s">
        <v>30</v>
      </c>
      <c r="T7" s="9" t="s">
        <v>31</v>
      </c>
      <c r="U7" s="10" t="s">
        <v>32</v>
      </c>
      <c r="V7" s="9" t="s">
        <v>18</v>
      </c>
      <c r="W7" s="10" t="s">
        <v>33</v>
      </c>
    </row>
    <row r="8" spans="1:23" ht="12.95" customHeight="1" x14ac:dyDescent="0.25">
      <c r="A8" s="11" t="s">
        <v>34</v>
      </c>
      <c r="B8" s="12" t="s">
        <v>1</v>
      </c>
      <c r="C8" s="12"/>
      <c r="D8" s="12"/>
      <c r="E8" s="12"/>
      <c r="F8" s="13"/>
      <c r="G8" s="14"/>
      <c r="H8" s="13"/>
      <c r="I8" s="14"/>
      <c r="J8" s="13"/>
      <c r="K8" s="14"/>
      <c r="L8" s="13"/>
      <c r="M8" s="14"/>
      <c r="N8" s="13"/>
      <c r="O8" s="14"/>
      <c r="P8" s="13"/>
      <c r="Q8" s="14"/>
      <c r="R8" s="15"/>
      <c r="S8" s="16"/>
      <c r="T8" s="15"/>
      <c r="U8" s="17"/>
      <c r="V8" s="13"/>
      <c r="W8" s="14"/>
    </row>
    <row r="9" spans="1:23" ht="12.95" customHeight="1" x14ac:dyDescent="0.25">
      <c r="A9" s="18" t="s">
        <v>35</v>
      </c>
      <c r="B9" s="19">
        <v>0</v>
      </c>
      <c r="C9" s="19">
        <v>0</v>
      </c>
      <c r="D9" s="19"/>
      <c r="E9" s="19">
        <f>$B9       +$C9       +$D9</f>
        <v>0</v>
      </c>
      <c r="F9" s="20">
        <v>0</v>
      </c>
      <c r="G9" s="21">
        <v>0</v>
      </c>
      <c r="H9" s="20"/>
      <c r="I9" s="21"/>
      <c r="J9" s="20"/>
      <c r="K9" s="21"/>
      <c r="L9" s="20"/>
      <c r="M9" s="21"/>
      <c r="N9" s="20"/>
      <c r="O9" s="21"/>
      <c r="P9" s="20">
        <f>$H9       +$J9       +$L9       +$N9</f>
        <v>0</v>
      </c>
      <c r="Q9" s="21">
        <f>$I9       +$K9       +$M9       +$O9</f>
        <v>0</v>
      </c>
      <c r="R9" s="22">
        <f>IF(($H9       =0),0,((($J9       -$H9       )/$H9       )*100))</f>
        <v>0</v>
      </c>
      <c r="S9" s="23">
        <f>IF(($I9       =0),0,((($K9       -$I9       )/$I9       )*100))</f>
        <v>0</v>
      </c>
      <c r="T9" s="22">
        <f>IF(($E9       =0),0,(($P9       /$E9       )*100))</f>
        <v>0</v>
      </c>
      <c r="U9" s="24">
        <f>IF(($E9       =0),0,(($Q9       /$E9       )*100))</f>
        <v>0</v>
      </c>
      <c r="V9" s="20">
        <v>0</v>
      </c>
      <c r="W9" s="21">
        <v>0</v>
      </c>
    </row>
    <row r="10" spans="1:23" ht="12.95" customHeight="1" x14ac:dyDescent="0.25">
      <c r="A10" s="18" t="s">
        <v>36</v>
      </c>
      <c r="B10" s="19">
        <v>77590000</v>
      </c>
      <c r="C10" s="19">
        <v>0</v>
      </c>
      <c r="D10" s="19"/>
      <c r="E10" s="19">
        <f t="shared" ref="E10:E16" si="0">$B10      +$C10      +$D10</f>
        <v>77590000</v>
      </c>
      <c r="F10" s="20">
        <v>77590000</v>
      </c>
      <c r="G10" s="21">
        <v>77590000</v>
      </c>
      <c r="H10" s="20">
        <v>11459000</v>
      </c>
      <c r="I10" s="21">
        <v>10473056</v>
      </c>
      <c r="J10" s="20">
        <v>19239000</v>
      </c>
      <c r="K10" s="21">
        <v>11196315</v>
      </c>
      <c r="L10" s="20"/>
      <c r="M10" s="21"/>
      <c r="N10" s="20"/>
      <c r="O10" s="21"/>
      <c r="P10" s="20">
        <f t="shared" ref="P10:P16" si="1">$H10      +$J10      +$L10      +$N10</f>
        <v>30698000</v>
      </c>
      <c r="Q10" s="21">
        <f t="shared" ref="Q10:Q16" si="2">$I10      +$K10      +$M10      +$O10</f>
        <v>21669371</v>
      </c>
      <c r="R10" s="22">
        <f t="shared" ref="R10:R16" si="3">IF(($H10      =0),0,((($J10      -$H10      )/$H10      )*100))</f>
        <v>67.894231608342793</v>
      </c>
      <c r="S10" s="23">
        <f t="shared" ref="S10:S16" si="4">IF(($I10      =0),0,((($K10      -$I10      )/$I10      )*100))</f>
        <v>6.9059021550156903</v>
      </c>
      <c r="T10" s="22">
        <f t="shared" ref="T10:T15" si="5">IF(($E10      =0),0,(($P10      /$E10      )*100))</f>
        <v>39.564376852687197</v>
      </c>
      <c r="U10" s="24">
        <f t="shared" ref="U10:U15" si="6">IF(($E10      =0),0,(($Q10      /$E10      )*100))</f>
        <v>27.92804613996649</v>
      </c>
      <c r="V10" s="20">
        <v>0</v>
      </c>
      <c r="W10" s="21">
        <v>0</v>
      </c>
    </row>
    <row r="11" spans="1:23" ht="12.95" customHeight="1" x14ac:dyDescent="0.25">
      <c r="A11" s="18" t="s">
        <v>37</v>
      </c>
      <c r="B11" s="19">
        <v>11000000</v>
      </c>
      <c r="C11" s="19">
        <v>0</v>
      </c>
      <c r="D11" s="19"/>
      <c r="E11" s="19">
        <f t="shared" si="0"/>
        <v>11000000</v>
      </c>
      <c r="F11" s="20">
        <v>11000000</v>
      </c>
      <c r="G11" s="21">
        <v>6000000</v>
      </c>
      <c r="H11" s="20">
        <v>1684000</v>
      </c>
      <c r="I11" s="21">
        <v>625366</v>
      </c>
      <c r="J11" s="20"/>
      <c r="K11" s="21">
        <v>811965</v>
      </c>
      <c r="L11" s="20"/>
      <c r="M11" s="21"/>
      <c r="N11" s="20"/>
      <c r="O11" s="21"/>
      <c r="P11" s="20">
        <f t="shared" si="1"/>
        <v>1684000</v>
      </c>
      <c r="Q11" s="21">
        <f t="shared" si="2"/>
        <v>1437331</v>
      </c>
      <c r="R11" s="22">
        <f t="shared" si="3"/>
        <v>-100</v>
      </c>
      <c r="S11" s="23">
        <f t="shared" si="4"/>
        <v>29.8383666524883</v>
      </c>
      <c r="T11" s="22">
        <f t="shared" si="5"/>
        <v>15.309090909090909</v>
      </c>
      <c r="U11" s="24">
        <f t="shared" si="6"/>
        <v>13.066645454545455</v>
      </c>
      <c r="V11" s="20">
        <v>0</v>
      </c>
      <c r="W11" s="21">
        <v>0</v>
      </c>
    </row>
    <row r="12" spans="1:23" ht="12.95" customHeight="1" x14ac:dyDescent="0.25">
      <c r="A12" s="18" t="s">
        <v>38</v>
      </c>
      <c r="B12" s="19">
        <v>0</v>
      </c>
      <c r="C12" s="19">
        <v>0</v>
      </c>
      <c r="D12" s="19"/>
      <c r="E12" s="19">
        <f t="shared" si="0"/>
        <v>0</v>
      </c>
      <c r="F12" s="20">
        <v>0</v>
      </c>
      <c r="G12" s="21">
        <v>0</v>
      </c>
      <c r="H12" s="20"/>
      <c r="I12" s="21"/>
      <c r="J12" s="20"/>
      <c r="K12" s="21"/>
      <c r="L12" s="20"/>
      <c r="M12" s="21"/>
      <c r="N12" s="20"/>
      <c r="O12" s="21"/>
      <c r="P12" s="20">
        <f t="shared" si="1"/>
        <v>0</v>
      </c>
      <c r="Q12" s="21">
        <f t="shared" si="2"/>
        <v>0</v>
      </c>
      <c r="R12" s="22">
        <f t="shared" si="3"/>
        <v>0</v>
      </c>
      <c r="S12" s="23">
        <f t="shared" si="4"/>
        <v>0</v>
      </c>
      <c r="T12" s="22">
        <f t="shared" si="5"/>
        <v>0</v>
      </c>
      <c r="U12" s="24">
        <f t="shared" si="6"/>
        <v>0</v>
      </c>
      <c r="V12" s="20">
        <v>0</v>
      </c>
      <c r="W12" s="21">
        <v>0</v>
      </c>
    </row>
    <row r="13" spans="1:23" ht="12.95" customHeight="1" x14ac:dyDescent="0.25">
      <c r="A13" s="18" t="s">
        <v>39</v>
      </c>
      <c r="B13" s="19">
        <v>19598000</v>
      </c>
      <c r="C13" s="19">
        <v>0</v>
      </c>
      <c r="D13" s="19"/>
      <c r="E13" s="19">
        <f t="shared" si="0"/>
        <v>19598000</v>
      </c>
      <c r="F13" s="20">
        <v>19598000</v>
      </c>
      <c r="G13" s="21">
        <v>5146000</v>
      </c>
      <c r="H13" s="20">
        <v>5166000</v>
      </c>
      <c r="I13" s="21"/>
      <c r="J13" s="20">
        <v>4432000</v>
      </c>
      <c r="K13" s="21">
        <v>3894361</v>
      </c>
      <c r="L13" s="20"/>
      <c r="M13" s="21"/>
      <c r="N13" s="20"/>
      <c r="O13" s="21"/>
      <c r="P13" s="20">
        <f t="shared" si="1"/>
        <v>9598000</v>
      </c>
      <c r="Q13" s="21">
        <f t="shared" si="2"/>
        <v>3894361</v>
      </c>
      <c r="R13" s="22">
        <f t="shared" si="3"/>
        <v>-14.208284939992257</v>
      </c>
      <c r="S13" s="23">
        <f t="shared" si="4"/>
        <v>0</v>
      </c>
      <c r="T13" s="22">
        <f t="shared" si="5"/>
        <v>48.974385141340953</v>
      </c>
      <c r="U13" s="24">
        <f t="shared" si="6"/>
        <v>19.871216450658231</v>
      </c>
      <c r="V13" s="20">
        <v>0</v>
      </c>
      <c r="W13" s="21">
        <v>0</v>
      </c>
    </row>
    <row r="14" spans="1:23" ht="12.95" customHeight="1" x14ac:dyDescent="0.25">
      <c r="A14" s="18" t="s">
        <v>40</v>
      </c>
      <c r="B14" s="19">
        <v>465000</v>
      </c>
      <c r="C14" s="19">
        <v>0</v>
      </c>
      <c r="D14" s="19"/>
      <c r="E14" s="19">
        <f t="shared" si="0"/>
        <v>465000</v>
      </c>
      <c r="F14" s="20">
        <v>465000</v>
      </c>
      <c r="G14" s="21">
        <v>0</v>
      </c>
      <c r="H14" s="20"/>
      <c r="I14" s="21"/>
      <c r="J14" s="20"/>
      <c r="K14" s="21"/>
      <c r="L14" s="20"/>
      <c r="M14" s="21"/>
      <c r="N14" s="20"/>
      <c r="O14" s="21"/>
      <c r="P14" s="20">
        <f t="shared" si="1"/>
        <v>0</v>
      </c>
      <c r="Q14" s="21">
        <f t="shared" si="2"/>
        <v>0</v>
      </c>
      <c r="R14" s="22">
        <f t="shared" si="3"/>
        <v>0</v>
      </c>
      <c r="S14" s="23">
        <f t="shared" si="4"/>
        <v>0</v>
      </c>
      <c r="T14" s="22">
        <f t="shared" si="5"/>
        <v>0</v>
      </c>
      <c r="U14" s="24">
        <f t="shared" si="6"/>
        <v>0</v>
      </c>
      <c r="V14" s="20">
        <v>0</v>
      </c>
      <c r="W14" s="21">
        <v>0</v>
      </c>
    </row>
    <row r="15" spans="1:23" ht="12.95" customHeight="1" x14ac:dyDescent="0.25">
      <c r="A15" s="18" t="s">
        <v>41</v>
      </c>
      <c r="B15" s="19">
        <v>66266000</v>
      </c>
      <c r="C15" s="19">
        <v>0</v>
      </c>
      <c r="D15" s="19"/>
      <c r="E15" s="19">
        <f t="shared" si="0"/>
        <v>66266000</v>
      </c>
      <c r="F15" s="20">
        <v>66266000</v>
      </c>
      <c r="G15" s="21">
        <v>33133000</v>
      </c>
      <c r="H15" s="20">
        <v>6392000</v>
      </c>
      <c r="I15" s="21"/>
      <c r="J15" s="20">
        <v>11669000</v>
      </c>
      <c r="K15" s="21"/>
      <c r="L15" s="20"/>
      <c r="M15" s="21"/>
      <c r="N15" s="20"/>
      <c r="O15" s="21"/>
      <c r="P15" s="20">
        <f t="shared" si="1"/>
        <v>18061000</v>
      </c>
      <c r="Q15" s="21">
        <f t="shared" si="2"/>
        <v>0</v>
      </c>
      <c r="R15" s="22">
        <f t="shared" si="3"/>
        <v>82.556320400500624</v>
      </c>
      <c r="S15" s="23">
        <f t="shared" si="4"/>
        <v>0</v>
      </c>
      <c r="T15" s="22">
        <f t="shared" si="5"/>
        <v>27.255304379319711</v>
      </c>
      <c r="U15" s="24">
        <f t="shared" si="6"/>
        <v>0</v>
      </c>
      <c r="V15" s="20">
        <v>0</v>
      </c>
      <c r="W15" s="21">
        <v>0</v>
      </c>
    </row>
    <row r="16" spans="1:23" ht="12.95" customHeight="1" x14ac:dyDescent="0.25">
      <c r="A16" s="25" t="s">
        <v>42</v>
      </c>
      <c r="B16" s="26">
        <f>SUM(B9:B15)</f>
        <v>174919000</v>
      </c>
      <c r="C16" s="26">
        <f>SUM(C9:C15)</f>
        <v>0</v>
      </c>
      <c r="D16" s="26"/>
      <c r="E16" s="26">
        <f t="shared" si="0"/>
        <v>174919000</v>
      </c>
      <c r="F16" s="27">
        <f t="shared" ref="F16:O16" si="7">SUM(F9:F15)</f>
        <v>174919000</v>
      </c>
      <c r="G16" s="28">
        <f t="shared" si="7"/>
        <v>121869000</v>
      </c>
      <c r="H16" s="27">
        <f t="shared" si="7"/>
        <v>24701000</v>
      </c>
      <c r="I16" s="28">
        <f t="shared" si="7"/>
        <v>11098422</v>
      </c>
      <c r="J16" s="27">
        <f t="shared" si="7"/>
        <v>35340000</v>
      </c>
      <c r="K16" s="28">
        <f t="shared" si="7"/>
        <v>15902641</v>
      </c>
      <c r="L16" s="27">
        <f t="shared" si="7"/>
        <v>0</v>
      </c>
      <c r="M16" s="28">
        <f t="shared" si="7"/>
        <v>0</v>
      </c>
      <c r="N16" s="27">
        <f t="shared" si="7"/>
        <v>0</v>
      </c>
      <c r="O16" s="28">
        <f t="shared" si="7"/>
        <v>0</v>
      </c>
      <c r="P16" s="27">
        <f t="shared" si="1"/>
        <v>60041000</v>
      </c>
      <c r="Q16" s="28">
        <f t="shared" si="2"/>
        <v>27001063</v>
      </c>
      <c r="R16" s="29">
        <f t="shared" si="3"/>
        <v>43.071130723452491</v>
      </c>
      <c r="S16" s="30">
        <f t="shared" si="4"/>
        <v>43.287406083495469</v>
      </c>
      <c r="T16" s="29">
        <f>IF((SUM($E9:$E13)+$E15)=0,0,(P16/(SUM($E9:$E13)+$E15)*100))</f>
        <v>34.416522407052867</v>
      </c>
      <c r="U16" s="31">
        <f>IF((SUM($E9:$E13)+$E15)=0,0,(Q16/(SUM($E9:$E13)+$E15)*100))</f>
        <v>15.477468559047084</v>
      </c>
      <c r="V16" s="27">
        <f>SUM(V9:V15)</f>
        <v>0</v>
      </c>
      <c r="W16" s="28">
        <f>SUM(W9:W15)</f>
        <v>0</v>
      </c>
    </row>
    <row r="17" spans="1:23" ht="12.95" customHeight="1" x14ac:dyDescent="0.25">
      <c r="A17" s="11" t="s">
        <v>43</v>
      </c>
      <c r="B17" s="32" t="s">
        <v>1</v>
      </c>
      <c r="C17" s="32"/>
      <c r="D17" s="32"/>
      <c r="E17" s="32"/>
      <c r="F17" s="33"/>
      <c r="G17" s="34"/>
      <c r="H17" s="33"/>
      <c r="I17" s="34"/>
      <c r="J17" s="33"/>
      <c r="K17" s="34"/>
      <c r="L17" s="33"/>
      <c r="M17" s="34"/>
      <c r="N17" s="33"/>
      <c r="O17" s="34"/>
      <c r="P17" s="33"/>
      <c r="Q17" s="34"/>
      <c r="R17" s="15"/>
      <c r="S17" s="16"/>
      <c r="T17" s="15"/>
      <c r="U17" s="17"/>
      <c r="V17" s="33"/>
      <c r="W17" s="34"/>
    </row>
    <row r="18" spans="1:23" ht="12.95" customHeight="1" x14ac:dyDescent="0.25">
      <c r="A18" s="18" t="s">
        <v>44</v>
      </c>
      <c r="B18" s="19">
        <v>0</v>
      </c>
      <c r="C18" s="19">
        <v>0</v>
      </c>
      <c r="D18" s="19"/>
      <c r="E18" s="19">
        <f t="shared" ref="E18:E24" si="8">$B18      +$C18      +$D18</f>
        <v>0</v>
      </c>
      <c r="F18" s="20">
        <v>0</v>
      </c>
      <c r="G18" s="21">
        <v>0</v>
      </c>
      <c r="H18" s="20"/>
      <c r="I18" s="21"/>
      <c r="J18" s="20"/>
      <c r="K18" s="21"/>
      <c r="L18" s="20"/>
      <c r="M18" s="21"/>
      <c r="N18" s="20"/>
      <c r="O18" s="21"/>
      <c r="P18" s="20">
        <f t="shared" ref="P18:P24" si="9">$H18      +$J18      +$L18      +$N18</f>
        <v>0</v>
      </c>
      <c r="Q18" s="21">
        <f t="shared" ref="Q18:Q24" si="10">$I18      +$K18      +$M18      +$O18</f>
        <v>0</v>
      </c>
      <c r="R18" s="22">
        <f t="shared" ref="R18:R24" si="11">IF(($H18      =0),0,((($J18      -$H18      )/$H18      )*100))</f>
        <v>0</v>
      </c>
      <c r="S18" s="23">
        <f t="shared" ref="S18:S24" si="12">IF(($I18      =0),0,((($K18      -$I18      )/$I18      )*100))</f>
        <v>0</v>
      </c>
      <c r="T18" s="22">
        <f t="shared" ref="T18:T23" si="13">IF(($E18      =0),0,(($P18      /$E18      )*100))</f>
        <v>0</v>
      </c>
      <c r="U18" s="24">
        <f t="shared" ref="U18:U23" si="14">IF(($E18      =0),0,(($Q18      /$E18      )*100))</f>
        <v>0</v>
      </c>
      <c r="V18" s="20">
        <v>0</v>
      </c>
      <c r="W18" s="21">
        <v>0</v>
      </c>
    </row>
    <row r="19" spans="1:23" ht="12.95" customHeight="1" x14ac:dyDescent="0.25">
      <c r="A19" s="18" t="s">
        <v>45</v>
      </c>
      <c r="B19" s="19">
        <v>11500000</v>
      </c>
      <c r="C19" s="19">
        <v>0</v>
      </c>
      <c r="D19" s="19"/>
      <c r="E19" s="19">
        <f t="shared" si="8"/>
        <v>11500000</v>
      </c>
      <c r="F19" s="20">
        <v>11500000</v>
      </c>
      <c r="G19" s="21">
        <v>0</v>
      </c>
      <c r="H19" s="20"/>
      <c r="I19" s="21"/>
      <c r="J19" s="20"/>
      <c r="K19" s="21"/>
      <c r="L19" s="20"/>
      <c r="M19" s="21"/>
      <c r="N19" s="20"/>
      <c r="O19" s="21"/>
      <c r="P19" s="20">
        <f t="shared" si="9"/>
        <v>0</v>
      </c>
      <c r="Q19" s="21">
        <f t="shared" si="10"/>
        <v>0</v>
      </c>
      <c r="R19" s="22">
        <f t="shared" si="11"/>
        <v>0</v>
      </c>
      <c r="S19" s="23">
        <f t="shared" si="12"/>
        <v>0</v>
      </c>
      <c r="T19" s="22">
        <f t="shared" si="13"/>
        <v>0</v>
      </c>
      <c r="U19" s="24">
        <f t="shared" si="14"/>
        <v>0</v>
      </c>
      <c r="V19" s="20">
        <v>0</v>
      </c>
      <c r="W19" s="21">
        <v>0</v>
      </c>
    </row>
    <row r="20" spans="1:23" ht="12.95" customHeight="1" x14ac:dyDescent="0.25">
      <c r="A20" s="18" t="s">
        <v>46</v>
      </c>
      <c r="B20" s="19">
        <v>22751000</v>
      </c>
      <c r="C20" s="19">
        <v>0</v>
      </c>
      <c r="D20" s="19"/>
      <c r="E20" s="19">
        <f t="shared" si="8"/>
        <v>22751000</v>
      </c>
      <c r="F20" s="20">
        <v>22751000</v>
      </c>
      <c r="G20" s="21">
        <v>22751000</v>
      </c>
      <c r="H20" s="20"/>
      <c r="I20" s="21"/>
      <c r="J20" s="20"/>
      <c r="K20" s="21"/>
      <c r="L20" s="20"/>
      <c r="M20" s="21"/>
      <c r="N20" s="20"/>
      <c r="O20" s="21"/>
      <c r="P20" s="20">
        <f t="shared" si="9"/>
        <v>0</v>
      </c>
      <c r="Q20" s="21">
        <f t="shared" si="10"/>
        <v>0</v>
      </c>
      <c r="R20" s="22">
        <f t="shared" si="11"/>
        <v>0</v>
      </c>
      <c r="S20" s="23">
        <f t="shared" si="12"/>
        <v>0</v>
      </c>
      <c r="T20" s="22">
        <f t="shared" si="13"/>
        <v>0</v>
      </c>
      <c r="U20" s="24">
        <f t="shared" si="14"/>
        <v>0</v>
      </c>
      <c r="V20" s="20">
        <v>0</v>
      </c>
      <c r="W20" s="21" t="s">
        <v>1</v>
      </c>
    </row>
    <row r="21" spans="1:23" ht="12.95" customHeight="1" x14ac:dyDescent="0.25">
      <c r="A21" s="18" t="s">
        <v>47</v>
      </c>
      <c r="B21" s="19">
        <v>0</v>
      </c>
      <c r="C21" s="19">
        <v>0</v>
      </c>
      <c r="D21" s="19"/>
      <c r="E21" s="19">
        <f t="shared" si="8"/>
        <v>0</v>
      </c>
      <c r="F21" s="20">
        <v>0</v>
      </c>
      <c r="G21" s="21">
        <v>0</v>
      </c>
      <c r="H21" s="20"/>
      <c r="I21" s="21"/>
      <c r="J21" s="20"/>
      <c r="K21" s="21"/>
      <c r="L21" s="20"/>
      <c r="M21" s="21"/>
      <c r="N21" s="20"/>
      <c r="O21" s="21"/>
      <c r="P21" s="20">
        <f t="shared" si="9"/>
        <v>0</v>
      </c>
      <c r="Q21" s="21">
        <f t="shared" si="10"/>
        <v>0</v>
      </c>
      <c r="R21" s="22">
        <f t="shared" si="11"/>
        <v>0</v>
      </c>
      <c r="S21" s="23">
        <f t="shared" si="12"/>
        <v>0</v>
      </c>
      <c r="T21" s="22">
        <f t="shared" si="13"/>
        <v>0</v>
      </c>
      <c r="U21" s="24">
        <f t="shared" si="14"/>
        <v>0</v>
      </c>
      <c r="V21" s="20">
        <v>0</v>
      </c>
      <c r="W21" s="21">
        <v>0</v>
      </c>
    </row>
    <row r="22" spans="1:23" ht="12.95" customHeight="1" x14ac:dyDescent="0.25">
      <c r="A22" s="18" t="s">
        <v>48</v>
      </c>
      <c r="B22" s="19">
        <v>0</v>
      </c>
      <c r="C22" s="19">
        <v>0</v>
      </c>
      <c r="D22" s="19"/>
      <c r="E22" s="19">
        <f t="shared" si="8"/>
        <v>0</v>
      </c>
      <c r="F22" s="20">
        <v>0</v>
      </c>
      <c r="G22" s="21">
        <v>0</v>
      </c>
      <c r="H22" s="20"/>
      <c r="I22" s="21"/>
      <c r="J22" s="20"/>
      <c r="K22" s="21"/>
      <c r="L22" s="20"/>
      <c r="M22" s="21"/>
      <c r="N22" s="20"/>
      <c r="O22" s="21"/>
      <c r="P22" s="20">
        <f t="shared" si="9"/>
        <v>0</v>
      </c>
      <c r="Q22" s="21">
        <f t="shared" si="10"/>
        <v>0</v>
      </c>
      <c r="R22" s="22">
        <f t="shared" si="11"/>
        <v>0</v>
      </c>
      <c r="S22" s="23">
        <f t="shared" si="12"/>
        <v>0</v>
      </c>
      <c r="T22" s="22">
        <f t="shared" si="13"/>
        <v>0</v>
      </c>
      <c r="U22" s="24">
        <f t="shared" si="14"/>
        <v>0</v>
      </c>
      <c r="V22" s="20">
        <v>0</v>
      </c>
      <c r="W22" s="21" t="s">
        <v>1</v>
      </c>
    </row>
    <row r="23" spans="1:23" ht="12.95" customHeight="1" x14ac:dyDescent="0.25">
      <c r="A23" s="18" t="s">
        <v>49</v>
      </c>
      <c r="B23" s="19">
        <v>0</v>
      </c>
      <c r="C23" s="19">
        <v>0</v>
      </c>
      <c r="D23" s="19"/>
      <c r="E23" s="19">
        <f t="shared" si="8"/>
        <v>0</v>
      </c>
      <c r="F23" s="20">
        <v>0</v>
      </c>
      <c r="G23" s="21">
        <v>0</v>
      </c>
      <c r="H23" s="20"/>
      <c r="I23" s="21"/>
      <c r="J23" s="20"/>
      <c r="K23" s="21"/>
      <c r="L23" s="20"/>
      <c r="M23" s="21"/>
      <c r="N23" s="20"/>
      <c r="O23" s="21"/>
      <c r="P23" s="20">
        <f t="shared" si="9"/>
        <v>0</v>
      </c>
      <c r="Q23" s="21">
        <f t="shared" si="10"/>
        <v>0</v>
      </c>
      <c r="R23" s="22">
        <f t="shared" si="11"/>
        <v>0</v>
      </c>
      <c r="S23" s="23">
        <f t="shared" si="12"/>
        <v>0</v>
      </c>
      <c r="T23" s="22">
        <f t="shared" si="13"/>
        <v>0</v>
      </c>
      <c r="U23" s="24">
        <f t="shared" si="14"/>
        <v>0</v>
      </c>
      <c r="V23" s="20">
        <v>0</v>
      </c>
      <c r="W23" s="21" t="s">
        <v>1</v>
      </c>
    </row>
    <row r="24" spans="1:23" ht="12.95" customHeight="1" x14ac:dyDescent="0.25">
      <c r="A24" s="25" t="s">
        <v>42</v>
      </c>
      <c r="B24" s="26">
        <f>SUM(B18:B23)</f>
        <v>34251000</v>
      </c>
      <c r="C24" s="26">
        <f>SUM(C18:C23)</f>
        <v>0</v>
      </c>
      <c r="D24" s="26"/>
      <c r="E24" s="26">
        <f t="shared" si="8"/>
        <v>34251000</v>
      </c>
      <c r="F24" s="27">
        <f t="shared" ref="F24:O24" si="15">SUM(F18:F23)</f>
        <v>34251000</v>
      </c>
      <c r="G24" s="28">
        <f t="shared" si="15"/>
        <v>22751000</v>
      </c>
      <c r="H24" s="27">
        <f t="shared" si="15"/>
        <v>0</v>
      </c>
      <c r="I24" s="28">
        <f t="shared" si="15"/>
        <v>0</v>
      </c>
      <c r="J24" s="27">
        <f t="shared" si="15"/>
        <v>0</v>
      </c>
      <c r="K24" s="28">
        <f t="shared" si="15"/>
        <v>0</v>
      </c>
      <c r="L24" s="27">
        <f t="shared" si="15"/>
        <v>0</v>
      </c>
      <c r="M24" s="28">
        <f t="shared" si="15"/>
        <v>0</v>
      </c>
      <c r="N24" s="27">
        <f t="shared" si="15"/>
        <v>0</v>
      </c>
      <c r="O24" s="28">
        <f t="shared" si="15"/>
        <v>0</v>
      </c>
      <c r="P24" s="27">
        <f t="shared" si="9"/>
        <v>0</v>
      </c>
      <c r="Q24" s="28">
        <f t="shared" si="10"/>
        <v>0</v>
      </c>
      <c r="R24" s="29">
        <f t="shared" si="11"/>
        <v>0</v>
      </c>
      <c r="S24" s="30">
        <f t="shared" si="12"/>
        <v>0</v>
      </c>
      <c r="T24" s="29">
        <f>IF(($E24-$E19-$E23)   =0,0,($P24   /($E24-$E19-$E23)   )*100)</f>
        <v>0</v>
      </c>
      <c r="U24" s="31">
        <f>IF(($E24-$E19-$E23)   =0,0,($Q24   /($E24-$E19-$E23)   )*100)</f>
        <v>0</v>
      </c>
      <c r="V24" s="27">
        <f>SUM(V18:V23)</f>
        <v>0</v>
      </c>
      <c r="W24" s="28">
        <f>SUM(W18:W23)</f>
        <v>0</v>
      </c>
    </row>
    <row r="25" spans="1:23" ht="12.95" customHeight="1" x14ac:dyDescent="0.25">
      <c r="A25" s="11" t="s">
        <v>50</v>
      </c>
      <c r="B25" s="32" t="s">
        <v>1</v>
      </c>
      <c r="C25" s="32"/>
      <c r="D25" s="32"/>
      <c r="E25" s="32"/>
      <c r="F25" s="33"/>
      <c r="G25" s="34"/>
      <c r="H25" s="33"/>
      <c r="I25" s="34"/>
      <c r="J25" s="33"/>
      <c r="K25" s="34"/>
      <c r="L25" s="33"/>
      <c r="M25" s="34"/>
      <c r="N25" s="33"/>
      <c r="O25" s="34"/>
      <c r="P25" s="33"/>
      <c r="Q25" s="34"/>
      <c r="R25" s="15"/>
      <c r="S25" s="16"/>
      <c r="T25" s="15"/>
      <c r="U25" s="17"/>
      <c r="V25" s="33"/>
      <c r="W25" s="34"/>
    </row>
    <row r="26" spans="1:23" ht="12.95" customHeight="1" x14ac:dyDescent="0.25">
      <c r="A26" s="18" t="s">
        <v>51</v>
      </c>
      <c r="B26" s="19">
        <v>0</v>
      </c>
      <c r="C26" s="19">
        <v>0</v>
      </c>
      <c r="D26" s="19"/>
      <c r="E26" s="19">
        <f>$B26      +$C26      +$D26</f>
        <v>0</v>
      </c>
      <c r="F26" s="20">
        <v>0</v>
      </c>
      <c r="G26" s="21">
        <v>0</v>
      </c>
      <c r="H26" s="20"/>
      <c r="I26" s="21"/>
      <c r="J26" s="20"/>
      <c r="K26" s="21"/>
      <c r="L26" s="20"/>
      <c r="M26" s="21"/>
      <c r="N26" s="20"/>
      <c r="O26" s="21"/>
      <c r="P26" s="20">
        <f>$H26      +$J26      +$L26      +$N26</f>
        <v>0</v>
      </c>
      <c r="Q26" s="21">
        <f>$I26      +$K26      +$M26      +$O26</f>
        <v>0</v>
      </c>
      <c r="R26" s="22">
        <f>IF(($H26      =0),0,((($J26      -$H26      )/$H26      )*100))</f>
        <v>0</v>
      </c>
      <c r="S26" s="23">
        <f>IF(($I26      =0),0,((($K26      -$I26      )/$I26      )*100))</f>
        <v>0</v>
      </c>
      <c r="T26" s="22">
        <f>IF(($E26      =0),0,(($P26      /$E26      )*100))</f>
        <v>0</v>
      </c>
      <c r="U26" s="24">
        <f>IF(($E26      =0),0,(($Q26      /$E26      )*100))</f>
        <v>0</v>
      </c>
      <c r="V26" s="20">
        <v>0</v>
      </c>
      <c r="W26" s="21" t="s">
        <v>1</v>
      </c>
    </row>
    <row r="27" spans="1:23" ht="12.95" customHeight="1" x14ac:dyDescent="0.25">
      <c r="A27" s="18" t="s">
        <v>52</v>
      </c>
      <c r="B27" s="19">
        <v>0</v>
      </c>
      <c r="C27" s="19">
        <v>0</v>
      </c>
      <c r="D27" s="19"/>
      <c r="E27" s="19">
        <f>$B27      +$C27      +$D27</f>
        <v>0</v>
      </c>
      <c r="F27" s="20">
        <v>0</v>
      </c>
      <c r="G27" s="21">
        <v>0</v>
      </c>
      <c r="H27" s="20"/>
      <c r="I27" s="21"/>
      <c r="J27" s="20"/>
      <c r="K27" s="21"/>
      <c r="L27" s="20"/>
      <c r="M27" s="21"/>
      <c r="N27" s="20"/>
      <c r="O27" s="21"/>
      <c r="P27" s="20">
        <f>$H27      +$J27      +$L27      +$N27</f>
        <v>0</v>
      </c>
      <c r="Q27" s="21">
        <f>$I27      +$K27      +$M27      +$O27</f>
        <v>0</v>
      </c>
      <c r="R27" s="22">
        <f>IF(($H27      =0),0,((($J27      -$H27      )/$H27      )*100))</f>
        <v>0</v>
      </c>
      <c r="S27" s="23">
        <f>IF(($I27      =0),0,((($K27      -$I27      )/$I27      )*100))</f>
        <v>0</v>
      </c>
      <c r="T27" s="22">
        <f>IF(($E27      =0),0,(($P27      /$E27      )*100))</f>
        <v>0</v>
      </c>
      <c r="U27" s="24">
        <f>IF(($E27      =0),0,(($Q27      /$E27      )*100))</f>
        <v>0</v>
      </c>
      <c r="V27" s="20">
        <v>0</v>
      </c>
      <c r="W27" s="21" t="s">
        <v>1</v>
      </c>
    </row>
    <row r="28" spans="1:23" ht="12.95" customHeight="1" x14ac:dyDescent="0.25">
      <c r="A28" s="18" t="s">
        <v>53</v>
      </c>
      <c r="B28" s="19">
        <v>0</v>
      </c>
      <c r="C28" s="19">
        <v>0</v>
      </c>
      <c r="D28" s="19"/>
      <c r="E28" s="19">
        <f>$B28      +$C28      +$D28</f>
        <v>0</v>
      </c>
      <c r="F28" s="20">
        <v>0</v>
      </c>
      <c r="G28" s="21">
        <v>0</v>
      </c>
      <c r="H28" s="20"/>
      <c r="I28" s="21"/>
      <c r="J28" s="20"/>
      <c r="K28" s="21"/>
      <c r="L28" s="20"/>
      <c r="M28" s="21"/>
      <c r="N28" s="20"/>
      <c r="O28" s="21"/>
      <c r="P28" s="20">
        <f>$H28      +$J28      +$L28      +$N28</f>
        <v>0</v>
      </c>
      <c r="Q28" s="21">
        <f>$I28      +$K28      +$M28      +$O28</f>
        <v>0</v>
      </c>
      <c r="R28" s="22">
        <f>IF(($H28      =0),0,((($J28      -$H28      )/$H28      )*100))</f>
        <v>0</v>
      </c>
      <c r="S28" s="23">
        <f>IF(($I28      =0),0,((($K28      -$I28      )/$I28      )*100))</f>
        <v>0</v>
      </c>
      <c r="T28" s="22">
        <f>IF(($E28      =0),0,(($P28      /$E28      )*100))</f>
        <v>0</v>
      </c>
      <c r="U28" s="24">
        <f>IF(($E28      =0),0,(($Q28      /$E28      )*100))</f>
        <v>0</v>
      </c>
      <c r="V28" s="20">
        <v>0</v>
      </c>
      <c r="W28" s="21">
        <v>0</v>
      </c>
    </row>
    <row r="29" spans="1:23" ht="12.95" customHeight="1" x14ac:dyDescent="0.25">
      <c r="A29" s="18" t="s">
        <v>54</v>
      </c>
      <c r="B29" s="19">
        <v>13576000</v>
      </c>
      <c r="C29" s="19">
        <v>0</v>
      </c>
      <c r="D29" s="19"/>
      <c r="E29" s="19">
        <f>$B29      +$C29      +$D29</f>
        <v>13576000</v>
      </c>
      <c r="F29" s="20">
        <v>13576000</v>
      </c>
      <c r="G29" s="21">
        <v>9503000</v>
      </c>
      <c r="H29" s="20">
        <v>1242000</v>
      </c>
      <c r="I29" s="21">
        <v>212321</v>
      </c>
      <c r="J29" s="20">
        <v>1333000</v>
      </c>
      <c r="K29" s="21">
        <v>388803</v>
      </c>
      <c r="L29" s="20"/>
      <c r="M29" s="21"/>
      <c r="N29" s="20"/>
      <c r="O29" s="21"/>
      <c r="P29" s="20">
        <f>$H29      +$J29      +$L29      +$N29</f>
        <v>2575000</v>
      </c>
      <c r="Q29" s="21">
        <f>$I29      +$K29      +$M29      +$O29</f>
        <v>601124</v>
      </c>
      <c r="R29" s="22">
        <f>IF(($H29      =0),0,((($J29      -$H29      )/$H29      )*100))</f>
        <v>7.3268921095008057</v>
      </c>
      <c r="S29" s="23">
        <f>IF(($I29      =0),0,((($K29      -$I29      )/$I29      )*100))</f>
        <v>83.12036962900514</v>
      </c>
      <c r="T29" s="22">
        <f>IF(($E29      =0),0,(($P29      /$E29      )*100))</f>
        <v>18.967295226870949</v>
      </c>
      <c r="U29" s="24">
        <f>IF(($E29      =0),0,(($Q29      /$E29      )*100))</f>
        <v>4.4278432527990574</v>
      </c>
      <c r="V29" s="20">
        <v>0</v>
      </c>
      <c r="W29" s="21">
        <v>0</v>
      </c>
    </row>
    <row r="30" spans="1:23" ht="12.95" customHeight="1" x14ac:dyDescent="0.25">
      <c r="A30" s="25" t="s">
        <v>42</v>
      </c>
      <c r="B30" s="26">
        <f>SUM(B26:B29)</f>
        <v>13576000</v>
      </c>
      <c r="C30" s="26">
        <f>SUM(C26:C29)</f>
        <v>0</v>
      </c>
      <c r="D30" s="26"/>
      <c r="E30" s="26">
        <f>$B30      +$C30      +$D30</f>
        <v>13576000</v>
      </c>
      <c r="F30" s="27">
        <f t="shared" ref="F30:O30" si="16">SUM(F26:F29)</f>
        <v>13576000</v>
      </c>
      <c r="G30" s="28">
        <f t="shared" si="16"/>
        <v>9503000</v>
      </c>
      <c r="H30" s="27">
        <f t="shared" si="16"/>
        <v>1242000</v>
      </c>
      <c r="I30" s="28">
        <f t="shared" si="16"/>
        <v>212321</v>
      </c>
      <c r="J30" s="27">
        <f t="shared" si="16"/>
        <v>1333000</v>
      </c>
      <c r="K30" s="28">
        <f t="shared" si="16"/>
        <v>388803</v>
      </c>
      <c r="L30" s="27">
        <f t="shared" si="16"/>
        <v>0</v>
      </c>
      <c r="M30" s="28">
        <f t="shared" si="16"/>
        <v>0</v>
      </c>
      <c r="N30" s="27">
        <f t="shared" si="16"/>
        <v>0</v>
      </c>
      <c r="O30" s="28">
        <f t="shared" si="16"/>
        <v>0</v>
      </c>
      <c r="P30" s="27">
        <f>$H30      +$J30      +$L30      +$N30</f>
        <v>2575000</v>
      </c>
      <c r="Q30" s="28">
        <f>$I30      +$K30      +$M30      +$O30</f>
        <v>601124</v>
      </c>
      <c r="R30" s="29">
        <f>IF(($H30      =0),0,((($J30      -$H30      )/$H30      )*100))</f>
        <v>7.3268921095008057</v>
      </c>
      <c r="S30" s="30">
        <f>IF(($I30      =0),0,((($K30      -$I30      )/$I30      )*100))</f>
        <v>83.12036962900514</v>
      </c>
      <c r="T30" s="29">
        <f>IF($E30   =0,0,($P30   /$E30   )*100)</f>
        <v>18.967295226870949</v>
      </c>
      <c r="U30" s="31">
        <f>IF($E30   =0,0,($Q30   /$E30   )*100)</f>
        <v>4.4278432527990574</v>
      </c>
      <c r="V30" s="27">
        <f>SUM(V26:V29)</f>
        <v>0</v>
      </c>
      <c r="W30" s="28">
        <f>SUM(W26:W29)</f>
        <v>0</v>
      </c>
    </row>
    <row r="31" spans="1:23" ht="12.95" customHeight="1" x14ac:dyDescent="0.25">
      <c r="A31" s="11" t="s">
        <v>55</v>
      </c>
      <c r="B31" s="32" t="s">
        <v>1</v>
      </c>
      <c r="C31" s="32"/>
      <c r="D31" s="32"/>
      <c r="E31" s="32"/>
      <c r="F31" s="33"/>
      <c r="G31" s="34"/>
      <c r="H31" s="33"/>
      <c r="I31" s="34"/>
      <c r="J31" s="33"/>
      <c r="K31" s="34"/>
      <c r="L31" s="33"/>
      <c r="M31" s="34"/>
      <c r="N31" s="33"/>
      <c r="O31" s="34"/>
      <c r="P31" s="33"/>
      <c r="Q31" s="34"/>
      <c r="R31" s="15"/>
      <c r="S31" s="16"/>
      <c r="T31" s="15"/>
      <c r="U31" s="17"/>
      <c r="V31" s="33"/>
      <c r="W31" s="34"/>
    </row>
    <row r="32" spans="1:23" ht="12.95" customHeight="1" x14ac:dyDescent="0.25">
      <c r="A32" s="18" t="s">
        <v>56</v>
      </c>
      <c r="B32" s="19">
        <v>27013000</v>
      </c>
      <c r="C32" s="19">
        <v>0</v>
      </c>
      <c r="D32" s="19"/>
      <c r="E32" s="19">
        <f>$B32      +$C32      +$D32</f>
        <v>27013000</v>
      </c>
      <c r="F32" s="20">
        <v>27013000</v>
      </c>
      <c r="G32" s="21">
        <v>16974000</v>
      </c>
      <c r="H32" s="20">
        <v>6301000</v>
      </c>
      <c r="I32" s="21">
        <v>677881</v>
      </c>
      <c r="J32" s="20">
        <v>8513000</v>
      </c>
      <c r="K32" s="21">
        <v>917306</v>
      </c>
      <c r="L32" s="20"/>
      <c r="M32" s="21"/>
      <c r="N32" s="20"/>
      <c r="O32" s="21"/>
      <c r="P32" s="20">
        <f>$H32      +$J32      +$L32      +$N32</f>
        <v>14814000</v>
      </c>
      <c r="Q32" s="21">
        <f>$I32      +$K32      +$M32      +$O32</f>
        <v>1595187</v>
      </c>
      <c r="R32" s="22">
        <f>IF(($H32      =0),0,((($J32      -$H32      )/$H32      )*100))</f>
        <v>35.105538803364546</v>
      </c>
      <c r="S32" s="23">
        <f>IF(($I32      =0),0,((($K32      -$I32      )/$I32      )*100))</f>
        <v>35.319620995425453</v>
      </c>
      <c r="T32" s="22">
        <f>IF(($E32      =0),0,(($P32      /$E32      )*100))</f>
        <v>54.840262096027836</v>
      </c>
      <c r="U32" s="24">
        <f>IF(($E32      =0),0,(($Q32      /$E32      )*100))</f>
        <v>5.905256728241957</v>
      </c>
      <c r="V32" s="20">
        <v>0</v>
      </c>
      <c r="W32" s="21">
        <v>0</v>
      </c>
    </row>
    <row r="33" spans="1:23" ht="12.95" customHeight="1" x14ac:dyDescent="0.25">
      <c r="A33" s="25" t="s">
        <v>42</v>
      </c>
      <c r="B33" s="26">
        <f>B32</f>
        <v>27013000</v>
      </c>
      <c r="C33" s="26">
        <f>C32</f>
        <v>0</v>
      </c>
      <c r="D33" s="26"/>
      <c r="E33" s="26">
        <f>$B33      +$C33      +$D33</f>
        <v>27013000</v>
      </c>
      <c r="F33" s="27">
        <f t="shared" ref="F33:O33" si="17">F32</f>
        <v>27013000</v>
      </c>
      <c r="G33" s="28">
        <f t="shared" si="17"/>
        <v>16974000</v>
      </c>
      <c r="H33" s="27">
        <f t="shared" si="17"/>
        <v>6301000</v>
      </c>
      <c r="I33" s="28">
        <f t="shared" si="17"/>
        <v>677881</v>
      </c>
      <c r="J33" s="27">
        <f t="shared" si="17"/>
        <v>8513000</v>
      </c>
      <c r="K33" s="28">
        <f t="shared" si="17"/>
        <v>917306</v>
      </c>
      <c r="L33" s="27">
        <f t="shared" si="17"/>
        <v>0</v>
      </c>
      <c r="M33" s="28">
        <f t="shared" si="17"/>
        <v>0</v>
      </c>
      <c r="N33" s="27">
        <f t="shared" si="17"/>
        <v>0</v>
      </c>
      <c r="O33" s="28">
        <f t="shared" si="17"/>
        <v>0</v>
      </c>
      <c r="P33" s="27">
        <f>$H33      +$J33      +$L33      +$N33</f>
        <v>14814000</v>
      </c>
      <c r="Q33" s="28">
        <f>$I33      +$K33      +$M33      +$O33</f>
        <v>1595187</v>
      </c>
      <c r="R33" s="29">
        <f>IF(($H33      =0),0,((($J33      -$H33      )/$H33      )*100))</f>
        <v>35.105538803364546</v>
      </c>
      <c r="S33" s="30">
        <f>IF(($I33      =0),0,((($K33      -$I33      )/$I33      )*100))</f>
        <v>35.319620995425453</v>
      </c>
      <c r="T33" s="29">
        <f>IF($E33   =0,0,($P33   /$E33   )*100)</f>
        <v>54.840262096027836</v>
      </c>
      <c r="U33" s="31">
        <f>IF($E33   =0,0,($Q33   /$E33   )*100)</f>
        <v>5.905256728241957</v>
      </c>
      <c r="V33" s="27">
        <f>V32</f>
        <v>0</v>
      </c>
      <c r="W33" s="28">
        <f>W32</f>
        <v>0</v>
      </c>
    </row>
    <row r="34" spans="1:23" ht="12.95" customHeight="1" x14ac:dyDescent="0.25">
      <c r="A34" s="11" t="s">
        <v>57</v>
      </c>
      <c r="B34" s="32" t="s">
        <v>1</v>
      </c>
      <c r="C34" s="32"/>
      <c r="D34" s="32"/>
      <c r="E34" s="32"/>
      <c r="F34" s="33"/>
      <c r="G34" s="34"/>
      <c r="H34" s="33"/>
      <c r="I34" s="34"/>
      <c r="J34" s="33"/>
      <c r="K34" s="34"/>
      <c r="L34" s="33"/>
      <c r="M34" s="34"/>
      <c r="N34" s="33"/>
      <c r="O34" s="34"/>
      <c r="P34" s="33"/>
      <c r="Q34" s="34"/>
      <c r="R34" s="15"/>
      <c r="S34" s="16"/>
      <c r="T34" s="15"/>
      <c r="U34" s="17"/>
      <c r="V34" s="33"/>
      <c r="W34" s="34"/>
    </row>
    <row r="35" spans="1:23" ht="12.95" customHeight="1" x14ac:dyDescent="0.25">
      <c r="A35" s="18" t="s">
        <v>58</v>
      </c>
      <c r="B35" s="19">
        <v>170366000</v>
      </c>
      <c r="C35" s="19">
        <v>0</v>
      </c>
      <c r="D35" s="19"/>
      <c r="E35" s="19">
        <f t="shared" ref="E35:E40" si="18">$B35      +$C35      +$D35</f>
        <v>170366000</v>
      </c>
      <c r="F35" s="20">
        <v>170366000</v>
      </c>
      <c r="G35" s="21">
        <v>63630000</v>
      </c>
      <c r="H35" s="20">
        <v>2001000</v>
      </c>
      <c r="I35" s="21">
        <v>8069715</v>
      </c>
      <c r="J35" s="20">
        <v>18164000</v>
      </c>
      <c r="K35" s="21">
        <v>26242789</v>
      </c>
      <c r="L35" s="20"/>
      <c r="M35" s="21"/>
      <c r="N35" s="20"/>
      <c r="O35" s="21"/>
      <c r="P35" s="20">
        <f t="shared" ref="P35:P40" si="19">$H35      +$J35      +$L35      +$N35</f>
        <v>20165000</v>
      </c>
      <c r="Q35" s="21">
        <f t="shared" ref="Q35:Q40" si="20">$I35      +$K35      +$M35      +$O35</f>
        <v>34312504</v>
      </c>
      <c r="R35" s="22">
        <f t="shared" ref="R35:R40" si="21">IF(($H35      =0),0,((($J35      -$H35      )/$H35      )*100))</f>
        <v>807.74612693653171</v>
      </c>
      <c r="S35" s="23">
        <f t="shared" ref="S35:S40" si="22">IF(($I35      =0),0,((($K35      -$I35      )/$I35      )*100))</f>
        <v>225.20093956230176</v>
      </c>
      <c r="T35" s="22">
        <f t="shared" ref="T35:T39" si="23">IF(($E35      =0),0,(($P35      /$E35      )*100))</f>
        <v>11.836281887231021</v>
      </c>
      <c r="U35" s="24">
        <f t="shared" ref="U35:U39" si="24">IF(($E35      =0),0,(($Q35      /$E35      )*100))</f>
        <v>20.140464646701805</v>
      </c>
      <c r="V35" s="20">
        <v>0</v>
      </c>
      <c r="W35" s="21">
        <v>0</v>
      </c>
    </row>
    <row r="36" spans="1:23" ht="12.95" customHeight="1" x14ac:dyDescent="0.25">
      <c r="A36" s="18" t="s">
        <v>59</v>
      </c>
      <c r="B36" s="19">
        <v>165830000</v>
      </c>
      <c r="C36" s="19">
        <v>0</v>
      </c>
      <c r="D36" s="19"/>
      <c r="E36" s="19">
        <f t="shared" si="18"/>
        <v>165830000</v>
      </c>
      <c r="F36" s="20">
        <v>165830000</v>
      </c>
      <c r="G36" s="21">
        <v>0</v>
      </c>
      <c r="H36" s="20"/>
      <c r="I36" s="21"/>
      <c r="J36" s="20"/>
      <c r="K36" s="21"/>
      <c r="L36" s="20"/>
      <c r="M36" s="21"/>
      <c r="N36" s="20"/>
      <c r="O36" s="21"/>
      <c r="P36" s="20">
        <f t="shared" si="19"/>
        <v>0</v>
      </c>
      <c r="Q36" s="21">
        <f t="shared" si="20"/>
        <v>0</v>
      </c>
      <c r="R36" s="22">
        <f t="shared" si="21"/>
        <v>0</v>
      </c>
      <c r="S36" s="23">
        <f t="shared" si="22"/>
        <v>0</v>
      </c>
      <c r="T36" s="22">
        <f t="shared" si="23"/>
        <v>0</v>
      </c>
      <c r="U36" s="24">
        <f t="shared" si="24"/>
        <v>0</v>
      </c>
      <c r="V36" s="20">
        <v>0</v>
      </c>
      <c r="W36" s="21">
        <v>0</v>
      </c>
    </row>
    <row r="37" spans="1:23" ht="12.95" customHeight="1" x14ac:dyDescent="0.25">
      <c r="A37" s="18" t="s">
        <v>60</v>
      </c>
      <c r="B37" s="19">
        <v>0</v>
      </c>
      <c r="C37" s="19">
        <v>0</v>
      </c>
      <c r="D37" s="19"/>
      <c r="E37" s="19">
        <f t="shared" si="18"/>
        <v>0</v>
      </c>
      <c r="F37" s="20">
        <v>0</v>
      </c>
      <c r="G37" s="21">
        <v>0</v>
      </c>
      <c r="H37" s="20"/>
      <c r="I37" s="21"/>
      <c r="J37" s="20"/>
      <c r="K37" s="21"/>
      <c r="L37" s="20"/>
      <c r="M37" s="21"/>
      <c r="N37" s="20"/>
      <c r="O37" s="21"/>
      <c r="P37" s="20">
        <f t="shared" si="19"/>
        <v>0</v>
      </c>
      <c r="Q37" s="21">
        <f t="shared" si="20"/>
        <v>0</v>
      </c>
      <c r="R37" s="22">
        <f t="shared" si="21"/>
        <v>0</v>
      </c>
      <c r="S37" s="23">
        <f t="shared" si="22"/>
        <v>0</v>
      </c>
      <c r="T37" s="22">
        <f t="shared" si="23"/>
        <v>0</v>
      </c>
      <c r="U37" s="24">
        <f t="shared" si="24"/>
        <v>0</v>
      </c>
      <c r="V37" s="20">
        <v>0</v>
      </c>
      <c r="W37" s="21" t="s">
        <v>1</v>
      </c>
    </row>
    <row r="38" spans="1:23" ht="12.95" customHeight="1" x14ac:dyDescent="0.25">
      <c r="A38" s="18" t="s">
        <v>61</v>
      </c>
      <c r="B38" s="19">
        <v>15000000</v>
      </c>
      <c r="C38" s="19">
        <v>0</v>
      </c>
      <c r="D38" s="19"/>
      <c r="E38" s="19">
        <f t="shared" si="18"/>
        <v>15000000</v>
      </c>
      <c r="F38" s="20">
        <v>15000000</v>
      </c>
      <c r="G38" s="21">
        <v>7500000</v>
      </c>
      <c r="H38" s="20">
        <v>2944000</v>
      </c>
      <c r="I38" s="21"/>
      <c r="J38" s="20">
        <v>2407000</v>
      </c>
      <c r="K38" s="21">
        <v>1680800</v>
      </c>
      <c r="L38" s="20"/>
      <c r="M38" s="21"/>
      <c r="N38" s="20"/>
      <c r="O38" s="21"/>
      <c r="P38" s="20">
        <f t="shared" si="19"/>
        <v>5351000</v>
      </c>
      <c r="Q38" s="21">
        <f t="shared" si="20"/>
        <v>1680800</v>
      </c>
      <c r="R38" s="22">
        <f t="shared" si="21"/>
        <v>-18.240489130434785</v>
      </c>
      <c r="S38" s="23">
        <f t="shared" si="22"/>
        <v>0</v>
      </c>
      <c r="T38" s="22">
        <f t="shared" si="23"/>
        <v>35.673333333333332</v>
      </c>
      <c r="U38" s="24">
        <f t="shared" si="24"/>
        <v>11.205333333333334</v>
      </c>
      <c r="V38" s="20">
        <v>0</v>
      </c>
      <c r="W38" s="21">
        <v>0</v>
      </c>
    </row>
    <row r="39" spans="1:23" ht="12.95" customHeight="1" x14ac:dyDescent="0.25">
      <c r="A39" s="18" t="s">
        <v>62</v>
      </c>
      <c r="B39" s="19">
        <v>0</v>
      </c>
      <c r="C39" s="19">
        <v>0</v>
      </c>
      <c r="D39" s="19"/>
      <c r="E39" s="19">
        <f t="shared" si="18"/>
        <v>0</v>
      </c>
      <c r="F39" s="20">
        <v>0</v>
      </c>
      <c r="G39" s="21">
        <v>0</v>
      </c>
      <c r="H39" s="20"/>
      <c r="I39" s="21"/>
      <c r="J39" s="20"/>
      <c r="K39" s="21"/>
      <c r="L39" s="20"/>
      <c r="M39" s="21"/>
      <c r="N39" s="20"/>
      <c r="O39" s="21"/>
      <c r="P39" s="20">
        <f t="shared" si="19"/>
        <v>0</v>
      </c>
      <c r="Q39" s="21">
        <f t="shared" si="20"/>
        <v>0</v>
      </c>
      <c r="R39" s="22">
        <f t="shared" si="21"/>
        <v>0</v>
      </c>
      <c r="S39" s="23">
        <f t="shared" si="22"/>
        <v>0</v>
      </c>
      <c r="T39" s="22">
        <f t="shared" si="23"/>
        <v>0</v>
      </c>
      <c r="U39" s="24">
        <f t="shared" si="24"/>
        <v>0</v>
      </c>
      <c r="V39" s="20">
        <v>0</v>
      </c>
      <c r="W39" s="21" t="s">
        <v>1</v>
      </c>
    </row>
    <row r="40" spans="1:23" ht="12.95" customHeight="1" x14ac:dyDescent="0.25">
      <c r="A40" s="25" t="s">
        <v>42</v>
      </c>
      <c r="B40" s="26">
        <f>SUM(B35:B39)</f>
        <v>351196000</v>
      </c>
      <c r="C40" s="26">
        <f>SUM(C35:C39)</f>
        <v>0</v>
      </c>
      <c r="D40" s="26"/>
      <c r="E40" s="26">
        <f t="shared" si="18"/>
        <v>351196000</v>
      </c>
      <c r="F40" s="27">
        <f t="shared" ref="F40:O40" si="25">SUM(F35:F39)</f>
        <v>351196000</v>
      </c>
      <c r="G40" s="28">
        <f t="shared" si="25"/>
        <v>71130000</v>
      </c>
      <c r="H40" s="27">
        <f t="shared" si="25"/>
        <v>4945000</v>
      </c>
      <c r="I40" s="28">
        <f t="shared" si="25"/>
        <v>8069715</v>
      </c>
      <c r="J40" s="27">
        <f t="shared" si="25"/>
        <v>20571000</v>
      </c>
      <c r="K40" s="28">
        <f t="shared" si="25"/>
        <v>27923589</v>
      </c>
      <c r="L40" s="27">
        <f t="shared" si="25"/>
        <v>0</v>
      </c>
      <c r="M40" s="28">
        <f t="shared" si="25"/>
        <v>0</v>
      </c>
      <c r="N40" s="27">
        <f t="shared" si="25"/>
        <v>0</v>
      </c>
      <c r="O40" s="28">
        <f t="shared" si="25"/>
        <v>0</v>
      </c>
      <c r="P40" s="27">
        <f t="shared" si="19"/>
        <v>25516000</v>
      </c>
      <c r="Q40" s="28">
        <f t="shared" si="20"/>
        <v>35993304</v>
      </c>
      <c r="R40" s="29">
        <f t="shared" si="21"/>
        <v>315.9959555106168</v>
      </c>
      <c r="S40" s="30">
        <f t="shared" si="22"/>
        <v>246.0294322661953</v>
      </c>
      <c r="T40" s="29">
        <f>IF((+$E35+$E38) =0,0,(P40   /(+$E35+$E38) )*100)</f>
        <v>13.765199659052902</v>
      </c>
      <c r="U40" s="31">
        <f>IF((+$E35+$E38) =0,0,(Q40   /(+$E35+$E38) )*100)</f>
        <v>19.417424986243432</v>
      </c>
      <c r="V40" s="27">
        <f>SUM(V35:V39)</f>
        <v>0</v>
      </c>
      <c r="W40" s="28">
        <f>SUM(W35:W39)</f>
        <v>0</v>
      </c>
    </row>
    <row r="41" spans="1:23" ht="12.95" customHeight="1" x14ac:dyDescent="0.25">
      <c r="A41" s="11" t="s">
        <v>63</v>
      </c>
      <c r="B41" s="32" t="s">
        <v>1</v>
      </c>
      <c r="C41" s="32"/>
      <c r="D41" s="32"/>
      <c r="E41" s="32"/>
      <c r="F41" s="33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15"/>
      <c r="S41" s="16"/>
      <c r="T41" s="15"/>
      <c r="U41" s="17"/>
      <c r="V41" s="33"/>
      <c r="W41" s="34"/>
    </row>
    <row r="42" spans="1:23" ht="12.95" customHeight="1" x14ac:dyDescent="0.25">
      <c r="A42" s="18" t="s">
        <v>64</v>
      </c>
      <c r="B42" s="19">
        <v>0</v>
      </c>
      <c r="C42" s="19">
        <v>0</v>
      </c>
      <c r="D42" s="19"/>
      <c r="E42" s="19">
        <f t="shared" ref="E42:E53" si="26">$B42      +$C42      +$D42</f>
        <v>0</v>
      </c>
      <c r="F42" s="20">
        <v>0</v>
      </c>
      <c r="G42" s="21">
        <v>0</v>
      </c>
      <c r="H42" s="20"/>
      <c r="I42" s="21"/>
      <c r="J42" s="20"/>
      <c r="K42" s="21"/>
      <c r="L42" s="20"/>
      <c r="M42" s="21"/>
      <c r="N42" s="20"/>
      <c r="O42" s="21"/>
      <c r="P42" s="20">
        <f t="shared" ref="P42:P53" si="27">$H42      +$J42      +$L42      +$N42</f>
        <v>0</v>
      </c>
      <c r="Q42" s="21">
        <f t="shared" ref="Q42:Q53" si="28">$I42      +$K42      +$M42      +$O42</f>
        <v>0</v>
      </c>
      <c r="R42" s="22">
        <f t="shared" ref="R42:R53" si="29">IF(($H42      =0),0,((($J42      -$H42      )/$H42      )*100))</f>
        <v>0</v>
      </c>
      <c r="S42" s="23">
        <f t="shared" ref="S42:S53" si="30">IF(($I42      =0),0,((($K42      -$I42      )/$I42      )*100))</f>
        <v>0</v>
      </c>
      <c r="T42" s="22">
        <f t="shared" ref="T42:T52" si="31">IF(($E42      =0),0,(($P42      /$E42      )*100))</f>
        <v>0</v>
      </c>
      <c r="U42" s="24">
        <f t="shared" ref="U42:U52" si="32">IF(($E42      =0),0,(($Q42      /$E42      )*100))</f>
        <v>0</v>
      </c>
      <c r="V42" s="20">
        <v>0</v>
      </c>
      <c r="W42" s="21" t="s">
        <v>1</v>
      </c>
    </row>
    <row r="43" spans="1:23" ht="12.95" customHeight="1" x14ac:dyDescent="0.25">
      <c r="A43" s="18" t="s">
        <v>65</v>
      </c>
      <c r="B43" s="19">
        <v>106289000</v>
      </c>
      <c r="C43" s="19">
        <v>0</v>
      </c>
      <c r="D43" s="19"/>
      <c r="E43" s="19">
        <f t="shared" si="26"/>
        <v>106289000</v>
      </c>
      <c r="F43" s="20">
        <v>106289000</v>
      </c>
      <c r="G43" s="21">
        <v>21961000</v>
      </c>
      <c r="H43" s="20"/>
      <c r="I43" s="21">
        <v>29768469</v>
      </c>
      <c r="J43" s="20"/>
      <c r="K43" s="21">
        <v>8706773</v>
      </c>
      <c r="L43" s="20"/>
      <c r="M43" s="21"/>
      <c r="N43" s="20"/>
      <c r="O43" s="21"/>
      <c r="P43" s="20">
        <f t="shared" si="27"/>
        <v>0</v>
      </c>
      <c r="Q43" s="21">
        <f t="shared" si="28"/>
        <v>38475242</v>
      </c>
      <c r="R43" s="22">
        <f t="shared" si="29"/>
        <v>0</v>
      </c>
      <c r="S43" s="23">
        <f t="shared" si="30"/>
        <v>-70.751693679644717</v>
      </c>
      <c r="T43" s="22">
        <f t="shared" si="31"/>
        <v>0</v>
      </c>
      <c r="U43" s="24">
        <f t="shared" si="32"/>
        <v>36.198705416364817</v>
      </c>
      <c r="V43" s="20">
        <v>0</v>
      </c>
      <c r="W43" s="21">
        <v>0</v>
      </c>
    </row>
    <row r="44" spans="1:23" ht="12.95" customHeight="1" x14ac:dyDescent="0.25">
      <c r="A44" s="18" t="s">
        <v>66</v>
      </c>
      <c r="B44" s="19">
        <v>49631000</v>
      </c>
      <c r="C44" s="19">
        <v>0</v>
      </c>
      <c r="D44" s="19"/>
      <c r="E44" s="19">
        <f t="shared" si="26"/>
        <v>49631000</v>
      </c>
      <c r="F44" s="20">
        <v>49631000</v>
      </c>
      <c r="G44" s="21">
        <v>0</v>
      </c>
      <c r="H44" s="20"/>
      <c r="I44" s="21"/>
      <c r="J44" s="20"/>
      <c r="K44" s="21"/>
      <c r="L44" s="20"/>
      <c r="M44" s="21"/>
      <c r="N44" s="20"/>
      <c r="O44" s="21"/>
      <c r="P44" s="20">
        <f t="shared" si="27"/>
        <v>0</v>
      </c>
      <c r="Q44" s="21">
        <f t="shared" si="28"/>
        <v>0</v>
      </c>
      <c r="R44" s="22">
        <f t="shared" si="29"/>
        <v>0</v>
      </c>
      <c r="S44" s="23">
        <f t="shared" si="30"/>
        <v>0</v>
      </c>
      <c r="T44" s="22">
        <f t="shared" si="31"/>
        <v>0</v>
      </c>
      <c r="U44" s="24">
        <f t="shared" si="32"/>
        <v>0</v>
      </c>
      <c r="V44" s="20">
        <v>0</v>
      </c>
      <c r="W44" s="21">
        <v>0</v>
      </c>
    </row>
    <row r="45" spans="1:23" ht="12.95" customHeight="1" x14ac:dyDescent="0.25">
      <c r="A45" s="18" t="s">
        <v>67</v>
      </c>
      <c r="B45" s="19">
        <v>0</v>
      </c>
      <c r="C45" s="19">
        <v>0</v>
      </c>
      <c r="D45" s="19"/>
      <c r="E45" s="19">
        <f t="shared" si="26"/>
        <v>0</v>
      </c>
      <c r="F45" s="20">
        <v>0</v>
      </c>
      <c r="G45" s="21">
        <v>0</v>
      </c>
      <c r="H45" s="20"/>
      <c r="I45" s="21"/>
      <c r="J45" s="20"/>
      <c r="K45" s="21"/>
      <c r="L45" s="20"/>
      <c r="M45" s="21"/>
      <c r="N45" s="20"/>
      <c r="O45" s="21"/>
      <c r="P45" s="20">
        <f t="shared" si="27"/>
        <v>0</v>
      </c>
      <c r="Q45" s="21">
        <f t="shared" si="28"/>
        <v>0</v>
      </c>
      <c r="R45" s="22">
        <f t="shared" si="29"/>
        <v>0</v>
      </c>
      <c r="S45" s="23">
        <f t="shared" si="30"/>
        <v>0</v>
      </c>
      <c r="T45" s="22">
        <f t="shared" si="31"/>
        <v>0</v>
      </c>
      <c r="U45" s="24">
        <f t="shared" si="32"/>
        <v>0</v>
      </c>
      <c r="V45" s="20">
        <v>0</v>
      </c>
      <c r="W45" s="21" t="s">
        <v>1</v>
      </c>
    </row>
    <row r="46" spans="1:23" ht="12.95" customHeight="1" x14ac:dyDescent="0.25">
      <c r="A46" s="18" t="s">
        <v>68</v>
      </c>
      <c r="B46" s="19">
        <v>0</v>
      </c>
      <c r="C46" s="19">
        <v>0</v>
      </c>
      <c r="D46" s="19"/>
      <c r="E46" s="19">
        <f t="shared" si="26"/>
        <v>0</v>
      </c>
      <c r="F46" s="20">
        <v>0</v>
      </c>
      <c r="G46" s="21">
        <v>0</v>
      </c>
      <c r="H46" s="20"/>
      <c r="I46" s="21"/>
      <c r="J46" s="20"/>
      <c r="K46" s="21"/>
      <c r="L46" s="20"/>
      <c r="M46" s="21"/>
      <c r="N46" s="20"/>
      <c r="O46" s="21"/>
      <c r="P46" s="20">
        <f t="shared" si="27"/>
        <v>0</v>
      </c>
      <c r="Q46" s="21">
        <f t="shared" si="28"/>
        <v>0</v>
      </c>
      <c r="R46" s="22">
        <f t="shared" si="29"/>
        <v>0</v>
      </c>
      <c r="S46" s="23">
        <f t="shared" si="30"/>
        <v>0</v>
      </c>
      <c r="T46" s="22">
        <f t="shared" si="31"/>
        <v>0</v>
      </c>
      <c r="U46" s="24">
        <f t="shared" si="32"/>
        <v>0</v>
      </c>
      <c r="V46" s="20">
        <v>0</v>
      </c>
      <c r="W46" s="21" t="s">
        <v>1</v>
      </c>
    </row>
    <row r="47" spans="1:23" ht="12.95" hidden="1" customHeight="1" x14ac:dyDescent="0.25">
      <c r="A47" s="18" t="s">
        <v>69</v>
      </c>
      <c r="B47" s="19">
        <v>0</v>
      </c>
      <c r="C47" s="19">
        <v>0</v>
      </c>
      <c r="D47" s="19"/>
      <c r="E47" s="19">
        <f t="shared" si="26"/>
        <v>0</v>
      </c>
      <c r="F47" s="20">
        <v>0</v>
      </c>
      <c r="G47" s="21">
        <v>0</v>
      </c>
      <c r="H47" s="20"/>
      <c r="I47" s="21"/>
      <c r="J47" s="20"/>
      <c r="K47" s="21"/>
      <c r="L47" s="20"/>
      <c r="M47" s="21"/>
      <c r="N47" s="20"/>
      <c r="O47" s="21"/>
      <c r="P47" s="20">
        <f t="shared" si="27"/>
        <v>0</v>
      </c>
      <c r="Q47" s="21">
        <f t="shared" si="28"/>
        <v>0</v>
      </c>
      <c r="R47" s="22">
        <f t="shared" si="29"/>
        <v>0</v>
      </c>
      <c r="S47" s="23">
        <f t="shared" si="30"/>
        <v>0</v>
      </c>
      <c r="T47" s="22">
        <f t="shared" si="31"/>
        <v>0</v>
      </c>
      <c r="U47" s="24">
        <f t="shared" si="32"/>
        <v>0</v>
      </c>
      <c r="V47" s="20">
        <v>0</v>
      </c>
      <c r="W47" s="21" t="s">
        <v>1</v>
      </c>
    </row>
    <row r="48" spans="1:23" ht="12.95" customHeight="1" x14ac:dyDescent="0.25">
      <c r="A48" s="18" t="s">
        <v>70</v>
      </c>
      <c r="B48" s="19">
        <v>0</v>
      </c>
      <c r="C48" s="19">
        <v>0</v>
      </c>
      <c r="D48" s="19"/>
      <c r="E48" s="19">
        <f t="shared" si="26"/>
        <v>0</v>
      </c>
      <c r="F48" s="20">
        <v>0</v>
      </c>
      <c r="G48" s="21">
        <v>0</v>
      </c>
      <c r="H48" s="20"/>
      <c r="I48" s="21"/>
      <c r="J48" s="20"/>
      <c r="K48" s="21"/>
      <c r="L48" s="20"/>
      <c r="M48" s="21"/>
      <c r="N48" s="20"/>
      <c r="O48" s="21"/>
      <c r="P48" s="20">
        <f t="shared" si="27"/>
        <v>0</v>
      </c>
      <c r="Q48" s="21">
        <f t="shared" si="28"/>
        <v>0</v>
      </c>
      <c r="R48" s="22">
        <f t="shared" si="29"/>
        <v>0</v>
      </c>
      <c r="S48" s="23">
        <f t="shared" si="30"/>
        <v>0</v>
      </c>
      <c r="T48" s="22">
        <f t="shared" si="31"/>
        <v>0</v>
      </c>
      <c r="U48" s="24">
        <f t="shared" si="32"/>
        <v>0</v>
      </c>
      <c r="V48" s="20">
        <v>0</v>
      </c>
      <c r="W48" s="21" t="s">
        <v>1</v>
      </c>
    </row>
    <row r="49" spans="1:23" ht="12.95" customHeight="1" x14ac:dyDescent="0.25">
      <c r="A49" s="18" t="s">
        <v>71</v>
      </c>
      <c r="B49" s="19">
        <v>0</v>
      </c>
      <c r="C49" s="19">
        <v>0</v>
      </c>
      <c r="D49" s="19"/>
      <c r="E49" s="19">
        <f t="shared" si="26"/>
        <v>0</v>
      </c>
      <c r="F49" s="20">
        <v>0</v>
      </c>
      <c r="G49" s="21">
        <v>0</v>
      </c>
      <c r="H49" s="20"/>
      <c r="I49" s="21"/>
      <c r="J49" s="20"/>
      <c r="K49" s="21"/>
      <c r="L49" s="20"/>
      <c r="M49" s="21"/>
      <c r="N49" s="20"/>
      <c r="O49" s="21"/>
      <c r="P49" s="20">
        <f t="shared" si="27"/>
        <v>0</v>
      </c>
      <c r="Q49" s="21">
        <f t="shared" si="28"/>
        <v>0</v>
      </c>
      <c r="R49" s="22">
        <f t="shared" si="29"/>
        <v>0</v>
      </c>
      <c r="S49" s="23">
        <f t="shared" si="30"/>
        <v>0</v>
      </c>
      <c r="T49" s="22">
        <f t="shared" si="31"/>
        <v>0</v>
      </c>
      <c r="U49" s="24">
        <f t="shared" si="32"/>
        <v>0</v>
      </c>
      <c r="V49" s="20">
        <v>0</v>
      </c>
      <c r="W49" s="21" t="s">
        <v>1</v>
      </c>
    </row>
    <row r="50" spans="1:23" ht="12.95" customHeight="1" x14ac:dyDescent="0.25">
      <c r="A50" s="18" t="s">
        <v>72</v>
      </c>
      <c r="B50" s="19">
        <v>0</v>
      </c>
      <c r="C50" s="19">
        <v>0</v>
      </c>
      <c r="D50" s="19"/>
      <c r="E50" s="19">
        <f t="shared" si="26"/>
        <v>0</v>
      </c>
      <c r="F50" s="20">
        <v>0</v>
      </c>
      <c r="G50" s="21">
        <v>0</v>
      </c>
      <c r="H50" s="20"/>
      <c r="I50" s="21"/>
      <c r="J50" s="20"/>
      <c r="K50" s="21"/>
      <c r="L50" s="20"/>
      <c r="M50" s="21"/>
      <c r="N50" s="20"/>
      <c r="O50" s="21"/>
      <c r="P50" s="20">
        <f t="shared" si="27"/>
        <v>0</v>
      </c>
      <c r="Q50" s="21">
        <f t="shared" si="28"/>
        <v>0</v>
      </c>
      <c r="R50" s="22">
        <f t="shared" si="29"/>
        <v>0</v>
      </c>
      <c r="S50" s="23">
        <f t="shared" si="30"/>
        <v>0</v>
      </c>
      <c r="T50" s="22">
        <f t="shared" si="31"/>
        <v>0</v>
      </c>
      <c r="U50" s="24">
        <f t="shared" si="32"/>
        <v>0</v>
      </c>
      <c r="V50" s="20">
        <v>0</v>
      </c>
      <c r="W50" s="21" t="s">
        <v>1</v>
      </c>
    </row>
    <row r="51" spans="1:23" ht="12.95" customHeight="1" x14ac:dyDescent="0.25">
      <c r="A51" s="18" t="s">
        <v>73</v>
      </c>
      <c r="B51" s="19">
        <v>284138000</v>
      </c>
      <c r="C51" s="19">
        <v>0</v>
      </c>
      <c r="D51" s="19"/>
      <c r="E51" s="19">
        <f t="shared" si="26"/>
        <v>284138000</v>
      </c>
      <c r="F51" s="20">
        <v>284138000</v>
      </c>
      <c r="G51" s="21">
        <v>203629000</v>
      </c>
      <c r="H51" s="20">
        <v>24690000</v>
      </c>
      <c r="I51" s="21">
        <v>18301002</v>
      </c>
      <c r="J51" s="20">
        <v>46975000</v>
      </c>
      <c r="K51" s="21">
        <v>22761585</v>
      </c>
      <c r="L51" s="20"/>
      <c r="M51" s="21"/>
      <c r="N51" s="20"/>
      <c r="O51" s="21"/>
      <c r="P51" s="20">
        <f t="shared" si="27"/>
        <v>71665000</v>
      </c>
      <c r="Q51" s="21">
        <f t="shared" si="28"/>
        <v>41062587</v>
      </c>
      <c r="R51" s="22">
        <f t="shared" si="29"/>
        <v>90.259214256784119</v>
      </c>
      <c r="S51" s="23">
        <f t="shared" si="30"/>
        <v>24.373435946294091</v>
      </c>
      <c r="T51" s="22">
        <f t="shared" si="31"/>
        <v>25.221899217985627</v>
      </c>
      <c r="U51" s="24">
        <f t="shared" si="32"/>
        <v>14.451635120962351</v>
      </c>
      <c r="V51" s="20">
        <v>0</v>
      </c>
      <c r="W51" s="21">
        <v>0</v>
      </c>
    </row>
    <row r="52" spans="1:23" ht="12.95" customHeight="1" x14ac:dyDescent="0.25">
      <c r="A52" s="18" t="s">
        <v>74</v>
      </c>
      <c r="B52" s="19">
        <v>0</v>
      </c>
      <c r="C52" s="19">
        <v>0</v>
      </c>
      <c r="D52" s="19"/>
      <c r="E52" s="19">
        <f t="shared" si="26"/>
        <v>0</v>
      </c>
      <c r="F52" s="20">
        <v>0</v>
      </c>
      <c r="G52" s="21">
        <v>0</v>
      </c>
      <c r="H52" s="20"/>
      <c r="I52" s="21"/>
      <c r="J52" s="20"/>
      <c r="K52" s="21"/>
      <c r="L52" s="20"/>
      <c r="M52" s="21"/>
      <c r="N52" s="20"/>
      <c r="O52" s="21"/>
      <c r="P52" s="20">
        <f t="shared" si="27"/>
        <v>0</v>
      </c>
      <c r="Q52" s="21">
        <f t="shared" si="28"/>
        <v>0</v>
      </c>
      <c r="R52" s="22">
        <f t="shared" si="29"/>
        <v>0</v>
      </c>
      <c r="S52" s="23">
        <f t="shared" si="30"/>
        <v>0</v>
      </c>
      <c r="T52" s="22">
        <f t="shared" si="31"/>
        <v>0</v>
      </c>
      <c r="U52" s="24">
        <f t="shared" si="32"/>
        <v>0</v>
      </c>
      <c r="V52" s="20">
        <v>0</v>
      </c>
      <c r="W52" s="21">
        <v>0</v>
      </c>
    </row>
    <row r="53" spans="1:23" ht="12.95" customHeight="1" x14ac:dyDescent="0.25">
      <c r="A53" s="25" t="s">
        <v>42</v>
      </c>
      <c r="B53" s="26">
        <f>SUM(B42:B52)</f>
        <v>440058000</v>
      </c>
      <c r="C53" s="26">
        <f>SUM(C42:C52)</f>
        <v>0</v>
      </c>
      <c r="D53" s="26"/>
      <c r="E53" s="26">
        <f t="shared" si="26"/>
        <v>440058000</v>
      </c>
      <c r="F53" s="27">
        <f t="shared" ref="F53:O53" si="33">SUM(F42:F52)</f>
        <v>440058000</v>
      </c>
      <c r="G53" s="28">
        <f t="shared" si="33"/>
        <v>225590000</v>
      </c>
      <c r="H53" s="27">
        <f t="shared" si="33"/>
        <v>24690000</v>
      </c>
      <c r="I53" s="28">
        <f t="shared" si="33"/>
        <v>48069471</v>
      </c>
      <c r="J53" s="27">
        <f t="shared" si="33"/>
        <v>46975000</v>
      </c>
      <c r="K53" s="28">
        <f t="shared" si="33"/>
        <v>31468358</v>
      </c>
      <c r="L53" s="27">
        <f t="shared" si="33"/>
        <v>0</v>
      </c>
      <c r="M53" s="28">
        <f t="shared" si="33"/>
        <v>0</v>
      </c>
      <c r="N53" s="27">
        <f t="shared" si="33"/>
        <v>0</v>
      </c>
      <c r="O53" s="28">
        <f t="shared" si="33"/>
        <v>0</v>
      </c>
      <c r="P53" s="27">
        <f t="shared" si="27"/>
        <v>71665000</v>
      </c>
      <c r="Q53" s="28">
        <f t="shared" si="28"/>
        <v>79537829</v>
      </c>
      <c r="R53" s="29">
        <f t="shared" si="29"/>
        <v>90.259214256784119</v>
      </c>
      <c r="S53" s="30">
        <f t="shared" si="30"/>
        <v>-34.535668179081895</v>
      </c>
      <c r="T53" s="29">
        <f>IF((+$E43+$E45+$E47+$E48+$E51) =0,0,(P53   /(+$E43+$E45+$E47+$E48+$E51) )*100)</f>
        <v>18.355544058172207</v>
      </c>
      <c r="U53" s="31">
        <f>IF((+$E43+$E45+$E47+$E48+$E51) =0,0,(Q53   /(+$E43+$E45+$E47+$E48+$E51) )*100)</f>
        <v>20.372010388625785</v>
      </c>
      <c r="V53" s="27">
        <f>SUM(V42:V52)</f>
        <v>0</v>
      </c>
      <c r="W53" s="28">
        <f>SUM(W42:W52)</f>
        <v>0</v>
      </c>
    </row>
    <row r="54" spans="1:23" ht="12.95" customHeight="1" x14ac:dyDescent="0.25">
      <c r="A54" s="11" t="s">
        <v>75</v>
      </c>
      <c r="B54" s="32" t="s">
        <v>1</v>
      </c>
      <c r="C54" s="32"/>
      <c r="D54" s="32"/>
      <c r="E54" s="32"/>
      <c r="F54" s="33"/>
      <c r="G54" s="34"/>
      <c r="H54" s="33"/>
      <c r="I54" s="34"/>
      <c r="J54" s="33"/>
      <c r="K54" s="34"/>
      <c r="L54" s="33"/>
      <c r="M54" s="34"/>
      <c r="N54" s="33"/>
      <c r="O54" s="34"/>
      <c r="P54" s="33"/>
      <c r="Q54" s="34"/>
      <c r="R54" s="15"/>
      <c r="S54" s="16"/>
      <c r="T54" s="15"/>
      <c r="U54" s="17"/>
      <c r="V54" s="33"/>
      <c r="W54" s="34"/>
    </row>
    <row r="55" spans="1:23" ht="12.95" customHeight="1" x14ac:dyDescent="0.25">
      <c r="A55" s="35" t="s">
        <v>76</v>
      </c>
      <c r="B55" s="19">
        <v>0</v>
      </c>
      <c r="C55" s="19">
        <v>0</v>
      </c>
      <c r="D55" s="19"/>
      <c r="E55" s="19">
        <f>$B55      +$C55      +$D55</f>
        <v>0</v>
      </c>
      <c r="F55" s="20">
        <v>0</v>
      </c>
      <c r="G55" s="21">
        <v>0</v>
      </c>
      <c r="H55" s="20"/>
      <c r="I55" s="21"/>
      <c r="J55" s="20"/>
      <c r="K55" s="21"/>
      <c r="L55" s="20"/>
      <c r="M55" s="21"/>
      <c r="N55" s="20"/>
      <c r="O55" s="21"/>
      <c r="P55" s="20">
        <f>$H55      +$J55      +$L55      +$N55</f>
        <v>0</v>
      </c>
      <c r="Q55" s="21">
        <f>$I55      +$K55      +$M55      +$O55</f>
        <v>0</v>
      </c>
      <c r="R55" s="22">
        <f>IF(($H55      =0),0,((($J55      -$H55      )/$H55      )*100))</f>
        <v>0</v>
      </c>
      <c r="S55" s="23">
        <f>IF(($I55      =0),0,((($K55      -$I55      )/$I55      )*100))</f>
        <v>0</v>
      </c>
      <c r="T55" s="22">
        <f>IF(($E55      =0),0,(($P55      /$E55      )*100))</f>
        <v>0</v>
      </c>
      <c r="U55" s="24">
        <f>IF(($E55      =0),0,(($Q55      /$E55      )*100))</f>
        <v>0</v>
      </c>
      <c r="V55" s="20">
        <v>0</v>
      </c>
      <c r="W55" s="21" t="s">
        <v>1</v>
      </c>
    </row>
    <row r="56" spans="1:23" ht="12.95" customHeight="1" x14ac:dyDescent="0.25">
      <c r="A56" s="35" t="s">
        <v>77</v>
      </c>
      <c r="B56" s="19">
        <v>0</v>
      </c>
      <c r="C56" s="19">
        <v>0</v>
      </c>
      <c r="D56" s="19"/>
      <c r="E56" s="19">
        <f>$B56      +$C56      +$D56</f>
        <v>0</v>
      </c>
      <c r="F56" s="20">
        <v>0</v>
      </c>
      <c r="G56" s="21">
        <v>0</v>
      </c>
      <c r="H56" s="20"/>
      <c r="I56" s="21"/>
      <c r="J56" s="20"/>
      <c r="K56" s="21"/>
      <c r="L56" s="20"/>
      <c r="M56" s="21"/>
      <c r="N56" s="20"/>
      <c r="O56" s="21"/>
      <c r="P56" s="20">
        <f>$H56      +$J56      +$L56      +$N56</f>
        <v>0</v>
      </c>
      <c r="Q56" s="21">
        <f>$I56      +$K56      +$M56      +$O56</f>
        <v>0</v>
      </c>
      <c r="R56" s="22">
        <f>IF(($H56      =0),0,((($J56      -$H56      )/$H56      )*100))</f>
        <v>0</v>
      </c>
      <c r="S56" s="23">
        <f>IF(($I56      =0),0,((($K56      -$I56      )/$I56      )*100))</f>
        <v>0</v>
      </c>
      <c r="T56" s="22">
        <f>IF(($E56      =0),0,(($P56      /$E56      )*100))</f>
        <v>0</v>
      </c>
      <c r="U56" s="24">
        <f>IF(($E56      =0),0,(($Q56      /$E56      )*100))</f>
        <v>0</v>
      </c>
      <c r="V56" s="20">
        <v>0</v>
      </c>
      <c r="W56" s="21" t="s">
        <v>1</v>
      </c>
    </row>
    <row r="57" spans="1:23" ht="12.95" hidden="1" customHeight="1" x14ac:dyDescent="0.25">
      <c r="A57" s="35" t="s">
        <v>78</v>
      </c>
      <c r="B57" s="19">
        <v>0</v>
      </c>
      <c r="C57" s="19">
        <v>0</v>
      </c>
      <c r="D57" s="19"/>
      <c r="E57" s="19">
        <f>$B57      +$C57      +$D57</f>
        <v>0</v>
      </c>
      <c r="F57" s="20">
        <v>0</v>
      </c>
      <c r="G57" s="21">
        <v>0</v>
      </c>
      <c r="H57" s="20"/>
      <c r="I57" s="21"/>
      <c r="J57" s="20"/>
      <c r="K57" s="21"/>
      <c r="L57" s="20"/>
      <c r="M57" s="21"/>
      <c r="N57" s="20"/>
      <c r="O57" s="21"/>
      <c r="P57" s="20">
        <f>$H57      +$J57      +$L57      +$N57</f>
        <v>0</v>
      </c>
      <c r="Q57" s="21">
        <f>$I57      +$K57      +$M57      +$O57</f>
        <v>0</v>
      </c>
      <c r="R57" s="22">
        <f>IF(($H57      =0),0,((($J57      -$H57      )/$H57      )*100))</f>
        <v>0</v>
      </c>
      <c r="S57" s="23">
        <f>IF(($I57      =0),0,((($K57      -$I57      )/$I57      )*100))</f>
        <v>0</v>
      </c>
      <c r="T57" s="22">
        <f>IF(($E57      =0),0,(($P57      /$E57      )*100))</f>
        <v>0</v>
      </c>
      <c r="U57" s="24">
        <f>IF(($E57      =0),0,(($Q57      /$E57      )*100))</f>
        <v>0</v>
      </c>
      <c r="V57" s="20">
        <v>0</v>
      </c>
      <c r="W57" s="21" t="s">
        <v>1</v>
      </c>
    </row>
    <row r="58" spans="1:23" ht="12.95" hidden="1" customHeight="1" x14ac:dyDescent="0.25">
      <c r="A58" s="18" t="s">
        <v>79</v>
      </c>
      <c r="B58" s="19">
        <v>0</v>
      </c>
      <c r="C58" s="19">
        <v>0</v>
      </c>
      <c r="D58" s="19"/>
      <c r="E58" s="19">
        <f>$B58      +$C58      +$D58</f>
        <v>0</v>
      </c>
      <c r="F58" s="20">
        <v>0</v>
      </c>
      <c r="G58" s="21">
        <v>0</v>
      </c>
      <c r="H58" s="20"/>
      <c r="I58" s="21"/>
      <c r="J58" s="20"/>
      <c r="K58" s="21"/>
      <c r="L58" s="20"/>
      <c r="M58" s="21"/>
      <c r="N58" s="20"/>
      <c r="O58" s="21"/>
      <c r="P58" s="20">
        <f>$H58      +$J58      +$L58      +$N58</f>
        <v>0</v>
      </c>
      <c r="Q58" s="21">
        <f>$I58      +$K58      +$M58      +$O58</f>
        <v>0</v>
      </c>
      <c r="R58" s="22">
        <f>IF(($H58      =0),0,((($J58      -$H58      )/$H58      )*100))</f>
        <v>0</v>
      </c>
      <c r="S58" s="23">
        <f>IF(($I58      =0),0,((($K58      -$I58      )/$I58      )*100))</f>
        <v>0</v>
      </c>
      <c r="T58" s="22">
        <f>IF(($E58      =0),0,(($P58      /$E58      )*100))</f>
        <v>0</v>
      </c>
      <c r="U58" s="24">
        <f>IF(($E58      =0),0,(($Q58      /$E58      )*100))</f>
        <v>0</v>
      </c>
      <c r="V58" s="20">
        <v>0</v>
      </c>
      <c r="W58" s="21" t="s">
        <v>1</v>
      </c>
    </row>
    <row r="59" spans="1:23" ht="12.95" customHeight="1" x14ac:dyDescent="0.25">
      <c r="A59" s="36" t="s">
        <v>42</v>
      </c>
      <c r="B59" s="37">
        <f>SUM(B55:B58)</f>
        <v>0</v>
      </c>
      <c r="C59" s="37">
        <f>SUM(C55:C58)</f>
        <v>0</v>
      </c>
      <c r="D59" s="37"/>
      <c r="E59" s="37">
        <f>$B59      +$C59      +$D59</f>
        <v>0</v>
      </c>
      <c r="F59" s="38">
        <f t="shared" ref="F59:O59" si="34">SUM(F55:F58)</f>
        <v>0</v>
      </c>
      <c r="G59" s="39">
        <f t="shared" si="34"/>
        <v>0</v>
      </c>
      <c r="H59" s="38">
        <f t="shared" si="34"/>
        <v>0</v>
      </c>
      <c r="I59" s="39">
        <f t="shared" si="34"/>
        <v>0</v>
      </c>
      <c r="J59" s="38">
        <f t="shared" si="34"/>
        <v>0</v>
      </c>
      <c r="K59" s="39">
        <f t="shared" si="34"/>
        <v>0</v>
      </c>
      <c r="L59" s="38">
        <f t="shared" si="34"/>
        <v>0</v>
      </c>
      <c r="M59" s="39">
        <f t="shared" si="34"/>
        <v>0</v>
      </c>
      <c r="N59" s="38">
        <f t="shared" si="34"/>
        <v>0</v>
      </c>
      <c r="O59" s="39">
        <f t="shared" si="34"/>
        <v>0</v>
      </c>
      <c r="P59" s="38">
        <f>$H59      +$J59      +$L59      +$N59</f>
        <v>0</v>
      </c>
      <c r="Q59" s="39">
        <f>$I59      +$K59      +$M59      +$O59</f>
        <v>0</v>
      </c>
      <c r="R59" s="40">
        <f>IF(($H59      =0),0,((($J59      -$H59      )/$H59      )*100))</f>
        <v>0</v>
      </c>
      <c r="S59" s="41">
        <f>IF(($I59      =0),0,((($K59      -$I59      )/$I59      )*100))</f>
        <v>0</v>
      </c>
      <c r="T59" s="40">
        <f>IF($E59   =0,0,($P59   /$E59   )*100)</f>
        <v>0</v>
      </c>
      <c r="U59" s="42">
        <f>IF($E59   =0,0,($Q59   /$E59   )*100)</f>
        <v>0</v>
      </c>
      <c r="V59" s="38">
        <f>SUM(V55:V58)</f>
        <v>0</v>
      </c>
      <c r="W59" s="39" t="s">
        <v>1</v>
      </c>
    </row>
    <row r="60" spans="1:23" ht="12.95" customHeight="1" x14ac:dyDescent="0.25">
      <c r="A60" s="11" t="s">
        <v>80</v>
      </c>
      <c r="B60" s="32" t="s">
        <v>1</v>
      </c>
      <c r="C60" s="32"/>
      <c r="D60" s="32"/>
      <c r="E60" s="32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15"/>
      <c r="S60" s="16"/>
      <c r="T60" s="15"/>
      <c r="U60" s="17"/>
      <c r="V60" s="33"/>
      <c r="W60" s="34"/>
    </row>
    <row r="61" spans="1:23" ht="12.95" customHeight="1" x14ac:dyDescent="0.25">
      <c r="A61" s="18" t="s">
        <v>81</v>
      </c>
      <c r="B61" s="19">
        <v>0</v>
      </c>
      <c r="C61" s="19">
        <v>0</v>
      </c>
      <c r="D61" s="19"/>
      <c r="E61" s="19">
        <f t="shared" ref="E61:E67" si="35">$B61      +$C61      +$D61</f>
        <v>0</v>
      </c>
      <c r="F61" s="20">
        <v>0</v>
      </c>
      <c r="G61" s="21">
        <v>0</v>
      </c>
      <c r="H61" s="20"/>
      <c r="I61" s="21"/>
      <c r="J61" s="20"/>
      <c r="K61" s="21"/>
      <c r="L61" s="20"/>
      <c r="M61" s="21"/>
      <c r="N61" s="20"/>
      <c r="O61" s="21"/>
      <c r="P61" s="20">
        <f t="shared" ref="P61:P67" si="36">$H61      +$J61      +$L61      +$N61</f>
        <v>0</v>
      </c>
      <c r="Q61" s="21">
        <f t="shared" ref="Q61:Q67" si="37">$I61      +$K61      +$M61      +$O61</f>
        <v>0</v>
      </c>
      <c r="R61" s="22">
        <f t="shared" ref="R61:R67" si="38">IF(($H61      =0),0,((($J61      -$H61      )/$H61      )*100))</f>
        <v>0</v>
      </c>
      <c r="S61" s="23">
        <f t="shared" ref="S61:S67" si="39">IF(($I61      =0),0,((($K61      -$I61      )/$I61      )*100))</f>
        <v>0</v>
      </c>
      <c r="T61" s="22">
        <f t="shared" ref="T61:T65" si="40">IF(($E61      =0),0,(($P61      /$E61      )*100))</f>
        <v>0</v>
      </c>
      <c r="U61" s="24">
        <f t="shared" ref="U61:U65" si="41">IF(($E61      =0),0,(($Q61      /$E61      )*100))</f>
        <v>0</v>
      </c>
      <c r="V61" s="20">
        <v>0</v>
      </c>
      <c r="W61" s="21" t="s">
        <v>1</v>
      </c>
    </row>
    <row r="62" spans="1:23" ht="12.95" customHeight="1" x14ac:dyDescent="0.25">
      <c r="A62" s="18" t="s">
        <v>82</v>
      </c>
      <c r="B62" s="19">
        <v>0</v>
      </c>
      <c r="C62" s="19">
        <v>0</v>
      </c>
      <c r="D62" s="19"/>
      <c r="E62" s="19">
        <f t="shared" si="35"/>
        <v>0</v>
      </c>
      <c r="F62" s="20">
        <v>0</v>
      </c>
      <c r="G62" s="21">
        <v>0</v>
      </c>
      <c r="H62" s="20"/>
      <c r="I62" s="21"/>
      <c r="J62" s="20"/>
      <c r="K62" s="21"/>
      <c r="L62" s="20"/>
      <c r="M62" s="21"/>
      <c r="N62" s="20"/>
      <c r="O62" s="21"/>
      <c r="P62" s="20">
        <f t="shared" si="36"/>
        <v>0</v>
      </c>
      <c r="Q62" s="21">
        <f t="shared" si="37"/>
        <v>0</v>
      </c>
      <c r="R62" s="22">
        <f t="shared" si="38"/>
        <v>0</v>
      </c>
      <c r="S62" s="23">
        <f t="shared" si="39"/>
        <v>0</v>
      </c>
      <c r="T62" s="22">
        <f t="shared" si="40"/>
        <v>0</v>
      </c>
      <c r="U62" s="24">
        <f t="shared" si="41"/>
        <v>0</v>
      </c>
      <c r="V62" s="20">
        <v>0</v>
      </c>
      <c r="W62" s="21" t="s">
        <v>1</v>
      </c>
    </row>
    <row r="63" spans="1:23" ht="12.95" customHeight="1" x14ac:dyDescent="0.25">
      <c r="A63" s="18" t="s">
        <v>83</v>
      </c>
      <c r="B63" s="19">
        <v>0</v>
      </c>
      <c r="C63" s="19">
        <v>0</v>
      </c>
      <c r="D63" s="19"/>
      <c r="E63" s="19">
        <f t="shared" si="35"/>
        <v>0</v>
      </c>
      <c r="F63" s="20">
        <v>0</v>
      </c>
      <c r="G63" s="21">
        <v>0</v>
      </c>
      <c r="H63" s="20"/>
      <c r="I63" s="21"/>
      <c r="J63" s="20"/>
      <c r="K63" s="21"/>
      <c r="L63" s="20"/>
      <c r="M63" s="21"/>
      <c r="N63" s="20"/>
      <c r="O63" s="21"/>
      <c r="P63" s="20">
        <f t="shared" si="36"/>
        <v>0</v>
      </c>
      <c r="Q63" s="21">
        <f t="shared" si="37"/>
        <v>0</v>
      </c>
      <c r="R63" s="22">
        <f t="shared" si="38"/>
        <v>0</v>
      </c>
      <c r="S63" s="23">
        <f t="shared" si="39"/>
        <v>0</v>
      </c>
      <c r="T63" s="22">
        <f t="shared" si="40"/>
        <v>0</v>
      </c>
      <c r="U63" s="24">
        <f t="shared" si="41"/>
        <v>0</v>
      </c>
      <c r="V63" s="20">
        <v>0</v>
      </c>
      <c r="W63" s="21" t="s">
        <v>1</v>
      </c>
    </row>
    <row r="64" spans="1:23" ht="12.95" customHeight="1" x14ac:dyDescent="0.25">
      <c r="A64" s="18" t="s">
        <v>84</v>
      </c>
      <c r="B64" s="19">
        <v>0</v>
      </c>
      <c r="C64" s="19">
        <v>0</v>
      </c>
      <c r="D64" s="19"/>
      <c r="E64" s="19">
        <f t="shared" si="35"/>
        <v>0</v>
      </c>
      <c r="F64" s="20">
        <v>0</v>
      </c>
      <c r="G64" s="21">
        <v>0</v>
      </c>
      <c r="H64" s="20"/>
      <c r="I64" s="21"/>
      <c r="J64" s="20"/>
      <c r="K64" s="21"/>
      <c r="L64" s="20"/>
      <c r="M64" s="21"/>
      <c r="N64" s="20"/>
      <c r="O64" s="21"/>
      <c r="P64" s="20">
        <f t="shared" si="36"/>
        <v>0</v>
      </c>
      <c r="Q64" s="21">
        <f t="shared" si="37"/>
        <v>0</v>
      </c>
      <c r="R64" s="22">
        <f t="shared" si="38"/>
        <v>0</v>
      </c>
      <c r="S64" s="23">
        <f t="shared" si="39"/>
        <v>0</v>
      </c>
      <c r="T64" s="22">
        <f t="shared" si="40"/>
        <v>0</v>
      </c>
      <c r="U64" s="24">
        <f t="shared" si="41"/>
        <v>0</v>
      </c>
      <c r="V64" s="20">
        <v>0</v>
      </c>
      <c r="W64" s="21">
        <v>0</v>
      </c>
    </row>
    <row r="65" spans="1:23" ht="12.95" customHeight="1" x14ac:dyDescent="0.25">
      <c r="A65" s="18" t="s">
        <v>85</v>
      </c>
      <c r="B65" s="19">
        <v>0</v>
      </c>
      <c r="C65" s="19">
        <v>0</v>
      </c>
      <c r="D65" s="19"/>
      <c r="E65" s="19">
        <f t="shared" si="35"/>
        <v>0</v>
      </c>
      <c r="F65" s="20">
        <v>0</v>
      </c>
      <c r="G65" s="21">
        <v>0</v>
      </c>
      <c r="H65" s="20"/>
      <c r="I65" s="21"/>
      <c r="J65" s="20"/>
      <c r="K65" s="21"/>
      <c r="L65" s="20"/>
      <c r="M65" s="21"/>
      <c r="N65" s="20"/>
      <c r="O65" s="21"/>
      <c r="P65" s="20">
        <f t="shared" si="36"/>
        <v>0</v>
      </c>
      <c r="Q65" s="21">
        <f t="shared" si="37"/>
        <v>0</v>
      </c>
      <c r="R65" s="22">
        <f t="shared" si="38"/>
        <v>0</v>
      </c>
      <c r="S65" s="23">
        <f t="shared" si="39"/>
        <v>0</v>
      </c>
      <c r="T65" s="22">
        <f t="shared" si="40"/>
        <v>0</v>
      </c>
      <c r="U65" s="24">
        <f t="shared" si="41"/>
        <v>0</v>
      </c>
      <c r="V65" s="20">
        <v>0</v>
      </c>
      <c r="W65" s="21">
        <v>0</v>
      </c>
    </row>
    <row r="66" spans="1:23" ht="12.95" customHeight="1" x14ac:dyDescent="0.25">
      <c r="A66" s="25" t="s">
        <v>42</v>
      </c>
      <c r="B66" s="26">
        <f>SUM(B61:B65)</f>
        <v>0</v>
      </c>
      <c r="C66" s="26">
        <f>SUM(C61:C65)</f>
        <v>0</v>
      </c>
      <c r="D66" s="26"/>
      <c r="E66" s="26">
        <f t="shared" si="35"/>
        <v>0</v>
      </c>
      <c r="F66" s="27">
        <f t="shared" ref="F66:O66" si="42">SUM(F61:F65)</f>
        <v>0</v>
      </c>
      <c r="G66" s="28">
        <f t="shared" si="42"/>
        <v>0</v>
      </c>
      <c r="H66" s="27">
        <f t="shared" si="42"/>
        <v>0</v>
      </c>
      <c r="I66" s="28">
        <f t="shared" si="42"/>
        <v>0</v>
      </c>
      <c r="J66" s="27">
        <f t="shared" si="42"/>
        <v>0</v>
      </c>
      <c r="K66" s="28">
        <f t="shared" si="42"/>
        <v>0</v>
      </c>
      <c r="L66" s="27">
        <f t="shared" si="42"/>
        <v>0</v>
      </c>
      <c r="M66" s="28">
        <f t="shared" si="42"/>
        <v>0</v>
      </c>
      <c r="N66" s="27">
        <f t="shared" si="42"/>
        <v>0</v>
      </c>
      <c r="O66" s="28">
        <f t="shared" si="42"/>
        <v>0</v>
      </c>
      <c r="P66" s="27">
        <f t="shared" si="36"/>
        <v>0</v>
      </c>
      <c r="Q66" s="28">
        <f t="shared" si="37"/>
        <v>0</v>
      </c>
      <c r="R66" s="29">
        <f t="shared" si="38"/>
        <v>0</v>
      </c>
      <c r="S66" s="30">
        <f t="shared" si="39"/>
        <v>0</v>
      </c>
      <c r="T66" s="29">
        <f>IF((+$E61+$E63+$E64++$E65) =0,0,(P66   /(+$E61+$E63+$E64+$E65) )*100)</f>
        <v>0</v>
      </c>
      <c r="U66" s="31">
        <f>IF((+$E61+$E63+$E65) =0,0,(Q66  /(+$E61+$E63+$E65) )*100)</f>
        <v>0</v>
      </c>
      <c r="V66" s="27">
        <f>SUM(V61:V65)</f>
        <v>0</v>
      </c>
      <c r="W66" s="28">
        <f>SUM(W61:W65)</f>
        <v>0</v>
      </c>
    </row>
    <row r="67" spans="1:23" ht="12.95" customHeight="1" x14ac:dyDescent="0.25">
      <c r="A67" s="43" t="s">
        <v>86</v>
      </c>
      <c r="B67" s="44">
        <f>SUM(B9:B15,B18:B23,B26:B29,B32,B35:B39,B42:B52,B55:B58,B61:B65)</f>
        <v>1041013000</v>
      </c>
      <c r="C67" s="44">
        <f>SUM(C9:C15,C18:C23,C26:C29,C32,C35:C39,C42:C52,C55:C58,C61:C65)</f>
        <v>0</v>
      </c>
      <c r="D67" s="44"/>
      <c r="E67" s="44">
        <f t="shared" si="35"/>
        <v>1041013000</v>
      </c>
      <c r="F67" s="45">
        <f t="shared" ref="F67:O67" si="43">SUM(F9:F15,F18:F23,F26:F29,F32,F35:F39,F42:F52,F55:F58,F61:F65)</f>
        <v>1041013000</v>
      </c>
      <c r="G67" s="46">
        <f t="shared" si="43"/>
        <v>467817000</v>
      </c>
      <c r="H67" s="45">
        <f t="shared" si="43"/>
        <v>61879000</v>
      </c>
      <c r="I67" s="46">
        <f t="shared" si="43"/>
        <v>68127810</v>
      </c>
      <c r="J67" s="45">
        <f t="shared" si="43"/>
        <v>112732000</v>
      </c>
      <c r="K67" s="46">
        <f t="shared" si="43"/>
        <v>76600697</v>
      </c>
      <c r="L67" s="45">
        <f t="shared" si="43"/>
        <v>0</v>
      </c>
      <c r="M67" s="46">
        <f t="shared" si="43"/>
        <v>0</v>
      </c>
      <c r="N67" s="45">
        <f t="shared" si="43"/>
        <v>0</v>
      </c>
      <c r="O67" s="46">
        <f t="shared" si="43"/>
        <v>0</v>
      </c>
      <c r="P67" s="45">
        <f t="shared" si="36"/>
        <v>174611000</v>
      </c>
      <c r="Q67" s="46">
        <f t="shared" si="37"/>
        <v>144728507</v>
      </c>
      <c r="R67" s="47">
        <f t="shared" si="38"/>
        <v>82.181353932675066</v>
      </c>
      <c r="S67" s="48">
        <f t="shared" si="39"/>
        <v>12.436752333591818</v>
      </c>
      <c r="T67" s="47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21.461871932565295</v>
      </c>
      <c r="U67" s="47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17.78894045750485</v>
      </c>
      <c r="V67" s="45">
        <f>SUM(V9:V15,V18:V23,V26:V29,V32,V35:V39,V42:V52,V55:V58,V61:V65)</f>
        <v>0</v>
      </c>
      <c r="W67" s="46">
        <f>SUM(W9:W15,W18:W23,W26:W29,W32,W35:W39,W42:W52,W55:W58,W61:W65)</f>
        <v>0</v>
      </c>
    </row>
    <row r="68" spans="1:23" ht="12.95" customHeight="1" x14ac:dyDescent="0.25">
      <c r="A68" s="11" t="s">
        <v>43</v>
      </c>
      <c r="B68" s="32" t="s">
        <v>1</v>
      </c>
      <c r="C68" s="32"/>
      <c r="D68" s="32"/>
      <c r="E68" s="32"/>
      <c r="F68" s="33"/>
      <c r="G68" s="34"/>
      <c r="H68" s="33"/>
      <c r="I68" s="34"/>
      <c r="J68" s="33"/>
      <c r="K68" s="34"/>
      <c r="L68" s="33"/>
      <c r="M68" s="34"/>
      <c r="N68" s="33"/>
      <c r="O68" s="34"/>
      <c r="P68" s="33"/>
      <c r="Q68" s="34"/>
      <c r="R68" s="15"/>
      <c r="S68" s="16"/>
      <c r="T68" s="15"/>
      <c r="U68" s="17"/>
      <c r="V68" s="33"/>
      <c r="W68" s="34"/>
    </row>
    <row r="69" spans="1:23" s="50" customFormat="1" ht="12.95" customHeight="1" x14ac:dyDescent="0.25">
      <c r="A69" s="49" t="s">
        <v>87</v>
      </c>
      <c r="B69" s="19">
        <v>467148000</v>
      </c>
      <c r="C69" s="19">
        <v>0</v>
      </c>
      <c r="D69" s="19"/>
      <c r="E69" s="19">
        <f>$B69      +$C69      +$D69</f>
        <v>467148000</v>
      </c>
      <c r="F69" s="20">
        <v>467148000</v>
      </c>
      <c r="G69" s="21">
        <v>250113000</v>
      </c>
      <c r="H69" s="20">
        <v>56761000</v>
      </c>
      <c r="I69" s="21">
        <v>70499651</v>
      </c>
      <c r="J69" s="20">
        <v>105805000</v>
      </c>
      <c r="K69" s="21">
        <v>57266651</v>
      </c>
      <c r="L69" s="20"/>
      <c r="M69" s="21"/>
      <c r="N69" s="20"/>
      <c r="O69" s="21"/>
      <c r="P69" s="20">
        <f>$H69      +$J69      +$L69      +$N69</f>
        <v>162566000</v>
      </c>
      <c r="Q69" s="21">
        <f>$I69      +$K69      +$M69      +$O69</f>
        <v>127766302</v>
      </c>
      <c r="R69" s="22">
        <f>IF(($H69      =0),0,((($J69      -$H69      )/$H69      )*100))</f>
        <v>86.404397385528796</v>
      </c>
      <c r="S69" s="23">
        <f>IF(($I69      =0),0,((($K69      -$I69      )/$I69      )*100))</f>
        <v>-18.770305685626727</v>
      </c>
      <c r="T69" s="22">
        <f>IF(($E69      =0),0,(($P69      /$E69      )*100))</f>
        <v>34.799678046357904</v>
      </c>
      <c r="U69" s="24">
        <f>IF(($E69      =0),0,(($Q69      /$E69      )*100))</f>
        <v>27.350283421956213</v>
      </c>
      <c r="V69" s="20">
        <v>0</v>
      </c>
      <c r="W69" s="21">
        <v>0</v>
      </c>
    </row>
    <row r="70" spans="1:23" ht="12.95" customHeight="1" x14ac:dyDescent="0.25">
      <c r="A70" s="36" t="s">
        <v>42</v>
      </c>
      <c r="B70" s="37">
        <f>B69</f>
        <v>467148000</v>
      </c>
      <c r="C70" s="37">
        <f>C69</f>
        <v>0</v>
      </c>
      <c r="D70" s="37"/>
      <c r="E70" s="37">
        <f>$B70      +$C70      +$D70</f>
        <v>467148000</v>
      </c>
      <c r="F70" s="38">
        <f t="shared" ref="F70:O70" si="44">F69</f>
        <v>467148000</v>
      </c>
      <c r="G70" s="39">
        <f t="shared" si="44"/>
        <v>250113000</v>
      </c>
      <c r="H70" s="38">
        <f t="shared" si="44"/>
        <v>56761000</v>
      </c>
      <c r="I70" s="39">
        <f t="shared" si="44"/>
        <v>70499651</v>
      </c>
      <c r="J70" s="38">
        <f t="shared" si="44"/>
        <v>105805000</v>
      </c>
      <c r="K70" s="39">
        <f t="shared" si="44"/>
        <v>57266651</v>
      </c>
      <c r="L70" s="38">
        <f t="shared" si="44"/>
        <v>0</v>
      </c>
      <c r="M70" s="39">
        <f t="shared" si="44"/>
        <v>0</v>
      </c>
      <c r="N70" s="38">
        <f t="shared" si="44"/>
        <v>0</v>
      </c>
      <c r="O70" s="39">
        <f t="shared" si="44"/>
        <v>0</v>
      </c>
      <c r="P70" s="38">
        <f>$H70      +$J70      +$L70      +$N70</f>
        <v>162566000</v>
      </c>
      <c r="Q70" s="39">
        <f>$I70      +$K70      +$M70      +$O70</f>
        <v>127766302</v>
      </c>
      <c r="R70" s="40">
        <f>IF(($H70      =0),0,((($J70      -$H70      )/$H70      )*100))</f>
        <v>86.404397385528796</v>
      </c>
      <c r="S70" s="41">
        <f>IF(($I70      =0),0,((($K70      -$I70      )/$I70      )*100))</f>
        <v>-18.770305685626727</v>
      </c>
      <c r="T70" s="40">
        <f>IF($E70   =0,0,($P70   /$E70   )*100)</f>
        <v>34.799678046357904</v>
      </c>
      <c r="U70" s="42">
        <f>IF($E70   =0,0,($Q70   /$E70 )*100)</f>
        <v>27.350283421956213</v>
      </c>
      <c r="V70" s="38">
        <f>V69</f>
        <v>0</v>
      </c>
      <c r="W70" s="39">
        <f>W69</f>
        <v>0</v>
      </c>
    </row>
    <row r="71" spans="1:23" ht="12.95" customHeight="1" x14ac:dyDescent="0.25">
      <c r="A71" s="43" t="s">
        <v>86</v>
      </c>
      <c r="B71" s="44">
        <f>B69</f>
        <v>467148000</v>
      </c>
      <c r="C71" s="44">
        <f>C69</f>
        <v>0</v>
      </c>
      <c r="D71" s="44"/>
      <c r="E71" s="44">
        <f>$B71      +$C71      +$D71</f>
        <v>467148000</v>
      </c>
      <c r="F71" s="45">
        <f t="shared" ref="F71:O71" si="45">F69</f>
        <v>467148000</v>
      </c>
      <c r="G71" s="46">
        <f t="shared" si="45"/>
        <v>250113000</v>
      </c>
      <c r="H71" s="45">
        <f t="shared" si="45"/>
        <v>56761000</v>
      </c>
      <c r="I71" s="46">
        <f t="shared" si="45"/>
        <v>70499651</v>
      </c>
      <c r="J71" s="45">
        <f t="shared" si="45"/>
        <v>105805000</v>
      </c>
      <c r="K71" s="46">
        <f t="shared" si="45"/>
        <v>57266651</v>
      </c>
      <c r="L71" s="45">
        <f t="shared" si="45"/>
        <v>0</v>
      </c>
      <c r="M71" s="46">
        <f t="shared" si="45"/>
        <v>0</v>
      </c>
      <c r="N71" s="45">
        <f t="shared" si="45"/>
        <v>0</v>
      </c>
      <c r="O71" s="46">
        <f t="shared" si="45"/>
        <v>0</v>
      </c>
      <c r="P71" s="45">
        <f>$H71      +$J71      +$L71      +$N71</f>
        <v>162566000</v>
      </c>
      <c r="Q71" s="46">
        <f>$I71      +$K71      +$M71      +$O71</f>
        <v>127766302</v>
      </c>
      <c r="R71" s="47">
        <f>IF(($H71      =0),0,((($J71      -$H71      )/$H71      )*100))</f>
        <v>86.404397385528796</v>
      </c>
      <c r="S71" s="48">
        <f>IF(($I71      =0),0,((($K71      -$I71      )/$I71      )*100))</f>
        <v>-18.770305685626727</v>
      </c>
      <c r="T71" s="47">
        <f>IF($E71   =0,0,($P71   /$E71   )*100)</f>
        <v>34.799678046357904</v>
      </c>
      <c r="U71" s="51">
        <f>IF($E71   =0,0,($Q71   /$E71   )*100)</f>
        <v>27.350283421956213</v>
      </c>
      <c r="V71" s="45">
        <f>V69</f>
        <v>0</v>
      </c>
      <c r="W71" s="46">
        <f>W69</f>
        <v>0</v>
      </c>
    </row>
    <row r="72" spans="1:23" ht="12.95" customHeight="1" thickBot="1" x14ac:dyDescent="0.3">
      <c r="A72" s="43" t="s">
        <v>88</v>
      </c>
      <c r="B72" s="44">
        <f>SUM(B9:B15,B18:B23,B26:B29,B32,B35:B39,B42:B52,B55:B58,B61:B65,B69)</f>
        <v>1508161000</v>
      </c>
      <c r="C72" s="44">
        <f>SUM(C9:C15,C18:C23,C26:C29,C32,C35:C39,C42:C52,C55:C58,C61:C65,C69)</f>
        <v>0</v>
      </c>
      <c r="D72" s="44"/>
      <c r="E72" s="44">
        <f>$B72      +$C72      +$D72</f>
        <v>1508161000</v>
      </c>
      <c r="F72" s="45">
        <f t="shared" ref="F72:O72" si="46">SUM(F9:F15,F18:F23,F26:F29,F32,F35:F39,F42:F52,F55:F58,F61:F65,F69)</f>
        <v>1508161000</v>
      </c>
      <c r="G72" s="46">
        <f t="shared" si="46"/>
        <v>717930000</v>
      </c>
      <c r="H72" s="45">
        <f t="shared" si="46"/>
        <v>118640000</v>
      </c>
      <c r="I72" s="46">
        <f t="shared" si="46"/>
        <v>138627461</v>
      </c>
      <c r="J72" s="45">
        <f t="shared" si="46"/>
        <v>218537000</v>
      </c>
      <c r="K72" s="46">
        <f t="shared" si="46"/>
        <v>133867348</v>
      </c>
      <c r="L72" s="45">
        <f t="shared" si="46"/>
        <v>0</v>
      </c>
      <c r="M72" s="46">
        <f t="shared" si="46"/>
        <v>0</v>
      </c>
      <c r="N72" s="45">
        <f t="shared" si="46"/>
        <v>0</v>
      </c>
      <c r="O72" s="46">
        <f t="shared" si="46"/>
        <v>0</v>
      </c>
      <c r="P72" s="45">
        <f>$H72      +$J72      +$L72      +$N72</f>
        <v>337177000</v>
      </c>
      <c r="Q72" s="46">
        <f>$I72      +$K72      +$M72      +$O72</f>
        <v>272494809</v>
      </c>
      <c r="R72" s="47">
        <f>IF(($H72      =0),0,((($J72      -$H72      )/$H72      )*100))</f>
        <v>84.201786918408629</v>
      </c>
      <c r="S72" s="48">
        <f>IF(($I72      =0),0,((($K72      -$I72      )/$I72      )*100))</f>
        <v>-3.4337446315921492</v>
      </c>
      <c r="T72" s="47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26.326835762277128</v>
      </c>
      <c r="U72" s="51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22.437362254614978</v>
      </c>
      <c r="V72" s="45">
        <f>SUM(V9:V15,V18:V23,V26:V29,V32,V35:V39,V42:V52,V55:V58,V61:V65,V69)</f>
        <v>0</v>
      </c>
      <c r="W72" s="46">
        <f>SUM(W9:W15,W18:W23,W26:W29,W32,W35:W39,W42:W52,W55:W58,W61:W65,W69)</f>
        <v>0</v>
      </c>
    </row>
    <row r="73" spans="1:23" ht="15.75" thickTop="1" x14ac:dyDescent="0.25">
      <c r="A73" s="52" t="s">
        <v>89</v>
      </c>
      <c r="B73" s="53"/>
      <c r="C73" s="54"/>
      <c r="D73" s="54"/>
      <c r="E73" s="55"/>
      <c r="F73" s="53"/>
      <c r="G73" s="54"/>
      <c r="H73" s="54"/>
      <c r="I73" s="55"/>
      <c r="J73" s="54"/>
      <c r="K73" s="55"/>
      <c r="L73" s="54"/>
      <c r="M73" s="54"/>
      <c r="N73" s="54"/>
      <c r="O73" s="54"/>
      <c r="P73" s="54"/>
      <c r="Q73" s="54"/>
      <c r="R73" s="54"/>
      <c r="S73" s="54"/>
      <c r="T73" s="54"/>
      <c r="U73" s="55"/>
      <c r="V73" s="53"/>
      <c r="W73" s="55"/>
    </row>
    <row r="74" spans="1:23" x14ac:dyDescent="0.25">
      <c r="A74" s="56" t="s">
        <v>1</v>
      </c>
      <c r="B74" s="57" t="s">
        <v>1</v>
      </c>
      <c r="C74" s="58" t="s">
        <v>1</v>
      </c>
      <c r="D74" s="58" t="s">
        <v>1</v>
      </c>
      <c r="E74" s="59" t="s">
        <v>1</v>
      </c>
      <c r="F74" s="64" t="s">
        <v>5</v>
      </c>
      <c r="G74" s="61"/>
      <c r="H74" s="64" t="s">
        <v>6</v>
      </c>
      <c r="I74" s="62"/>
      <c r="J74" s="64" t="s">
        <v>7</v>
      </c>
      <c r="K74" s="62"/>
      <c r="L74" s="64" t="s">
        <v>8</v>
      </c>
      <c r="M74" s="64"/>
      <c r="N74" s="63" t="s">
        <v>9</v>
      </c>
      <c r="O74" s="64"/>
      <c r="P74" s="136" t="s">
        <v>10</v>
      </c>
      <c r="Q74" s="137"/>
      <c r="R74" s="138" t="s">
        <v>11</v>
      </c>
      <c r="S74" s="137"/>
      <c r="T74" s="138" t="s">
        <v>12</v>
      </c>
      <c r="U74" s="137"/>
      <c r="V74" s="136"/>
      <c r="W74" s="137"/>
    </row>
    <row r="75" spans="1:23" ht="67.5" x14ac:dyDescent="0.25">
      <c r="A75" s="65" t="s">
        <v>90</v>
      </c>
      <c r="B75" s="66" t="s">
        <v>91</v>
      </c>
      <c r="C75" s="66" t="s">
        <v>92</v>
      </c>
      <c r="D75" s="67" t="s">
        <v>17</v>
      </c>
      <c r="E75" s="66" t="s">
        <v>18</v>
      </c>
      <c r="F75" s="66" t="s">
        <v>19</v>
      </c>
      <c r="G75" s="66" t="s">
        <v>93</v>
      </c>
      <c r="H75" s="66" t="s">
        <v>94</v>
      </c>
      <c r="I75" s="68" t="s">
        <v>22</v>
      </c>
      <c r="J75" s="66" t="s">
        <v>95</v>
      </c>
      <c r="K75" s="68" t="s">
        <v>24</v>
      </c>
      <c r="L75" s="66" t="s">
        <v>96</v>
      </c>
      <c r="M75" s="68" t="s">
        <v>26</v>
      </c>
      <c r="N75" s="66" t="s">
        <v>97</v>
      </c>
      <c r="O75" s="68" t="s">
        <v>28</v>
      </c>
      <c r="P75" s="68" t="s">
        <v>98</v>
      </c>
      <c r="Q75" s="69" t="s">
        <v>30</v>
      </c>
      <c r="R75" s="70" t="s">
        <v>98</v>
      </c>
      <c r="S75" s="71" t="s">
        <v>30</v>
      </c>
      <c r="T75" s="70" t="s">
        <v>99</v>
      </c>
      <c r="U75" s="67" t="s">
        <v>32</v>
      </c>
      <c r="V75" s="66"/>
      <c r="W75" s="68"/>
    </row>
    <row r="76" spans="1:23" x14ac:dyDescent="0.25">
      <c r="A76" s="72" t="str">
        <f>+A7</f>
        <v>R thousands</v>
      </c>
      <c r="B76" s="73"/>
      <c r="C76" s="73">
        <v>100</v>
      </c>
      <c r="D76" s="73"/>
      <c r="E76" s="73"/>
      <c r="F76" s="73"/>
      <c r="G76" s="73"/>
      <c r="H76" s="73"/>
      <c r="I76" s="73"/>
      <c r="J76" s="73"/>
      <c r="K76" s="73"/>
      <c r="L76" s="73"/>
      <c r="M76" s="74"/>
      <c r="N76" s="73"/>
      <c r="O76" s="74"/>
      <c r="P76" s="73"/>
      <c r="Q76" s="74"/>
      <c r="R76" s="73"/>
      <c r="S76" s="74"/>
      <c r="T76" s="73"/>
      <c r="U76" s="73"/>
      <c r="V76" s="73"/>
      <c r="W76" s="73"/>
    </row>
    <row r="77" spans="1:23" hidden="1" x14ac:dyDescent="0.25">
      <c r="A77" s="75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7"/>
      <c r="N77" s="76"/>
      <c r="O77" s="77"/>
      <c r="P77" s="76"/>
      <c r="Q77" s="77"/>
      <c r="R77" s="78"/>
      <c r="S77" s="79"/>
      <c r="T77" s="78"/>
      <c r="U77" s="78"/>
      <c r="V77" s="76"/>
      <c r="W77" s="76"/>
    </row>
    <row r="78" spans="1:23" hidden="1" x14ac:dyDescent="0.25">
      <c r="A78" s="80" t="s">
        <v>100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2"/>
      <c r="N78" s="81"/>
      <c r="O78" s="82"/>
      <c r="P78" s="81"/>
      <c r="Q78" s="82"/>
      <c r="R78" s="83"/>
      <c r="S78" s="84"/>
      <c r="T78" s="83"/>
      <c r="U78" s="83"/>
      <c r="V78" s="81"/>
      <c r="W78" s="81"/>
    </row>
    <row r="79" spans="1:23" hidden="1" x14ac:dyDescent="0.25">
      <c r="A79" s="85" t="s">
        <v>101</v>
      </c>
      <c r="B79" s="86">
        <f>SUM(B80:B83)</f>
        <v>0</v>
      </c>
      <c r="C79" s="86">
        <f t="shared" ref="C79:I79" si="47">SUM(C80:C83)</f>
        <v>0</v>
      </c>
      <c r="D79" s="86">
        <f t="shared" si="47"/>
        <v>0</v>
      </c>
      <c r="E79" s="86">
        <f t="shared" si="47"/>
        <v>0</v>
      </c>
      <c r="F79" s="86">
        <f t="shared" si="47"/>
        <v>0</v>
      </c>
      <c r="G79" s="86">
        <f t="shared" si="47"/>
        <v>0</v>
      </c>
      <c r="H79" s="86">
        <f t="shared" si="47"/>
        <v>0</v>
      </c>
      <c r="I79" s="86">
        <f t="shared" si="47"/>
        <v>0</v>
      </c>
      <c r="J79" s="86">
        <f>SUM(J80:J83)</f>
        <v>0</v>
      </c>
      <c r="K79" s="86">
        <f>SUM(K80:K83)</f>
        <v>0</v>
      </c>
      <c r="L79" s="86">
        <f>SUM(L80:L83)</f>
        <v>0</v>
      </c>
      <c r="M79" s="87">
        <f>SUM(M80:M83)</f>
        <v>0</v>
      </c>
      <c r="N79" s="86"/>
      <c r="O79" s="87"/>
      <c r="P79" s="86"/>
      <c r="Q79" s="87"/>
      <c r="R79" s="88"/>
      <c r="S79" s="89"/>
      <c r="T79" s="88"/>
      <c r="U79" s="88"/>
      <c r="V79" s="86">
        <f>SUM(V80:V83)</f>
        <v>0</v>
      </c>
      <c r="W79" s="86">
        <f>SUM(W80:W83)</f>
        <v>0</v>
      </c>
    </row>
    <row r="80" spans="1:23" hidden="1" x14ac:dyDescent="0.25">
      <c r="A80" s="56" t="s">
        <v>102</v>
      </c>
      <c r="B80" s="90"/>
      <c r="C80" s="90"/>
      <c r="D80" s="90"/>
      <c r="E80" s="90">
        <f>SUM(B80:D80)</f>
        <v>0</v>
      </c>
      <c r="F80" s="90"/>
      <c r="G80" s="90"/>
      <c r="H80" s="90"/>
      <c r="I80" s="91"/>
      <c r="J80" s="90"/>
      <c r="K80" s="91"/>
      <c r="L80" s="90"/>
      <c r="M80" s="92"/>
      <c r="N80" s="90"/>
      <c r="O80" s="92"/>
      <c r="P80" s="90"/>
      <c r="Q80" s="92"/>
      <c r="R80" s="93"/>
      <c r="S80" s="94"/>
      <c r="T80" s="93"/>
      <c r="U80" s="93"/>
      <c r="V80" s="90"/>
      <c r="W80" s="90"/>
    </row>
    <row r="81" spans="1:23" hidden="1" x14ac:dyDescent="0.25">
      <c r="A81" s="56" t="s">
        <v>103</v>
      </c>
      <c r="B81" s="90"/>
      <c r="C81" s="90"/>
      <c r="D81" s="90"/>
      <c r="E81" s="90">
        <f>SUM(B81:D81)</f>
        <v>0</v>
      </c>
      <c r="F81" s="90"/>
      <c r="G81" s="90"/>
      <c r="H81" s="90"/>
      <c r="I81" s="91"/>
      <c r="J81" s="90"/>
      <c r="K81" s="91"/>
      <c r="L81" s="90"/>
      <c r="M81" s="92"/>
      <c r="N81" s="90"/>
      <c r="O81" s="92"/>
      <c r="P81" s="90"/>
      <c r="Q81" s="92"/>
      <c r="R81" s="93"/>
      <c r="S81" s="94"/>
      <c r="T81" s="93"/>
      <c r="U81" s="93"/>
      <c r="V81" s="90"/>
      <c r="W81" s="90"/>
    </row>
    <row r="82" spans="1:23" hidden="1" x14ac:dyDescent="0.25">
      <c r="A82" s="56" t="s">
        <v>104</v>
      </c>
      <c r="B82" s="90"/>
      <c r="C82" s="90"/>
      <c r="D82" s="90"/>
      <c r="E82" s="90">
        <f>SUM(B82:D82)</f>
        <v>0</v>
      </c>
      <c r="F82" s="90"/>
      <c r="G82" s="90"/>
      <c r="H82" s="90"/>
      <c r="I82" s="91"/>
      <c r="J82" s="90"/>
      <c r="K82" s="91"/>
      <c r="L82" s="90"/>
      <c r="M82" s="92"/>
      <c r="N82" s="90"/>
      <c r="O82" s="92"/>
      <c r="P82" s="90"/>
      <c r="Q82" s="92"/>
      <c r="R82" s="93"/>
      <c r="S82" s="94"/>
      <c r="T82" s="93"/>
      <c r="U82" s="93"/>
      <c r="V82" s="90"/>
      <c r="W82" s="90"/>
    </row>
    <row r="83" spans="1:23" hidden="1" x14ac:dyDescent="0.25">
      <c r="A83" s="56" t="s">
        <v>105</v>
      </c>
      <c r="B83" s="90"/>
      <c r="C83" s="90"/>
      <c r="D83" s="90"/>
      <c r="E83" s="90">
        <f>SUM(B83:D83)</f>
        <v>0</v>
      </c>
      <c r="F83" s="90"/>
      <c r="G83" s="90"/>
      <c r="H83" s="90"/>
      <c r="I83" s="91"/>
      <c r="J83" s="90"/>
      <c r="K83" s="91"/>
      <c r="L83" s="90"/>
      <c r="M83" s="92"/>
      <c r="N83" s="90"/>
      <c r="O83" s="92"/>
      <c r="P83" s="90"/>
      <c r="Q83" s="92"/>
      <c r="R83" s="93"/>
      <c r="S83" s="94"/>
      <c r="T83" s="93"/>
      <c r="U83" s="93"/>
      <c r="V83" s="90"/>
      <c r="W83" s="90"/>
    </row>
    <row r="84" spans="1:23" hidden="1" x14ac:dyDescent="0.25">
      <c r="A84" s="56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2"/>
      <c r="N84" s="90"/>
      <c r="O84" s="92"/>
      <c r="P84" s="90"/>
      <c r="Q84" s="92"/>
      <c r="R84" s="93"/>
      <c r="S84" s="94"/>
      <c r="T84" s="93"/>
      <c r="U84" s="93"/>
      <c r="V84" s="90"/>
      <c r="W84" s="90"/>
    </row>
    <row r="85" spans="1:23" x14ac:dyDescent="0.25">
      <c r="A85" s="95" t="s">
        <v>106</v>
      </c>
      <c r="B85" s="96" t="s">
        <v>1</v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7"/>
      <c r="R85" s="98"/>
      <c r="S85" s="98"/>
      <c r="T85" s="99"/>
      <c r="U85" s="100"/>
      <c r="V85" s="96"/>
      <c r="W85" s="96"/>
    </row>
    <row r="86" spans="1:23" x14ac:dyDescent="0.25">
      <c r="A86" s="101" t="s">
        <v>107</v>
      </c>
      <c r="B86" s="102">
        <v>0</v>
      </c>
      <c r="C86" s="102">
        <v>0</v>
      </c>
      <c r="D86" s="102"/>
      <c r="E86" s="102">
        <f t="shared" ref="E86:E93" si="48">$B86      +$C86      +$D86</f>
        <v>0</v>
      </c>
      <c r="F86" s="102">
        <v>0</v>
      </c>
      <c r="G86" s="102">
        <v>0</v>
      </c>
      <c r="H86" s="102"/>
      <c r="I86" s="102"/>
      <c r="J86" s="102"/>
      <c r="K86" s="102"/>
      <c r="L86" s="102"/>
      <c r="M86" s="102"/>
      <c r="N86" s="102"/>
      <c r="O86" s="102"/>
      <c r="P86" s="102">
        <f t="shared" ref="P86:P93" si="49">$H86      +$J86      +$L86      +$N86</f>
        <v>0</v>
      </c>
      <c r="Q86" s="90">
        <f t="shared" ref="Q86:Q93" si="50">$I86      +$K86      +$M86      +$O86</f>
        <v>0</v>
      </c>
      <c r="R86" s="103">
        <f t="shared" ref="R86:R93" si="51">IF(($H86      =0),0,((($J86      -$H86      )/$H86      )*100))</f>
        <v>0</v>
      </c>
      <c r="S86" s="104">
        <f t="shared" ref="S86:S93" si="52">IF(($I86      =0),0,((($K86      -$I86      )/$I86      )*100))</f>
        <v>0</v>
      </c>
      <c r="T86" s="103">
        <f t="shared" ref="T86:T93" si="53">IF(($E86      =0),0,(($P86      /$E86      )*100))</f>
        <v>0</v>
      </c>
      <c r="U86" s="104">
        <f t="shared" ref="U86:U93" si="54">IF(($E86      =0),0,(($Q86      /$E86      )*100))</f>
        <v>0</v>
      </c>
      <c r="V86" s="102"/>
      <c r="W86" s="102"/>
    </row>
    <row r="87" spans="1:23" x14ac:dyDescent="0.25">
      <c r="A87" s="105" t="s">
        <v>108</v>
      </c>
      <c r="B87" s="90">
        <v>0</v>
      </c>
      <c r="C87" s="90">
        <v>0</v>
      </c>
      <c r="D87" s="90"/>
      <c r="E87" s="90">
        <f t="shared" si="48"/>
        <v>0</v>
      </c>
      <c r="F87" s="90">
        <v>0</v>
      </c>
      <c r="G87" s="90">
        <v>0</v>
      </c>
      <c r="H87" s="90"/>
      <c r="I87" s="90"/>
      <c r="J87" s="90"/>
      <c r="K87" s="90"/>
      <c r="L87" s="90"/>
      <c r="M87" s="90"/>
      <c r="N87" s="90"/>
      <c r="O87" s="90"/>
      <c r="P87" s="92">
        <f t="shared" si="49"/>
        <v>0</v>
      </c>
      <c r="Q87" s="92">
        <f t="shared" si="50"/>
        <v>0</v>
      </c>
      <c r="R87" s="103">
        <f t="shared" si="51"/>
        <v>0</v>
      </c>
      <c r="S87" s="104">
        <f t="shared" si="52"/>
        <v>0</v>
      </c>
      <c r="T87" s="103">
        <f t="shared" si="53"/>
        <v>0</v>
      </c>
      <c r="U87" s="104">
        <f t="shared" si="54"/>
        <v>0</v>
      </c>
      <c r="V87" s="90"/>
      <c r="W87" s="90"/>
    </row>
    <row r="88" spans="1:23" x14ac:dyDescent="0.25">
      <c r="A88" s="105" t="s">
        <v>109</v>
      </c>
      <c r="B88" s="90">
        <v>0</v>
      </c>
      <c r="C88" s="90">
        <v>0</v>
      </c>
      <c r="D88" s="90"/>
      <c r="E88" s="90">
        <f t="shared" si="48"/>
        <v>0</v>
      </c>
      <c r="F88" s="90">
        <v>0</v>
      </c>
      <c r="G88" s="90">
        <v>0</v>
      </c>
      <c r="H88" s="90"/>
      <c r="I88" s="90"/>
      <c r="J88" s="90"/>
      <c r="K88" s="90"/>
      <c r="L88" s="90"/>
      <c r="M88" s="90"/>
      <c r="N88" s="90"/>
      <c r="O88" s="90"/>
      <c r="P88" s="92">
        <f t="shared" si="49"/>
        <v>0</v>
      </c>
      <c r="Q88" s="92">
        <f t="shared" si="50"/>
        <v>0</v>
      </c>
      <c r="R88" s="103">
        <f t="shared" si="51"/>
        <v>0</v>
      </c>
      <c r="S88" s="104">
        <f t="shared" si="52"/>
        <v>0</v>
      </c>
      <c r="T88" s="103">
        <f t="shared" si="53"/>
        <v>0</v>
      </c>
      <c r="U88" s="104">
        <f t="shared" si="54"/>
        <v>0</v>
      </c>
      <c r="V88" s="90"/>
      <c r="W88" s="90"/>
    </row>
    <row r="89" spans="1:23" x14ac:dyDescent="0.25">
      <c r="A89" s="105" t="s">
        <v>110</v>
      </c>
      <c r="B89" s="90">
        <v>0</v>
      </c>
      <c r="C89" s="90">
        <v>0</v>
      </c>
      <c r="D89" s="90"/>
      <c r="E89" s="90">
        <f t="shared" si="48"/>
        <v>0</v>
      </c>
      <c r="F89" s="90">
        <v>0</v>
      </c>
      <c r="G89" s="90">
        <v>0</v>
      </c>
      <c r="H89" s="90"/>
      <c r="I89" s="90"/>
      <c r="J89" s="90"/>
      <c r="K89" s="90"/>
      <c r="L89" s="90"/>
      <c r="M89" s="90"/>
      <c r="N89" s="90"/>
      <c r="O89" s="90"/>
      <c r="P89" s="92">
        <f t="shared" si="49"/>
        <v>0</v>
      </c>
      <c r="Q89" s="92">
        <f t="shared" si="50"/>
        <v>0</v>
      </c>
      <c r="R89" s="103">
        <f t="shared" si="51"/>
        <v>0</v>
      </c>
      <c r="S89" s="104">
        <f t="shared" si="52"/>
        <v>0</v>
      </c>
      <c r="T89" s="103">
        <f t="shared" si="53"/>
        <v>0</v>
      </c>
      <c r="U89" s="104">
        <f t="shared" si="54"/>
        <v>0</v>
      </c>
      <c r="V89" s="90"/>
      <c r="W89" s="90"/>
    </row>
    <row r="90" spans="1:23" x14ac:dyDescent="0.25">
      <c r="A90" s="105" t="s">
        <v>111</v>
      </c>
      <c r="B90" s="90">
        <v>0</v>
      </c>
      <c r="C90" s="90">
        <v>0</v>
      </c>
      <c r="D90" s="90"/>
      <c r="E90" s="90">
        <f t="shared" si="48"/>
        <v>0</v>
      </c>
      <c r="F90" s="90">
        <v>0</v>
      </c>
      <c r="G90" s="90">
        <v>0</v>
      </c>
      <c r="H90" s="90"/>
      <c r="I90" s="90"/>
      <c r="J90" s="90"/>
      <c r="K90" s="90"/>
      <c r="L90" s="90"/>
      <c r="M90" s="90"/>
      <c r="N90" s="90"/>
      <c r="O90" s="90"/>
      <c r="P90" s="92">
        <f t="shared" si="49"/>
        <v>0</v>
      </c>
      <c r="Q90" s="92">
        <f t="shared" si="50"/>
        <v>0</v>
      </c>
      <c r="R90" s="103">
        <f t="shared" si="51"/>
        <v>0</v>
      </c>
      <c r="S90" s="104">
        <f t="shared" si="52"/>
        <v>0</v>
      </c>
      <c r="T90" s="103">
        <f t="shared" si="53"/>
        <v>0</v>
      </c>
      <c r="U90" s="104">
        <f t="shared" si="54"/>
        <v>0</v>
      </c>
      <c r="V90" s="90"/>
      <c r="W90" s="90"/>
    </row>
    <row r="91" spans="1:23" x14ac:dyDescent="0.25">
      <c r="A91" s="105" t="s">
        <v>112</v>
      </c>
      <c r="B91" s="90">
        <v>0</v>
      </c>
      <c r="C91" s="90">
        <v>0</v>
      </c>
      <c r="D91" s="90"/>
      <c r="E91" s="90">
        <f t="shared" si="48"/>
        <v>0</v>
      </c>
      <c r="F91" s="90">
        <v>0</v>
      </c>
      <c r="G91" s="90">
        <v>0</v>
      </c>
      <c r="H91" s="90"/>
      <c r="I91" s="90"/>
      <c r="J91" s="90"/>
      <c r="K91" s="90"/>
      <c r="L91" s="90"/>
      <c r="M91" s="90"/>
      <c r="N91" s="90"/>
      <c r="O91" s="90"/>
      <c r="P91" s="92">
        <f t="shared" si="49"/>
        <v>0</v>
      </c>
      <c r="Q91" s="92">
        <f t="shared" si="50"/>
        <v>0</v>
      </c>
      <c r="R91" s="103">
        <f t="shared" si="51"/>
        <v>0</v>
      </c>
      <c r="S91" s="104">
        <f t="shared" si="52"/>
        <v>0</v>
      </c>
      <c r="T91" s="103">
        <f t="shared" si="53"/>
        <v>0</v>
      </c>
      <c r="U91" s="104">
        <f t="shared" si="54"/>
        <v>0</v>
      </c>
      <c r="V91" s="90"/>
      <c r="W91" s="90"/>
    </row>
    <row r="92" spans="1:23" x14ac:dyDescent="0.25">
      <c r="A92" s="105" t="s">
        <v>113</v>
      </c>
      <c r="B92" s="90">
        <v>0</v>
      </c>
      <c r="C92" s="90">
        <v>0</v>
      </c>
      <c r="D92" s="90"/>
      <c r="E92" s="90">
        <f t="shared" si="48"/>
        <v>0</v>
      </c>
      <c r="F92" s="90">
        <v>0</v>
      </c>
      <c r="G92" s="90">
        <v>0</v>
      </c>
      <c r="H92" s="90"/>
      <c r="I92" s="90"/>
      <c r="J92" s="90"/>
      <c r="K92" s="90"/>
      <c r="L92" s="90"/>
      <c r="M92" s="90"/>
      <c r="N92" s="90"/>
      <c r="O92" s="90"/>
      <c r="P92" s="92">
        <f t="shared" si="49"/>
        <v>0</v>
      </c>
      <c r="Q92" s="92">
        <f t="shared" si="50"/>
        <v>0</v>
      </c>
      <c r="R92" s="103">
        <f t="shared" si="51"/>
        <v>0</v>
      </c>
      <c r="S92" s="104">
        <f t="shared" si="52"/>
        <v>0</v>
      </c>
      <c r="T92" s="103">
        <f t="shared" si="53"/>
        <v>0</v>
      </c>
      <c r="U92" s="104">
        <f t="shared" si="54"/>
        <v>0</v>
      </c>
      <c r="V92" s="90"/>
      <c r="W92" s="90"/>
    </row>
    <row r="93" spans="1:23" x14ac:dyDescent="0.25">
      <c r="A93" s="105" t="s">
        <v>114</v>
      </c>
      <c r="B93" s="90">
        <v>0</v>
      </c>
      <c r="C93" s="90">
        <v>0</v>
      </c>
      <c r="D93" s="90"/>
      <c r="E93" s="90">
        <f t="shared" si="48"/>
        <v>0</v>
      </c>
      <c r="F93" s="90">
        <v>0</v>
      </c>
      <c r="G93" s="90">
        <v>0</v>
      </c>
      <c r="H93" s="90"/>
      <c r="I93" s="90"/>
      <c r="J93" s="90"/>
      <c r="K93" s="90"/>
      <c r="L93" s="90"/>
      <c r="M93" s="90"/>
      <c r="N93" s="90"/>
      <c r="O93" s="90"/>
      <c r="P93" s="92">
        <f t="shared" si="49"/>
        <v>0</v>
      </c>
      <c r="Q93" s="92">
        <f t="shared" si="50"/>
        <v>0</v>
      </c>
      <c r="R93" s="103">
        <f t="shared" si="51"/>
        <v>0</v>
      </c>
      <c r="S93" s="104">
        <f t="shared" si="52"/>
        <v>0</v>
      </c>
      <c r="T93" s="103">
        <f t="shared" si="53"/>
        <v>0</v>
      </c>
      <c r="U93" s="104">
        <f t="shared" si="54"/>
        <v>0</v>
      </c>
      <c r="V93" s="90"/>
      <c r="W93" s="90"/>
    </row>
    <row r="94" spans="1:23" x14ac:dyDescent="0.25">
      <c r="A94" s="106" t="s">
        <v>115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8"/>
      <c r="Q94" s="108"/>
      <c r="R94" s="109"/>
      <c r="S94" s="110"/>
      <c r="T94" s="109"/>
      <c r="U94" s="110"/>
      <c r="V94" s="107"/>
      <c r="W94" s="107"/>
    </row>
    <row r="95" spans="1:23" ht="22.5" hidden="1" x14ac:dyDescent="0.25">
      <c r="A95" s="111" t="s">
        <v>116</v>
      </c>
      <c r="B95" s="112">
        <f t="shared" ref="B95:I95" si="55">SUM(B96:B110)</f>
        <v>0</v>
      </c>
      <c r="C95" s="112">
        <f t="shared" si="55"/>
        <v>0</v>
      </c>
      <c r="D95" s="112">
        <f t="shared" si="55"/>
        <v>0</v>
      </c>
      <c r="E95" s="112">
        <f t="shared" si="55"/>
        <v>0</v>
      </c>
      <c r="F95" s="112">
        <f t="shared" si="55"/>
        <v>0</v>
      </c>
      <c r="G95" s="112">
        <f t="shared" si="55"/>
        <v>0</v>
      </c>
      <c r="H95" s="112">
        <f t="shared" si="55"/>
        <v>0</v>
      </c>
      <c r="I95" s="112">
        <f t="shared" si="55"/>
        <v>0</v>
      </c>
      <c r="J95" s="112">
        <f>SUM(J96:J110)</f>
        <v>0</v>
      </c>
      <c r="K95" s="112">
        <f>SUM(K96:K110)</f>
        <v>0</v>
      </c>
      <c r="L95" s="112">
        <f>SUM(L96:L110)</f>
        <v>0</v>
      </c>
      <c r="M95" s="113">
        <f>SUM(M96:M110)</f>
        <v>0</v>
      </c>
      <c r="N95" s="112"/>
      <c r="O95" s="113"/>
      <c r="P95" s="112"/>
      <c r="Q95" s="113"/>
      <c r="R95" s="114" t="str">
        <f t="shared" ref="R95:S110" si="56">IF(L95=0," ",(N95-L95)/L95)</f>
        <v xml:space="preserve"> </v>
      </c>
      <c r="S95" s="114" t="str">
        <f t="shared" si="56"/>
        <v xml:space="preserve"> </v>
      </c>
      <c r="T95" s="114" t="str">
        <f t="shared" ref="T95:T113" si="57">IF(E95=0," ",(P95/E95))</f>
        <v xml:space="preserve"> </v>
      </c>
      <c r="U95" s="115" t="str">
        <f t="shared" ref="U95:U113" si="58">IF(E95=0," ",(Q95/E95))</f>
        <v xml:space="preserve"> </v>
      </c>
      <c r="V95" s="112">
        <f>SUM(V96:V110)</f>
        <v>0</v>
      </c>
      <c r="W95" s="112">
        <f>SUM(W96:W110)</f>
        <v>0</v>
      </c>
    </row>
    <row r="96" spans="1:23" hidden="1" x14ac:dyDescent="0.25">
      <c r="A96" s="116"/>
      <c r="B96" s="91"/>
      <c r="C96" s="91"/>
      <c r="D96" s="91"/>
      <c r="E96" s="117">
        <f>SUM(B96:D96)</f>
        <v>0</v>
      </c>
      <c r="F96" s="91"/>
      <c r="G96" s="91"/>
      <c r="H96" s="91"/>
      <c r="I96" s="91"/>
      <c r="J96" s="91"/>
      <c r="K96" s="91"/>
      <c r="L96" s="91"/>
      <c r="M96" s="118"/>
      <c r="N96" s="91"/>
      <c r="O96" s="118"/>
      <c r="P96" s="91"/>
      <c r="Q96" s="118"/>
      <c r="R96" s="119" t="str">
        <f t="shared" si="56"/>
        <v xml:space="preserve"> </v>
      </c>
      <c r="S96" s="119" t="str">
        <f t="shared" si="56"/>
        <v xml:space="preserve"> </v>
      </c>
      <c r="T96" s="119" t="str">
        <f t="shared" si="57"/>
        <v xml:space="preserve"> </v>
      </c>
      <c r="U96" s="120" t="str">
        <f t="shared" si="58"/>
        <v xml:space="preserve"> </v>
      </c>
      <c r="V96" s="91"/>
      <c r="W96" s="91"/>
    </row>
    <row r="97" spans="1:23" hidden="1" x14ac:dyDescent="0.25">
      <c r="A97" s="116"/>
      <c r="B97" s="91"/>
      <c r="C97" s="91"/>
      <c r="D97" s="91"/>
      <c r="E97" s="117">
        <f t="shared" ref="E97:E110" si="59">SUM(B97:D97)</f>
        <v>0</v>
      </c>
      <c r="F97" s="91"/>
      <c r="G97" s="91"/>
      <c r="H97" s="91"/>
      <c r="I97" s="91"/>
      <c r="J97" s="91"/>
      <c r="K97" s="91"/>
      <c r="L97" s="91"/>
      <c r="M97" s="118"/>
      <c r="N97" s="91"/>
      <c r="O97" s="118"/>
      <c r="P97" s="91"/>
      <c r="Q97" s="118"/>
      <c r="R97" s="119" t="str">
        <f t="shared" si="56"/>
        <v xml:space="preserve"> </v>
      </c>
      <c r="S97" s="119" t="str">
        <f t="shared" si="56"/>
        <v xml:space="preserve"> </v>
      </c>
      <c r="T97" s="119" t="str">
        <f t="shared" si="57"/>
        <v xml:space="preserve"> </v>
      </c>
      <c r="U97" s="120" t="str">
        <f t="shared" si="58"/>
        <v xml:space="preserve"> </v>
      </c>
      <c r="V97" s="91"/>
      <c r="W97" s="91"/>
    </row>
    <row r="98" spans="1:23" hidden="1" x14ac:dyDescent="0.25">
      <c r="A98" s="116"/>
      <c r="B98" s="91"/>
      <c r="C98" s="91"/>
      <c r="D98" s="91"/>
      <c r="E98" s="117">
        <f t="shared" si="59"/>
        <v>0</v>
      </c>
      <c r="F98" s="91"/>
      <c r="G98" s="91"/>
      <c r="H98" s="91"/>
      <c r="I98" s="91"/>
      <c r="J98" s="91"/>
      <c r="K98" s="91"/>
      <c r="L98" s="91"/>
      <c r="M98" s="118"/>
      <c r="N98" s="91"/>
      <c r="O98" s="118"/>
      <c r="P98" s="91"/>
      <c r="Q98" s="118"/>
      <c r="R98" s="119" t="str">
        <f t="shared" si="56"/>
        <v xml:space="preserve"> </v>
      </c>
      <c r="S98" s="119" t="str">
        <f t="shared" si="56"/>
        <v xml:space="preserve"> </v>
      </c>
      <c r="T98" s="119" t="str">
        <f t="shared" si="57"/>
        <v xml:space="preserve"> </v>
      </c>
      <c r="U98" s="120" t="str">
        <f t="shared" si="58"/>
        <v xml:space="preserve"> </v>
      </c>
      <c r="V98" s="91"/>
      <c r="W98" s="91"/>
    </row>
    <row r="99" spans="1:23" hidden="1" x14ac:dyDescent="0.25">
      <c r="A99" s="116"/>
      <c r="B99" s="91"/>
      <c r="C99" s="91"/>
      <c r="D99" s="91"/>
      <c r="E99" s="117">
        <f t="shared" si="59"/>
        <v>0</v>
      </c>
      <c r="F99" s="91"/>
      <c r="G99" s="91"/>
      <c r="H99" s="91"/>
      <c r="I99" s="91"/>
      <c r="J99" s="91"/>
      <c r="K99" s="91"/>
      <c r="L99" s="91"/>
      <c r="M99" s="118"/>
      <c r="N99" s="91"/>
      <c r="O99" s="118"/>
      <c r="P99" s="91"/>
      <c r="Q99" s="118"/>
      <c r="R99" s="119" t="str">
        <f t="shared" si="56"/>
        <v xml:space="preserve"> </v>
      </c>
      <c r="S99" s="119" t="str">
        <f t="shared" si="56"/>
        <v xml:space="preserve"> </v>
      </c>
      <c r="T99" s="119" t="str">
        <f t="shared" si="57"/>
        <v xml:space="preserve"> </v>
      </c>
      <c r="U99" s="120" t="str">
        <f t="shared" si="58"/>
        <v xml:space="preserve"> </v>
      </c>
      <c r="V99" s="91"/>
      <c r="W99" s="91"/>
    </row>
    <row r="100" spans="1:23" hidden="1" x14ac:dyDescent="0.25">
      <c r="A100" s="116"/>
      <c r="B100" s="91"/>
      <c r="C100" s="91"/>
      <c r="D100" s="91"/>
      <c r="E100" s="117">
        <f t="shared" si="59"/>
        <v>0</v>
      </c>
      <c r="F100" s="91"/>
      <c r="G100" s="91"/>
      <c r="H100" s="91"/>
      <c r="I100" s="91"/>
      <c r="J100" s="91"/>
      <c r="K100" s="91"/>
      <c r="L100" s="91"/>
      <c r="M100" s="118"/>
      <c r="N100" s="91"/>
      <c r="O100" s="118"/>
      <c r="P100" s="91"/>
      <c r="Q100" s="118"/>
      <c r="R100" s="119" t="str">
        <f t="shared" si="56"/>
        <v xml:space="preserve"> </v>
      </c>
      <c r="S100" s="119" t="str">
        <f t="shared" si="56"/>
        <v xml:space="preserve"> </v>
      </c>
      <c r="T100" s="119" t="str">
        <f t="shared" si="57"/>
        <v xml:space="preserve"> </v>
      </c>
      <c r="U100" s="120" t="str">
        <f t="shared" si="58"/>
        <v xml:space="preserve"> </v>
      </c>
      <c r="V100" s="91"/>
      <c r="W100" s="91"/>
    </row>
    <row r="101" spans="1:23" hidden="1" x14ac:dyDescent="0.25">
      <c r="A101" s="116"/>
      <c r="B101" s="91"/>
      <c r="C101" s="91"/>
      <c r="D101" s="91"/>
      <c r="E101" s="117">
        <f t="shared" si="59"/>
        <v>0</v>
      </c>
      <c r="F101" s="91"/>
      <c r="G101" s="91"/>
      <c r="H101" s="91"/>
      <c r="I101" s="91"/>
      <c r="J101" s="91"/>
      <c r="K101" s="91"/>
      <c r="L101" s="91"/>
      <c r="M101" s="118"/>
      <c r="N101" s="91"/>
      <c r="O101" s="118"/>
      <c r="P101" s="91"/>
      <c r="Q101" s="118"/>
      <c r="R101" s="119" t="str">
        <f t="shared" si="56"/>
        <v xml:space="preserve"> </v>
      </c>
      <c r="S101" s="119" t="str">
        <f t="shared" si="56"/>
        <v xml:space="preserve"> </v>
      </c>
      <c r="T101" s="119" t="str">
        <f t="shared" si="57"/>
        <v xml:space="preserve"> </v>
      </c>
      <c r="U101" s="120" t="str">
        <f t="shared" si="58"/>
        <v xml:space="preserve"> </v>
      </c>
      <c r="V101" s="91"/>
      <c r="W101" s="91"/>
    </row>
    <row r="102" spans="1:23" hidden="1" x14ac:dyDescent="0.25">
      <c r="A102" s="116"/>
      <c r="B102" s="91"/>
      <c r="C102" s="91"/>
      <c r="D102" s="91"/>
      <c r="E102" s="117">
        <f t="shared" si="59"/>
        <v>0</v>
      </c>
      <c r="F102" s="91"/>
      <c r="G102" s="91"/>
      <c r="H102" s="91"/>
      <c r="I102" s="91"/>
      <c r="J102" s="91"/>
      <c r="K102" s="91"/>
      <c r="L102" s="91"/>
      <c r="M102" s="118"/>
      <c r="N102" s="91"/>
      <c r="O102" s="118"/>
      <c r="P102" s="91"/>
      <c r="Q102" s="118"/>
      <c r="R102" s="119" t="str">
        <f t="shared" si="56"/>
        <v xml:space="preserve"> </v>
      </c>
      <c r="S102" s="119" t="str">
        <f t="shared" si="56"/>
        <v xml:space="preserve"> </v>
      </c>
      <c r="T102" s="119" t="str">
        <f t="shared" si="57"/>
        <v xml:space="preserve"> </v>
      </c>
      <c r="U102" s="120" t="str">
        <f t="shared" si="58"/>
        <v xml:space="preserve"> </v>
      </c>
      <c r="V102" s="91"/>
      <c r="W102" s="91"/>
    </row>
    <row r="103" spans="1:23" hidden="1" x14ac:dyDescent="0.25">
      <c r="A103" s="116"/>
      <c r="B103" s="91"/>
      <c r="C103" s="91"/>
      <c r="D103" s="91"/>
      <c r="E103" s="117">
        <f t="shared" si="59"/>
        <v>0</v>
      </c>
      <c r="F103" s="91"/>
      <c r="G103" s="91"/>
      <c r="H103" s="91"/>
      <c r="I103" s="91"/>
      <c r="J103" s="91"/>
      <c r="K103" s="91"/>
      <c r="L103" s="91"/>
      <c r="M103" s="118"/>
      <c r="N103" s="91"/>
      <c r="O103" s="118"/>
      <c r="P103" s="91"/>
      <c r="Q103" s="118"/>
      <c r="R103" s="119" t="str">
        <f t="shared" si="56"/>
        <v xml:space="preserve"> </v>
      </c>
      <c r="S103" s="119" t="str">
        <f t="shared" si="56"/>
        <v xml:space="preserve"> </v>
      </c>
      <c r="T103" s="119" t="str">
        <f t="shared" si="57"/>
        <v xml:space="preserve"> </v>
      </c>
      <c r="U103" s="120" t="str">
        <f t="shared" si="58"/>
        <v xml:space="preserve"> </v>
      </c>
      <c r="V103" s="91"/>
      <c r="W103" s="91"/>
    </row>
    <row r="104" spans="1:23" hidden="1" x14ac:dyDescent="0.25">
      <c r="A104" s="116"/>
      <c r="B104" s="91"/>
      <c r="C104" s="91"/>
      <c r="D104" s="91"/>
      <c r="E104" s="117">
        <f t="shared" si="59"/>
        <v>0</v>
      </c>
      <c r="F104" s="91"/>
      <c r="G104" s="91"/>
      <c r="H104" s="91"/>
      <c r="I104" s="91"/>
      <c r="J104" s="91"/>
      <c r="K104" s="91"/>
      <c r="L104" s="91"/>
      <c r="M104" s="118"/>
      <c r="N104" s="91"/>
      <c r="O104" s="118"/>
      <c r="P104" s="91"/>
      <c r="Q104" s="118"/>
      <c r="R104" s="119" t="str">
        <f t="shared" si="56"/>
        <v xml:space="preserve"> </v>
      </c>
      <c r="S104" s="119" t="str">
        <f t="shared" si="56"/>
        <v xml:space="preserve"> </v>
      </c>
      <c r="T104" s="119" t="str">
        <f t="shared" si="57"/>
        <v xml:space="preserve"> </v>
      </c>
      <c r="U104" s="120" t="str">
        <f t="shared" si="58"/>
        <v xml:space="preserve"> </v>
      </c>
      <c r="V104" s="91"/>
      <c r="W104" s="91"/>
    </row>
    <row r="105" spans="1:23" hidden="1" x14ac:dyDescent="0.25">
      <c r="A105" s="116"/>
      <c r="B105" s="91"/>
      <c r="C105" s="91"/>
      <c r="D105" s="91"/>
      <c r="E105" s="117">
        <f t="shared" si="59"/>
        <v>0</v>
      </c>
      <c r="F105" s="91"/>
      <c r="G105" s="91"/>
      <c r="H105" s="91"/>
      <c r="I105" s="91"/>
      <c r="J105" s="91"/>
      <c r="K105" s="91"/>
      <c r="L105" s="91"/>
      <c r="M105" s="118"/>
      <c r="N105" s="91"/>
      <c r="O105" s="118"/>
      <c r="P105" s="91"/>
      <c r="Q105" s="118"/>
      <c r="R105" s="119" t="str">
        <f t="shared" si="56"/>
        <v xml:space="preserve"> </v>
      </c>
      <c r="S105" s="119" t="str">
        <f t="shared" si="56"/>
        <v xml:space="preserve"> </v>
      </c>
      <c r="T105" s="119" t="str">
        <f t="shared" si="57"/>
        <v xml:space="preserve"> </v>
      </c>
      <c r="U105" s="120" t="str">
        <f t="shared" si="58"/>
        <v xml:space="preserve"> </v>
      </c>
      <c r="V105" s="91"/>
      <c r="W105" s="91"/>
    </row>
    <row r="106" spans="1:23" hidden="1" x14ac:dyDescent="0.25">
      <c r="A106" s="116"/>
      <c r="B106" s="91"/>
      <c r="C106" s="91"/>
      <c r="D106" s="91"/>
      <c r="E106" s="117">
        <f t="shared" si="59"/>
        <v>0</v>
      </c>
      <c r="F106" s="91"/>
      <c r="G106" s="91"/>
      <c r="H106" s="91"/>
      <c r="I106" s="91"/>
      <c r="J106" s="91"/>
      <c r="K106" s="91"/>
      <c r="L106" s="91"/>
      <c r="M106" s="118"/>
      <c r="N106" s="91"/>
      <c r="O106" s="118"/>
      <c r="P106" s="91"/>
      <c r="Q106" s="118"/>
      <c r="R106" s="119" t="str">
        <f t="shared" si="56"/>
        <v xml:space="preserve"> </v>
      </c>
      <c r="S106" s="119" t="str">
        <f t="shared" si="56"/>
        <v xml:space="preserve"> </v>
      </c>
      <c r="T106" s="119" t="str">
        <f t="shared" si="57"/>
        <v xml:space="preserve"> </v>
      </c>
      <c r="U106" s="120" t="str">
        <f t="shared" si="58"/>
        <v xml:space="preserve"> </v>
      </c>
      <c r="V106" s="91"/>
      <c r="W106" s="91"/>
    </row>
    <row r="107" spans="1:23" hidden="1" x14ac:dyDescent="0.25">
      <c r="A107" s="116"/>
      <c r="B107" s="91"/>
      <c r="C107" s="91"/>
      <c r="D107" s="91"/>
      <c r="E107" s="117">
        <f t="shared" si="59"/>
        <v>0</v>
      </c>
      <c r="F107" s="91"/>
      <c r="G107" s="91"/>
      <c r="H107" s="91"/>
      <c r="I107" s="91"/>
      <c r="J107" s="91"/>
      <c r="K107" s="91"/>
      <c r="L107" s="91"/>
      <c r="M107" s="118"/>
      <c r="N107" s="91"/>
      <c r="O107" s="118"/>
      <c r="P107" s="91"/>
      <c r="Q107" s="118"/>
      <c r="R107" s="119" t="str">
        <f t="shared" si="56"/>
        <v xml:space="preserve"> </v>
      </c>
      <c r="S107" s="119" t="str">
        <f t="shared" si="56"/>
        <v xml:space="preserve"> </v>
      </c>
      <c r="T107" s="119" t="str">
        <f t="shared" si="57"/>
        <v xml:space="preserve"> </v>
      </c>
      <c r="U107" s="120" t="str">
        <f t="shared" si="58"/>
        <v xml:space="preserve"> </v>
      </c>
      <c r="V107" s="91"/>
      <c r="W107" s="91"/>
    </row>
    <row r="108" spans="1:23" hidden="1" x14ac:dyDescent="0.25">
      <c r="A108" s="116"/>
      <c r="B108" s="91"/>
      <c r="C108" s="91"/>
      <c r="D108" s="91"/>
      <c r="E108" s="117">
        <f t="shared" si="59"/>
        <v>0</v>
      </c>
      <c r="F108" s="91"/>
      <c r="G108" s="91"/>
      <c r="H108" s="118"/>
      <c r="I108" s="91"/>
      <c r="J108" s="118"/>
      <c r="K108" s="91"/>
      <c r="L108" s="118"/>
      <c r="M108" s="118"/>
      <c r="N108" s="118"/>
      <c r="O108" s="118"/>
      <c r="P108" s="118"/>
      <c r="Q108" s="118"/>
      <c r="R108" s="119" t="str">
        <f t="shared" si="56"/>
        <v xml:space="preserve"> </v>
      </c>
      <c r="S108" s="119" t="str">
        <f t="shared" si="56"/>
        <v xml:space="preserve"> </v>
      </c>
      <c r="T108" s="119" t="str">
        <f t="shared" si="57"/>
        <v xml:space="preserve"> </v>
      </c>
      <c r="U108" s="120" t="str">
        <f t="shared" si="58"/>
        <v xml:space="preserve"> </v>
      </c>
      <c r="V108" s="91"/>
      <c r="W108" s="91"/>
    </row>
    <row r="109" spans="1:23" hidden="1" x14ac:dyDescent="0.25">
      <c r="A109" s="116"/>
      <c r="B109" s="91"/>
      <c r="C109" s="91"/>
      <c r="D109" s="91"/>
      <c r="E109" s="117">
        <f t="shared" si="59"/>
        <v>0</v>
      </c>
      <c r="F109" s="91"/>
      <c r="G109" s="91"/>
      <c r="H109" s="118"/>
      <c r="I109" s="91"/>
      <c r="J109" s="118"/>
      <c r="K109" s="91"/>
      <c r="L109" s="118"/>
      <c r="M109" s="118"/>
      <c r="N109" s="118"/>
      <c r="O109" s="118"/>
      <c r="P109" s="118"/>
      <c r="Q109" s="118"/>
      <c r="R109" s="119" t="str">
        <f t="shared" si="56"/>
        <v xml:space="preserve"> </v>
      </c>
      <c r="S109" s="119" t="str">
        <f t="shared" si="56"/>
        <v xml:space="preserve"> </v>
      </c>
      <c r="T109" s="119" t="str">
        <f t="shared" si="57"/>
        <v xml:space="preserve"> </v>
      </c>
      <c r="U109" s="120" t="str">
        <f t="shared" si="58"/>
        <v xml:space="preserve"> </v>
      </c>
      <c r="V109" s="91"/>
      <c r="W109" s="91"/>
    </row>
    <row r="110" spans="1:23" hidden="1" x14ac:dyDescent="0.25">
      <c r="A110" s="116"/>
      <c r="B110" s="91"/>
      <c r="C110" s="91"/>
      <c r="D110" s="91"/>
      <c r="E110" s="117">
        <f t="shared" si="59"/>
        <v>0</v>
      </c>
      <c r="F110" s="91"/>
      <c r="G110" s="91"/>
      <c r="H110" s="118"/>
      <c r="I110" s="91"/>
      <c r="J110" s="118"/>
      <c r="K110" s="91"/>
      <c r="L110" s="118"/>
      <c r="M110" s="118"/>
      <c r="N110" s="118"/>
      <c r="O110" s="118"/>
      <c r="P110" s="118"/>
      <c r="Q110" s="118"/>
      <c r="R110" s="119" t="str">
        <f t="shared" si="56"/>
        <v xml:space="preserve"> </v>
      </c>
      <c r="S110" s="119" t="str">
        <f t="shared" si="56"/>
        <v xml:space="preserve"> </v>
      </c>
      <c r="T110" s="119" t="str">
        <f t="shared" si="57"/>
        <v xml:space="preserve"> </v>
      </c>
      <c r="U110" s="120" t="str">
        <f t="shared" si="58"/>
        <v xml:space="preserve"> </v>
      </c>
      <c r="V110" s="91"/>
      <c r="W110" s="91"/>
    </row>
    <row r="111" spans="1:23" hidden="1" x14ac:dyDescent="0.25">
      <c r="A111" s="121"/>
      <c r="B111" s="122"/>
      <c r="C111" s="123"/>
      <c r="D111" s="123"/>
      <c r="E111" s="123"/>
      <c r="F111" s="122"/>
      <c r="G111" s="123"/>
      <c r="H111" s="122"/>
      <c r="I111" s="123"/>
      <c r="J111" s="122"/>
      <c r="K111" s="123"/>
      <c r="L111" s="122"/>
      <c r="M111" s="122"/>
      <c r="N111" s="122"/>
      <c r="O111" s="122"/>
      <c r="P111" s="122"/>
      <c r="Q111" s="122"/>
      <c r="R111" s="114" t="str">
        <f t="shared" ref="R111:S113" si="60">IF(L111=0," ",(N111-L111)/L111)</f>
        <v xml:space="preserve"> </v>
      </c>
      <c r="S111" s="115" t="str">
        <f t="shared" si="60"/>
        <v xml:space="preserve"> </v>
      </c>
      <c r="T111" s="114" t="str">
        <f t="shared" si="57"/>
        <v xml:space="preserve"> </v>
      </c>
      <c r="U111" s="115" t="str">
        <f t="shared" si="58"/>
        <v xml:space="preserve"> </v>
      </c>
      <c r="V111" s="122"/>
      <c r="W111" s="123"/>
    </row>
    <row r="112" spans="1:23" hidden="1" x14ac:dyDescent="0.25">
      <c r="A112" s="121" t="s">
        <v>86</v>
      </c>
      <c r="B112" s="122" t="e">
        <f t="shared" ref="B112:Q112" si="61">B95+B85</f>
        <v>#VALUE!</v>
      </c>
      <c r="C112" s="122">
        <f t="shared" si="61"/>
        <v>0</v>
      </c>
      <c r="D112" s="122">
        <f t="shared" si="61"/>
        <v>0</v>
      </c>
      <c r="E112" s="122">
        <f t="shared" si="61"/>
        <v>0</v>
      </c>
      <c r="F112" s="122">
        <f t="shared" si="61"/>
        <v>0</v>
      </c>
      <c r="G112" s="122">
        <f t="shared" si="61"/>
        <v>0</v>
      </c>
      <c r="H112" s="122">
        <f t="shared" si="61"/>
        <v>0</v>
      </c>
      <c r="I112" s="122">
        <f t="shared" si="61"/>
        <v>0</v>
      </c>
      <c r="J112" s="122">
        <f t="shared" si="61"/>
        <v>0</v>
      </c>
      <c r="K112" s="122">
        <f t="shared" si="61"/>
        <v>0</v>
      </c>
      <c r="L112" s="122">
        <f t="shared" si="61"/>
        <v>0</v>
      </c>
      <c r="M112" s="122">
        <f t="shared" si="61"/>
        <v>0</v>
      </c>
      <c r="N112" s="122">
        <f t="shared" si="61"/>
        <v>0</v>
      </c>
      <c r="O112" s="122">
        <f t="shared" si="61"/>
        <v>0</v>
      </c>
      <c r="P112" s="122">
        <f t="shared" si="61"/>
        <v>0</v>
      </c>
      <c r="Q112" s="122">
        <f t="shared" si="61"/>
        <v>0</v>
      </c>
      <c r="R112" s="114" t="str">
        <f t="shared" si="60"/>
        <v xml:space="preserve"> </v>
      </c>
      <c r="S112" s="115" t="str">
        <f t="shared" si="60"/>
        <v xml:space="preserve"> </v>
      </c>
      <c r="T112" s="114" t="str">
        <f t="shared" si="57"/>
        <v xml:space="preserve"> </v>
      </c>
      <c r="U112" s="115" t="str">
        <f t="shared" si="58"/>
        <v xml:space="preserve"> </v>
      </c>
      <c r="V112" s="122">
        <f>V95+V85</f>
        <v>0</v>
      </c>
      <c r="W112" s="122">
        <f>W95+W85</f>
        <v>0</v>
      </c>
    </row>
    <row r="113" spans="1:23" hidden="1" x14ac:dyDescent="0.25">
      <c r="A113" s="124" t="s">
        <v>117</v>
      </c>
      <c r="B113" s="125" t="str">
        <f>B85</f>
        <v/>
      </c>
      <c r="C113" s="125">
        <f t="shared" ref="C113:Q113" si="62">C85</f>
        <v>0</v>
      </c>
      <c r="D113" s="125">
        <f t="shared" si="62"/>
        <v>0</v>
      </c>
      <c r="E113" s="125">
        <f t="shared" si="62"/>
        <v>0</v>
      </c>
      <c r="F113" s="125">
        <f t="shared" si="62"/>
        <v>0</v>
      </c>
      <c r="G113" s="125">
        <f t="shared" si="62"/>
        <v>0</v>
      </c>
      <c r="H113" s="125">
        <f t="shared" si="62"/>
        <v>0</v>
      </c>
      <c r="I113" s="125">
        <f t="shared" si="62"/>
        <v>0</v>
      </c>
      <c r="J113" s="125">
        <f t="shared" si="62"/>
        <v>0</v>
      </c>
      <c r="K113" s="125">
        <f t="shared" si="62"/>
        <v>0</v>
      </c>
      <c r="L113" s="125">
        <f t="shared" si="62"/>
        <v>0</v>
      </c>
      <c r="M113" s="125">
        <f t="shared" si="62"/>
        <v>0</v>
      </c>
      <c r="N113" s="125">
        <f t="shared" si="62"/>
        <v>0</v>
      </c>
      <c r="O113" s="125">
        <f t="shared" si="62"/>
        <v>0</v>
      </c>
      <c r="P113" s="125">
        <f t="shared" si="62"/>
        <v>0</v>
      </c>
      <c r="Q113" s="125">
        <f t="shared" si="62"/>
        <v>0</v>
      </c>
      <c r="R113" s="114" t="str">
        <f t="shared" si="60"/>
        <v xml:space="preserve"> </v>
      </c>
      <c r="S113" s="115" t="str">
        <f t="shared" si="60"/>
        <v xml:space="preserve"> </v>
      </c>
      <c r="T113" s="114" t="str">
        <f t="shared" si="57"/>
        <v xml:space="preserve"> </v>
      </c>
      <c r="U113" s="115" t="str">
        <f t="shared" si="58"/>
        <v xml:space="preserve"> </v>
      </c>
      <c r="V113" s="125">
        <f>V85</f>
        <v>0</v>
      </c>
      <c r="W113" s="125">
        <f>W85</f>
        <v>0</v>
      </c>
    </row>
    <row r="114" spans="1:23" x14ac:dyDescent="0.25">
      <c r="A114" s="126"/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8"/>
      <c r="S114" s="128"/>
      <c r="T114" s="128"/>
      <c r="U114" s="128"/>
      <c r="V114" s="127"/>
      <c r="W114" s="127"/>
    </row>
    <row r="115" spans="1:23" x14ac:dyDescent="0.25">
      <c r="A115" s="129" t="s">
        <v>118</v>
      </c>
    </row>
    <row r="116" spans="1:23" x14ac:dyDescent="0.25">
      <c r="A116" s="129" t="s">
        <v>119</v>
      </c>
    </row>
    <row r="117" spans="1:23" x14ac:dyDescent="0.25">
      <c r="A117" s="129" t="s">
        <v>120</v>
      </c>
      <c r="B117" s="130"/>
      <c r="C117" s="130"/>
      <c r="D117" s="130"/>
      <c r="E117" s="130"/>
      <c r="F117" s="130"/>
      <c r="H117" s="130"/>
      <c r="I117" s="130"/>
      <c r="J117" s="130"/>
      <c r="K117" s="130"/>
      <c r="V117" s="130"/>
    </row>
    <row r="118" spans="1:23" x14ac:dyDescent="0.25">
      <c r="A118" s="129" t="s">
        <v>121</v>
      </c>
      <c r="B118" s="130"/>
      <c r="C118" s="130"/>
      <c r="D118" s="130"/>
      <c r="E118" s="130"/>
      <c r="F118" s="130"/>
      <c r="H118" s="130"/>
      <c r="I118" s="130"/>
      <c r="J118" s="130"/>
      <c r="K118" s="130"/>
      <c r="V118" s="130"/>
    </row>
    <row r="119" spans="1:23" x14ac:dyDescent="0.25">
      <c r="A119" s="129" t="s">
        <v>122</v>
      </c>
      <c r="B119" s="130"/>
      <c r="C119" s="130"/>
      <c r="D119" s="130"/>
      <c r="E119" s="130"/>
      <c r="F119" s="130"/>
      <c r="H119" s="130"/>
      <c r="I119" s="130"/>
      <c r="J119" s="130"/>
      <c r="K119" s="130"/>
      <c r="V119" s="130"/>
    </row>
    <row r="120" spans="1:23" x14ac:dyDescent="0.25">
      <c r="A120" s="129" t="s">
        <v>123</v>
      </c>
    </row>
    <row r="123" spans="1:23" x14ac:dyDescent="0.25">
      <c r="A123" s="130"/>
      <c r="G123" s="130"/>
      <c r="W123" s="130"/>
    </row>
    <row r="124" spans="1:23" x14ac:dyDescent="0.25">
      <c r="A124" s="130"/>
      <c r="G124" s="130"/>
      <c r="W124" s="130"/>
    </row>
    <row r="125" spans="1:23" x14ac:dyDescent="0.25">
      <c r="A125" s="130"/>
      <c r="G125" s="130"/>
      <c r="W125" s="130"/>
    </row>
  </sheetData>
  <mergeCells count="18"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P74:Q74"/>
    <mergeCell ref="R74:S74"/>
    <mergeCell ref="T74:U74"/>
    <mergeCell ref="V74:W74"/>
  </mergeCells>
  <pageMargins left="0.70866141732283472" right="0.70866141732283472" top="0.74803149606299213" bottom="0.74803149606299213" header="0.31496062992125984" footer="0.31496062992125984"/>
  <pageSetup scale="3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5"/>
  <sheetViews>
    <sheetView view="pageBreakPreview" zoomScale="60" zoomScaleNormal="100" workbookViewId="0">
      <selection activeCell="A5" sqref="A5:U5"/>
    </sheetView>
  </sheetViews>
  <sheetFormatPr defaultRowHeight="15" x14ac:dyDescent="0.25"/>
  <cols>
    <col min="1" max="1" width="52.7109375" style="2" customWidth="1"/>
    <col min="2" max="11" width="13.7109375" style="2" customWidth="1"/>
    <col min="12" max="15" width="13.7109375" style="2" hidden="1" customWidth="1"/>
    <col min="16" max="23" width="13.7109375" style="2" customWidth="1"/>
    <col min="24" max="24" width="2.7109375" style="2" customWidth="1"/>
    <col min="25" max="16384" width="9.140625" style="2"/>
  </cols>
  <sheetData>
    <row r="1" spans="1:23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"/>
      <c r="W1" s="1"/>
    </row>
    <row r="2" spans="1:23" ht="18" x14ac:dyDescent="0.25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3"/>
      <c r="W2" s="3"/>
    </row>
    <row r="3" spans="1:23" ht="18" customHeight="1" x14ac:dyDescent="0.25">
      <c r="A3" s="134" t="s">
        <v>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3"/>
      <c r="W3" s="3"/>
    </row>
    <row r="4" spans="1:23" ht="18" customHeight="1" x14ac:dyDescent="0.25">
      <c r="A4" s="134" t="s">
        <v>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3"/>
      <c r="W4" s="3"/>
    </row>
    <row r="5" spans="1:23" ht="15" customHeight="1" x14ac:dyDescent="0.25">
      <c r="A5" s="135" t="s">
        <v>131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4"/>
      <c r="W5" s="4"/>
    </row>
    <row r="6" spans="1:23" ht="12.75" customHeight="1" x14ac:dyDescent="0.25">
      <c r="A6" s="5"/>
      <c r="B6" s="5" t="s">
        <v>1</v>
      </c>
      <c r="C6" s="5" t="s">
        <v>1</v>
      </c>
      <c r="D6" s="5" t="s">
        <v>1</v>
      </c>
      <c r="E6" s="6" t="s">
        <v>1</v>
      </c>
      <c r="F6" s="131" t="s">
        <v>5</v>
      </c>
      <c r="G6" s="132"/>
      <c r="H6" s="131" t="s">
        <v>6</v>
      </c>
      <c r="I6" s="132"/>
      <c r="J6" s="131" t="s">
        <v>7</v>
      </c>
      <c r="K6" s="132"/>
      <c r="L6" s="131" t="s">
        <v>8</v>
      </c>
      <c r="M6" s="132"/>
      <c r="N6" s="131" t="s">
        <v>9</v>
      </c>
      <c r="O6" s="132"/>
      <c r="P6" s="131" t="s">
        <v>10</v>
      </c>
      <c r="Q6" s="132"/>
      <c r="R6" s="131" t="s">
        <v>11</v>
      </c>
      <c r="S6" s="132"/>
      <c r="T6" s="131" t="s">
        <v>12</v>
      </c>
      <c r="U6" s="132"/>
      <c r="V6" s="131" t="s">
        <v>13</v>
      </c>
      <c r="W6" s="132"/>
    </row>
    <row r="7" spans="1:23" ht="76.5" x14ac:dyDescent="0.25">
      <c r="A7" s="7" t="s">
        <v>14</v>
      </c>
      <c r="B7" s="8" t="s">
        <v>15</v>
      </c>
      <c r="C7" s="8" t="s">
        <v>16</v>
      </c>
      <c r="D7" s="8" t="s">
        <v>17</v>
      </c>
      <c r="E7" s="8" t="s">
        <v>18</v>
      </c>
      <c r="F7" s="9" t="s">
        <v>19</v>
      </c>
      <c r="G7" s="10" t="s">
        <v>20</v>
      </c>
      <c r="H7" s="9" t="s">
        <v>21</v>
      </c>
      <c r="I7" s="10" t="s">
        <v>22</v>
      </c>
      <c r="J7" s="9" t="s">
        <v>23</v>
      </c>
      <c r="K7" s="10" t="s">
        <v>24</v>
      </c>
      <c r="L7" s="9" t="s">
        <v>25</v>
      </c>
      <c r="M7" s="10" t="s">
        <v>26</v>
      </c>
      <c r="N7" s="9" t="s">
        <v>27</v>
      </c>
      <c r="O7" s="10" t="s">
        <v>28</v>
      </c>
      <c r="P7" s="9" t="s">
        <v>29</v>
      </c>
      <c r="Q7" s="10" t="s">
        <v>30</v>
      </c>
      <c r="R7" s="9" t="s">
        <v>29</v>
      </c>
      <c r="S7" s="10" t="s">
        <v>30</v>
      </c>
      <c r="T7" s="9" t="s">
        <v>31</v>
      </c>
      <c r="U7" s="10" t="s">
        <v>32</v>
      </c>
      <c r="V7" s="9" t="s">
        <v>18</v>
      </c>
      <c r="W7" s="10" t="s">
        <v>33</v>
      </c>
    </row>
    <row r="8" spans="1:23" ht="12.95" customHeight="1" x14ac:dyDescent="0.25">
      <c r="A8" s="11" t="s">
        <v>34</v>
      </c>
      <c r="B8" s="12" t="s">
        <v>1</v>
      </c>
      <c r="C8" s="12"/>
      <c r="D8" s="12"/>
      <c r="E8" s="12"/>
      <c r="F8" s="13"/>
      <c r="G8" s="14"/>
      <c r="H8" s="13"/>
      <c r="I8" s="14"/>
      <c r="J8" s="13"/>
      <c r="K8" s="14"/>
      <c r="L8" s="13"/>
      <c r="M8" s="14"/>
      <c r="N8" s="13"/>
      <c r="O8" s="14"/>
      <c r="P8" s="13"/>
      <c r="Q8" s="14"/>
      <c r="R8" s="15"/>
      <c r="S8" s="16"/>
      <c r="T8" s="15"/>
      <c r="U8" s="17"/>
      <c r="V8" s="13"/>
      <c r="W8" s="14"/>
    </row>
    <row r="9" spans="1:23" ht="12.95" customHeight="1" x14ac:dyDescent="0.25">
      <c r="A9" s="18" t="s">
        <v>35</v>
      </c>
      <c r="B9" s="19">
        <v>0</v>
      </c>
      <c r="C9" s="19">
        <v>0</v>
      </c>
      <c r="D9" s="19"/>
      <c r="E9" s="19">
        <f>$B9       +$C9       +$D9</f>
        <v>0</v>
      </c>
      <c r="F9" s="20">
        <v>0</v>
      </c>
      <c r="G9" s="21">
        <v>0</v>
      </c>
      <c r="H9" s="20"/>
      <c r="I9" s="21"/>
      <c r="J9" s="20"/>
      <c r="K9" s="21"/>
      <c r="L9" s="20"/>
      <c r="M9" s="21"/>
      <c r="N9" s="20"/>
      <c r="O9" s="21"/>
      <c r="P9" s="20">
        <f>$H9       +$J9       +$L9       +$N9</f>
        <v>0</v>
      </c>
      <c r="Q9" s="21">
        <f>$I9       +$K9       +$M9       +$O9</f>
        <v>0</v>
      </c>
      <c r="R9" s="22">
        <f>IF(($H9       =0),0,((($J9       -$H9       )/$H9       )*100))</f>
        <v>0</v>
      </c>
      <c r="S9" s="23">
        <f>IF(($I9       =0),0,((($K9       -$I9       )/$I9       )*100))</f>
        <v>0</v>
      </c>
      <c r="T9" s="22">
        <f>IF(($E9       =0),0,(($P9       /$E9       )*100))</f>
        <v>0</v>
      </c>
      <c r="U9" s="24">
        <f>IF(($E9       =0),0,(($Q9       /$E9       )*100))</f>
        <v>0</v>
      </c>
      <c r="V9" s="20">
        <v>0</v>
      </c>
      <c r="W9" s="21">
        <v>0</v>
      </c>
    </row>
    <row r="10" spans="1:23" ht="12.95" customHeight="1" x14ac:dyDescent="0.25">
      <c r="A10" s="18" t="s">
        <v>36</v>
      </c>
      <c r="B10" s="19">
        <v>57100000</v>
      </c>
      <c r="C10" s="19">
        <v>0</v>
      </c>
      <c r="D10" s="19"/>
      <c r="E10" s="19">
        <f t="shared" ref="E10:E16" si="0">$B10      +$C10      +$D10</f>
        <v>57100000</v>
      </c>
      <c r="F10" s="20">
        <v>57100000</v>
      </c>
      <c r="G10" s="21">
        <v>57100000</v>
      </c>
      <c r="H10" s="20">
        <v>8607000</v>
      </c>
      <c r="I10" s="21">
        <v>3357697</v>
      </c>
      <c r="J10" s="20">
        <v>7781000</v>
      </c>
      <c r="K10" s="21">
        <v>1914898</v>
      </c>
      <c r="L10" s="20"/>
      <c r="M10" s="21"/>
      <c r="N10" s="20"/>
      <c r="O10" s="21"/>
      <c r="P10" s="20">
        <f t="shared" ref="P10:P16" si="1">$H10      +$J10      +$L10      +$N10</f>
        <v>16388000</v>
      </c>
      <c r="Q10" s="21">
        <f t="shared" ref="Q10:Q16" si="2">$I10      +$K10      +$M10      +$O10</f>
        <v>5272595</v>
      </c>
      <c r="R10" s="22">
        <f t="shared" ref="R10:R16" si="3">IF(($H10      =0),0,((($J10      -$H10      )/$H10      )*100))</f>
        <v>-9.5968397815731379</v>
      </c>
      <c r="S10" s="23">
        <f t="shared" ref="S10:S16" si="4">IF(($I10      =0),0,((($K10      -$I10      )/$I10      )*100))</f>
        <v>-42.969898713314514</v>
      </c>
      <c r="T10" s="22">
        <f t="shared" ref="T10:T15" si="5">IF(($E10      =0),0,(($P10      /$E10      )*100))</f>
        <v>28.700525394045535</v>
      </c>
      <c r="U10" s="24">
        <f t="shared" ref="U10:U15" si="6">IF(($E10      =0),0,(($Q10      /$E10      )*100))</f>
        <v>9.233966725043782</v>
      </c>
      <c r="V10" s="20">
        <v>0</v>
      </c>
      <c r="W10" s="21">
        <v>0</v>
      </c>
    </row>
    <row r="11" spans="1:23" ht="12.95" customHeight="1" x14ac:dyDescent="0.25">
      <c r="A11" s="18" t="s">
        <v>37</v>
      </c>
      <c r="B11" s="19">
        <v>0</v>
      </c>
      <c r="C11" s="19">
        <v>0</v>
      </c>
      <c r="D11" s="19"/>
      <c r="E11" s="19">
        <f t="shared" si="0"/>
        <v>0</v>
      </c>
      <c r="F11" s="20">
        <v>0</v>
      </c>
      <c r="G11" s="21">
        <v>0</v>
      </c>
      <c r="H11" s="20"/>
      <c r="I11" s="21"/>
      <c r="J11" s="20"/>
      <c r="K11" s="21"/>
      <c r="L11" s="20"/>
      <c r="M11" s="21"/>
      <c r="N11" s="20"/>
      <c r="O11" s="21"/>
      <c r="P11" s="20">
        <f t="shared" si="1"/>
        <v>0</v>
      </c>
      <c r="Q11" s="21">
        <f t="shared" si="2"/>
        <v>0</v>
      </c>
      <c r="R11" s="22">
        <f t="shared" si="3"/>
        <v>0</v>
      </c>
      <c r="S11" s="23">
        <f t="shared" si="4"/>
        <v>0</v>
      </c>
      <c r="T11" s="22">
        <f t="shared" si="5"/>
        <v>0</v>
      </c>
      <c r="U11" s="24">
        <f t="shared" si="6"/>
        <v>0</v>
      </c>
      <c r="V11" s="20">
        <v>0</v>
      </c>
      <c r="W11" s="21">
        <v>0</v>
      </c>
    </row>
    <row r="12" spans="1:23" ht="12.95" customHeight="1" x14ac:dyDescent="0.25">
      <c r="A12" s="18" t="s">
        <v>38</v>
      </c>
      <c r="B12" s="19">
        <v>0</v>
      </c>
      <c r="C12" s="19">
        <v>0</v>
      </c>
      <c r="D12" s="19"/>
      <c r="E12" s="19">
        <f t="shared" si="0"/>
        <v>0</v>
      </c>
      <c r="F12" s="20">
        <v>0</v>
      </c>
      <c r="G12" s="21">
        <v>0</v>
      </c>
      <c r="H12" s="20"/>
      <c r="I12" s="21"/>
      <c r="J12" s="20"/>
      <c r="K12" s="21"/>
      <c r="L12" s="20"/>
      <c r="M12" s="21"/>
      <c r="N12" s="20"/>
      <c r="O12" s="21"/>
      <c r="P12" s="20">
        <f t="shared" si="1"/>
        <v>0</v>
      </c>
      <c r="Q12" s="21">
        <f t="shared" si="2"/>
        <v>0</v>
      </c>
      <c r="R12" s="22">
        <f t="shared" si="3"/>
        <v>0</v>
      </c>
      <c r="S12" s="23">
        <f t="shared" si="4"/>
        <v>0</v>
      </c>
      <c r="T12" s="22">
        <f t="shared" si="5"/>
        <v>0</v>
      </c>
      <c r="U12" s="24">
        <f t="shared" si="6"/>
        <v>0</v>
      </c>
      <c r="V12" s="20">
        <v>0</v>
      </c>
      <c r="W12" s="21">
        <v>0</v>
      </c>
    </row>
    <row r="13" spans="1:23" ht="12.95" customHeight="1" x14ac:dyDescent="0.25">
      <c r="A13" s="18" t="s">
        <v>39</v>
      </c>
      <c r="B13" s="19">
        <v>53000000</v>
      </c>
      <c r="C13" s="19">
        <v>0</v>
      </c>
      <c r="D13" s="19"/>
      <c r="E13" s="19">
        <f t="shared" si="0"/>
        <v>53000000</v>
      </c>
      <c r="F13" s="20">
        <v>53000000</v>
      </c>
      <c r="G13" s="21">
        <v>32357000</v>
      </c>
      <c r="H13" s="20">
        <v>16511000</v>
      </c>
      <c r="I13" s="21">
        <v>11035861</v>
      </c>
      <c r="J13" s="20">
        <v>10187000</v>
      </c>
      <c r="K13" s="21">
        <v>15862785</v>
      </c>
      <c r="L13" s="20"/>
      <c r="M13" s="21"/>
      <c r="N13" s="20"/>
      <c r="O13" s="21"/>
      <c r="P13" s="20">
        <f t="shared" si="1"/>
        <v>26698000</v>
      </c>
      <c r="Q13" s="21">
        <f t="shared" si="2"/>
        <v>26898646</v>
      </c>
      <c r="R13" s="22">
        <f t="shared" si="3"/>
        <v>-38.301738235115984</v>
      </c>
      <c r="S13" s="23">
        <f t="shared" si="4"/>
        <v>43.738535670211867</v>
      </c>
      <c r="T13" s="22">
        <f t="shared" si="5"/>
        <v>50.373584905660373</v>
      </c>
      <c r="U13" s="24">
        <f t="shared" si="6"/>
        <v>50.752162264150947</v>
      </c>
      <c r="V13" s="20">
        <v>0</v>
      </c>
      <c r="W13" s="21">
        <v>0</v>
      </c>
    </row>
    <row r="14" spans="1:23" ht="12.95" customHeight="1" x14ac:dyDescent="0.25">
      <c r="A14" s="18" t="s">
        <v>40</v>
      </c>
      <c r="B14" s="19">
        <v>3500000</v>
      </c>
      <c r="C14" s="19">
        <v>0</v>
      </c>
      <c r="D14" s="19"/>
      <c r="E14" s="19">
        <f t="shared" si="0"/>
        <v>3500000</v>
      </c>
      <c r="F14" s="20">
        <v>3500000</v>
      </c>
      <c r="G14" s="21">
        <v>0</v>
      </c>
      <c r="H14" s="20"/>
      <c r="I14" s="21"/>
      <c r="J14" s="20"/>
      <c r="K14" s="21"/>
      <c r="L14" s="20"/>
      <c r="M14" s="21"/>
      <c r="N14" s="20"/>
      <c r="O14" s="21"/>
      <c r="P14" s="20">
        <f t="shared" si="1"/>
        <v>0</v>
      </c>
      <c r="Q14" s="21">
        <f t="shared" si="2"/>
        <v>0</v>
      </c>
      <c r="R14" s="22">
        <f t="shared" si="3"/>
        <v>0</v>
      </c>
      <c r="S14" s="23">
        <f t="shared" si="4"/>
        <v>0</v>
      </c>
      <c r="T14" s="22">
        <f t="shared" si="5"/>
        <v>0</v>
      </c>
      <c r="U14" s="24">
        <f t="shared" si="6"/>
        <v>0</v>
      </c>
      <c r="V14" s="20">
        <v>0</v>
      </c>
      <c r="W14" s="21">
        <v>0</v>
      </c>
    </row>
    <row r="15" spans="1:23" ht="12.95" customHeight="1" x14ac:dyDescent="0.25">
      <c r="A15" s="18" t="s">
        <v>41</v>
      </c>
      <c r="B15" s="19">
        <v>0</v>
      </c>
      <c r="C15" s="19">
        <v>0</v>
      </c>
      <c r="D15" s="19"/>
      <c r="E15" s="19">
        <f t="shared" si="0"/>
        <v>0</v>
      </c>
      <c r="F15" s="20">
        <v>0</v>
      </c>
      <c r="G15" s="21">
        <v>0</v>
      </c>
      <c r="H15" s="20"/>
      <c r="I15" s="21"/>
      <c r="J15" s="20"/>
      <c r="K15" s="21"/>
      <c r="L15" s="20"/>
      <c r="M15" s="21"/>
      <c r="N15" s="20"/>
      <c r="O15" s="21"/>
      <c r="P15" s="20">
        <f t="shared" si="1"/>
        <v>0</v>
      </c>
      <c r="Q15" s="21">
        <f t="shared" si="2"/>
        <v>0</v>
      </c>
      <c r="R15" s="22">
        <f t="shared" si="3"/>
        <v>0</v>
      </c>
      <c r="S15" s="23">
        <f t="shared" si="4"/>
        <v>0</v>
      </c>
      <c r="T15" s="22">
        <f t="shared" si="5"/>
        <v>0</v>
      </c>
      <c r="U15" s="24">
        <f t="shared" si="6"/>
        <v>0</v>
      </c>
      <c r="V15" s="20">
        <v>0</v>
      </c>
      <c r="W15" s="21">
        <v>0</v>
      </c>
    </row>
    <row r="16" spans="1:23" ht="12.95" customHeight="1" x14ac:dyDescent="0.25">
      <c r="A16" s="25" t="s">
        <v>42</v>
      </c>
      <c r="B16" s="26">
        <f>SUM(B9:B15)</f>
        <v>113600000</v>
      </c>
      <c r="C16" s="26">
        <f>SUM(C9:C15)</f>
        <v>0</v>
      </c>
      <c r="D16" s="26"/>
      <c r="E16" s="26">
        <f t="shared" si="0"/>
        <v>113600000</v>
      </c>
      <c r="F16" s="27">
        <f t="shared" ref="F16:O16" si="7">SUM(F9:F15)</f>
        <v>113600000</v>
      </c>
      <c r="G16" s="28">
        <f t="shared" si="7"/>
        <v>89457000</v>
      </c>
      <c r="H16" s="27">
        <f t="shared" si="7"/>
        <v>25118000</v>
      </c>
      <c r="I16" s="28">
        <f t="shared" si="7"/>
        <v>14393558</v>
      </c>
      <c r="J16" s="27">
        <f t="shared" si="7"/>
        <v>17968000</v>
      </c>
      <c r="K16" s="28">
        <f t="shared" si="7"/>
        <v>17777683</v>
      </c>
      <c r="L16" s="27">
        <f t="shared" si="7"/>
        <v>0</v>
      </c>
      <c r="M16" s="28">
        <f t="shared" si="7"/>
        <v>0</v>
      </c>
      <c r="N16" s="27">
        <f t="shared" si="7"/>
        <v>0</v>
      </c>
      <c r="O16" s="28">
        <f t="shared" si="7"/>
        <v>0</v>
      </c>
      <c r="P16" s="27">
        <f t="shared" si="1"/>
        <v>43086000</v>
      </c>
      <c r="Q16" s="28">
        <f t="shared" si="2"/>
        <v>32171241</v>
      </c>
      <c r="R16" s="29">
        <f t="shared" si="3"/>
        <v>-28.465642168962496</v>
      </c>
      <c r="S16" s="30">
        <f t="shared" si="4"/>
        <v>23.511386135380839</v>
      </c>
      <c r="T16" s="29">
        <f>IF((SUM($E9:$E13)+$E15)=0,0,(P16/(SUM($E9:$E13)+$E15)*100))</f>
        <v>39.133514986376021</v>
      </c>
      <c r="U16" s="31">
        <f>IF((SUM($E9:$E13)+$E15)=0,0,(Q16/(SUM($E9:$E13)+$E15)*100))</f>
        <v>29.220019073569482</v>
      </c>
      <c r="V16" s="27">
        <f>SUM(V9:V15)</f>
        <v>0</v>
      </c>
      <c r="W16" s="28">
        <f>SUM(W9:W15)</f>
        <v>0</v>
      </c>
    </row>
    <row r="17" spans="1:23" ht="12.95" customHeight="1" x14ac:dyDescent="0.25">
      <c r="A17" s="11" t="s">
        <v>43</v>
      </c>
      <c r="B17" s="32" t="s">
        <v>1</v>
      </c>
      <c r="C17" s="32"/>
      <c r="D17" s="32"/>
      <c r="E17" s="32"/>
      <c r="F17" s="33"/>
      <c r="G17" s="34"/>
      <c r="H17" s="33"/>
      <c r="I17" s="34"/>
      <c r="J17" s="33"/>
      <c r="K17" s="34"/>
      <c r="L17" s="33"/>
      <c r="M17" s="34"/>
      <c r="N17" s="33"/>
      <c r="O17" s="34"/>
      <c r="P17" s="33"/>
      <c r="Q17" s="34"/>
      <c r="R17" s="15"/>
      <c r="S17" s="16"/>
      <c r="T17" s="15"/>
      <c r="U17" s="17"/>
      <c r="V17" s="33"/>
      <c r="W17" s="34"/>
    </row>
    <row r="18" spans="1:23" ht="12.95" customHeight="1" x14ac:dyDescent="0.25">
      <c r="A18" s="18" t="s">
        <v>44</v>
      </c>
      <c r="B18" s="19">
        <v>0</v>
      </c>
      <c r="C18" s="19">
        <v>0</v>
      </c>
      <c r="D18" s="19"/>
      <c r="E18" s="19">
        <f t="shared" ref="E18:E24" si="8">$B18      +$C18      +$D18</f>
        <v>0</v>
      </c>
      <c r="F18" s="20">
        <v>0</v>
      </c>
      <c r="G18" s="21">
        <v>0</v>
      </c>
      <c r="H18" s="20"/>
      <c r="I18" s="21"/>
      <c r="J18" s="20"/>
      <c r="K18" s="21"/>
      <c r="L18" s="20"/>
      <c r="M18" s="21"/>
      <c r="N18" s="20"/>
      <c r="O18" s="21"/>
      <c r="P18" s="20">
        <f t="shared" ref="P18:P24" si="9">$H18      +$J18      +$L18      +$N18</f>
        <v>0</v>
      </c>
      <c r="Q18" s="21">
        <f t="shared" ref="Q18:Q24" si="10">$I18      +$K18      +$M18      +$O18</f>
        <v>0</v>
      </c>
      <c r="R18" s="22">
        <f t="shared" ref="R18:R24" si="11">IF(($H18      =0),0,((($J18      -$H18      )/$H18      )*100))</f>
        <v>0</v>
      </c>
      <c r="S18" s="23">
        <f t="shared" ref="S18:S24" si="12">IF(($I18      =0),0,((($K18      -$I18      )/$I18      )*100))</f>
        <v>0</v>
      </c>
      <c r="T18" s="22">
        <f t="shared" ref="T18:T23" si="13">IF(($E18      =0),0,(($P18      /$E18      )*100))</f>
        <v>0</v>
      </c>
      <c r="U18" s="24">
        <f t="shared" ref="U18:U23" si="14">IF(($E18      =0),0,(($Q18      /$E18      )*100))</f>
        <v>0</v>
      </c>
      <c r="V18" s="20">
        <v>0</v>
      </c>
      <c r="W18" s="21">
        <v>0</v>
      </c>
    </row>
    <row r="19" spans="1:23" ht="12.95" customHeight="1" x14ac:dyDescent="0.25">
      <c r="A19" s="18" t="s">
        <v>45</v>
      </c>
      <c r="B19" s="19">
        <v>11551000</v>
      </c>
      <c r="C19" s="19">
        <v>0</v>
      </c>
      <c r="D19" s="19"/>
      <c r="E19" s="19">
        <f t="shared" si="8"/>
        <v>11551000</v>
      </c>
      <c r="F19" s="20">
        <v>11551000</v>
      </c>
      <c r="G19" s="21">
        <v>0</v>
      </c>
      <c r="H19" s="20"/>
      <c r="I19" s="21"/>
      <c r="J19" s="20"/>
      <c r="K19" s="21"/>
      <c r="L19" s="20"/>
      <c r="M19" s="21"/>
      <c r="N19" s="20"/>
      <c r="O19" s="21"/>
      <c r="P19" s="20">
        <f t="shared" si="9"/>
        <v>0</v>
      </c>
      <c r="Q19" s="21">
        <f t="shared" si="10"/>
        <v>0</v>
      </c>
      <c r="R19" s="22">
        <f t="shared" si="11"/>
        <v>0</v>
      </c>
      <c r="S19" s="23">
        <f t="shared" si="12"/>
        <v>0</v>
      </c>
      <c r="T19" s="22">
        <f t="shared" si="13"/>
        <v>0</v>
      </c>
      <c r="U19" s="24">
        <f t="shared" si="14"/>
        <v>0</v>
      </c>
      <c r="V19" s="20">
        <v>0</v>
      </c>
      <c r="W19" s="21">
        <v>0</v>
      </c>
    </row>
    <row r="20" spans="1:23" ht="12.95" customHeight="1" x14ac:dyDescent="0.25">
      <c r="A20" s="18" t="s">
        <v>46</v>
      </c>
      <c r="B20" s="19">
        <v>15326000</v>
      </c>
      <c r="C20" s="19">
        <v>0</v>
      </c>
      <c r="D20" s="19"/>
      <c r="E20" s="19">
        <f t="shared" si="8"/>
        <v>15326000</v>
      </c>
      <c r="F20" s="20">
        <v>15326000</v>
      </c>
      <c r="G20" s="21">
        <v>15326000</v>
      </c>
      <c r="H20" s="20"/>
      <c r="I20" s="21"/>
      <c r="J20" s="20">
        <v>1215000</v>
      </c>
      <c r="K20" s="21"/>
      <c r="L20" s="20"/>
      <c r="M20" s="21"/>
      <c r="N20" s="20"/>
      <c r="O20" s="21"/>
      <c r="P20" s="20">
        <f t="shared" si="9"/>
        <v>1215000</v>
      </c>
      <c r="Q20" s="21">
        <f t="shared" si="10"/>
        <v>0</v>
      </c>
      <c r="R20" s="22">
        <f t="shared" si="11"/>
        <v>0</v>
      </c>
      <c r="S20" s="23">
        <f t="shared" si="12"/>
        <v>0</v>
      </c>
      <c r="T20" s="22">
        <f t="shared" si="13"/>
        <v>7.9277045543520819</v>
      </c>
      <c r="U20" s="24">
        <f t="shared" si="14"/>
        <v>0</v>
      </c>
      <c r="V20" s="20">
        <v>0</v>
      </c>
      <c r="W20" s="21" t="s">
        <v>1</v>
      </c>
    </row>
    <row r="21" spans="1:23" ht="12.95" customHeight="1" x14ac:dyDescent="0.25">
      <c r="A21" s="18" t="s">
        <v>47</v>
      </c>
      <c r="B21" s="19">
        <v>0</v>
      </c>
      <c r="C21" s="19">
        <v>0</v>
      </c>
      <c r="D21" s="19"/>
      <c r="E21" s="19">
        <f t="shared" si="8"/>
        <v>0</v>
      </c>
      <c r="F21" s="20">
        <v>0</v>
      </c>
      <c r="G21" s="21">
        <v>0</v>
      </c>
      <c r="H21" s="20"/>
      <c r="I21" s="21"/>
      <c r="J21" s="20"/>
      <c r="K21" s="21"/>
      <c r="L21" s="20"/>
      <c r="M21" s="21"/>
      <c r="N21" s="20"/>
      <c r="O21" s="21"/>
      <c r="P21" s="20">
        <f t="shared" si="9"/>
        <v>0</v>
      </c>
      <c r="Q21" s="21">
        <f t="shared" si="10"/>
        <v>0</v>
      </c>
      <c r="R21" s="22">
        <f t="shared" si="11"/>
        <v>0</v>
      </c>
      <c r="S21" s="23">
        <f t="shared" si="12"/>
        <v>0</v>
      </c>
      <c r="T21" s="22">
        <f t="shared" si="13"/>
        <v>0</v>
      </c>
      <c r="U21" s="24">
        <f t="shared" si="14"/>
        <v>0</v>
      </c>
      <c r="V21" s="20">
        <v>0</v>
      </c>
      <c r="W21" s="21">
        <v>0</v>
      </c>
    </row>
    <row r="22" spans="1:23" ht="12.95" customHeight="1" x14ac:dyDescent="0.25">
      <c r="A22" s="18" t="s">
        <v>48</v>
      </c>
      <c r="B22" s="19">
        <v>0</v>
      </c>
      <c r="C22" s="19">
        <v>0</v>
      </c>
      <c r="D22" s="19"/>
      <c r="E22" s="19">
        <f t="shared" si="8"/>
        <v>0</v>
      </c>
      <c r="F22" s="20">
        <v>0</v>
      </c>
      <c r="G22" s="21">
        <v>0</v>
      </c>
      <c r="H22" s="20"/>
      <c r="I22" s="21"/>
      <c r="J22" s="20"/>
      <c r="K22" s="21"/>
      <c r="L22" s="20"/>
      <c r="M22" s="21"/>
      <c r="N22" s="20"/>
      <c r="O22" s="21"/>
      <c r="P22" s="20">
        <f t="shared" si="9"/>
        <v>0</v>
      </c>
      <c r="Q22" s="21">
        <f t="shared" si="10"/>
        <v>0</v>
      </c>
      <c r="R22" s="22">
        <f t="shared" si="11"/>
        <v>0</v>
      </c>
      <c r="S22" s="23">
        <f t="shared" si="12"/>
        <v>0</v>
      </c>
      <c r="T22" s="22">
        <f t="shared" si="13"/>
        <v>0</v>
      </c>
      <c r="U22" s="24">
        <f t="shared" si="14"/>
        <v>0</v>
      </c>
      <c r="V22" s="20">
        <v>0</v>
      </c>
      <c r="W22" s="21" t="s">
        <v>1</v>
      </c>
    </row>
    <row r="23" spans="1:23" ht="12.95" customHeight="1" x14ac:dyDescent="0.25">
      <c r="A23" s="18" t="s">
        <v>49</v>
      </c>
      <c r="B23" s="19">
        <v>0</v>
      </c>
      <c r="C23" s="19">
        <v>0</v>
      </c>
      <c r="D23" s="19"/>
      <c r="E23" s="19">
        <f t="shared" si="8"/>
        <v>0</v>
      </c>
      <c r="F23" s="20">
        <v>0</v>
      </c>
      <c r="G23" s="21">
        <v>0</v>
      </c>
      <c r="H23" s="20"/>
      <c r="I23" s="21"/>
      <c r="J23" s="20"/>
      <c r="K23" s="21"/>
      <c r="L23" s="20"/>
      <c r="M23" s="21"/>
      <c r="N23" s="20"/>
      <c r="O23" s="21"/>
      <c r="P23" s="20">
        <f t="shared" si="9"/>
        <v>0</v>
      </c>
      <c r="Q23" s="21">
        <f t="shared" si="10"/>
        <v>0</v>
      </c>
      <c r="R23" s="22">
        <f t="shared" si="11"/>
        <v>0</v>
      </c>
      <c r="S23" s="23">
        <f t="shared" si="12"/>
        <v>0</v>
      </c>
      <c r="T23" s="22">
        <f t="shared" si="13"/>
        <v>0</v>
      </c>
      <c r="U23" s="24">
        <f t="shared" si="14"/>
        <v>0</v>
      </c>
      <c r="V23" s="20">
        <v>0</v>
      </c>
      <c r="W23" s="21" t="s">
        <v>1</v>
      </c>
    </row>
    <row r="24" spans="1:23" ht="12.95" customHeight="1" x14ac:dyDescent="0.25">
      <c r="A24" s="25" t="s">
        <v>42</v>
      </c>
      <c r="B24" s="26">
        <f>SUM(B18:B23)</f>
        <v>26877000</v>
      </c>
      <c r="C24" s="26">
        <f>SUM(C18:C23)</f>
        <v>0</v>
      </c>
      <c r="D24" s="26"/>
      <c r="E24" s="26">
        <f t="shared" si="8"/>
        <v>26877000</v>
      </c>
      <c r="F24" s="27">
        <f t="shared" ref="F24:O24" si="15">SUM(F18:F23)</f>
        <v>26877000</v>
      </c>
      <c r="G24" s="28">
        <f t="shared" si="15"/>
        <v>15326000</v>
      </c>
      <c r="H24" s="27">
        <f t="shared" si="15"/>
        <v>0</v>
      </c>
      <c r="I24" s="28">
        <f t="shared" si="15"/>
        <v>0</v>
      </c>
      <c r="J24" s="27">
        <f t="shared" si="15"/>
        <v>1215000</v>
      </c>
      <c r="K24" s="28">
        <f t="shared" si="15"/>
        <v>0</v>
      </c>
      <c r="L24" s="27">
        <f t="shared" si="15"/>
        <v>0</v>
      </c>
      <c r="M24" s="28">
        <f t="shared" si="15"/>
        <v>0</v>
      </c>
      <c r="N24" s="27">
        <f t="shared" si="15"/>
        <v>0</v>
      </c>
      <c r="O24" s="28">
        <f t="shared" si="15"/>
        <v>0</v>
      </c>
      <c r="P24" s="27">
        <f t="shared" si="9"/>
        <v>1215000</v>
      </c>
      <c r="Q24" s="28">
        <f t="shared" si="10"/>
        <v>0</v>
      </c>
      <c r="R24" s="29">
        <f t="shared" si="11"/>
        <v>0</v>
      </c>
      <c r="S24" s="30">
        <f t="shared" si="12"/>
        <v>0</v>
      </c>
      <c r="T24" s="29">
        <f>IF(($E24-$E19-$E23)   =0,0,($P24   /($E24-$E19-$E23)   )*100)</f>
        <v>7.9277045543520819</v>
      </c>
      <c r="U24" s="31">
        <f>IF(($E24-$E19-$E23)   =0,0,($Q24   /($E24-$E19-$E23)   )*100)</f>
        <v>0</v>
      </c>
      <c r="V24" s="27">
        <f>SUM(V18:V23)</f>
        <v>0</v>
      </c>
      <c r="W24" s="28">
        <f>SUM(W18:W23)</f>
        <v>0</v>
      </c>
    </row>
    <row r="25" spans="1:23" ht="12.95" customHeight="1" x14ac:dyDescent="0.25">
      <c r="A25" s="11" t="s">
        <v>50</v>
      </c>
      <c r="B25" s="32" t="s">
        <v>1</v>
      </c>
      <c r="C25" s="32"/>
      <c r="D25" s="32"/>
      <c r="E25" s="32"/>
      <c r="F25" s="33"/>
      <c r="G25" s="34"/>
      <c r="H25" s="33"/>
      <c r="I25" s="34"/>
      <c r="J25" s="33"/>
      <c r="K25" s="34"/>
      <c r="L25" s="33"/>
      <c r="M25" s="34"/>
      <c r="N25" s="33"/>
      <c r="O25" s="34"/>
      <c r="P25" s="33"/>
      <c r="Q25" s="34"/>
      <c r="R25" s="15"/>
      <c r="S25" s="16"/>
      <c r="T25" s="15"/>
      <c r="U25" s="17"/>
      <c r="V25" s="33"/>
      <c r="W25" s="34"/>
    </row>
    <row r="26" spans="1:23" ht="12.95" customHeight="1" x14ac:dyDescent="0.25">
      <c r="A26" s="18" t="s">
        <v>51</v>
      </c>
      <c r="B26" s="19">
        <v>0</v>
      </c>
      <c r="C26" s="19">
        <v>0</v>
      </c>
      <c r="D26" s="19"/>
      <c r="E26" s="19">
        <f>$B26      +$C26      +$D26</f>
        <v>0</v>
      </c>
      <c r="F26" s="20">
        <v>0</v>
      </c>
      <c r="G26" s="21">
        <v>0</v>
      </c>
      <c r="H26" s="20"/>
      <c r="I26" s="21"/>
      <c r="J26" s="20"/>
      <c r="K26" s="21"/>
      <c r="L26" s="20"/>
      <c r="M26" s="21"/>
      <c r="N26" s="20"/>
      <c r="O26" s="21"/>
      <c r="P26" s="20">
        <f>$H26      +$J26      +$L26      +$N26</f>
        <v>0</v>
      </c>
      <c r="Q26" s="21">
        <f>$I26      +$K26      +$M26      +$O26</f>
        <v>0</v>
      </c>
      <c r="R26" s="22">
        <f>IF(($H26      =0),0,((($J26      -$H26      )/$H26      )*100))</f>
        <v>0</v>
      </c>
      <c r="S26" s="23">
        <f>IF(($I26      =0),0,((($K26      -$I26      )/$I26      )*100))</f>
        <v>0</v>
      </c>
      <c r="T26" s="22">
        <f>IF(($E26      =0),0,(($P26      /$E26      )*100))</f>
        <v>0</v>
      </c>
      <c r="U26" s="24">
        <f>IF(($E26      =0),0,(($Q26      /$E26      )*100))</f>
        <v>0</v>
      </c>
      <c r="V26" s="20">
        <v>0</v>
      </c>
      <c r="W26" s="21" t="s">
        <v>1</v>
      </c>
    </row>
    <row r="27" spans="1:23" ht="12.95" customHeight="1" x14ac:dyDescent="0.25">
      <c r="A27" s="18" t="s">
        <v>52</v>
      </c>
      <c r="B27" s="19">
        <v>0</v>
      </c>
      <c r="C27" s="19">
        <v>0</v>
      </c>
      <c r="D27" s="19"/>
      <c r="E27" s="19">
        <f>$B27      +$C27      +$D27</f>
        <v>0</v>
      </c>
      <c r="F27" s="20">
        <v>0</v>
      </c>
      <c r="G27" s="21">
        <v>0</v>
      </c>
      <c r="H27" s="20"/>
      <c r="I27" s="21"/>
      <c r="J27" s="20"/>
      <c r="K27" s="21"/>
      <c r="L27" s="20"/>
      <c r="M27" s="21"/>
      <c r="N27" s="20"/>
      <c r="O27" s="21"/>
      <c r="P27" s="20">
        <f>$H27      +$J27      +$L27      +$N27</f>
        <v>0</v>
      </c>
      <c r="Q27" s="21">
        <f>$I27      +$K27      +$M27      +$O27</f>
        <v>0</v>
      </c>
      <c r="R27" s="22">
        <f>IF(($H27      =0),0,((($J27      -$H27      )/$H27      )*100))</f>
        <v>0</v>
      </c>
      <c r="S27" s="23">
        <f>IF(($I27      =0),0,((($K27      -$I27      )/$I27      )*100))</f>
        <v>0</v>
      </c>
      <c r="T27" s="22">
        <f>IF(($E27      =0),0,(($P27      /$E27      )*100))</f>
        <v>0</v>
      </c>
      <c r="U27" s="24">
        <f>IF(($E27      =0),0,(($Q27      /$E27      )*100))</f>
        <v>0</v>
      </c>
      <c r="V27" s="20">
        <v>0</v>
      </c>
      <c r="W27" s="21" t="s">
        <v>1</v>
      </c>
    </row>
    <row r="28" spans="1:23" ht="12.95" customHeight="1" x14ac:dyDescent="0.25">
      <c r="A28" s="18" t="s">
        <v>53</v>
      </c>
      <c r="B28" s="19">
        <v>213649000</v>
      </c>
      <c r="C28" s="19">
        <v>0</v>
      </c>
      <c r="D28" s="19"/>
      <c r="E28" s="19">
        <f>$B28      +$C28      +$D28</f>
        <v>213649000</v>
      </c>
      <c r="F28" s="20">
        <v>213649000</v>
      </c>
      <c r="G28" s="21">
        <v>172629000</v>
      </c>
      <c r="H28" s="20">
        <v>19472000</v>
      </c>
      <c r="I28" s="21"/>
      <c r="J28" s="20">
        <v>24976000</v>
      </c>
      <c r="K28" s="21"/>
      <c r="L28" s="20"/>
      <c r="M28" s="21"/>
      <c r="N28" s="20"/>
      <c r="O28" s="21"/>
      <c r="P28" s="20">
        <f>$H28      +$J28      +$L28      +$N28</f>
        <v>44448000</v>
      </c>
      <c r="Q28" s="21">
        <f>$I28      +$K28      +$M28      +$O28</f>
        <v>0</v>
      </c>
      <c r="R28" s="22">
        <f>IF(($H28      =0),0,((($J28      -$H28      )/$H28      )*100))</f>
        <v>28.266228430566969</v>
      </c>
      <c r="S28" s="23">
        <f>IF(($I28      =0),0,((($K28      -$I28      )/$I28      )*100))</f>
        <v>0</v>
      </c>
      <c r="T28" s="22">
        <f>IF(($E28      =0),0,(($P28      /$E28      )*100))</f>
        <v>20.804216261250929</v>
      </c>
      <c r="U28" s="24">
        <f>IF(($E28      =0),0,(($Q28      /$E28      )*100))</f>
        <v>0</v>
      </c>
      <c r="V28" s="20">
        <v>0</v>
      </c>
      <c r="W28" s="21">
        <v>0</v>
      </c>
    </row>
    <row r="29" spans="1:23" ht="12.95" customHeight="1" x14ac:dyDescent="0.25">
      <c r="A29" s="18" t="s">
        <v>54</v>
      </c>
      <c r="B29" s="19">
        <v>10024000</v>
      </c>
      <c r="C29" s="19">
        <v>0</v>
      </c>
      <c r="D29" s="19"/>
      <c r="E29" s="19">
        <f>$B29      +$C29      +$D29</f>
        <v>10024000</v>
      </c>
      <c r="F29" s="20">
        <v>10024000</v>
      </c>
      <c r="G29" s="21">
        <v>7017000</v>
      </c>
      <c r="H29" s="20">
        <v>771000</v>
      </c>
      <c r="I29" s="21">
        <v>-1817000</v>
      </c>
      <c r="J29" s="20">
        <v>2237000</v>
      </c>
      <c r="K29" s="21">
        <v>1432963</v>
      </c>
      <c r="L29" s="20"/>
      <c r="M29" s="21"/>
      <c r="N29" s="20"/>
      <c r="O29" s="21"/>
      <c r="P29" s="20">
        <f>$H29      +$J29      +$L29      +$N29</f>
        <v>3008000</v>
      </c>
      <c r="Q29" s="21">
        <f>$I29      +$K29      +$M29      +$O29</f>
        <v>-384037</v>
      </c>
      <c r="R29" s="22">
        <f>IF(($H29      =0),0,((($J29      -$H29      )/$H29      )*100))</f>
        <v>190.14267185473409</v>
      </c>
      <c r="S29" s="23">
        <f>IF(($I29      =0),0,((($K29      -$I29      )/$I29      )*100))</f>
        <v>-178.8642267473858</v>
      </c>
      <c r="T29" s="22">
        <f>IF(($E29      =0),0,(($P29      /$E29      )*100))</f>
        <v>30.007980845969673</v>
      </c>
      <c r="U29" s="24">
        <f>IF(($E29      =0),0,(($Q29      /$E29      )*100))</f>
        <v>-3.8311751795690343</v>
      </c>
      <c r="V29" s="20">
        <v>0</v>
      </c>
      <c r="W29" s="21">
        <v>0</v>
      </c>
    </row>
    <row r="30" spans="1:23" ht="12.95" customHeight="1" x14ac:dyDescent="0.25">
      <c r="A30" s="25" t="s">
        <v>42</v>
      </c>
      <c r="B30" s="26">
        <f>SUM(B26:B29)</f>
        <v>223673000</v>
      </c>
      <c r="C30" s="26">
        <f>SUM(C26:C29)</f>
        <v>0</v>
      </c>
      <c r="D30" s="26"/>
      <c r="E30" s="26">
        <f>$B30      +$C30      +$D30</f>
        <v>223673000</v>
      </c>
      <c r="F30" s="27">
        <f t="shared" ref="F30:O30" si="16">SUM(F26:F29)</f>
        <v>223673000</v>
      </c>
      <c r="G30" s="28">
        <f t="shared" si="16"/>
        <v>179646000</v>
      </c>
      <c r="H30" s="27">
        <f t="shared" si="16"/>
        <v>20243000</v>
      </c>
      <c r="I30" s="28">
        <f t="shared" si="16"/>
        <v>-1817000</v>
      </c>
      <c r="J30" s="27">
        <f t="shared" si="16"/>
        <v>27213000</v>
      </c>
      <c r="K30" s="28">
        <f t="shared" si="16"/>
        <v>1432963</v>
      </c>
      <c r="L30" s="27">
        <f t="shared" si="16"/>
        <v>0</v>
      </c>
      <c r="M30" s="28">
        <f t="shared" si="16"/>
        <v>0</v>
      </c>
      <c r="N30" s="27">
        <f t="shared" si="16"/>
        <v>0</v>
      </c>
      <c r="O30" s="28">
        <f t="shared" si="16"/>
        <v>0</v>
      </c>
      <c r="P30" s="27">
        <f>$H30      +$J30      +$L30      +$N30</f>
        <v>47456000</v>
      </c>
      <c r="Q30" s="28">
        <f>$I30      +$K30      +$M30      +$O30</f>
        <v>-384037</v>
      </c>
      <c r="R30" s="29">
        <f>IF(($H30      =0),0,((($J30      -$H30      )/$H30      )*100))</f>
        <v>34.431655387047371</v>
      </c>
      <c r="S30" s="30">
        <f>IF(($I30      =0),0,((($K30      -$I30      )/$I30      )*100))</f>
        <v>-178.8642267473858</v>
      </c>
      <c r="T30" s="29">
        <f>IF($E30   =0,0,($P30   /$E30   )*100)</f>
        <v>21.216686859835562</v>
      </c>
      <c r="U30" s="31">
        <f>IF($E30   =0,0,($Q30   /$E30   )*100)</f>
        <v>-0.17169573439798277</v>
      </c>
      <c r="V30" s="27">
        <f>SUM(V26:V29)</f>
        <v>0</v>
      </c>
      <c r="W30" s="28">
        <f>SUM(W26:W29)</f>
        <v>0</v>
      </c>
    </row>
    <row r="31" spans="1:23" ht="12.95" customHeight="1" x14ac:dyDescent="0.25">
      <c r="A31" s="11" t="s">
        <v>55</v>
      </c>
      <c r="B31" s="32" t="s">
        <v>1</v>
      </c>
      <c r="C31" s="32"/>
      <c r="D31" s="32"/>
      <c r="E31" s="32"/>
      <c r="F31" s="33"/>
      <c r="G31" s="34"/>
      <c r="H31" s="33"/>
      <c r="I31" s="34"/>
      <c r="J31" s="33"/>
      <c r="K31" s="34"/>
      <c r="L31" s="33"/>
      <c r="M31" s="34"/>
      <c r="N31" s="33"/>
      <c r="O31" s="34"/>
      <c r="P31" s="33"/>
      <c r="Q31" s="34"/>
      <c r="R31" s="15"/>
      <c r="S31" s="16"/>
      <c r="T31" s="15"/>
      <c r="U31" s="17"/>
      <c r="V31" s="33"/>
      <c r="W31" s="34"/>
    </row>
    <row r="32" spans="1:23" ht="12.95" customHeight="1" x14ac:dyDescent="0.25">
      <c r="A32" s="18" t="s">
        <v>56</v>
      </c>
      <c r="B32" s="19">
        <v>41538000</v>
      </c>
      <c r="C32" s="19">
        <v>0</v>
      </c>
      <c r="D32" s="19"/>
      <c r="E32" s="19">
        <f>$B32      +$C32      +$D32</f>
        <v>41538000</v>
      </c>
      <c r="F32" s="20">
        <v>41538000</v>
      </c>
      <c r="G32" s="21">
        <v>27139000</v>
      </c>
      <c r="H32" s="20">
        <v>7409000</v>
      </c>
      <c r="I32" s="21">
        <v>3207778</v>
      </c>
      <c r="J32" s="20">
        <v>13700000</v>
      </c>
      <c r="K32" s="21">
        <v>3475672</v>
      </c>
      <c r="L32" s="20"/>
      <c r="M32" s="21"/>
      <c r="N32" s="20"/>
      <c r="O32" s="21"/>
      <c r="P32" s="20">
        <f>$H32      +$J32      +$L32      +$N32</f>
        <v>21109000</v>
      </c>
      <c r="Q32" s="21">
        <f>$I32      +$K32      +$M32      +$O32</f>
        <v>6683450</v>
      </c>
      <c r="R32" s="22">
        <f>IF(($H32      =0),0,((($J32      -$H32      )/$H32      )*100))</f>
        <v>84.910244297476041</v>
      </c>
      <c r="S32" s="23">
        <f>IF(($I32      =0),0,((($K32      -$I32      )/$I32      )*100))</f>
        <v>8.3513884065543191</v>
      </c>
      <c r="T32" s="22">
        <f>IF(($E32      =0),0,(($P32      /$E32      )*100))</f>
        <v>50.818527613269779</v>
      </c>
      <c r="U32" s="24">
        <f>IF(($E32      =0),0,(($Q32      /$E32      )*100))</f>
        <v>16.089965814434976</v>
      </c>
      <c r="V32" s="20">
        <v>0</v>
      </c>
      <c r="W32" s="21">
        <v>0</v>
      </c>
    </row>
    <row r="33" spans="1:23" ht="12.95" customHeight="1" x14ac:dyDescent="0.25">
      <c r="A33" s="25" t="s">
        <v>42</v>
      </c>
      <c r="B33" s="26">
        <f>B32</f>
        <v>41538000</v>
      </c>
      <c r="C33" s="26">
        <f>C32</f>
        <v>0</v>
      </c>
      <c r="D33" s="26"/>
      <c r="E33" s="26">
        <f>$B33      +$C33      +$D33</f>
        <v>41538000</v>
      </c>
      <c r="F33" s="27">
        <f t="shared" ref="F33:O33" si="17">F32</f>
        <v>41538000</v>
      </c>
      <c r="G33" s="28">
        <f t="shared" si="17"/>
        <v>27139000</v>
      </c>
      <c r="H33" s="27">
        <f t="shared" si="17"/>
        <v>7409000</v>
      </c>
      <c r="I33" s="28">
        <f t="shared" si="17"/>
        <v>3207778</v>
      </c>
      <c r="J33" s="27">
        <f t="shared" si="17"/>
        <v>13700000</v>
      </c>
      <c r="K33" s="28">
        <f t="shared" si="17"/>
        <v>3475672</v>
      </c>
      <c r="L33" s="27">
        <f t="shared" si="17"/>
        <v>0</v>
      </c>
      <c r="M33" s="28">
        <f t="shared" si="17"/>
        <v>0</v>
      </c>
      <c r="N33" s="27">
        <f t="shared" si="17"/>
        <v>0</v>
      </c>
      <c r="O33" s="28">
        <f t="shared" si="17"/>
        <v>0</v>
      </c>
      <c r="P33" s="27">
        <f>$H33      +$J33      +$L33      +$N33</f>
        <v>21109000</v>
      </c>
      <c r="Q33" s="28">
        <f>$I33      +$K33      +$M33      +$O33</f>
        <v>6683450</v>
      </c>
      <c r="R33" s="29">
        <f>IF(($H33      =0),0,((($J33      -$H33      )/$H33      )*100))</f>
        <v>84.910244297476041</v>
      </c>
      <c r="S33" s="30">
        <f>IF(($I33      =0),0,((($K33      -$I33      )/$I33      )*100))</f>
        <v>8.3513884065543191</v>
      </c>
      <c r="T33" s="29">
        <f>IF($E33   =0,0,($P33   /$E33   )*100)</f>
        <v>50.818527613269779</v>
      </c>
      <c r="U33" s="31">
        <f>IF($E33   =0,0,($Q33   /$E33   )*100)</f>
        <v>16.089965814434976</v>
      </c>
      <c r="V33" s="27">
        <f>V32</f>
        <v>0</v>
      </c>
      <c r="W33" s="28">
        <f>W32</f>
        <v>0</v>
      </c>
    </row>
    <row r="34" spans="1:23" ht="12.95" customHeight="1" x14ac:dyDescent="0.25">
      <c r="A34" s="11" t="s">
        <v>57</v>
      </c>
      <c r="B34" s="32" t="s">
        <v>1</v>
      </c>
      <c r="C34" s="32"/>
      <c r="D34" s="32"/>
      <c r="E34" s="32"/>
      <c r="F34" s="33"/>
      <c r="G34" s="34"/>
      <c r="H34" s="33"/>
      <c r="I34" s="34"/>
      <c r="J34" s="33"/>
      <c r="K34" s="34"/>
      <c r="L34" s="33"/>
      <c r="M34" s="34"/>
      <c r="N34" s="33"/>
      <c r="O34" s="34"/>
      <c r="P34" s="33"/>
      <c r="Q34" s="34"/>
      <c r="R34" s="15"/>
      <c r="S34" s="16"/>
      <c r="T34" s="15"/>
      <c r="U34" s="17"/>
      <c r="V34" s="33"/>
      <c r="W34" s="34"/>
    </row>
    <row r="35" spans="1:23" ht="12.95" customHeight="1" x14ac:dyDescent="0.25">
      <c r="A35" s="18" t="s">
        <v>58</v>
      </c>
      <c r="B35" s="19">
        <v>86780000</v>
      </c>
      <c r="C35" s="19">
        <v>0</v>
      </c>
      <c r="D35" s="19"/>
      <c r="E35" s="19">
        <f t="shared" ref="E35:E40" si="18">$B35      +$C35      +$D35</f>
        <v>86780000</v>
      </c>
      <c r="F35" s="20">
        <v>86780000</v>
      </c>
      <c r="G35" s="21">
        <v>33108000</v>
      </c>
      <c r="H35" s="20">
        <v>2525000</v>
      </c>
      <c r="I35" s="21">
        <v>154080</v>
      </c>
      <c r="J35" s="20">
        <v>27505000</v>
      </c>
      <c r="K35" s="21">
        <v>3947824</v>
      </c>
      <c r="L35" s="20"/>
      <c r="M35" s="21"/>
      <c r="N35" s="20"/>
      <c r="O35" s="21"/>
      <c r="P35" s="20">
        <f t="shared" ref="P35:P40" si="19">$H35      +$J35      +$L35      +$N35</f>
        <v>30030000</v>
      </c>
      <c r="Q35" s="21">
        <f t="shared" ref="Q35:Q40" si="20">$I35      +$K35      +$M35      +$O35</f>
        <v>4101904</v>
      </c>
      <c r="R35" s="22">
        <f t="shared" ref="R35:R40" si="21">IF(($H35      =0),0,((($J35      -$H35      )/$H35      )*100))</f>
        <v>989.30693069306926</v>
      </c>
      <c r="S35" s="23">
        <f t="shared" ref="S35:S40" si="22">IF(($I35      =0),0,((($K35      -$I35      )/$I35      )*100))</f>
        <v>2462.1910695742472</v>
      </c>
      <c r="T35" s="22">
        <f t="shared" ref="T35:T39" si="23">IF(($E35      =0),0,(($P35      /$E35      )*100))</f>
        <v>34.604747637704541</v>
      </c>
      <c r="U35" s="24">
        <f t="shared" ref="U35:U39" si="24">IF(($E35      =0),0,(($Q35      /$E35      )*100))</f>
        <v>4.7267849734961978</v>
      </c>
      <c r="V35" s="20">
        <v>0</v>
      </c>
      <c r="W35" s="21">
        <v>0</v>
      </c>
    </row>
    <row r="36" spans="1:23" ht="12.95" customHeight="1" x14ac:dyDescent="0.25">
      <c r="A36" s="18" t="s">
        <v>59</v>
      </c>
      <c r="B36" s="19">
        <v>311854000</v>
      </c>
      <c r="C36" s="19">
        <v>0</v>
      </c>
      <c r="D36" s="19"/>
      <c r="E36" s="19">
        <f t="shared" si="18"/>
        <v>311854000</v>
      </c>
      <c r="F36" s="20">
        <v>311854000</v>
      </c>
      <c r="G36" s="21">
        <v>0</v>
      </c>
      <c r="H36" s="20"/>
      <c r="I36" s="21"/>
      <c r="J36" s="20"/>
      <c r="K36" s="21"/>
      <c r="L36" s="20"/>
      <c r="M36" s="21"/>
      <c r="N36" s="20"/>
      <c r="O36" s="21"/>
      <c r="P36" s="20">
        <f t="shared" si="19"/>
        <v>0</v>
      </c>
      <c r="Q36" s="21">
        <f t="shared" si="20"/>
        <v>0</v>
      </c>
      <c r="R36" s="22">
        <f t="shared" si="21"/>
        <v>0</v>
      </c>
      <c r="S36" s="23">
        <f t="shared" si="22"/>
        <v>0</v>
      </c>
      <c r="T36" s="22">
        <f t="shared" si="23"/>
        <v>0</v>
      </c>
      <c r="U36" s="24">
        <f t="shared" si="24"/>
        <v>0</v>
      </c>
      <c r="V36" s="20">
        <v>0</v>
      </c>
      <c r="W36" s="21">
        <v>0</v>
      </c>
    </row>
    <row r="37" spans="1:23" ht="12.95" customHeight="1" x14ac:dyDescent="0.25">
      <c r="A37" s="18" t="s">
        <v>60</v>
      </c>
      <c r="B37" s="19">
        <v>0</v>
      </c>
      <c r="C37" s="19">
        <v>0</v>
      </c>
      <c r="D37" s="19"/>
      <c r="E37" s="19">
        <f t="shared" si="18"/>
        <v>0</v>
      </c>
      <c r="F37" s="20">
        <v>0</v>
      </c>
      <c r="G37" s="21">
        <v>0</v>
      </c>
      <c r="H37" s="20"/>
      <c r="I37" s="21"/>
      <c r="J37" s="20"/>
      <c r="K37" s="21"/>
      <c r="L37" s="20"/>
      <c r="M37" s="21"/>
      <c r="N37" s="20"/>
      <c r="O37" s="21"/>
      <c r="P37" s="20">
        <f t="shared" si="19"/>
        <v>0</v>
      </c>
      <c r="Q37" s="21">
        <f t="shared" si="20"/>
        <v>0</v>
      </c>
      <c r="R37" s="22">
        <f t="shared" si="21"/>
        <v>0</v>
      </c>
      <c r="S37" s="23">
        <f t="shared" si="22"/>
        <v>0</v>
      </c>
      <c r="T37" s="22">
        <f t="shared" si="23"/>
        <v>0</v>
      </c>
      <c r="U37" s="24">
        <f t="shared" si="24"/>
        <v>0</v>
      </c>
      <c r="V37" s="20">
        <v>0</v>
      </c>
      <c r="W37" s="21" t="s">
        <v>1</v>
      </c>
    </row>
    <row r="38" spans="1:23" ht="12.95" customHeight="1" x14ac:dyDescent="0.25">
      <c r="A38" s="18" t="s">
        <v>61</v>
      </c>
      <c r="B38" s="19">
        <v>16000000</v>
      </c>
      <c r="C38" s="19">
        <v>0</v>
      </c>
      <c r="D38" s="19"/>
      <c r="E38" s="19">
        <f t="shared" si="18"/>
        <v>16000000</v>
      </c>
      <c r="F38" s="20">
        <v>16000000</v>
      </c>
      <c r="G38" s="21">
        <v>7000000</v>
      </c>
      <c r="H38" s="20"/>
      <c r="I38" s="21"/>
      <c r="J38" s="20">
        <v>735000</v>
      </c>
      <c r="K38" s="21">
        <v>483000</v>
      </c>
      <c r="L38" s="20"/>
      <c r="M38" s="21"/>
      <c r="N38" s="20"/>
      <c r="O38" s="21"/>
      <c r="P38" s="20">
        <f t="shared" si="19"/>
        <v>735000</v>
      </c>
      <c r="Q38" s="21">
        <f t="shared" si="20"/>
        <v>483000</v>
      </c>
      <c r="R38" s="22">
        <f t="shared" si="21"/>
        <v>0</v>
      </c>
      <c r="S38" s="23">
        <f t="shared" si="22"/>
        <v>0</v>
      </c>
      <c r="T38" s="22">
        <f t="shared" si="23"/>
        <v>4.59375</v>
      </c>
      <c r="U38" s="24">
        <f t="shared" si="24"/>
        <v>3.0187499999999998</v>
      </c>
      <c r="V38" s="20">
        <v>0</v>
      </c>
      <c r="W38" s="21">
        <v>0</v>
      </c>
    </row>
    <row r="39" spans="1:23" ht="12.95" customHeight="1" x14ac:dyDescent="0.25">
      <c r="A39" s="18" t="s">
        <v>62</v>
      </c>
      <c r="B39" s="19">
        <v>0</v>
      </c>
      <c r="C39" s="19">
        <v>0</v>
      </c>
      <c r="D39" s="19"/>
      <c r="E39" s="19">
        <f t="shared" si="18"/>
        <v>0</v>
      </c>
      <c r="F39" s="20">
        <v>0</v>
      </c>
      <c r="G39" s="21">
        <v>0</v>
      </c>
      <c r="H39" s="20"/>
      <c r="I39" s="21"/>
      <c r="J39" s="20"/>
      <c r="K39" s="21"/>
      <c r="L39" s="20"/>
      <c r="M39" s="21"/>
      <c r="N39" s="20"/>
      <c r="O39" s="21"/>
      <c r="P39" s="20">
        <f t="shared" si="19"/>
        <v>0</v>
      </c>
      <c r="Q39" s="21">
        <f t="shared" si="20"/>
        <v>0</v>
      </c>
      <c r="R39" s="22">
        <f t="shared" si="21"/>
        <v>0</v>
      </c>
      <c r="S39" s="23">
        <f t="shared" si="22"/>
        <v>0</v>
      </c>
      <c r="T39" s="22">
        <f t="shared" si="23"/>
        <v>0</v>
      </c>
      <c r="U39" s="24">
        <f t="shared" si="24"/>
        <v>0</v>
      </c>
      <c r="V39" s="20">
        <v>0</v>
      </c>
      <c r="W39" s="21" t="s">
        <v>1</v>
      </c>
    </row>
    <row r="40" spans="1:23" ht="12.95" customHeight="1" x14ac:dyDescent="0.25">
      <c r="A40" s="25" t="s">
        <v>42</v>
      </c>
      <c r="B40" s="26">
        <f>SUM(B35:B39)</f>
        <v>414634000</v>
      </c>
      <c r="C40" s="26">
        <f>SUM(C35:C39)</f>
        <v>0</v>
      </c>
      <c r="D40" s="26"/>
      <c r="E40" s="26">
        <f t="shared" si="18"/>
        <v>414634000</v>
      </c>
      <c r="F40" s="27">
        <f t="shared" ref="F40:O40" si="25">SUM(F35:F39)</f>
        <v>414634000</v>
      </c>
      <c r="G40" s="28">
        <f t="shared" si="25"/>
        <v>40108000</v>
      </c>
      <c r="H40" s="27">
        <f t="shared" si="25"/>
        <v>2525000</v>
      </c>
      <c r="I40" s="28">
        <f t="shared" si="25"/>
        <v>154080</v>
      </c>
      <c r="J40" s="27">
        <f t="shared" si="25"/>
        <v>28240000</v>
      </c>
      <c r="K40" s="28">
        <f t="shared" si="25"/>
        <v>4430824</v>
      </c>
      <c r="L40" s="27">
        <f t="shared" si="25"/>
        <v>0</v>
      </c>
      <c r="M40" s="28">
        <f t="shared" si="25"/>
        <v>0</v>
      </c>
      <c r="N40" s="27">
        <f t="shared" si="25"/>
        <v>0</v>
      </c>
      <c r="O40" s="28">
        <f t="shared" si="25"/>
        <v>0</v>
      </c>
      <c r="P40" s="27">
        <f t="shared" si="19"/>
        <v>30765000</v>
      </c>
      <c r="Q40" s="28">
        <f t="shared" si="20"/>
        <v>4584904</v>
      </c>
      <c r="R40" s="29">
        <f t="shared" si="21"/>
        <v>1018.4158415841583</v>
      </c>
      <c r="S40" s="30">
        <f t="shared" si="22"/>
        <v>2775.6645898234683</v>
      </c>
      <c r="T40" s="29">
        <f>IF((+$E35+$E38) =0,0,(P40   /(+$E35+$E38) )*100)</f>
        <v>29.932866316403974</v>
      </c>
      <c r="U40" s="31">
        <f>IF((+$E35+$E38) =0,0,(Q40   /(+$E35+$E38) )*100)</f>
        <v>4.4608912239735359</v>
      </c>
      <c r="V40" s="27">
        <f>SUM(V35:V39)</f>
        <v>0</v>
      </c>
      <c r="W40" s="28">
        <f>SUM(W35:W39)</f>
        <v>0</v>
      </c>
    </row>
    <row r="41" spans="1:23" ht="12.95" customHeight="1" x14ac:dyDescent="0.25">
      <c r="A41" s="11" t="s">
        <v>63</v>
      </c>
      <c r="B41" s="32" t="s">
        <v>1</v>
      </c>
      <c r="C41" s="32"/>
      <c r="D41" s="32"/>
      <c r="E41" s="32"/>
      <c r="F41" s="33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15"/>
      <c r="S41" s="16"/>
      <c r="T41" s="15"/>
      <c r="U41" s="17"/>
      <c r="V41" s="33"/>
      <c r="W41" s="34"/>
    </row>
    <row r="42" spans="1:23" ht="12.95" customHeight="1" x14ac:dyDescent="0.25">
      <c r="A42" s="18" t="s">
        <v>64</v>
      </c>
      <c r="B42" s="19">
        <v>0</v>
      </c>
      <c r="C42" s="19">
        <v>0</v>
      </c>
      <c r="D42" s="19"/>
      <c r="E42" s="19">
        <f t="shared" ref="E42:E53" si="26">$B42      +$C42      +$D42</f>
        <v>0</v>
      </c>
      <c r="F42" s="20">
        <v>0</v>
      </c>
      <c r="G42" s="21">
        <v>0</v>
      </c>
      <c r="H42" s="20"/>
      <c r="I42" s="21"/>
      <c r="J42" s="20"/>
      <c r="K42" s="21"/>
      <c r="L42" s="20"/>
      <c r="M42" s="21"/>
      <c r="N42" s="20"/>
      <c r="O42" s="21"/>
      <c r="P42" s="20">
        <f t="shared" ref="P42:P53" si="27">$H42      +$J42      +$L42      +$N42</f>
        <v>0</v>
      </c>
      <c r="Q42" s="21">
        <f t="shared" ref="Q42:Q53" si="28">$I42      +$K42      +$M42      +$O42</f>
        <v>0</v>
      </c>
      <c r="R42" s="22">
        <f t="shared" ref="R42:R53" si="29">IF(($H42      =0),0,((($J42      -$H42      )/$H42      )*100))</f>
        <v>0</v>
      </c>
      <c r="S42" s="23">
        <f t="shared" ref="S42:S53" si="30">IF(($I42      =0),0,((($K42      -$I42      )/$I42      )*100))</f>
        <v>0</v>
      </c>
      <c r="T42" s="22">
        <f t="shared" ref="T42:T52" si="31">IF(($E42      =0),0,(($P42      /$E42      )*100))</f>
        <v>0</v>
      </c>
      <c r="U42" s="24">
        <f t="shared" ref="U42:U52" si="32">IF(($E42      =0),0,(($Q42      /$E42      )*100))</f>
        <v>0</v>
      </c>
      <c r="V42" s="20">
        <v>0</v>
      </c>
      <c r="W42" s="21" t="s">
        <v>1</v>
      </c>
    </row>
    <row r="43" spans="1:23" ht="12.95" customHeight="1" x14ac:dyDescent="0.25">
      <c r="A43" s="18" t="s">
        <v>65</v>
      </c>
      <c r="B43" s="19">
        <v>458318000</v>
      </c>
      <c r="C43" s="19">
        <v>0</v>
      </c>
      <c r="D43" s="19"/>
      <c r="E43" s="19">
        <f t="shared" si="26"/>
        <v>458318000</v>
      </c>
      <c r="F43" s="20">
        <v>458318000</v>
      </c>
      <c r="G43" s="21">
        <v>275000000</v>
      </c>
      <c r="H43" s="20"/>
      <c r="I43" s="21"/>
      <c r="J43" s="20">
        <v>21643000</v>
      </c>
      <c r="K43" s="21"/>
      <c r="L43" s="20"/>
      <c r="M43" s="21"/>
      <c r="N43" s="20"/>
      <c r="O43" s="21"/>
      <c r="P43" s="20">
        <f t="shared" si="27"/>
        <v>21643000</v>
      </c>
      <c r="Q43" s="21">
        <f t="shared" si="28"/>
        <v>0</v>
      </c>
      <c r="R43" s="22">
        <f t="shared" si="29"/>
        <v>0</v>
      </c>
      <c r="S43" s="23">
        <f t="shared" si="30"/>
        <v>0</v>
      </c>
      <c r="T43" s="22">
        <f t="shared" si="31"/>
        <v>4.7222670722075071</v>
      </c>
      <c r="U43" s="24">
        <f t="shared" si="32"/>
        <v>0</v>
      </c>
      <c r="V43" s="20">
        <v>0</v>
      </c>
      <c r="W43" s="21">
        <v>0</v>
      </c>
    </row>
    <row r="44" spans="1:23" ht="12.95" customHeight="1" x14ac:dyDescent="0.25">
      <c r="A44" s="18" t="s">
        <v>66</v>
      </c>
      <c r="B44" s="19">
        <v>342534000</v>
      </c>
      <c r="C44" s="19">
        <v>0</v>
      </c>
      <c r="D44" s="19"/>
      <c r="E44" s="19">
        <f t="shared" si="26"/>
        <v>342534000</v>
      </c>
      <c r="F44" s="20">
        <v>342534000</v>
      </c>
      <c r="G44" s="21">
        <v>0</v>
      </c>
      <c r="H44" s="20"/>
      <c r="I44" s="21"/>
      <c r="J44" s="20"/>
      <c r="K44" s="21"/>
      <c r="L44" s="20"/>
      <c r="M44" s="21"/>
      <c r="N44" s="20"/>
      <c r="O44" s="21"/>
      <c r="P44" s="20">
        <f t="shared" si="27"/>
        <v>0</v>
      </c>
      <c r="Q44" s="21">
        <f t="shared" si="28"/>
        <v>0</v>
      </c>
      <c r="R44" s="22">
        <f t="shared" si="29"/>
        <v>0</v>
      </c>
      <c r="S44" s="23">
        <f t="shared" si="30"/>
        <v>0</v>
      </c>
      <c r="T44" s="22">
        <f t="shared" si="31"/>
        <v>0</v>
      </c>
      <c r="U44" s="24">
        <f t="shared" si="32"/>
        <v>0</v>
      </c>
      <c r="V44" s="20">
        <v>0</v>
      </c>
      <c r="W44" s="21">
        <v>0</v>
      </c>
    </row>
    <row r="45" spans="1:23" ht="12.95" customHeight="1" x14ac:dyDescent="0.25">
      <c r="A45" s="18" t="s">
        <v>67</v>
      </c>
      <c r="B45" s="19">
        <v>0</v>
      </c>
      <c r="C45" s="19">
        <v>0</v>
      </c>
      <c r="D45" s="19"/>
      <c r="E45" s="19">
        <f t="shared" si="26"/>
        <v>0</v>
      </c>
      <c r="F45" s="20">
        <v>0</v>
      </c>
      <c r="G45" s="21">
        <v>0</v>
      </c>
      <c r="H45" s="20"/>
      <c r="I45" s="21"/>
      <c r="J45" s="20"/>
      <c r="K45" s="21"/>
      <c r="L45" s="20"/>
      <c r="M45" s="21"/>
      <c r="N45" s="20"/>
      <c r="O45" s="21"/>
      <c r="P45" s="20">
        <f t="shared" si="27"/>
        <v>0</v>
      </c>
      <c r="Q45" s="21">
        <f t="shared" si="28"/>
        <v>0</v>
      </c>
      <c r="R45" s="22">
        <f t="shared" si="29"/>
        <v>0</v>
      </c>
      <c r="S45" s="23">
        <f t="shared" si="30"/>
        <v>0</v>
      </c>
      <c r="T45" s="22">
        <f t="shared" si="31"/>
        <v>0</v>
      </c>
      <c r="U45" s="24">
        <f t="shared" si="32"/>
        <v>0</v>
      </c>
      <c r="V45" s="20">
        <v>0</v>
      </c>
      <c r="W45" s="21" t="s">
        <v>1</v>
      </c>
    </row>
    <row r="46" spans="1:23" ht="12.95" customHeight="1" x14ac:dyDescent="0.25">
      <c r="A46" s="18" t="s">
        <v>68</v>
      </c>
      <c r="B46" s="19">
        <v>0</v>
      </c>
      <c r="C46" s="19">
        <v>0</v>
      </c>
      <c r="D46" s="19"/>
      <c r="E46" s="19">
        <f t="shared" si="26"/>
        <v>0</v>
      </c>
      <c r="F46" s="20">
        <v>0</v>
      </c>
      <c r="G46" s="21">
        <v>0</v>
      </c>
      <c r="H46" s="20"/>
      <c r="I46" s="21"/>
      <c r="J46" s="20"/>
      <c r="K46" s="21"/>
      <c r="L46" s="20"/>
      <c r="M46" s="21"/>
      <c r="N46" s="20"/>
      <c r="O46" s="21"/>
      <c r="P46" s="20">
        <f t="shared" si="27"/>
        <v>0</v>
      </c>
      <c r="Q46" s="21">
        <f t="shared" si="28"/>
        <v>0</v>
      </c>
      <c r="R46" s="22">
        <f t="shared" si="29"/>
        <v>0</v>
      </c>
      <c r="S46" s="23">
        <f t="shared" si="30"/>
        <v>0</v>
      </c>
      <c r="T46" s="22">
        <f t="shared" si="31"/>
        <v>0</v>
      </c>
      <c r="U46" s="24">
        <f t="shared" si="32"/>
        <v>0</v>
      </c>
      <c r="V46" s="20">
        <v>0</v>
      </c>
      <c r="W46" s="21" t="s">
        <v>1</v>
      </c>
    </row>
    <row r="47" spans="1:23" ht="12.95" hidden="1" customHeight="1" x14ac:dyDescent="0.25">
      <c r="A47" s="18" t="s">
        <v>69</v>
      </c>
      <c r="B47" s="19">
        <v>0</v>
      </c>
      <c r="C47" s="19">
        <v>0</v>
      </c>
      <c r="D47" s="19"/>
      <c r="E47" s="19">
        <f t="shared" si="26"/>
        <v>0</v>
      </c>
      <c r="F47" s="20">
        <v>0</v>
      </c>
      <c r="G47" s="21">
        <v>0</v>
      </c>
      <c r="H47" s="20"/>
      <c r="I47" s="21"/>
      <c r="J47" s="20"/>
      <c r="K47" s="21"/>
      <c r="L47" s="20"/>
      <c r="M47" s="21"/>
      <c r="N47" s="20"/>
      <c r="O47" s="21"/>
      <c r="P47" s="20">
        <f t="shared" si="27"/>
        <v>0</v>
      </c>
      <c r="Q47" s="21">
        <f t="shared" si="28"/>
        <v>0</v>
      </c>
      <c r="R47" s="22">
        <f t="shared" si="29"/>
        <v>0</v>
      </c>
      <c r="S47" s="23">
        <f t="shared" si="30"/>
        <v>0</v>
      </c>
      <c r="T47" s="22">
        <f t="shared" si="31"/>
        <v>0</v>
      </c>
      <c r="U47" s="24">
        <f t="shared" si="32"/>
        <v>0</v>
      </c>
      <c r="V47" s="20">
        <v>0</v>
      </c>
      <c r="W47" s="21" t="s">
        <v>1</v>
      </c>
    </row>
    <row r="48" spans="1:23" ht="12.95" customHeight="1" x14ac:dyDescent="0.25">
      <c r="A48" s="18" t="s">
        <v>70</v>
      </c>
      <c r="B48" s="19">
        <v>0</v>
      </c>
      <c r="C48" s="19">
        <v>0</v>
      </c>
      <c r="D48" s="19"/>
      <c r="E48" s="19">
        <f t="shared" si="26"/>
        <v>0</v>
      </c>
      <c r="F48" s="20">
        <v>0</v>
      </c>
      <c r="G48" s="21">
        <v>0</v>
      </c>
      <c r="H48" s="20"/>
      <c r="I48" s="21"/>
      <c r="J48" s="20"/>
      <c r="K48" s="21"/>
      <c r="L48" s="20"/>
      <c r="M48" s="21"/>
      <c r="N48" s="20"/>
      <c r="O48" s="21"/>
      <c r="P48" s="20">
        <f t="shared" si="27"/>
        <v>0</v>
      </c>
      <c r="Q48" s="21">
        <f t="shared" si="28"/>
        <v>0</v>
      </c>
      <c r="R48" s="22">
        <f t="shared" si="29"/>
        <v>0</v>
      </c>
      <c r="S48" s="23">
        <f t="shared" si="30"/>
        <v>0</v>
      </c>
      <c r="T48" s="22">
        <f t="shared" si="31"/>
        <v>0</v>
      </c>
      <c r="U48" s="24">
        <f t="shared" si="32"/>
        <v>0</v>
      </c>
      <c r="V48" s="20">
        <v>0</v>
      </c>
      <c r="W48" s="21" t="s">
        <v>1</v>
      </c>
    </row>
    <row r="49" spans="1:23" ht="12.95" customHeight="1" x14ac:dyDescent="0.25">
      <c r="A49" s="18" t="s">
        <v>71</v>
      </c>
      <c r="B49" s="19">
        <v>0</v>
      </c>
      <c r="C49" s="19">
        <v>0</v>
      </c>
      <c r="D49" s="19"/>
      <c r="E49" s="19">
        <f t="shared" si="26"/>
        <v>0</v>
      </c>
      <c r="F49" s="20">
        <v>0</v>
      </c>
      <c r="G49" s="21">
        <v>0</v>
      </c>
      <c r="H49" s="20"/>
      <c r="I49" s="21"/>
      <c r="J49" s="20"/>
      <c r="K49" s="21"/>
      <c r="L49" s="20"/>
      <c r="M49" s="21"/>
      <c r="N49" s="20"/>
      <c r="O49" s="21"/>
      <c r="P49" s="20">
        <f t="shared" si="27"/>
        <v>0</v>
      </c>
      <c r="Q49" s="21">
        <f t="shared" si="28"/>
        <v>0</v>
      </c>
      <c r="R49" s="22">
        <f t="shared" si="29"/>
        <v>0</v>
      </c>
      <c r="S49" s="23">
        <f t="shared" si="30"/>
        <v>0</v>
      </c>
      <c r="T49" s="22">
        <f t="shared" si="31"/>
        <v>0</v>
      </c>
      <c r="U49" s="24">
        <f t="shared" si="32"/>
        <v>0</v>
      </c>
      <c r="V49" s="20">
        <v>0</v>
      </c>
      <c r="W49" s="21" t="s">
        <v>1</v>
      </c>
    </row>
    <row r="50" spans="1:23" ht="12.95" customHeight="1" x14ac:dyDescent="0.25">
      <c r="A50" s="18" t="s">
        <v>72</v>
      </c>
      <c r="B50" s="19">
        <v>0</v>
      </c>
      <c r="C50" s="19">
        <v>0</v>
      </c>
      <c r="D50" s="19"/>
      <c r="E50" s="19">
        <f t="shared" si="26"/>
        <v>0</v>
      </c>
      <c r="F50" s="20">
        <v>0</v>
      </c>
      <c r="G50" s="21">
        <v>0</v>
      </c>
      <c r="H50" s="20"/>
      <c r="I50" s="21"/>
      <c r="J50" s="20"/>
      <c r="K50" s="21"/>
      <c r="L50" s="20"/>
      <c r="M50" s="21"/>
      <c r="N50" s="20"/>
      <c r="O50" s="21"/>
      <c r="P50" s="20">
        <f t="shared" si="27"/>
        <v>0</v>
      </c>
      <c r="Q50" s="21">
        <f t="shared" si="28"/>
        <v>0</v>
      </c>
      <c r="R50" s="22">
        <f t="shared" si="29"/>
        <v>0</v>
      </c>
      <c r="S50" s="23">
        <f t="shared" si="30"/>
        <v>0</v>
      </c>
      <c r="T50" s="22">
        <f t="shared" si="31"/>
        <v>0</v>
      </c>
      <c r="U50" s="24">
        <f t="shared" si="32"/>
        <v>0</v>
      </c>
      <c r="V50" s="20">
        <v>0</v>
      </c>
      <c r="W50" s="21" t="s">
        <v>1</v>
      </c>
    </row>
    <row r="51" spans="1:23" ht="12.95" customHeight="1" x14ac:dyDescent="0.25">
      <c r="A51" s="18" t="s">
        <v>73</v>
      </c>
      <c r="B51" s="19">
        <v>350073000</v>
      </c>
      <c r="C51" s="19">
        <v>0</v>
      </c>
      <c r="D51" s="19"/>
      <c r="E51" s="19">
        <f t="shared" si="26"/>
        <v>350073000</v>
      </c>
      <c r="F51" s="20">
        <v>350073000</v>
      </c>
      <c r="G51" s="21">
        <v>170000000</v>
      </c>
      <c r="H51" s="20">
        <v>16567000</v>
      </c>
      <c r="I51" s="21">
        <v>230582</v>
      </c>
      <c r="J51" s="20">
        <v>39297000</v>
      </c>
      <c r="K51" s="21">
        <v>858957</v>
      </c>
      <c r="L51" s="20"/>
      <c r="M51" s="21"/>
      <c r="N51" s="20"/>
      <c r="O51" s="21"/>
      <c r="P51" s="20">
        <f t="shared" si="27"/>
        <v>55864000</v>
      </c>
      <c r="Q51" s="21">
        <f t="shared" si="28"/>
        <v>1089539</v>
      </c>
      <c r="R51" s="22">
        <f t="shared" si="29"/>
        <v>137.20045874328483</v>
      </c>
      <c r="S51" s="23">
        <f t="shared" si="30"/>
        <v>272.51693540692685</v>
      </c>
      <c r="T51" s="22">
        <f t="shared" si="31"/>
        <v>15.957814512973009</v>
      </c>
      <c r="U51" s="24">
        <f t="shared" si="32"/>
        <v>0.31123194305187774</v>
      </c>
      <c r="V51" s="20">
        <v>0</v>
      </c>
      <c r="W51" s="21">
        <v>0</v>
      </c>
    </row>
    <row r="52" spans="1:23" ht="12.95" customHeight="1" x14ac:dyDescent="0.25">
      <c r="A52" s="18" t="s">
        <v>74</v>
      </c>
      <c r="B52" s="19">
        <v>166529000</v>
      </c>
      <c r="C52" s="19">
        <v>0</v>
      </c>
      <c r="D52" s="19"/>
      <c r="E52" s="19">
        <f t="shared" si="26"/>
        <v>166529000</v>
      </c>
      <c r="F52" s="20">
        <v>166529000</v>
      </c>
      <c r="G52" s="21">
        <v>0</v>
      </c>
      <c r="H52" s="20"/>
      <c r="I52" s="21"/>
      <c r="J52" s="20"/>
      <c r="K52" s="21"/>
      <c r="L52" s="20"/>
      <c r="M52" s="21"/>
      <c r="N52" s="20"/>
      <c r="O52" s="21"/>
      <c r="P52" s="20">
        <f t="shared" si="27"/>
        <v>0</v>
      </c>
      <c r="Q52" s="21">
        <f t="shared" si="28"/>
        <v>0</v>
      </c>
      <c r="R52" s="22">
        <f t="shared" si="29"/>
        <v>0</v>
      </c>
      <c r="S52" s="23">
        <f t="shared" si="30"/>
        <v>0</v>
      </c>
      <c r="T52" s="22">
        <f t="shared" si="31"/>
        <v>0</v>
      </c>
      <c r="U52" s="24">
        <f t="shared" si="32"/>
        <v>0</v>
      </c>
      <c r="V52" s="20">
        <v>0</v>
      </c>
      <c r="W52" s="21">
        <v>0</v>
      </c>
    </row>
    <row r="53" spans="1:23" ht="12.95" customHeight="1" x14ac:dyDescent="0.25">
      <c r="A53" s="25" t="s">
        <v>42</v>
      </c>
      <c r="B53" s="26">
        <f>SUM(B42:B52)</f>
        <v>1317454000</v>
      </c>
      <c r="C53" s="26">
        <f>SUM(C42:C52)</f>
        <v>0</v>
      </c>
      <c r="D53" s="26"/>
      <c r="E53" s="26">
        <f t="shared" si="26"/>
        <v>1317454000</v>
      </c>
      <c r="F53" s="27">
        <f t="shared" ref="F53:O53" si="33">SUM(F42:F52)</f>
        <v>1317454000</v>
      </c>
      <c r="G53" s="28">
        <f t="shared" si="33"/>
        <v>445000000</v>
      </c>
      <c r="H53" s="27">
        <f t="shared" si="33"/>
        <v>16567000</v>
      </c>
      <c r="I53" s="28">
        <f t="shared" si="33"/>
        <v>230582</v>
      </c>
      <c r="J53" s="27">
        <f t="shared" si="33"/>
        <v>60940000</v>
      </c>
      <c r="K53" s="28">
        <f t="shared" si="33"/>
        <v>858957</v>
      </c>
      <c r="L53" s="27">
        <f t="shared" si="33"/>
        <v>0</v>
      </c>
      <c r="M53" s="28">
        <f t="shared" si="33"/>
        <v>0</v>
      </c>
      <c r="N53" s="27">
        <f t="shared" si="33"/>
        <v>0</v>
      </c>
      <c r="O53" s="28">
        <f t="shared" si="33"/>
        <v>0</v>
      </c>
      <c r="P53" s="27">
        <f t="shared" si="27"/>
        <v>77507000</v>
      </c>
      <c r="Q53" s="28">
        <f t="shared" si="28"/>
        <v>1089539</v>
      </c>
      <c r="R53" s="29">
        <f t="shared" si="29"/>
        <v>267.83968129413893</v>
      </c>
      <c r="S53" s="30">
        <f t="shared" si="30"/>
        <v>272.51693540692685</v>
      </c>
      <c r="T53" s="29">
        <f>IF((+$E43+$E45+$E47+$E48+$E51) =0,0,(P53   /(+$E43+$E45+$E47+$E48+$E51) )*100)</f>
        <v>9.587810848957993</v>
      </c>
      <c r="U53" s="31">
        <f>IF((+$E43+$E45+$E47+$E48+$E51) =0,0,(Q53   /(+$E43+$E45+$E47+$E48+$E51) )*100)</f>
        <v>0.13477871475560713</v>
      </c>
      <c r="V53" s="27">
        <f>SUM(V42:V52)</f>
        <v>0</v>
      </c>
      <c r="W53" s="28">
        <f>SUM(W42:W52)</f>
        <v>0</v>
      </c>
    </row>
    <row r="54" spans="1:23" ht="12.95" customHeight="1" x14ac:dyDescent="0.25">
      <c r="A54" s="11" t="s">
        <v>75</v>
      </c>
      <c r="B54" s="32" t="s">
        <v>1</v>
      </c>
      <c r="C54" s="32"/>
      <c r="D54" s="32"/>
      <c r="E54" s="32"/>
      <c r="F54" s="33"/>
      <c r="G54" s="34"/>
      <c r="H54" s="33"/>
      <c r="I54" s="34"/>
      <c r="J54" s="33"/>
      <c r="K54" s="34"/>
      <c r="L54" s="33"/>
      <c r="M54" s="34"/>
      <c r="N54" s="33"/>
      <c r="O54" s="34"/>
      <c r="P54" s="33"/>
      <c r="Q54" s="34"/>
      <c r="R54" s="15"/>
      <c r="S54" s="16"/>
      <c r="T54" s="15"/>
      <c r="U54" s="17"/>
      <c r="V54" s="33"/>
      <c r="W54" s="34"/>
    </row>
    <row r="55" spans="1:23" ht="12.95" customHeight="1" x14ac:dyDescent="0.25">
      <c r="A55" s="35" t="s">
        <v>76</v>
      </c>
      <c r="B55" s="19">
        <v>0</v>
      </c>
      <c r="C55" s="19">
        <v>0</v>
      </c>
      <c r="D55" s="19"/>
      <c r="E55" s="19">
        <f>$B55      +$C55      +$D55</f>
        <v>0</v>
      </c>
      <c r="F55" s="20">
        <v>0</v>
      </c>
      <c r="G55" s="21">
        <v>0</v>
      </c>
      <c r="H55" s="20"/>
      <c r="I55" s="21"/>
      <c r="J55" s="20"/>
      <c r="K55" s="21"/>
      <c r="L55" s="20"/>
      <c r="M55" s="21"/>
      <c r="N55" s="20"/>
      <c r="O55" s="21"/>
      <c r="P55" s="20">
        <f>$H55      +$J55      +$L55      +$N55</f>
        <v>0</v>
      </c>
      <c r="Q55" s="21">
        <f>$I55      +$K55      +$M55      +$O55</f>
        <v>0</v>
      </c>
      <c r="R55" s="22">
        <f>IF(($H55      =0),0,((($J55      -$H55      )/$H55      )*100))</f>
        <v>0</v>
      </c>
      <c r="S55" s="23">
        <f>IF(($I55      =0),0,((($K55      -$I55      )/$I55      )*100))</f>
        <v>0</v>
      </c>
      <c r="T55" s="22">
        <f>IF(($E55      =0),0,(($P55      /$E55      )*100))</f>
        <v>0</v>
      </c>
      <c r="U55" s="24">
        <f>IF(($E55      =0),0,(($Q55      /$E55      )*100))</f>
        <v>0</v>
      </c>
      <c r="V55" s="20">
        <v>0</v>
      </c>
      <c r="W55" s="21" t="s">
        <v>1</v>
      </c>
    </row>
    <row r="56" spans="1:23" ht="12.95" customHeight="1" x14ac:dyDescent="0.25">
      <c r="A56" s="35" t="s">
        <v>77</v>
      </c>
      <c r="B56" s="19">
        <v>0</v>
      </c>
      <c r="C56" s="19">
        <v>0</v>
      </c>
      <c r="D56" s="19"/>
      <c r="E56" s="19">
        <f>$B56      +$C56      +$D56</f>
        <v>0</v>
      </c>
      <c r="F56" s="20">
        <v>0</v>
      </c>
      <c r="G56" s="21">
        <v>0</v>
      </c>
      <c r="H56" s="20"/>
      <c r="I56" s="21"/>
      <c r="J56" s="20"/>
      <c r="K56" s="21"/>
      <c r="L56" s="20"/>
      <c r="M56" s="21"/>
      <c r="N56" s="20"/>
      <c r="O56" s="21"/>
      <c r="P56" s="20">
        <f>$H56      +$J56      +$L56      +$N56</f>
        <v>0</v>
      </c>
      <c r="Q56" s="21">
        <f>$I56      +$K56      +$M56      +$O56</f>
        <v>0</v>
      </c>
      <c r="R56" s="22">
        <f>IF(($H56      =0),0,((($J56      -$H56      )/$H56      )*100))</f>
        <v>0</v>
      </c>
      <c r="S56" s="23">
        <f>IF(($I56      =0),0,((($K56      -$I56      )/$I56      )*100))</f>
        <v>0</v>
      </c>
      <c r="T56" s="22">
        <f>IF(($E56      =0),0,(($P56      /$E56      )*100))</f>
        <v>0</v>
      </c>
      <c r="U56" s="24">
        <f>IF(($E56      =0),0,(($Q56      /$E56      )*100))</f>
        <v>0</v>
      </c>
      <c r="V56" s="20">
        <v>0</v>
      </c>
      <c r="W56" s="21" t="s">
        <v>1</v>
      </c>
    </row>
    <row r="57" spans="1:23" ht="12.95" hidden="1" customHeight="1" x14ac:dyDescent="0.25">
      <c r="A57" s="35" t="s">
        <v>78</v>
      </c>
      <c r="B57" s="19">
        <v>0</v>
      </c>
      <c r="C57" s="19">
        <v>0</v>
      </c>
      <c r="D57" s="19"/>
      <c r="E57" s="19">
        <f>$B57      +$C57      +$D57</f>
        <v>0</v>
      </c>
      <c r="F57" s="20">
        <v>0</v>
      </c>
      <c r="G57" s="21">
        <v>0</v>
      </c>
      <c r="H57" s="20"/>
      <c r="I57" s="21"/>
      <c r="J57" s="20"/>
      <c r="K57" s="21"/>
      <c r="L57" s="20"/>
      <c r="M57" s="21"/>
      <c r="N57" s="20"/>
      <c r="O57" s="21"/>
      <c r="P57" s="20">
        <f>$H57      +$J57      +$L57      +$N57</f>
        <v>0</v>
      </c>
      <c r="Q57" s="21">
        <f>$I57      +$K57      +$M57      +$O57</f>
        <v>0</v>
      </c>
      <c r="R57" s="22">
        <f>IF(($H57      =0),0,((($J57      -$H57      )/$H57      )*100))</f>
        <v>0</v>
      </c>
      <c r="S57" s="23">
        <f>IF(($I57      =0),0,((($K57      -$I57      )/$I57      )*100))</f>
        <v>0</v>
      </c>
      <c r="T57" s="22">
        <f>IF(($E57      =0),0,(($P57      /$E57      )*100))</f>
        <v>0</v>
      </c>
      <c r="U57" s="24">
        <f>IF(($E57      =0),0,(($Q57      /$E57      )*100))</f>
        <v>0</v>
      </c>
      <c r="V57" s="20">
        <v>0</v>
      </c>
      <c r="W57" s="21" t="s">
        <v>1</v>
      </c>
    </row>
    <row r="58" spans="1:23" ht="12.95" hidden="1" customHeight="1" x14ac:dyDescent="0.25">
      <c r="A58" s="18" t="s">
        <v>79</v>
      </c>
      <c r="B58" s="19">
        <v>0</v>
      </c>
      <c r="C58" s="19">
        <v>0</v>
      </c>
      <c r="D58" s="19"/>
      <c r="E58" s="19">
        <f>$B58      +$C58      +$D58</f>
        <v>0</v>
      </c>
      <c r="F58" s="20">
        <v>0</v>
      </c>
      <c r="G58" s="21">
        <v>0</v>
      </c>
      <c r="H58" s="20"/>
      <c r="I58" s="21"/>
      <c r="J58" s="20"/>
      <c r="K58" s="21"/>
      <c r="L58" s="20"/>
      <c r="M58" s="21"/>
      <c r="N58" s="20"/>
      <c r="O58" s="21"/>
      <c r="P58" s="20">
        <f>$H58      +$J58      +$L58      +$N58</f>
        <v>0</v>
      </c>
      <c r="Q58" s="21">
        <f>$I58      +$K58      +$M58      +$O58</f>
        <v>0</v>
      </c>
      <c r="R58" s="22">
        <f>IF(($H58      =0),0,((($J58      -$H58      )/$H58      )*100))</f>
        <v>0</v>
      </c>
      <c r="S58" s="23">
        <f>IF(($I58      =0),0,((($K58      -$I58      )/$I58      )*100))</f>
        <v>0</v>
      </c>
      <c r="T58" s="22">
        <f>IF(($E58      =0),0,(($P58      /$E58      )*100))</f>
        <v>0</v>
      </c>
      <c r="U58" s="24">
        <f>IF(($E58      =0),0,(($Q58      /$E58      )*100))</f>
        <v>0</v>
      </c>
      <c r="V58" s="20">
        <v>0</v>
      </c>
      <c r="W58" s="21" t="s">
        <v>1</v>
      </c>
    </row>
    <row r="59" spans="1:23" ht="12.95" customHeight="1" x14ac:dyDescent="0.25">
      <c r="A59" s="36" t="s">
        <v>42</v>
      </c>
      <c r="B59" s="37">
        <f>SUM(B55:B58)</f>
        <v>0</v>
      </c>
      <c r="C59" s="37">
        <f>SUM(C55:C58)</f>
        <v>0</v>
      </c>
      <c r="D59" s="37"/>
      <c r="E59" s="37">
        <f>$B59      +$C59      +$D59</f>
        <v>0</v>
      </c>
      <c r="F59" s="38">
        <f t="shared" ref="F59:O59" si="34">SUM(F55:F58)</f>
        <v>0</v>
      </c>
      <c r="G59" s="39">
        <f t="shared" si="34"/>
        <v>0</v>
      </c>
      <c r="H59" s="38">
        <f t="shared" si="34"/>
        <v>0</v>
      </c>
      <c r="I59" s="39">
        <f t="shared" si="34"/>
        <v>0</v>
      </c>
      <c r="J59" s="38">
        <f t="shared" si="34"/>
        <v>0</v>
      </c>
      <c r="K59" s="39">
        <f t="shared" si="34"/>
        <v>0</v>
      </c>
      <c r="L59" s="38">
        <f t="shared" si="34"/>
        <v>0</v>
      </c>
      <c r="M59" s="39">
        <f t="shared" si="34"/>
        <v>0</v>
      </c>
      <c r="N59" s="38">
        <f t="shared" si="34"/>
        <v>0</v>
      </c>
      <c r="O59" s="39">
        <f t="shared" si="34"/>
        <v>0</v>
      </c>
      <c r="P59" s="38">
        <f>$H59      +$J59      +$L59      +$N59</f>
        <v>0</v>
      </c>
      <c r="Q59" s="39">
        <f>$I59      +$K59      +$M59      +$O59</f>
        <v>0</v>
      </c>
      <c r="R59" s="40">
        <f>IF(($H59      =0),0,((($J59      -$H59      )/$H59      )*100))</f>
        <v>0</v>
      </c>
      <c r="S59" s="41">
        <f>IF(($I59      =0),0,((($K59      -$I59      )/$I59      )*100))</f>
        <v>0</v>
      </c>
      <c r="T59" s="40">
        <f>IF($E59   =0,0,($P59   /$E59   )*100)</f>
        <v>0</v>
      </c>
      <c r="U59" s="42">
        <f>IF($E59   =0,0,($Q59   /$E59   )*100)</f>
        <v>0</v>
      </c>
      <c r="V59" s="38">
        <f>SUM(V55:V58)</f>
        <v>0</v>
      </c>
      <c r="W59" s="39" t="s">
        <v>1</v>
      </c>
    </row>
    <row r="60" spans="1:23" ht="12.95" customHeight="1" x14ac:dyDescent="0.25">
      <c r="A60" s="11" t="s">
        <v>80</v>
      </c>
      <c r="B60" s="32" t="s">
        <v>1</v>
      </c>
      <c r="C60" s="32"/>
      <c r="D60" s="32"/>
      <c r="E60" s="32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15"/>
      <c r="S60" s="16"/>
      <c r="T60" s="15"/>
      <c r="U60" s="17"/>
      <c r="V60" s="33"/>
      <c r="W60" s="34"/>
    </row>
    <row r="61" spans="1:23" ht="12.95" customHeight="1" x14ac:dyDescent="0.25">
      <c r="A61" s="18" t="s">
        <v>81</v>
      </c>
      <c r="B61" s="19">
        <v>0</v>
      </c>
      <c r="C61" s="19">
        <v>0</v>
      </c>
      <c r="D61" s="19"/>
      <c r="E61" s="19">
        <f t="shared" ref="E61:E67" si="35">$B61      +$C61      +$D61</f>
        <v>0</v>
      </c>
      <c r="F61" s="20">
        <v>0</v>
      </c>
      <c r="G61" s="21">
        <v>0</v>
      </c>
      <c r="H61" s="20"/>
      <c r="I61" s="21"/>
      <c r="J61" s="20"/>
      <c r="K61" s="21"/>
      <c r="L61" s="20"/>
      <c r="M61" s="21"/>
      <c r="N61" s="20"/>
      <c r="O61" s="21"/>
      <c r="P61" s="20">
        <f t="shared" ref="P61:P67" si="36">$H61      +$J61      +$L61      +$N61</f>
        <v>0</v>
      </c>
      <c r="Q61" s="21">
        <f t="shared" ref="Q61:Q67" si="37">$I61      +$K61      +$M61      +$O61</f>
        <v>0</v>
      </c>
      <c r="R61" s="22">
        <f t="shared" ref="R61:R67" si="38">IF(($H61      =0),0,((($J61      -$H61      )/$H61      )*100))</f>
        <v>0</v>
      </c>
      <c r="S61" s="23">
        <f t="shared" ref="S61:S67" si="39">IF(($I61      =0),0,((($K61      -$I61      )/$I61      )*100))</f>
        <v>0</v>
      </c>
      <c r="T61" s="22">
        <f t="shared" ref="T61:T65" si="40">IF(($E61      =0),0,(($P61      /$E61      )*100))</f>
        <v>0</v>
      </c>
      <c r="U61" s="24">
        <f t="shared" ref="U61:U65" si="41">IF(($E61      =0),0,(($Q61      /$E61      )*100))</f>
        <v>0</v>
      </c>
      <c r="V61" s="20">
        <v>0</v>
      </c>
      <c r="W61" s="21" t="s">
        <v>1</v>
      </c>
    </row>
    <row r="62" spans="1:23" ht="12.95" customHeight="1" x14ac:dyDescent="0.25">
      <c r="A62" s="18" t="s">
        <v>82</v>
      </c>
      <c r="B62" s="19">
        <v>0</v>
      </c>
      <c r="C62" s="19">
        <v>0</v>
      </c>
      <c r="D62" s="19"/>
      <c r="E62" s="19">
        <f t="shared" si="35"/>
        <v>0</v>
      </c>
      <c r="F62" s="20">
        <v>0</v>
      </c>
      <c r="G62" s="21">
        <v>0</v>
      </c>
      <c r="H62" s="20"/>
      <c r="I62" s="21"/>
      <c r="J62" s="20"/>
      <c r="K62" s="21"/>
      <c r="L62" s="20"/>
      <c r="M62" s="21"/>
      <c r="N62" s="20"/>
      <c r="O62" s="21"/>
      <c r="P62" s="20">
        <f t="shared" si="36"/>
        <v>0</v>
      </c>
      <c r="Q62" s="21">
        <f t="shared" si="37"/>
        <v>0</v>
      </c>
      <c r="R62" s="22">
        <f t="shared" si="38"/>
        <v>0</v>
      </c>
      <c r="S62" s="23">
        <f t="shared" si="39"/>
        <v>0</v>
      </c>
      <c r="T62" s="22">
        <f t="shared" si="40"/>
        <v>0</v>
      </c>
      <c r="U62" s="24">
        <f t="shared" si="41"/>
        <v>0</v>
      </c>
      <c r="V62" s="20">
        <v>0</v>
      </c>
      <c r="W62" s="21" t="s">
        <v>1</v>
      </c>
    </row>
    <row r="63" spans="1:23" ht="12.95" customHeight="1" x14ac:dyDescent="0.25">
      <c r="A63" s="18" t="s">
        <v>83</v>
      </c>
      <c r="B63" s="19">
        <v>0</v>
      </c>
      <c r="C63" s="19">
        <v>0</v>
      </c>
      <c r="D63" s="19"/>
      <c r="E63" s="19">
        <f t="shared" si="35"/>
        <v>0</v>
      </c>
      <c r="F63" s="20">
        <v>0</v>
      </c>
      <c r="G63" s="21">
        <v>0</v>
      </c>
      <c r="H63" s="20"/>
      <c r="I63" s="21"/>
      <c r="J63" s="20"/>
      <c r="K63" s="21"/>
      <c r="L63" s="20"/>
      <c r="M63" s="21"/>
      <c r="N63" s="20"/>
      <c r="O63" s="21"/>
      <c r="P63" s="20">
        <f t="shared" si="36"/>
        <v>0</v>
      </c>
      <c r="Q63" s="21">
        <f t="shared" si="37"/>
        <v>0</v>
      </c>
      <c r="R63" s="22">
        <f t="shared" si="38"/>
        <v>0</v>
      </c>
      <c r="S63" s="23">
        <f t="shared" si="39"/>
        <v>0</v>
      </c>
      <c r="T63" s="22">
        <f t="shared" si="40"/>
        <v>0</v>
      </c>
      <c r="U63" s="24">
        <f t="shared" si="41"/>
        <v>0</v>
      </c>
      <c r="V63" s="20">
        <v>0</v>
      </c>
      <c r="W63" s="21" t="s">
        <v>1</v>
      </c>
    </row>
    <row r="64" spans="1:23" ht="12.95" customHeight="1" x14ac:dyDescent="0.25">
      <c r="A64" s="18" t="s">
        <v>84</v>
      </c>
      <c r="B64" s="19">
        <v>0</v>
      </c>
      <c r="C64" s="19">
        <v>0</v>
      </c>
      <c r="D64" s="19"/>
      <c r="E64" s="19">
        <f t="shared" si="35"/>
        <v>0</v>
      </c>
      <c r="F64" s="20">
        <v>0</v>
      </c>
      <c r="G64" s="21">
        <v>0</v>
      </c>
      <c r="H64" s="20"/>
      <c r="I64" s="21"/>
      <c r="J64" s="20"/>
      <c r="K64" s="21"/>
      <c r="L64" s="20"/>
      <c r="M64" s="21"/>
      <c r="N64" s="20"/>
      <c r="O64" s="21"/>
      <c r="P64" s="20">
        <f t="shared" si="36"/>
        <v>0</v>
      </c>
      <c r="Q64" s="21">
        <f t="shared" si="37"/>
        <v>0</v>
      </c>
      <c r="R64" s="22">
        <f t="shared" si="38"/>
        <v>0</v>
      </c>
      <c r="S64" s="23">
        <f t="shared" si="39"/>
        <v>0</v>
      </c>
      <c r="T64" s="22">
        <f t="shared" si="40"/>
        <v>0</v>
      </c>
      <c r="U64" s="24">
        <f t="shared" si="41"/>
        <v>0</v>
      </c>
      <c r="V64" s="20">
        <v>0</v>
      </c>
      <c r="W64" s="21">
        <v>0</v>
      </c>
    </row>
    <row r="65" spans="1:23" ht="12.95" customHeight="1" x14ac:dyDescent="0.25">
      <c r="A65" s="18" t="s">
        <v>85</v>
      </c>
      <c r="B65" s="19">
        <v>0</v>
      </c>
      <c r="C65" s="19">
        <v>0</v>
      </c>
      <c r="D65" s="19"/>
      <c r="E65" s="19">
        <f t="shared" si="35"/>
        <v>0</v>
      </c>
      <c r="F65" s="20">
        <v>0</v>
      </c>
      <c r="G65" s="21">
        <v>0</v>
      </c>
      <c r="H65" s="20"/>
      <c r="I65" s="21"/>
      <c r="J65" s="20"/>
      <c r="K65" s="21"/>
      <c r="L65" s="20"/>
      <c r="M65" s="21"/>
      <c r="N65" s="20"/>
      <c r="O65" s="21"/>
      <c r="P65" s="20">
        <f t="shared" si="36"/>
        <v>0</v>
      </c>
      <c r="Q65" s="21">
        <f t="shared" si="37"/>
        <v>0</v>
      </c>
      <c r="R65" s="22">
        <f t="shared" si="38"/>
        <v>0</v>
      </c>
      <c r="S65" s="23">
        <f t="shared" si="39"/>
        <v>0</v>
      </c>
      <c r="T65" s="22">
        <f t="shared" si="40"/>
        <v>0</v>
      </c>
      <c r="U65" s="24">
        <f t="shared" si="41"/>
        <v>0</v>
      </c>
      <c r="V65" s="20">
        <v>0</v>
      </c>
      <c r="W65" s="21">
        <v>0</v>
      </c>
    </row>
    <row r="66" spans="1:23" ht="12.95" customHeight="1" x14ac:dyDescent="0.25">
      <c r="A66" s="25" t="s">
        <v>42</v>
      </c>
      <c r="B66" s="26">
        <f>SUM(B61:B65)</f>
        <v>0</v>
      </c>
      <c r="C66" s="26">
        <f>SUM(C61:C65)</f>
        <v>0</v>
      </c>
      <c r="D66" s="26"/>
      <c r="E66" s="26">
        <f t="shared" si="35"/>
        <v>0</v>
      </c>
      <c r="F66" s="27">
        <f t="shared" ref="F66:O66" si="42">SUM(F61:F65)</f>
        <v>0</v>
      </c>
      <c r="G66" s="28">
        <f t="shared" si="42"/>
        <v>0</v>
      </c>
      <c r="H66" s="27">
        <f t="shared" si="42"/>
        <v>0</v>
      </c>
      <c r="I66" s="28">
        <f t="shared" si="42"/>
        <v>0</v>
      </c>
      <c r="J66" s="27">
        <f t="shared" si="42"/>
        <v>0</v>
      </c>
      <c r="K66" s="28">
        <f t="shared" si="42"/>
        <v>0</v>
      </c>
      <c r="L66" s="27">
        <f t="shared" si="42"/>
        <v>0</v>
      </c>
      <c r="M66" s="28">
        <f t="shared" si="42"/>
        <v>0</v>
      </c>
      <c r="N66" s="27">
        <f t="shared" si="42"/>
        <v>0</v>
      </c>
      <c r="O66" s="28">
        <f t="shared" si="42"/>
        <v>0</v>
      </c>
      <c r="P66" s="27">
        <f t="shared" si="36"/>
        <v>0</v>
      </c>
      <c r="Q66" s="28">
        <f t="shared" si="37"/>
        <v>0</v>
      </c>
      <c r="R66" s="29">
        <f t="shared" si="38"/>
        <v>0</v>
      </c>
      <c r="S66" s="30">
        <f t="shared" si="39"/>
        <v>0</v>
      </c>
      <c r="T66" s="29">
        <f>IF((+$E61+$E63+$E64++$E65) =0,0,(P66   /(+$E61+$E63+$E64+$E65) )*100)</f>
        <v>0</v>
      </c>
      <c r="U66" s="31">
        <f>IF((+$E61+$E63+$E65) =0,0,(Q66  /(+$E61+$E63+$E65) )*100)</f>
        <v>0</v>
      </c>
      <c r="V66" s="27">
        <f>SUM(V61:V65)</f>
        <v>0</v>
      </c>
      <c r="W66" s="28">
        <f>SUM(W61:W65)</f>
        <v>0</v>
      </c>
    </row>
    <row r="67" spans="1:23" ht="12.95" customHeight="1" x14ac:dyDescent="0.25">
      <c r="A67" s="43" t="s">
        <v>86</v>
      </c>
      <c r="B67" s="44">
        <f>SUM(B9:B15,B18:B23,B26:B29,B32,B35:B39,B42:B52,B55:B58,B61:B65)</f>
        <v>2137776000</v>
      </c>
      <c r="C67" s="44">
        <f>SUM(C9:C15,C18:C23,C26:C29,C32,C35:C39,C42:C52,C55:C58,C61:C65)</f>
        <v>0</v>
      </c>
      <c r="D67" s="44"/>
      <c r="E67" s="44">
        <f t="shared" si="35"/>
        <v>2137776000</v>
      </c>
      <c r="F67" s="45">
        <f t="shared" ref="F67:O67" si="43">SUM(F9:F15,F18:F23,F26:F29,F32,F35:F39,F42:F52,F55:F58,F61:F65)</f>
        <v>2137776000</v>
      </c>
      <c r="G67" s="46">
        <f t="shared" si="43"/>
        <v>796676000</v>
      </c>
      <c r="H67" s="45">
        <f t="shared" si="43"/>
        <v>71862000</v>
      </c>
      <c r="I67" s="46">
        <f t="shared" si="43"/>
        <v>16168998</v>
      </c>
      <c r="J67" s="45">
        <f t="shared" si="43"/>
        <v>149276000</v>
      </c>
      <c r="K67" s="46">
        <f t="shared" si="43"/>
        <v>27976099</v>
      </c>
      <c r="L67" s="45">
        <f t="shared" si="43"/>
        <v>0</v>
      </c>
      <c r="M67" s="46">
        <f t="shared" si="43"/>
        <v>0</v>
      </c>
      <c r="N67" s="45">
        <f t="shared" si="43"/>
        <v>0</v>
      </c>
      <c r="O67" s="46">
        <f t="shared" si="43"/>
        <v>0</v>
      </c>
      <c r="P67" s="45">
        <f t="shared" si="36"/>
        <v>221138000</v>
      </c>
      <c r="Q67" s="46">
        <f t="shared" si="37"/>
        <v>44145097</v>
      </c>
      <c r="R67" s="47">
        <f t="shared" si="38"/>
        <v>107.72591912276309</v>
      </c>
      <c r="S67" s="48">
        <f t="shared" si="39"/>
        <v>73.023084052580131</v>
      </c>
      <c r="T67" s="47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16.986990401042242</v>
      </c>
      <c r="U67" s="47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3.3910605096911373</v>
      </c>
      <c r="V67" s="45">
        <f>SUM(V9:V15,V18:V23,V26:V29,V32,V35:V39,V42:V52,V55:V58,V61:V65)</f>
        <v>0</v>
      </c>
      <c r="W67" s="46">
        <f>SUM(W9:W15,W18:W23,W26:W29,W32,W35:W39,W42:W52,W55:W58,W61:W65)</f>
        <v>0</v>
      </c>
    </row>
    <row r="68" spans="1:23" ht="12.95" customHeight="1" x14ac:dyDescent="0.25">
      <c r="A68" s="11" t="s">
        <v>43</v>
      </c>
      <c r="B68" s="32" t="s">
        <v>1</v>
      </c>
      <c r="C68" s="32"/>
      <c r="D68" s="32"/>
      <c r="E68" s="32"/>
      <c r="F68" s="33"/>
      <c r="G68" s="34"/>
      <c r="H68" s="33"/>
      <c r="I68" s="34"/>
      <c r="J68" s="33"/>
      <c r="K68" s="34"/>
      <c r="L68" s="33"/>
      <c r="M68" s="34"/>
      <c r="N68" s="33"/>
      <c r="O68" s="34"/>
      <c r="P68" s="33"/>
      <c r="Q68" s="34"/>
      <c r="R68" s="15"/>
      <c r="S68" s="16"/>
      <c r="T68" s="15"/>
      <c r="U68" s="17"/>
      <c r="V68" s="33"/>
      <c r="W68" s="34"/>
    </row>
    <row r="69" spans="1:23" s="50" customFormat="1" ht="12.95" customHeight="1" x14ac:dyDescent="0.25">
      <c r="A69" s="49" t="s">
        <v>87</v>
      </c>
      <c r="B69" s="19">
        <v>1886261000</v>
      </c>
      <c r="C69" s="19">
        <v>0</v>
      </c>
      <c r="D69" s="19"/>
      <c r="E69" s="19">
        <f>$B69      +$C69      +$D69</f>
        <v>1886261000</v>
      </c>
      <c r="F69" s="20">
        <v>1886261000</v>
      </c>
      <c r="G69" s="21">
        <v>1369705000</v>
      </c>
      <c r="H69" s="20">
        <v>344769000</v>
      </c>
      <c r="I69" s="21">
        <v>-82338510</v>
      </c>
      <c r="J69" s="20">
        <v>728642000</v>
      </c>
      <c r="K69" s="21">
        <v>122063957</v>
      </c>
      <c r="L69" s="20"/>
      <c r="M69" s="21"/>
      <c r="N69" s="20"/>
      <c r="O69" s="21"/>
      <c r="P69" s="20">
        <f>$H69      +$J69      +$L69      +$N69</f>
        <v>1073411000</v>
      </c>
      <c r="Q69" s="21">
        <f>$I69      +$K69      +$M69      +$O69</f>
        <v>39725447</v>
      </c>
      <c r="R69" s="22">
        <f>IF(($H69      =0),0,((($J69      -$H69      )/$H69      )*100))</f>
        <v>111.34208702058478</v>
      </c>
      <c r="S69" s="23">
        <f>IF(($I69      =0),0,((($K69      -$I69      )/$I69      )*100))</f>
        <v>-248.24649729512959</v>
      </c>
      <c r="T69" s="22">
        <f>IF(($E69      =0),0,(($P69      /$E69      )*100))</f>
        <v>56.906811941719624</v>
      </c>
      <c r="U69" s="24">
        <f>IF(($E69      =0),0,(($Q69      /$E69      )*100))</f>
        <v>2.1060418998219226</v>
      </c>
      <c r="V69" s="20">
        <v>0</v>
      </c>
      <c r="W69" s="21">
        <v>0</v>
      </c>
    </row>
    <row r="70" spans="1:23" ht="12.95" customHeight="1" x14ac:dyDescent="0.25">
      <c r="A70" s="36" t="s">
        <v>42</v>
      </c>
      <c r="B70" s="37">
        <f>B69</f>
        <v>1886261000</v>
      </c>
      <c r="C70" s="37">
        <f>C69</f>
        <v>0</v>
      </c>
      <c r="D70" s="37"/>
      <c r="E70" s="37">
        <f>$B70      +$C70      +$D70</f>
        <v>1886261000</v>
      </c>
      <c r="F70" s="38">
        <f t="shared" ref="F70:O70" si="44">F69</f>
        <v>1886261000</v>
      </c>
      <c r="G70" s="39">
        <f t="shared" si="44"/>
        <v>1369705000</v>
      </c>
      <c r="H70" s="38">
        <f t="shared" si="44"/>
        <v>344769000</v>
      </c>
      <c r="I70" s="39">
        <f t="shared" si="44"/>
        <v>-82338510</v>
      </c>
      <c r="J70" s="38">
        <f t="shared" si="44"/>
        <v>728642000</v>
      </c>
      <c r="K70" s="39">
        <f t="shared" si="44"/>
        <v>122063957</v>
      </c>
      <c r="L70" s="38">
        <f t="shared" si="44"/>
        <v>0</v>
      </c>
      <c r="M70" s="39">
        <f t="shared" si="44"/>
        <v>0</v>
      </c>
      <c r="N70" s="38">
        <f t="shared" si="44"/>
        <v>0</v>
      </c>
      <c r="O70" s="39">
        <f t="shared" si="44"/>
        <v>0</v>
      </c>
      <c r="P70" s="38">
        <f>$H70      +$J70      +$L70      +$N70</f>
        <v>1073411000</v>
      </c>
      <c r="Q70" s="39">
        <f>$I70      +$K70      +$M70      +$O70</f>
        <v>39725447</v>
      </c>
      <c r="R70" s="40">
        <f>IF(($H70      =0),0,((($J70      -$H70      )/$H70      )*100))</f>
        <v>111.34208702058478</v>
      </c>
      <c r="S70" s="41">
        <f>IF(($I70      =0),0,((($K70      -$I70      )/$I70      )*100))</f>
        <v>-248.24649729512959</v>
      </c>
      <c r="T70" s="40">
        <f>IF($E70   =0,0,($P70   /$E70   )*100)</f>
        <v>56.906811941719624</v>
      </c>
      <c r="U70" s="42">
        <f>IF($E70   =0,0,($Q70   /$E70 )*100)</f>
        <v>2.1060418998219226</v>
      </c>
      <c r="V70" s="38">
        <f>V69</f>
        <v>0</v>
      </c>
      <c r="W70" s="39">
        <f>W69</f>
        <v>0</v>
      </c>
    </row>
    <row r="71" spans="1:23" ht="12.95" customHeight="1" x14ac:dyDescent="0.25">
      <c r="A71" s="43" t="s">
        <v>86</v>
      </c>
      <c r="B71" s="44">
        <f>B69</f>
        <v>1886261000</v>
      </c>
      <c r="C71" s="44">
        <f>C69</f>
        <v>0</v>
      </c>
      <c r="D71" s="44"/>
      <c r="E71" s="44">
        <f>$B71      +$C71      +$D71</f>
        <v>1886261000</v>
      </c>
      <c r="F71" s="45">
        <f t="shared" ref="F71:O71" si="45">F69</f>
        <v>1886261000</v>
      </c>
      <c r="G71" s="46">
        <f t="shared" si="45"/>
        <v>1369705000</v>
      </c>
      <c r="H71" s="45">
        <f t="shared" si="45"/>
        <v>344769000</v>
      </c>
      <c r="I71" s="46">
        <f t="shared" si="45"/>
        <v>-82338510</v>
      </c>
      <c r="J71" s="45">
        <f t="shared" si="45"/>
        <v>728642000</v>
      </c>
      <c r="K71" s="46">
        <f t="shared" si="45"/>
        <v>122063957</v>
      </c>
      <c r="L71" s="45">
        <f t="shared" si="45"/>
        <v>0</v>
      </c>
      <c r="M71" s="46">
        <f t="shared" si="45"/>
        <v>0</v>
      </c>
      <c r="N71" s="45">
        <f t="shared" si="45"/>
        <v>0</v>
      </c>
      <c r="O71" s="46">
        <f t="shared" si="45"/>
        <v>0</v>
      </c>
      <c r="P71" s="45">
        <f>$H71      +$J71      +$L71      +$N71</f>
        <v>1073411000</v>
      </c>
      <c r="Q71" s="46">
        <f>$I71      +$K71      +$M71      +$O71</f>
        <v>39725447</v>
      </c>
      <c r="R71" s="47">
        <f>IF(($H71      =0),0,((($J71      -$H71      )/$H71      )*100))</f>
        <v>111.34208702058478</v>
      </c>
      <c r="S71" s="48">
        <f>IF(($I71      =0),0,((($K71      -$I71      )/$I71      )*100))</f>
        <v>-248.24649729512959</v>
      </c>
      <c r="T71" s="47">
        <f>IF($E71   =0,0,($P71   /$E71   )*100)</f>
        <v>56.906811941719624</v>
      </c>
      <c r="U71" s="51">
        <f>IF($E71   =0,0,($Q71   /$E71   )*100)</f>
        <v>2.1060418998219226</v>
      </c>
      <c r="V71" s="45">
        <f>V69</f>
        <v>0</v>
      </c>
      <c r="W71" s="46">
        <f>W69</f>
        <v>0</v>
      </c>
    </row>
    <row r="72" spans="1:23" ht="12.95" customHeight="1" thickBot="1" x14ac:dyDescent="0.3">
      <c r="A72" s="43" t="s">
        <v>88</v>
      </c>
      <c r="B72" s="44">
        <f>SUM(B9:B15,B18:B23,B26:B29,B32,B35:B39,B42:B52,B55:B58,B61:B65,B69)</f>
        <v>4024037000</v>
      </c>
      <c r="C72" s="44">
        <f>SUM(C9:C15,C18:C23,C26:C29,C32,C35:C39,C42:C52,C55:C58,C61:C65,C69)</f>
        <v>0</v>
      </c>
      <c r="D72" s="44"/>
      <c r="E72" s="44">
        <f>$B72      +$C72      +$D72</f>
        <v>4024037000</v>
      </c>
      <c r="F72" s="45">
        <f t="shared" ref="F72:O72" si="46">SUM(F9:F15,F18:F23,F26:F29,F32,F35:F39,F42:F52,F55:F58,F61:F65,F69)</f>
        <v>4024037000</v>
      </c>
      <c r="G72" s="46">
        <f t="shared" si="46"/>
        <v>2166381000</v>
      </c>
      <c r="H72" s="45">
        <f t="shared" si="46"/>
        <v>416631000</v>
      </c>
      <c r="I72" s="46">
        <f t="shared" si="46"/>
        <v>-66169512</v>
      </c>
      <c r="J72" s="45">
        <f t="shared" si="46"/>
        <v>877918000</v>
      </c>
      <c r="K72" s="46">
        <f t="shared" si="46"/>
        <v>150040056</v>
      </c>
      <c r="L72" s="45">
        <f t="shared" si="46"/>
        <v>0</v>
      </c>
      <c r="M72" s="46">
        <f t="shared" si="46"/>
        <v>0</v>
      </c>
      <c r="N72" s="45">
        <f t="shared" si="46"/>
        <v>0</v>
      </c>
      <c r="O72" s="46">
        <f t="shared" si="46"/>
        <v>0</v>
      </c>
      <c r="P72" s="45">
        <f>$H72      +$J72      +$L72      +$N72</f>
        <v>1294549000</v>
      </c>
      <c r="Q72" s="46">
        <f>$I72      +$K72      +$M72      +$O72</f>
        <v>83870544</v>
      </c>
      <c r="R72" s="47">
        <f>IF(($H72      =0),0,((($J72      -$H72      )/$H72      )*100))</f>
        <v>110.71835749140126</v>
      </c>
      <c r="S72" s="48">
        <f>IF(($I72      =0),0,((($K72      -$I72      )/$I72      )*100))</f>
        <v>-326.75103905859243</v>
      </c>
      <c r="T72" s="47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40.606053382157036</v>
      </c>
      <c r="U72" s="51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2.6307631359296173</v>
      </c>
      <c r="V72" s="45">
        <f>SUM(V9:V15,V18:V23,V26:V29,V32,V35:V39,V42:V52,V55:V58,V61:V65,V69)</f>
        <v>0</v>
      </c>
      <c r="W72" s="46">
        <f>SUM(W9:W15,W18:W23,W26:W29,W32,W35:W39,W42:W52,W55:W58,W61:W65,W69)</f>
        <v>0</v>
      </c>
    </row>
    <row r="73" spans="1:23" ht="15.75" thickTop="1" x14ac:dyDescent="0.25">
      <c r="A73" s="52" t="s">
        <v>89</v>
      </c>
      <c r="B73" s="53"/>
      <c r="C73" s="54"/>
      <c r="D73" s="54"/>
      <c r="E73" s="55"/>
      <c r="F73" s="53"/>
      <c r="G73" s="54"/>
      <c r="H73" s="54"/>
      <c r="I73" s="55"/>
      <c r="J73" s="54"/>
      <c r="K73" s="55"/>
      <c r="L73" s="54"/>
      <c r="M73" s="54"/>
      <c r="N73" s="54"/>
      <c r="O73" s="54"/>
      <c r="P73" s="54"/>
      <c r="Q73" s="54"/>
      <c r="R73" s="54"/>
      <c r="S73" s="54"/>
      <c r="T73" s="54"/>
      <c r="U73" s="55"/>
      <c r="V73" s="53"/>
      <c r="W73" s="55"/>
    </row>
    <row r="74" spans="1:23" x14ac:dyDescent="0.25">
      <c r="A74" s="56" t="s">
        <v>1</v>
      </c>
      <c r="B74" s="57" t="s">
        <v>1</v>
      </c>
      <c r="C74" s="58" t="s">
        <v>1</v>
      </c>
      <c r="D74" s="58" t="s">
        <v>1</v>
      </c>
      <c r="E74" s="59" t="s">
        <v>1</v>
      </c>
      <c r="F74" s="64" t="s">
        <v>5</v>
      </c>
      <c r="G74" s="61"/>
      <c r="H74" s="64" t="s">
        <v>6</v>
      </c>
      <c r="I74" s="62"/>
      <c r="J74" s="64" t="s">
        <v>7</v>
      </c>
      <c r="K74" s="62"/>
      <c r="L74" s="64" t="s">
        <v>8</v>
      </c>
      <c r="M74" s="64"/>
      <c r="N74" s="63" t="s">
        <v>9</v>
      </c>
      <c r="O74" s="64"/>
      <c r="P74" s="136" t="s">
        <v>10</v>
      </c>
      <c r="Q74" s="137"/>
      <c r="R74" s="138" t="s">
        <v>11</v>
      </c>
      <c r="S74" s="137"/>
      <c r="T74" s="138" t="s">
        <v>12</v>
      </c>
      <c r="U74" s="137"/>
      <c r="V74" s="136"/>
      <c r="W74" s="137"/>
    </row>
    <row r="75" spans="1:23" ht="67.5" x14ac:dyDescent="0.25">
      <c r="A75" s="65" t="s">
        <v>90</v>
      </c>
      <c r="B75" s="66" t="s">
        <v>91</v>
      </c>
      <c r="C75" s="66" t="s">
        <v>92</v>
      </c>
      <c r="D75" s="67" t="s">
        <v>17</v>
      </c>
      <c r="E75" s="66" t="s">
        <v>18</v>
      </c>
      <c r="F75" s="66" t="s">
        <v>19</v>
      </c>
      <c r="G75" s="66" t="s">
        <v>93</v>
      </c>
      <c r="H75" s="66" t="s">
        <v>94</v>
      </c>
      <c r="I75" s="68" t="s">
        <v>22</v>
      </c>
      <c r="J75" s="66" t="s">
        <v>95</v>
      </c>
      <c r="K75" s="68" t="s">
        <v>24</v>
      </c>
      <c r="L75" s="66" t="s">
        <v>96</v>
      </c>
      <c r="M75" s="68" t="s">
        <v>26</v>
      </c>
      <c r="N75" s="66" t="s">
        <v>97</v>
      </c>
      <c r="O75" s="68" t="s">
        <v>28</v>
      </c>
      <c r="P75" s="68" t="s">
        <v>98</v>
      </c>
      <c r="Q75" s="69" t="s">
        <v>30</v>
      </c>
      <c r="R75" s="70" t="s">
        <v>98</v>
      </c>
      <c r="S75" s="71" t="s">
        <v>30</v>
      </c>
      <c r="T75" s="70" t="s">
        <v>99</v>
      </c>
      <c r="U75" s="67" t="s">
        <v>32</v>
      </c>
      <c r="V75" s="66"/>
      <c r="W75" s="68"/>
    </row>
    <row r="76" spans="1:23" x14ac:dyDescent="0.25">
      <c r="A76" s="72" t="str">
        <f>+A7</f>
        <v>R thousands</v>
      </c>
      <c r="B76" s="73"/>
      <c r="C76" s="73">
        <v>100</v>
      </c>
      <c r="D76" s="73"/>
      <c r="E76" s="73"/>
      <c r="F76" s="73"/>
      <c r="G76" s="73"/>
      <c r="H76" s="73"/>
      <c r="I76" s="73"/>
      <c r="J76" s="73"/>
      <c r="K76" s="73"/>
      <c r="L76" s="73"/>
      <c r="M76" s="74"/>
      <c r="N76" s="73"/>
      <c r="O76" s="74"/>
      <c r="P76" s="73"/>
      <c r="Q76" s="74"/>
      <c r="R76" s="73"/>
      <c r="S76" s="74"/>
      <c r="T76" s="73"/>
      <c r="U76" s="73"/>
      <c r="V76" s="73"/>
      <c r="W76" s="73"/>
    </row>
    <row r="77" spans="1:23" hidden="1" x14ac:dyDescent="0.25">
      <c r="A77" s="75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7"/>
      <c r="N77" s="76"/>
      <c r="O77" s="77"/>
      <c r="P77" s="76"/>
      <c r="Q77" s="77"/>
      <c r="R77" s="78"/>
      <c r="S77" s="79"/>
      <c r="T77" s="78"/>
      <c r="U77" s="78"/>
      <c r="V77" s="76"/>
      <c r="W77" s="76"/>
    </row>
    <row r="78" spans="1:23" hidden="1" x14ac:dyDescent="0.25">
      <c r="A78" s="80" t="s">
        <v>100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2"/>
      <c r="N78" s="81"/>
      <c r="O78" s="82"/>
      <c r="P78" s="81"/>
      <c r="Q78" s="82"/>
      <c r="R78" s="83"/>
      <c r="S78" s="84"/>
      <c r="T78" s="83"/>
      <c r="U78" s="83"/>
      <c r="V78" s="81"/>
      <c r="W78" s="81"/>
    </row>
    <row r="79" spans="1:23" hidden="1" x14ac:dyDescent="0.25">
      <c r="A79" s="85" t="s">
        <v>101</v>
      </c>
      <c r="B79" s="86">
        <f>SUM(B80:B83)</f>
        <v>0</v>
      </c>
      <c r="C79" s="86">
        <f t="shared" ref="C79:I79" si="47">SUM(C80:C83)</f>
        <v>0</v>
      </c>
      <c r="D79" s="86">
        <f t="shared" si="47"/>
        <v>0</v>
      </c>
      <c r="E79" s="86">
        <f t="shared" si="47"/>
        <v>0</v>
      </c>
      <c r="F79" s="86">
        <f t="shared" si="47"/>
        <v>0</v>
      </c>
      <c r="G79" s="86">
        <f t="shared" si="47"/>
        <v>0</v>
      </c>
      <c r="H79" s="86">
        <f t="shared" si="47"/>
        <v>0</v>
      </c>
      <c r="I79" s="86">
        <f t="shared" si="47"/>
        <v>0</v>
      </c>
      <c r="J79" s="86">
        <f>SUM(J80:J83)</f>
        <v>0</v>
      </c>
      <c r="K79" s="86">
        <f>SUM(K80:K83)</f>
        <v>0</v>
      </c>
      <c r="L79" s="86">
        <f>SUM(L80:L83)</f>
        <v>0</v>
      </c>
      <c r="M79" s="87">
        <f>SUM(M80:M83)</f>
        <v>0</v>
      </c>
      <c r="N79" s="86"/>
      <c r="O79" s="87"/>
      <c r="P79" s="86"/>
      <c r="Q79" s="87"/>
      <c r="R79" s="88"/>
      <c r="S79" s="89"/>
      <c r="T79" s="88"/>
      <c r="U79" s="88"/>
      <c r="V79" s="86">
        <f>SUM(V80:V83)</f>
        <v>0</v>
      </c>
      <c r="W79" s="86">
        <f>SUM(W80:W83)</f>
        <v>0</v>
      </c>
    </row>
    <row r="80" spans="1:23" hidden="1" x14ac:dyDescent="0.25">
      <c r="A80" s="56" t="s">
        <v>102</v>
      </c>
      <c r="B80" s="90"/>
      <c r="C80" s="90"/>
      <c r="D80" s="90"/>
      <c r="E80" s="90">
        <f>SUM(B80:D80)</f>
        <v>0</v>
      </c>
      <c r="F80" s="90"/>
      <c r="G80" s="90"/>
      <c r="H80" s="90"/>
      <c r="I80" s="91"/>
      <c r="J80" s="90"/>
      <c r="K80" s="91"/>
      <c r="L80" s="90"/>
      <c r="M80" s="92"/>
      <c r="N80" s="90"/>
      <c r="O80" s="92"/>
      <c r="P80" s="90"/>
      <c r="Q80" s="92"/>
      <c r="R80" s="93"/>
      <c r="S80" s="94"/>
      <c r="T80" s="93"/>
      <c r="U80" s="93"/>
      <c r="V80" s="90"/>
      <c r="W80" s="90"/>
    </row>
    <row r="81" spans="1:23" hidden="1" x14ac:dyDescent="0.25">
      <c r="A81" s="56" t="s">
        <v>103</v>
      </c>
      <c r="B81" s="90"/>
      <c r="C81" s="90"/>
      <c r="D81" s="90"/>
      <c r="E81" s="90">
        <f>SUM(B81:D81)</f>
        <v>0</v>
      </c>
      <c r="F81" s="90"/>
      <c r="G81" s="90"/>
      <c r="H81" s="90"/>
      <c r="I81" s="91"/>
      <c r="J81" s="90"/>
      <c r="K81" s="91"/>
      <c r="L81" s="90"/>
      <c r="M81" s="92"/>
      <c r="N81" s="90"/>
      <c r="O81" s="92"/>
      <c r="P81" s="90"/>
      <c r="Q81" s="92"/>
      <c r="R81" s="93"/>
      <c r="S81" s="94"/>
      <c r="T81" s="93"/>
      <c r="U81" s="93"/>
      <c r="V81" s="90"/>
      <c r="W81" s="90"/>
    </row>
    <row r="82" spans="1:23" hidden="1" x14ac:dyDescent="0.25">
      <c r="A82" s="56" t="s">
        <v>104</v>
      </c>
      <c r="B82" s="90"/>
      <c r="C82" s="90"/>
      <c r="D82" s="90"/>
      <c r="E82" s="90">
        <f>SUM(B82:D82)</f>
        <v>0</v>
      </c>
      <c r="F82" s="90"/>
      <c r="G82" s="90"/>
      <c r="H82" s="90"/>
      <c r="I82" s="91"/>
      <c r="J82" s="90"/>
      <c r="K82" s="91"/>
      <c r="L82" s="90"/>
      <c r="M82" s="92"/>
      <c r="N82" s="90"/>
      <c r="O82" s="92"/>
      <c r="P82" s="90"/>
      <c r="Q82" s="92"/>
      <c r="R82" s="93"/>
      <c r="S82" s="94"/>
      <c r="T82" s="93"/>
      <c r="U82" s="93"/>
      <c r="V82" s="90"/>
      <c r="W82" s="90"/>
    </row>
    <row r="83" spans="1:23" hidden="1" x14ac:dyDescent="0.25">
      <c r="A83" s="56" t="s">
        <v>105</v>
      </c>
      <c r="B83" s="90"/>
      <c r="C83" s="90"/>
      <c r="D83" s="90"/>
      <c r="E83" s="90">
        <f>SUM(B83:D83)</f>
        <v>0</v>
      </c>
      <c r="F83" s="90"/>
      <c r="G83" s="90"/>
      <c r="H83" s="90"/>
      <c r="I83" s="91"/>
      <c r="J83" s="90"/>
      <c r="K83" s="91"/>
      <c r="L83" s="90"/>
      <c r="M83" s="92"/>
      <c r="N83" s="90"/>
      <c r="O83" s="92"/>
      <c r="P83" s="90"/>
      <c r="Q83" s="92"/>
      <c r="R83" s="93"/>
      <c r="S83" s="94"/>
      <c r="T83" s="93"/>
      <c r="U83" s="93"/>
      <c r="V83" s="90"/>
      <c r="W83" s="90"/>
    </row>
    <row r="84" spans="1:23" hidden="1" x14ac:dyDescent="0.25">
      <c r="A84" s="56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2"/>
      <c r="N84" s="90"/>
      <c r="O84" s="92"/>
      <c r="P84" s="90"/>
      <c r="Q84" s="92"/>
      <c r="R84" s="93"/>
      <c r="S84" s="94"/>
      <c r="T84" s="93"/>
      <c r="U84" s="93"/>
      <c r="V84" s="90"/>
      <c r="W84" s="90"/>
    </row>
    <row r="85" spans="1:23" x14ac:dyDescent="0.25">
      <c r="A85" s="95" t="s">
        <v>106</v>
      </c>
      <c r="B85" s="96" t="s">
        <v>1</v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7"/>
      <c r="R85" s="98"/>
      <c r="S85" s="98"/>
      <c r="T85" s="99"/>
      <c r="U85" s="100"/>
      <c r="V85" s="96"/>
      <c r="W85" s="96"/>
    </row>
    <row r="86" spans="1:23" x14ac:dyDescent="0.25">
      <c r="A86" s="101" t="s">
        <v>107</v>
      </c>
      <c r="B86" s="102">
        <v>0</v>
      </c>
      <c r="C86" s="102">
        <v>0</v>
      </c>
      <c r="D86" s="102"/>
      <c r="E86" s="102">
        <f t="shared" ref="E86:E93" si="48">$B86      +$C86      +$D86</f>
        <v>0</v>
      </c>
      <c r="F86" s="102">
        <v>0</v>
      </c>
      <c r="G86" s="102">
        <v>0</v>
      </c>
      <c r="H86" s="102"/>
      <c r="I86" s="102"/>
      <c r="J86" s="102"/>
      <c r="K86" s="102"/>
      <c r="L86" s="102"/>
      <c r="M86" s="102"/>
      <c r="N86" s="102"/>
      <c r="O86" s="102"/>
      <c r="P86" s="102">
        <f t="shared" ref="P86:P93" si="49">$H86      +$J86      +$L86      +$N86</f>
        <v>0</v>
      </c>
      <c r="Q86" s="90">
        <f t="shared" ref="Q86:Q93" si="50">$I86      +$K86      +$M86      +$O86</f>
        <v>0</v>
      </c>
      <c r="R86" s="103">
        <f t="shared" ref="R86:R93" si="51">IF(($H86      =0),0,((($J86      -$H86      )/$H86      )*100))</f>
        <v>0</v>
      </c>
      <c r="S86" s="104">
        <f t="shared" ref="S86:S93" si="52">IF(($I86      =0),0,((($K86      -$I86      )/$I86      )*100))</f>
        <v>0</v>
      </c>
      <c r="T86" s="103">
        <f t="shared" ref="T86:T93" si="53">IF(($E86      =0),0,(($P86      /$E86      )*100))</f>
        <v>0</v>
      </c>
      <c r="U86" s="104">
        <f t="shared" ref="U86:U93" si="54">IF(($E86      =0),0,(($Q86      /$E86      )*100))</f>
        <v>0</v>
      </c>
      <c r="V86" s="102"/>
      <c r="W86" s="102"/>
    </row>
    <row r="87" spans="1:23" x14ac:dyDescent="0.25">
      <c r="A87" s="105" t="s">
        <v>108</v>
      </c>
      <c r="B87" s="90">
        <v>0</v>
      </c>
      <c r="C87" s="90">
        <v>0</v>
      </c>
      <c r="D87" s="90"/>
      <c r="E87" s="90">
        <f t="shared" si="48"/>
        <v>0</v>
      </c>
      <c r="F87" s="90">
        <v>0</v>
      </c>
      <c r="G87" s="90">
        <v>0</v>
      </c>
      <c r="H87" s="90"/>
      <c r="I87" s="90"/>
      <c r="J87" s="90"/>
      <c r="K87" s="90"/>
      <c r="L87" s="90"/>
      <c r="M87" s="90"/>
      <c r="N87" s="90"/>
      <c r="O87" s="90"/>
      <c r="P87" s="92">
        <f t="shared" si="49"/>
        <v>0</v>
      </c>
      <c r="Q87" s="92">
        <f t="shared" si="50"/>
        <v>0</v>
      </c>
      <c r="R87" s="103">
        <f t="shared" si="51"/>
        <v>0</v>
      </c>
      <c r="S87" s="104">
        <f t="shared" si="52"/>
        <v>0</v>
      </c>
      <c r="T87" s="103">
        <f t="shared" si="53"/>
        <v>0</v>
      </c>
      <c r="U87" s="104">
        <f t="shared" si="54"/>
        <v>0</v>
      </c>
      <c r="V87" s="90"/>
      <c r="W87" s="90"/>
    </row>
    <row r="88" spans="1:23" x14ac:dyDescent="0.25">
      <c r="A88" s="105" t="s">
        <v>109</v>
      </c>
      <c r="B88" s="90">
        <v>0</v>
      </c>
      <c r="C88" s="90">
        <v>0</v>
      </c>
      <c r="D88" s="90"/>
      <c r="E88" s="90">
        <f t="shared" si="48"/>
        <v>0</v>
      </c>
      <c r="F88" s="90">
        <v>0</v>
      </c>
      <c r="G88" s="90">
        <v>0</v>
      </c>
      <c r="H88" s="90"/>
      <c r="I88" s="90"/>
      <c r="J88" s="90"/>
      <c r="K88" s="90"/>
      <c r="L88" s="90"/>
      <c r="M88" s="90"/>
      <c r="N88" s="90"/>
      <c r="O88" s="90"/>
      <c r="P88" s="92">
        <f t="shared" si="49"/>
        <v>0</v>
      </c>
      <c r="Q88" s="92">
        <f t="shared" si="50"/>
        <v>0</v>
      </c>
      <c r="R88" s="103">
        <f t="shared" si="51"/>
        <v>0</v>
      </c>
      <c r="S88" s="104">
        <f t="shared" si="52"/>
        <v>0</v>
      </c>
      <c r="T88" s="103">
        <f t="shared" si="53"/>
        <v>0</v>
      </c>
      <c r="U88" s="104">
        <f t="shared" si="54"/>
        <v>0</v>
      </c>
      <c r="V88" s="90"/>
      <c r="W88" s="90"/>
    </row>
    <row r="89" spans="1:23" x14ac:dyDescent="0.25">
      <c r="A89" s="105" t="s">
        <v>110</v>
      </c>
      <c r="B89" s="90">
        <v>0</v>
      </c>
      <c r="C89" s="90">
        <v>0</v>
      </c>
      <c r="D89" s="90"/>
      <c r="E89" s="90">
        <f t="shared" si="48"/>
        <v>0</v>
      </c>
      <c r="F89" s="90">
        <v>0</v>
      </c>
      <c r="G89" s="90">
        <v>0</v>
      </c>
      <c r="H89" s="90"/>
      <c r="I89" s="90"/>
      <c r="J89" s="90"/>
      <c r="K89" s="90"/>
      <c r="L89" s="90"/>
      <c r="M89" s="90"/>
      <c r="N89" s="90"/>
      <c r="O89" s="90"/>
      <c r="P89" s="92">
        <f t="shared" si="49"/>
        <v>0</v>
      </c>
      <c r="Q89" s="92">
        <f t="shared" si="50"/>
        <v>0</v>
      </c>
      <c r="R89" s="103">
        <f t="shared" si="51"/>
        <v>0</v>
      </c>
      <c r="S89" s="104">
        <f t="shared" si="52"/>
        <v>0</v>
      </c>
      <c r="T89" s="103">
        <f t="shared" si="53"/>
        <v>0</v>
      </c>
      <c r="U89" s="104">
        <f t="shared" si="54"/>
        <v>0</v>
      </c>
      <c r="V89" s="90"/>
      <c r="W89" s="90"/>
    </row>
    <row r="90" spans="1:23" x14ac:dyDescent="0.25">
      <c r="A90" s="105" t="s">
        <v>111</v>
      </c>
      <c r="B90" s="90">
        <v>0</v>
      </c>
      <c r="C90" s="90">
        <v>0</v>
      </c>
      <c r="D90" s="90"/>
      <c r="E90" s="90">
        <f t="shared" si="48"/>
        <v>0</v>
      </c>
      <c r="F90" s="90">
        <v>0</v>
      </c>
      <c r="G90" s="90">
        <v>0</v>
      </c>
      <c r="H90" s="90"/>
      <c r="I90" s="90"/>
      <c r="J90" s="90"/>
      <c r="K90" s="90"/>
      <c r="L90" s="90"/>
      <c r="M90" s="90"/>
      <c r="N90" s="90"/>
      <c r="O90" s="90"/>
      <c r="P90" s="92">
        <f t="shared" si="49"/>
        <v>0</v>
      </c>
      <c r="Q90" s="92">
        <f t="shared" si="50"/>
        <v>0</v>
      </c>
      <c r="R90" s="103">
        <f t="shared" si="51"/>
        <v>0</v>
      </c>
      <c r="S90" s="104">
        <f t="shared" si="52"/>
        <v>0</v>
      </c>
      <c r="T90" s="103">
        <f t="shared" si="53"/>
        <v>0</v>
      </c>
      <c r="U90" s="104">
        <f t="shared" si="54"/>
        <v>0</v>
      </c>
      <c r="V90" s="90"/>
      <c r="W90" s="90"/>
    </row>
    <row r="91" spans="1:23" x14ac:dyDescent="0.25">
      <c r="A91" s="105" t="s">
        <v>112</v>
      </c>
      <c r="B91" s="90">
        <v>0</v>
      </c>
      <c r="C91" s="90">
        <v>0</v>
      </c>
      <c r="D91" s="90"/>
      <c r="E91" s="90">
        <f t="shared" si="48"/>
        <v>0</v>
      </c>
      <c r="F91" s="90">
        <v>0</v>
      </c>
      <c r="G91" s="90">
        <v>0</v>
      </c>
      <c r="H91" s="90"/>
      <c r="I91" s="90"/>
      <c r="J91" s="90"/>
      <c r="K91" s="90"/>
      <c r="L91" s="90"/>
      <c r="M91" s="90"/>
      <c r="N91" s="90"/>
      <c r="O91" s="90"/>
      <c r="P91" s="92">
        <f t="shared" si="49"/>
        <v>0</v>
      </c>
      <c r="Q91" s="92">
        <f t="shared" si="50"/>
        <v>0</v>
      </c>
      <c r="R91" s="103">
        <f t="shared" si="51"/>
        <v>0</v>
      </c>
      <c r="S91" s="104">
        <f t="shared" si="52"/>
        <v>0</v>
      </c>
      <c r="T91" s="103">
        <f t="shared" si="53"/>
        <v>0</v>
      </c>
      <c r="U91" s="104">
        <f t="shared" si="54"/>
        <v>0</v>
      </c>
      <c r="V91" s="90"/>
      <c r="W91" s="90"/>
    </row>
    <row r="92" spans="1:23" x14ac:dyDescent="0.25">
      <c r="A92" s="105" t="s">
        <v>113</v>
      </c>
      <c r="B92" s="90">
        <v>0</v>
      </c>
      <c r="C92" s="90">
        <v>0</v>
      </c>
      <c r="D92" s="90"/>
      <c r="E92" s="90">
        <f t="shared" si="48"/>
        <v>0</v>
      </c>
      <c r="F92" s="90">
        <v>0</v>
      </c>
      <c r="G92" s="90">
        <v>0</v>
      </c>
      <c r="H92" s="90"/>
      <c r="I92" s="90"/>
      <c r="J92" s="90"/>
      <c r="K92" s="90"/>
      <c r="L92" s="90"/>
      <c r="M92" s="90"/>
      <c r="N92" s="90"/>
      <c r="O92" s="90"/>
      <c r="P92" s="92">
        <f t="shared" si="49"/>
        <v>0</v>
      </c>
      <c r="Q92" s="92">
        <f t="shared" si="50"/>
        <v>0</v>
      </c>
      <c r="R92" s="103">
        <f t="shared" si="51"/>
        <v>0</v>
      </c>
      <c r="S92" s="104">
        <f t="shared" si="52"/>
        <v>0</v>
      </c>
      <c r="T92" s="103">
        <f t="shared" si="53"/>
        <v>0</v>
      </c>
      <c r="U92" s="104">
        <f t="shared" si="54"/>
        <v>0</v>
      </c>
      <c r="V92" s="90"/>
      <c r="W92" s="90"/>
    </row>
    <row r="93" spans="1:23" x14ac:dyDescent="0.25">
      <c r="A93" s="105" t="s">
        <v>114</v>
      </c>
      <c r="B93" s="90">
        <v>0</v>
      </c>
      <c r="C93" s="90">
        <v>0</v>
      </c>
      <c r="D93" s="90"/>
      <c r="E93" s="90">
        <f t="shared" si="48"/>
        <v>0</v>
      </c>
      <c r="F93" s="90">
        <v>0</v>
      </c>
      <c r="G93" s="90">
        <v>0</v>
      </c>
      <c r="H93" s="90"/>
      <c r="I93" s="90"/>
      <c r="J93" s="90"/>
      <c r="K93" s="90"/>
      <c r="L93" s="90"/>
      <c r="M93" s="90"/>
      <c r="N93" s="90"/>
      <c r="O93" s="90"/>
      <c r="P93" s="92">
        <f t="shared" si="49"/>
        <v>0</v>
      </c>
      <c r="Q93" s="92">
        <f t="shared" si="50"/>
        <v>0</v>
      </c>
      <c r="R93" s="103">
        <f t="shared" si="51"/>
        <v>0</v>
      </c>
      <c r="S93" s="104">
        <f t="shared" si="52"/>
        <v>0</v>
      </c>
      <c r="T93" s="103">
        <f t="shared" si="53"/>
        <v>0</v>
      </c>
      <c r="U93" s="104">
        <f t="shared" si="54"/>
        <v>0</v>
      </c>
      <c r="V93" s="90"/>
      <c r="W93" s="90"/>
    </row>
    <row r="94" spans="1:23" x14ac:dyDescent="0.25">
      <c r="A94" s="106" t="s">
        <v>115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8"/>
      <c r="Q94" s="108"/>
      <c r="R94" s="109"/>
      <c r="S94" s="110"/>
      <c r="T94" s="109"/>
      <c r="U94" s="110"/>
      <c r="V94" s="107"/>
      <c r="W94" s="107"/>
    </row>
    <row r="95" spans="1:23" ht="22.5" hidden="1" x14ac:dyDescent="0.25">
      <c r="A95" s="111" t="s">
        <v>116</v>
      </c>
      <c r="B95" s="112">
        <f t="shared" ref="B95:I95" si="55">SUM(B96:B110)</f>
        <v>0</v>
      </c>
      <c r="C95" s="112">
        <f t="shared" si="55"/>
        <v>0</v>
      </c>
      <c r="D95" s="112">
        <f t="shared" si="55"/>
        <v>0</v>
      </c>
      <c r="E95" s="112">
        <f t="shared" si="55"/>
        <v>0</v>
      </c>
      <c r="F95" s="112">
        <f t="shared" si="55"/>
        <v>0</v>
      </c>
      <c r="G95" s="112">
        <f t="shared" si="55"/>
        <v>0</v>
      </c>
      <c r="H95" s="112">
        <f t="shared" si="55"/>
        <v>0</v>
      </c>
      <c r="I95" s="112">
        <f t="shared" si="55"/>
        <v>0</v>
      </c>
      <c r="J95" s="112">
        <f>SUM(J96:J110)</f>
        <v>0</v>
      </c>
      <c r="K95" s="112">
        <f>SUM(K96:K110)</f>
        <v>0</v>
      </c>
      <c r="L95" s="112">
        <f>SUM(L96:L110)</f>
        <v>0</v>
      </c>
      <c r="M95" s="113">
        <f>SUM(M96:M110)</f>
        <v>0</v>
      </c>
      <c r="N95" s="112"/>
      <c r="O95" s="113"/>
      <c r="P95" s="112"/>
      <c r="Q95" s="113"/>
      <c r="R95" s="114" t="str">
        <f t="shared" ref="R95:S110" si="56">IF(L95=0," ",(N95-L95)/L95)</f>
        <v xml:space="preserve"> </v>
      </c>
      <c r="S95" s="114" t="str">
        <f t="shared" si="56"/>
        <v xml:space="preserve"> </v>
      </c>
      <c r="T95" s="114" t="str">
        <f t="shared" ref="T95:T113" si="57">IF(E95=0," ",(P95/E95))</f>
        <v xml:space="preserve"> </v>
      </c>
      <c r="U95" s="115" t="str">
        <f t="shared" ref="U95:U113" si="58">IF(E95=0," ",(Q95/E95))</f>
        <v xml:space="preserve"> </v>
      </c>
      <c r="V95" s="112">
        <f>SUM(V96:V110)</f>
        <v>0</v>
      </c>
      <c r="W95" s="112">
        <f>SUM(W96:W110)</f>
        <v>0</v>
      </c>
    </row>
    <row r="96" spans="1:23" hidden="1" x14ac:dyDescent="0.25">
      <c r="A96" s="116"/>
      <c r="B96" s="91"/>
      <c r="C96" s="91"/>
      <c r="D96" s="91"/>
      <c r="E96" s="117">
        <f>SUM(B96:D96)</f>
        <v>0</v>
      </c>
      <c r="F96" s="91"/>
      <c r="G96" s="91"/>
      <c r="H96" s="91"/>
      <c r="I96" s="91"/>
      <c r="J96" s="91"/>
      <c r="K96" s="91"/>
      <c r="L96" s="91"/>
      <c r="M96" s="118"/>
      <c r="N96" s="91"/>
      <c r="O96" s="118"/>
      <c r="P96" s="91"/>
      <c r="Q96" s="118"/>
      <c r="R96" s="119" t="str">
        <f t="shared" si="56"/>
        <v xml:space="preserve"> </v>
      </c>
      <c r="S96" s="119" t="str">
        <f t="shared" si="56"/>
        <v xml:space="preserve"> </v>
      </c>
      <c r="T96" s="119" t="str">
        <f t="shared" si="57"/>
        <v xml:space="preserve"> </v>
      </c>
      <c r="U96" s="120" t="str">
        <f t="shared" si="58"/>
        <v xml:space="preserve"> </v>
      </c>
      <c r="V96" s="91"/>
      <c r="W96" s="91"/>
    </row>
    <row r="97" spans="1:23" hidden="1" x14ac:dyDescent="0.25">
      <c r="A97" s="116"/>
      <c r="B97" s="91"/>
      <c r="C97" s="91"/>
      <c r="D97" s="91"/>
      <c r="E97" s="117">
        <f t="shared" ref="E97:E110" si="59">SUM(B97:D97)</f>
        <v>0</v>
      </c>
      <c r="F97" s="91"/>
      <c r="G97" s="91"/>
      <c r="H97" s="91"/>
      <c r="I97" s="91"/>
      <c r="J97" s="91"/>
      <c r="K97" s="91"/>
      <c r="L97" s="91"/>
      <c r="M97" s="118"/>
      <c r="N97" s="91"/>
      <c r="O97" s="118"/>
      <c r="P97" s="91"/>
      <c r="Q97" s="118"/>
      <c r="R97" s="119" t="str">
        <f t="shared" si="56"/>
        <v xml:space="preserve"> </v>
      </c>
      <c r="S97" s="119" t="str">
        <f t="shared" si="56"/>
        <v xml:space="preserve"> </v>
      </c>
      <c r="T97" s="119" t="str">
        <f t="shared" si="57"/>
        <v xml:space="preserve"> </v>
      </c>
      <c r="U97" s="120" t="str">
        <f t="shared" si="58"/>
        <v xml:space="preserve"> </v>
      </c>
      <c r="V97" s="91"/>
      <c r="W97" s="91"/>
    </row>
    <row r="98" spans="1:23" hidden="1" x14ac:dyDescent="0.25">
      <c r="A98" s="116"/>
      <c r="B98" s="91"/>
      <c r="C98" s="91"/>
      <c r="D98" s="91"/>
      <c r="E98" s="117">
        <f t="shared" si="59"/>
        <v>0</v>
      </c>
      <c r="F98" s="91"/>
      <c r="G98" s="91"/>
      <c r="H98" s="91"/>
      <c r="I98" s="91"/>
      <c r="J98" s="91"/>
      <c r="K98" s="91"/>
      <c r="L98" s="91"/>
      <c r="M98" s="118"/>
      <c r="N98" s="91"/>
      <c r="O98" s="118"/>
      <c r="P98" s="91"/>
      <c r="Q98" s="118"/>
      <c r="R98" s="119" t="str">
        <f t="shared" si="56"/>
        <v xml:space="preserve"> </v>
      </c>
      <c r="S98" s="119" t="str">
        <f t="shared" si="56"/>
        <v xml:space="preserve"> </v>
      </c>
      <c r="T98" s="119" t="str">
        <f t="shared" si="57"/>
        <v xml:space="preserve"> </v>
      </c>
      <c r="U98" s="120" t="str">
        <f t="shared" si="58"/>
        <v xml:space="preserve"> </v>
      </c>
      <c r="V98" s="91"/>
      <c r="W98" s="91"/>
    </row>
    <row r="99" spans="1:23" hidden="1" x14ac:dyDescent="0.25">
      <c r="A99" s="116"/>
      <c r="B99" s="91"/>
      <c r="C99" s="91"/>
      <c r="D99" s="91"/>
      <c r="E99" s="117">
        <f t="shared" si="59"/>
        <v>0</v>
      </c>
      <c r="F99" s="91"/>
      <c r="G99" s="91"/>
      <c r="H99" s="91"/>
      <c r="I99" s="91"/>
      <c r="J99" s="91"/>
      <c r="K99" s="91"/>
      <c r="L99" s="91"/>
      <c r="M99" s="118"/>
      <c r="N99" s="91"/>
      <c r="O99" s="118"/>
      <c r="P99" s="91"/>
      <c r="Q99" s="118"/>
      <c r="R99" s="119" t="str">
        <f t="shared" si="56"/>
        <v xml:space="preserve"> </v>
      </c>
      <c r="S99" s="119" t="str">
        <f t="shared" si="56"/>
        <v xml:space="preserve"> </v>
      </c>
      <c r="T99" s="119" t="str">
        <f t="shared" si="57"/>
        <v xml:space="preserve"> </v>
      </c>
      <c r="U99" s="120" t="str">
        <f t="shared" si="58"/>
        <v xml:space="preserve"> </v>
      </c>
      <c r="V99" s="91"/>
      <c r="W99" s="91"/>
    </row>
    <row r="100" spans="1:23" hidden="1" x14ac:dyDescent="0.25">
      <c r="A100" s="116"/>
      <c r="B100" s="91"/>
      <c r="C100" s="91"/>
      <c r="D100" s="91"/>
      <c r="E100" s="117">
        <f t="shared" si="59"/>
        <v>0</v>
      </c>
      <c r="F100" s="91"/>
      <c r="G100" s="91"/>
      <c r="H100" s="91"/>
      <c r="I100" s="91"/>
      <c r="J100" s="91"/>
      <c r="K100" s="91"/>
      <c r="L100" s="91"/>
      <c r="M100" s="118"/>
      <c r="N100" s="91"/>
      <c r="O100" s="118"/>
      <c r="P100" s="91"/>
      <c r="Q100" s="118"/>
      <c r="R100" s="119" t="str">
        <f t="shared" si="56"/>
        <v xml:space="preserve"> </v>
      </c>
      <c r="S100" s="119" t="str">
        <f t="shared" si="56"/>
        <v xml:space="preserve"> </v>
      </c>
      <c r="T100" s="119" t="str">
        <f t="shared" si="57"/>
        <v xml:space="preserve"> </v>
      </c>
      <c r="U100" s="120" t="str">
        <f t="shared" si="58"/>
        <v xml:space="preserve"> </v>
      </c>
      <c r="V100" s="91"/>
      <c r="W100" s="91"/>
    </row>
    <row r="101" spans="1:23" hidden="1" x14ac:dyDescent="0.25">
      <c r="A101" s="116"/>
      <c r="B101" s="91"/>
      <c r="C101" s="91"/>
      <c r="D101" s="91"/>
      <c r="E101" s="117">
        <f t="shared" si="59"/>
        <v>0</v>
      </c>
      <c r="F101" s="91"/>
      <c r="G101" s="91"/>
      <c r="H101" s="91"/>
      <c r="I101" s="91"/>
      <c r="J101" s="91"/>
      <c r="K101" s="91"/>
      <c r="L101" s="91"/>
      <c r="M101" s="118"/>
      <c r="N101" s="91"/>
      <c r="O101" s="118"/>
      <c r="P101" s="91"/>
      <c r="Q101" s="118"/>
      <c r="R101" s="119" t="str">
        <f t="shared" si="56"/>
        <v xml:space="preserve"> </v>
      </c>
      <c r="S101" s="119" t="str">
        <f t="shared" si="56"/>
        <v xml:space="preserve"> </v>
      </c>
      <c r="T101" s="119" t="str">
        <f t="shared" si="57"/>
        <v xml:space="preserve"> </v>
      </c>
      <c r="U101" s="120" t="str">
        <f t="shared" si="58"/>
        <v xml:space="preserve"> </v>
      </c>
      <c r="V101" s="91"/>
      <c r="W101" s="91"/>
    </row>
    <row r="102" spans="1:23" hidden="1" x14ac:dyDescent="0.25">
      <c r="A102" s="116"/>
      <c r="B102" s="91"/>
      <c r="C102" s="91"/>
      <c r="D102" s="91"/>
      <c r="E102" s="117">
        <f t="shared" si="59"/>
        <v>0</v>
      </c>
      <c r="F102" s="91"/>
      <c r="G102" s="91"/>
      <c r="H102" s="91"/>
      <c r="I102" s="91"/>
      <c r="J102" s="91"/>
      <c r="K102" s="91"/>
      <c r="L102" s="91"/>
      <c r="M102" s="118"/>
      <c r="N102" s="91"/>
      <c r="O102" s="118"/>
      <c r="P102" s="91"/>
      <c r="Q102" s="118"/>
      <c r="R102" s="119" t="str">
        <f t="shared" si="56"/>
        <v xml:space="preserve"> </v>
      </c>
      <c r="S102" s="119" t="str">
        <f t="shared" si="56"/>
        <v xml:space="preserve"> </v>
      </c>
      <c r="T102" s="119" t="str">
        <f t="shared" si="57"/>
        <v xml:space="preserve"> </v>
      </c>
      <c r="U102" s="120" t="str">
        <f t="shared" si="58"/>
        <v xml:space="preserve"> </v>
      </c>
      <c r="V102" s="91"/>
      <c r="W102" s="91"/>
    </row>
    <row r="103" spans="1:23" hidden="1" x14ac:dyDescent="0.25">
      <c r="A103" s="116"/>
      <c r="B103" s="91"/>
      <c r="C103" s="91"/>
      <c r="D103" s="91"/>
      <c r="E103" s="117">
        <f t="shared" si="59"/>
        <v>0</v>
      </c>
      <c r="F103" s="91"/>
      <c r="G103" s="91"/>
      <c r="H103" s="91"/>
      <c r="I103" s="91"/>
      <c r="J103" s="91"/>
      <c r="K103" s="91"/>
      <c r="L103" s="91"/>
      <c r="M103" s="118"/>
      <c r="N103" s="91"/>
      <c r="O103" s="118"/>
      <c r="P103" s="91"/>
      <c r="Q103" s="118"/>
      <c r="R103" s="119" t="str">
        <f t="shared" si="56"/>
        <v xml:space="preserve"> </v>
      </c>
      <c r="S103" s="119" t="str">
        <f t="shared" si="56"/>
        <v xml:space="preserve"> </v>
      </c>
      <c r="T103" s="119" t="str">
        <f t="shared" si="57"/>
        <v xml:space="preserve"> </v>
      </c>
      <c r="U103" s="120" t="str">
        <f t="shared" si="58"/>
        <v xml:space="preserve"> </v>
      </c>
      <c r="V103" s="91"/>
      <c r="W103" s="91"/>
    </row>
    <row r="104" spans="1:23" hidden="1" x14ac:dyDescent="0.25">
      <c r="A104" s="116"/>
      <c r="B104" s="91"/>
      <c r="C104" s="91"/>
      <c r="D104" s="91"/>
      <c r="E104" s="117">
        <f t="shared" si="59"/>
        <v>0</v>
      </c>
      <c r="F104" s="91"/>
      <c r="G104" s="91"/>
      <c r="H104" s="91"/>
      <c r="I104" s="91"/>
      <c r="J104" s="91"/>
      <c r="K104" s="91"/>
      <c r="L104" s="91"/>
      <c r="M104" s="118"/>
      <c r="N104" s="91"/>
      <c r="O104" s="118"/>
      <c r="P104" s="91"/>
      <c r="Q104" s="118"/>
      <c r="R104" s="119" t="str">
        <f t="shared" si="56"/>
        <v xml:space="preserve"> </v>
      </c>
      <c r="S104" s="119" t="str">
        <f t="shared" si="56"/>
        <v xml:space="preserve"> </v>
      </c>
      <c r="T104" s="119" t="str">
        <f t="shared" si="57"/>
        <v xml:space="preserve"> </v>
      </c>
      <c r="U104" s="120" t="str">
        <f t="shared" si="58"/>
        <v xml:space="preserve"> </v>
      </c>
      <c r="V104" s="91"/>
      <c r="W104" s="91"/>
    </row>
    <row r="105" spans="1:23" hidden="1" x14ac:dyDescent="0.25">
      <c r="A105" s="116"/>
      <c r="B105" s="91"/>
      <c r="C105" s="91"/>
      <c r="D105" s="91"/>
      <c r="E105" s="117">
        <f t="shared" si="59"/>
        <v>0</v>
      </c>
      <c r="F105" s="91"/>
      <c r="G105" s="91"/>
      <c r="H105" s="91"/>
      <c r="I105" s="91"/>
      <c r="J105" s="91"/>
      <c r="K105" s="91"/>
      <c r="L105" s="91"/>
      <c r="M105" s="118"/>
      <c r="N105" s="91"/>
      <c r="O105" s="118"/>
      <c r="P105" s="91"/>
      <c r="Q105" s="118"/>
      <c r="R105" s="119" t="str">
        <f t="shared" si="56"/>
        <v xml:space="preserve"> </v>
      </c>
      <c r="S105" s="119" t="str">
        <f t="shared" si="56"/>
        <v xml:space="preserve"> </v>
      </c>
      <c r="T105" s="119" t="str">
        <f t="shared" si="57"/>
        <v xml:space="preserve"> </v>
      </c>
      <c r="U105" s="120" t="str">
        <f t="shared" si="58"/>
        <v xml:space="preserve"> </v>
      </c>
      <c r="V105" s="91"/>
      <c r="W105" s="91"/>
    </row>
    <row r="106" spans="1:23" hidden="1" x14ac:dyDescent="0.25">
      <c r="A106" s="116"/>
      <c r="B106" s="91"/>
      <c r="C106" s="91"/>
      <c r="D106" s="91"/>
      <c r="E106" s="117">
        <f t="shared" si="59"/>
        <v>0</v>
      </c>
      <c r="F106" s="91"/>
      <c r="G106" s="91"/>
      <c r="H106" s="91"/>
      <c r="I106" s="91"/>
      <c r="J106" s="91"/>
      <c r="K106" s="91"/>
      <c r="L106" s="91"/>
      <c r="M106" s="118"/>
      <c r="N106" s="91"/>
      <c r="O106" s="118"/>
      <c r="P106" s="91"/>
      <c r="Q106" s="118"/>
      <c r="R106" s="119" t="str">
        <f t="shared" si="56"/>
        <v xml:space="preserve"> </v>
      </c>
      <c r="S106" s="119" t="str">
        <f t="shared" si="56"/>
        <v xml:space="preserve"> </v>
      </c>
      <c r="T106" s="119" t="str">
        <f t="shared" si="57"/>
        <v xml:space="preserve"> </v>
      </c>
      <c r="U106" s="120" t="str">
        <f t="shared" si="58"/>
        <v xml:space="preserve"> </v>
      </c>
      <c r="V106" s="91"/>
      <c r="W106" s="91"/>
    </row>
    <row r="107" spans="1:23" hidden="1" x14ac:dyDescent="0.25">
      <c r="A107" s="116"/>
      <c r="B107" s="91"/>
      <c r="C107" s="91"/>
      <c r="D107" s="91"/>
      <c r="E107" s="117">
        <f t="shared" si="59"/>
        <v>0</v>
      </c>
      <c r="F107" s="91"/>
      <c r="G107" s="91"/>
      <c r="H107" s="91"/>
      <c r="I107" s="91"/>
      <c r="J107" s="91"/>
      <c r="K107" s="91"/>
      <c r="L107" s="91"/>
      <c r="M107" s="118"/>
      <c r="N107" s="91"/>
      <c r="O107" s="118"/>
      <c r="P107" s="91"/>
      <c r="Q107" s="118"/>
      <c r="R107" s="119" t="str">
        <f t="shared" si="56"/>
        <v xml:space="preserve"> </v>
      </c>
      <c r="S107" s="119" t="str">
        <f t="shared" si="56"/>
        <v xml:space="preserve"> </v>
      </c>
      <c r="T107" s="119" t="str">
        <f t="shared" si="57"/>
        <v xml:space="preserve"> </v>
      </c>
      <c r="U107" s="120" t="str">
        <f t="shared" si="58"/>
        <v xml:space="preserve"> </v>
      </c>
      <c r="V107" s="91"/>
      <c r="W107" s="91"/>
    </row>
    <row r="108" spans="1:23" hidden="1" x14ac:dyDescent="0.25">
      <c r="A108" s="116"/>
      <c r="B108" s="91"/>
      <c r="C108" s="91"/>
      <c r="D108" s="91"/>
      <c r="E108" s="117">
        <f t="shared" si="59"/>
        <v>0</v>
      </c>
      <c r="F108" s="91"/>
      <c r="G108" s="91"/>
      <c r="H108" s="118"/>
      <c r="I108" s="91"/>
      <c r="J108" s="118"/>
      <c r="K108" s="91"/>
      <c r="L108" s="118"/>
      <c r="M108" s="118"/>
      <c r="N108" s="118"/>
      <c r="O108" s="118"/>
      <c r="P108" s="118"/>
      <c r="Q108" s="118"/>
      <c r="R108" s="119" t="str">
        <f t="shared" si="56"/>
        <v xml:space="preserve"> </v>
      </c>
      <c r="S108" s="119" t="str">
        <f t="shared" si="56"/>
        <v xml:space="preserve"> </v>
      </c>
      <c r="T108" s="119" t="str">
        <f t="shared" si="57"/>
        <v xml:space="preserve"> </v>
      </c>
      <c r="U108" s="120" t="str">
        <f t="shared" si="58"/>
        <v xml:space="preserve"> </v>
      </c>
      <c r="V108" s="91"/>
      <c r="W108" s="91"/>
    </row>
    <row r="109" spans="1:23" hidden="1" x14ac:dyDescent="0.25">
      <c r="A109" s="116"/>
      <c r="B109" s="91"/>
      <c r="C109" s="91"/>
      <c r="D109" s="91"/>
      <c r="E109" s="117">
        <f t="shared" si="59"/>
        <v>0</v>
      </c>
      <c r="F109" s="91"/>
      <c r="G109" s="91"/>
      <c r="H109" s="118"/>
      <c r="I109" s="91"/>
      <c r="J109" s="118"/>
      <c r="K109" s="91"/>
      <c r="L109" s="118"/>
      <c r="M109" s="118"/>
      <c r="N109" s="118"/>
      <c r="O109" s="118"/>
      <c r="P109" s="118"/>
      <c r="Q109" s="118"/>
      <c r="R109" s="119" t="str">
        <f t="shared" si="56"/>
        <v xml:space="preserve"> </v>
      </c>
      <c r="S109" s="119" t="str">
        <f t="shared" si="56"/>
        <v xml:space="preserve"> </v>
      </c>
      <c r="T109" s="119" t="str">
        <f t="shared" si="57"/>
        <v xml:space="preserve"> </v>
      </c>
      <c r="U109" s="120" t="str">
        <f t="shared" si="58"/>
        <v xml:space="preserve"> </v>
      </c>
      <c r="V109" s="91"/>
      <c r="W109" s="91"/>
    </row>
    <row r="110" spans="1:23" hidden="1" x14ac:dyDescent="0.25">
      <c r="A110" s="116"/>
      <c r="B110" s="91"/>
      <c r="C110" s="91"/>
      <c r="D110" s="91"/>
      <c r="E110" s="117">
        <f t="shared" si="59"/>
        <v>0</v>
      </c>
      <c r="F110" s="91"/>
      <c r="G110" s="91"/>
      <c r="H110" s="118"/>
      <c r="I110" s="91"/>
      <c r="J110" s="118"/>
      <c r="K110" s="91"/>
      <c r="L110" s="118"/>
      <c r="M110" s="118"/>
      <c r="N110" s="118"/>
      <c r="O110" s="118"/>
      <c r="P110" s="118"/>
      <c r="Q110" s="118"/>
      <c r="R110" s="119" t="str">
        <f t="shared" si="56"/>
        <v xml:space="preserve"> </v>
      </c>
      <c r="S110" s="119" t="str">
        <f t="shared" si="56"/>
        <v xml:space="preserve"> </v>
      </c>
      <c r="T110" s="119" t="str">
        <f t="shared" si="57"/>
        <v xml:space="preserve"> </v>
      </c>
      <c r="U110" s="120" t="str">
        <f t="shared" si="58"/>
        <v xml:space="preserve"> </v>
      </c>
      <c r="V110" s="91"/>
      <c r="W110" s="91"/>
    </row>
    <row r="111" spans="1:23" hidden="1" x14ac:dyDescent="0.25">
      <c r="A111" s="121"/>
      <c r="B111" s="122"/>
      <c r="C111" s="123"/>
      <c r="D111" s="123"/>
      <c r="E111" s="123"/>
      <c r="F111" s="122"/>
      <c r="G111" s="123"/>
      <c r="H111" s="122"/>
      <c r="I111" s="123"/>
      <c r="J111" s="122"/>
      <c r="K111" s="123"/>
      <c r="L111" s="122"/>
      <c r="M111" s="122"/>
      <c r="N111" s="122"/>
      <c r="O111" s="122"/>
      <c r="P111" s="122"/>
      <c r="Q111" s="122"/>
      <c r="R111" s="114" t="str">
        <f t="shared" ref="R111:S113" si="60">IF(L111=0," ",(N111-L111)/L111)</f>
        <v xml:space="preserve"> </v>
      </c>
      <c r="S111" s="115" t="str">
        <f t="shared" si="60"/>
        <v xml:space="preserve"> </v>
      </c>
      <c r="T111" s="114" t="str">
        <f t="shared" si="57"/>
        <v xml:space="preserve"> </v>
      </c>
      <c r="U111" s="115" t="str">
        <f t="shared" si="58"/>
        <v xml:space="preserve"> </v>
      </c>
      <c r="V111" s="122"/>
      <c r="W111" s="123"/>
    </row>
    <row r="112" spans="1:23" hidden="1" x14ac:dyDescent="0.25">
      <c r="A112" s="121" t="s">
        <v>86</v>
      </c>
      <c r="B112" s="122" t="e">
        <f t="shared" ref="B112:Q112" si="61">B95+B85</f>
        <v>#VALUE!</v>
      </c>
      <c r="C112" s="122">
        <f t="shared" si="61"/>
        <v>0</v>
      </c>
      <c r="D112" s="122">
        <f t="shared" si="61"/>
        <v>0</v>
      </c>
      <c r="E112" s="122">
        <f t="shared" si="61"/>
        <v>0</v>
      </c>
      <c r="F112" s="122">
        <f t="shared" si="61"/>
        <v>0</v>
      </c>
      <c r="G112" s="122">
        <f t="shared" si="61"/>
        <v>0</v>
      </c>
      <c r="H112" s="122">
        <f t="shared" si="61"/>
        <v>0</v>
      </c>
      <c r="I112" s="122">
        <f t="shared" si="61"/>
        <v>0</v>
      </c>
      <c r="J112" s="122">
        <f t="shared" si="61"/>
        <v>0</v>
      </c>
      <c r="K112" s="122">
        <f t="shared" si="61"/>
        <v>0</v>
      </c>
      <c r="L112" s="122">
        <f t="shared" si="61"/>
        <v>0</v>
      </c>
      <c r="M112" s="122">
        <f t="shared" si="61"/>
        <v>0</v>
      </c>
      <c r="N112" s="122">
        <f t="shared" si="61"/>
        <v>0</v>
      </c>
      <c r="O112" s="122">
        <f t="shared" si="61"/>
        <v>0</v>
      </c>
      <c r="P112" s="122">
        <f t="shared" si="61"/>
        <v>0</v>
      </c>
      <c r="Q112" s="122">
        <f t="shared" si="61"/>
        <v>0</v>
      </c>
      <c r="R112" s="114" t="str">
        <f t="shared" si="60"/>
        <v xml:space="preserve"> </v>
      </c>
      <c r="S112" s="115" t="str">
        <f t="shared" si="60"/>
        <v xml:space="preserve"> </v>
      </c>
      <c r="T112" s="114" t="str">
        <f t="shared" si="57"/>
        <v xml:space="preserve"> </v>
      </c>
      <c r="U112" s="115" t="str">
        <f t="shared" si="58"/>
        <v xml:space="preserve"> </v>
      </c>
      <c r="V112" s="122">
        <f>V95+V85</f>
        <v>0</v>
      </c>
      <c r="W112" s="122">
        <f>W95+W85</f>
        <v>0</v>
      </c>
    </row>
    <row r="113" spans="1:23" hidden="1" x14ac:dyDescent="0.25">
      <c r="A113" s="124" t="s">
        <v>117</v>
      </c>
      <c r="B113" s="125" t="str">
        <f>B85</f>
        <v/>
      </c>
      <c r="C113" s="125">
        <f t="shared" ref="C113:Q113" si="62">C85</f>
        <v>0</v>
      </c>
      <c r="D113" s="125">
        <f t="shared" si="62"/>
        <v>0</v>
      </c>
      <c r="E113" s="125">
        <f t="shared" si="62"/>
        <v>0</v>
      </c>
      <c r="F113" s="125">
        <f t="shared" si="62"/>
        <v>0</v>
      </c>
      <c r="G113" s="125">
        <f t="shared" si="62"/>
        <v>0</v>
      </c>
      <c r="H113" s="125">
        <f t="shared" si="62"/>
        <v>0</v>
      </c>
      <c r="I113" s="125">
        <f t="shared" si="62"/>
        <v>0</v>
      </c>
      <c r="J113" s="125">
        <f t="shared" si="62"/>
        <v>0</v>
      </c>
      <c r="K113" s="125">
        <f t="shared" si="62"/>
        <v>0</v>
      </c>
      <c r="L113" s="125">
        <f t="shared" si="62"/>
        <v>0</v>
      </c>
      <c r="M113" s="125">
        <f t="shared" si="62"/>
        <v>0</v>
      </c>
      <c r="N113" s="125">
        <f t="shared" si="62"/>
        <v>0</v>
      </c>
      <c r="O113" s="125">
        <f t="shared" si="62"/>
        <v>0</v>
      </c>
      <c r="P113" s="125">
        <f t="shared" si="62"/>
        <v>0</v>
      </c>
      <c r="Q113" s="125">
        <f t="shared" si="62"/>
        <v>0</v>
      </c>
      <c r="R113" s="114" t="str">
        <f t="shared" si="60"/>
        <v xml:space="preserve"> </v>
      </c>
      <c r="S113" s="115" t="str">
        <f t="shared" si="60"/>
        <v xml:space="preserve"> </v>
      </c>
      <c r="T113" s="114" t="str">
        <f t="shared" si="57"/>
        <v xml:space="preserve"> </v>
      </c>
      <c r="U113" s="115" t="str">
        <f t="shared" si="58"/>
        <v xml:space="preserve"> </v>
      </c>
      <c r="V113" s="125">
        <f>V85</f>
        <v>0</v>
      </c>
      <c r="W113" s="125">
        <f>W85</f>
        <v>0</v>
      </c>
    </row>
    <row r="114" spans="1:23" x14ac:dyDescent="0.25">
      <c r="A114" s="126"/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8"/>
      <c r="S114" s="128"/>
      <c r="T114" s="128"/>
      <c r="U114" s="128"/>
      <c r="V114" s="127"/>
      <c r="W114" s="127"/>
    </row>
    <row r="115" spans="1:23" x14ac:dyDescent="0.25">
      <c r="A115" s="129" t="s">
        <v>118</v>
      </c>
    </row>
    <row r="116" spans="1:23" x14ac:dyDescent="0.25">
      <c r="A116" s="129" t="s">
        <v>119</v>
      </c>
    </row>
    <row r="117" spans="1:23" x14ac:dyDescent="0.25">
      <c r="A117" s="129" t="s">
        <v>120</v>
      </c>
      <c r="B117" s="130"/>
      <c r="C117" s="130"/>
      <c r="D117" s="130"/>
      <c r="E117" s="130"/>
      <c r="F117" s="130"/>
      <c r="H117" s="130"/>
      <c r="I117" s="130"/>
      <c r="J117" s="130"/>
      <c r="K117" s="130"/>
      <c r="V117" s="130"/>
    </row>
    <row r="118" spans="1:23" x14ac:dyDescent="0.25">
      <c r="A118" s="129" t="s">
        <v>121</v>
      </c>
      <c r="B118" s="130"/>
      <c r="C118" s="130"/>
      <c r="D118" s="130"/>
      <c r="E118" s="130"/>
      <c r="F118" s="130"/>
      <c r="H118" s="130"/>
      <c r="I118" s="130"/>
      <c r="J118" s="130"/>
      <c r="K118" s="130"/>
      <c r="V118" s="130"/>
    </row>
    <row r="119" spans="1:23" x14ac:dyDescent="0.25">
      <c r="A119" s="129" t="s">
        <v>122</v>
      </c>
      <c r="B119" s="130"/>
      <c r="C119" s="130"/>
      <c r="D119" s="130"/>
      <c r="E119" s="130"/>
      <c r="F119" s="130"/>
      <c r="H119" s="130"/>
      <c r="I119" s="130"/>
      <c r="J119" s="130"/>
      <c r="K119" s="130"/>
      <c r="V119" s="130"/>
    </row>
    <row r="120" spans="1:23" x14ac:dyDescent="0.25">
      <c r="A120" s="129" t="s">
        <v>123</v>
      </c>
    </row>
    <row r="123" spans="1:23" x14ac:dyDescent="0.25">
      <c r="A123" s="130"/>
      <c r="G123" s="130"/>
      <c r="W123" s="130"/>
    </row>
    <row r="124" spans="1:23" x14ac:dyDescent="0.25">
      <c r="A124" s="130"/>
      <c r="G124" s="130"/>
      <c r="W124" s="130"/>
    </row>
    <row r="125" spans="1:23" x14ac:dyDescent="0.25">
      <c r="A125" s="130"/>
      <c r="G125" s="130"/>
      <c r="W125" s="130"/>
    </row>
  </sheetData>
  <mergeCells count="18"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P74:Q74"/>
    <mergeCell ref="R74:S74"/>
    <mergeCell ref="T74:U74"/>
    <mergeCell ref="V74:W74"/>
  </mergeCells>
  <pageMargins left="0.70866141732283472" right="0.70866141732283472" top="0.74803149606299213" bottom="0.74803149606299213" header="0.31496062992125984" footer="0.31496062992125984"/>
  <pageSetup scale="3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12DEA0-8C10-444A-9175-3473F443F16B}"/>
</file>

<file path=customXml/itemProps2.xml><?xml version="1.0" encoding="utf-8"?>
<ds:datastoreItem xmlns:ds="http://schemas.openxmlformats.org/officeDocument/2006/customXml" ds:itemID="{7B181D9C-D337-4A6F-AF67-37D2F556705E}"/>
</file>

<file path=customXml/itemProps3.xml><?xml version="1.0" encoding="utf-8"?>
<ds:datastoreItem xmlns:ds="http://schemas.openxmlformats.org/officeDocument/2006/customXml" ds:itemID="{322DA47E-40BA-4069-B734-6E75B14A50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EC</vt:lpstr>
      <vt:lpstr>FS</vt:lpstr>
      <vt:lpstr>GP</vt:lpstr>
      <vt:lpstr>KZN</vt:lpstr>
      <vt:lpstr>LIM</vt:lpstr>
      <vt:lpstr>MP</vt:lpstr>
      <vt:lpstr>NC</vt:lpstr>
      <vt:lpstr>NW</vt:lpstr>
      <vt:lpstr>WC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Sephiri Tlhomeli</cp:lastModifiedBy>
  <cp:lastPrinted>2022-03-08T07:35:29Z</cp:lastPrinted>
  <dcterms:created xsi:type="dcterms:W3CDTF">2022-01-31T13:31:24Z</dcterms:created>
  <dcterms:modified xsi:type="dcterms:W3CDTF">2022-03-08T07:43:33Z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4247e-447d-4732-af29-2e529a4288f1_Enabled">
    <vt:lpwstr>true</vt:lpwstr>
  </property>
  <property fmtid="{D5CDD505-2E9C-101B-9397-08002B2CF9AE}" pid="3" name="MSIP_Label_93c4247e-447d-4732-af29-2e529a4288f1_SetDate">
    <vt:lpwstr>2022-01-31T13:31:25Z</vt:lpwstr>
  </property>
  <property fmtid="{D5CDD505-2E9C-101B-9397-08002B2CF9AE}" pid="4" name="MSIP_Label_93c4247e-447d-4732-af29-2e529a4288f1_Method">
    <vt:lpwstr>Standard</vt:lpwstr>
  </property>
  <property fmtid="{D5CDD505-2E9C-101B-9397-08002B2CF9AE}" pid="5" name="MSIP_Label_93c4247e-447d-4732-af29-2e529a4288f1_Name">
    <vt:lpwstr>93c4247e-447d-4732-af29-2e529a4288f1</vt:lpwstr>
  </property>
  <property fmtid="{D5CDD505-2E9C-101B-9397-08002B2CF9AE}" pid="6" name="MSIP_Label_93c4247e-447d-4732-af29-2e529a4288f1_SiteId">
    <vt:lpwstr>1a45348f-02b4-4f9a-a7a8-7786f6dd3245</vt:lpwstr>
  </property>
  <property fmtid="{D5CDD505-2E9C-101B-9397-08002B2CF9AE}" pid="7" name="MSIP_Label_93c4247e-447d-4732-af29-2e529a4288f1_ActionId">
    <vt:lpwstr>8d464bd8-6111-413d-8f29-64519c259185</vt:lpwstr>
  </property>
  <property fmtid="{D5CDD505-2E9C-101B-9397-08002B2CF9AE}" pid="8" name="MSIP_Label_93c4247e-447d-4732-af29-2e529a4288f1_ContentBits">
    <vt:lpwstr>0</vt:lpwstr>
  </property>
  <property fmtid="{D5CDD505-2E9C-101B-9397-08002B2CF9AE}" pid="9" name="ContentTypeId">
    <vt:lpwstr>0x01010045315D5594D0C8428CC165A793450781</vt:lpwstr>
  </property>
</Properties>
</file>