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AD6B3092-88A4-4E6E-8870-F8CA32A51C71}" xr6:coauthVersionLast="47" xr6:coauthVersionMax="47" xr10:uidLastSave="{00000000-0000-0000-0000-000000000000}"/>
  <workbookProtection workbookAlgorithmName="SHA-512" workbookHashValue="bTA/TSSHx6WyqpVR5G5uiTv4aeW4BgdyYT5t8/L17SZYlcCmdyIfPLp1MPzyjLEaYy+324O+eNmXE7+1PcRQRg==" workbookSaltValue="w1ExSYNgtARmeO9o3eRaZA==" workbookSpinCount="100000" lockStructure="1"/>
  <bookViews>
    <workbookView xWindow="28680" yWindow="-120" windowWidth="29040" windowHeight="1764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T105" i="3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T102" i="4"/>
  <c r="S102" i="4"/>
  <c r="R102" i="4"/>
  <c r="E102" i="4"/>
  <c r="U102" i="4" s="1"/>
  <c r="U101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T98" i="4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T103" i="5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T100" i="6"/>
  <c r="S100" i="6"/>
  <c r="R100" i="6"/>
  <c r="E100" i="6"/>
  <c r="U100" i="6" s="1"/>
  <c r="U99" i="6"/>
  <c r="S99" i="6"/>
  <c r="R99" i="6"/>
  <c r="E99" i="6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S108" i="7"/>
  <c r="R108" i="7"/>
  <c r="E108" i="7"/>
  <c r="T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W95" i="7"/>
  <c r="W112" i="7" s="1"/>
  <c r="V95" i="7"/>
  <c r="V112" i="7" s="1"/>
  <c r="R95" i="7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U105" i="8" s="1"/>
  <c r="T104" i="8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S97" i="8"/>
  <c r="R97" i="8"/>
  <c r="E97" i="8"/>
  <c r="U97" i="8" s="1"/>
  <c r="T96" i="8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T109" i="9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"/>
  <c r="V113" i="1"/>
  <c r="T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H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T96" i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T88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J71" i="9"/>
  <c r="I71" i="9"/>
  <c r="H71" i="9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S70" i="9" s="1"/>
  <c r="H70" i="9"/>
  <c r="P70" i="9" s="1"/>
  <c r="G70" i="9"/>
  <c r="F70" i="9"/>
  <c r="C70" i="9"/>
  <c r="B70" i="9"/>
  <c r="E70" i="9" s="1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E67" i="9" s="1"/>
  <c r="W66" i="9"/>
  <c r="V66" i="9"/>
  <c r="O66" i="9"/>
  <c r="N66" i="9"/>
  <c r="M66" i="9"/>
  <c r="L66" i="9"/>
  <c r="K66" i="9"/>
  <c r="J66" i="9"/>
  <c r="I66" i="9"/>
  <c r="Q66" i="9" s="1"/>
  <c r="H66" i="9"/>
  <c r="G66" i="9"/>
  <c r="F66" i="9"/>
  <c r="C66" i="9"/>
  <c r="B66" i="9"/>
  <c r="S65" i="9"/>
  <c r="R65" i="9"/>
  <c r="Q65" i="9"/>
  <c r="P65" i="9"/>
  <c r="E65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Q59" i="9" s="1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S52" i="9"/>
  <c r="R52" i="9"/>
  <c r="Q52" i="9"/>
  <c r="P52" i="9"/>
  <c r="E52" i="9"/>
  <c r="T52" i="9" s="1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T44" i="9" s="1"/>
  <c r="S43" i="9"/>
  <c r="R43" i="9"/>
  <c r="Q43" i="9"/>
  <c r="P43" i="9"/>
  <c r="E43" i="9"/>
  <c r="U43" i="9" s="1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Q40" i="9" s="1"/>
  <c r="H40" i="9"/>
  <c r="P40" i="9" s="1"/>
  <c r="G40" i="9"/>
  <c r="F40" i="9"/>
  <c r="C40" i="9"/>
  <c r="B40" i="9"/>
  <c r="E40" i="9" s="1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S32" i="9"/>
  <c r="R32" i="9"/>
  <c r="Q32" i="9"/>
  <c r="P32" i="9"/>
  <c r="E32" i="9"/>
  <c r="W30" i="9"/>
  <c r="V30" i="9"/>
  <c r="O30" i="9"/>
  <c r="N30" i="9"/>
  <c r="M30" i="9"/>
  <c r="L30" i="9"/>
  <c r="K30" i="9"/>
  <c r="J30" i="9"/>
  <c r="I30" i="9"/>
  <c r="H30" i="9"/>
  <c r="P30" i="9" s="1"/>
  <c r="G30" i="9"/>
  <c r="F30" i="9"/>
  <c r="C30" i="9"/>
  <c r="B30" i="9"/>
  <c r="E30" i="9" s="1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Q16" i="9" s="1"/>
  <c r="H16" i="9"/>
  <c r="G16" i="9"/>
  <c r="F16" i="9"/>
  <c r="C16" i="9"/>
  <c r="B16" i="9"/>
  <c r="S15" i="9"/>
  <c r="R15" i="9"/>
  <c r="Q15" i="9"/>
  <c r="P15" i="9"/>
  <c r="E15" i="9"/>
  <c r="T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U10" i="9" s="1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Q72" i="8" s="1"/>
  <c r="H72" i="8"/>
  <c r="P72" i="8" s="1"/>
  <c r="G72" i="8"/>
  <c r="F72" i="8"/>
  <c r="C72" i="8"/>
  <c r="B72" i="8"/>
  <c r="E72" i="8" s="1"/>
  <c r="W71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E70" i="8" s="1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J67" i="8"/>
  <c r="I67" i="8"/>
  <c r="H67" i="8"/>
  <c r="P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S65" i="8"/>
  <c r="R65" i="8"/>
  <c r="Q65" i="8"/>
  <c r="U65" i="8" s="1"/>
  <c r="P65" i="8"/>
  <c r="E65" i="8"/>
  <c r="T65" i="8" s="1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V59" i="8"/>
  <c r="S59" i="8"/>
  <c r="O59" i="8"/>
  <c r="N59" i="8"/>
  <c r="M59" i="8"/>
  <c r="L59" i="8"/>
  <c r="K59" i="8"/>
  <c r="J59" i="8"/>
  <c r="I59" i="8"/>
  <c r="H59" i="8"/>
  <c r="G59" i="8"/>
  <c r="F59" i="8"/>
  <c r="C59" i="8"/>
  <c r="B59" i="8"/>
  <c r="E59" i="8" s="1"/>
  <c r="S58" i="8"/>
  <c r="R58" i="8"/>
  <c r="Q58" i="8"/>
  <c r="P58" i="8"/>
  <c r="E58" i="8"/>
  <c r="T58" i="8" s="1"/>
  <c r="U57" i="8"/>
  <c r="S57" i="8"/>
  <c r="R57" i="8"/>
  <c r="Q57" i="8"/>
  <c r="P57" i="8"/>
  <c r="E57" i="8"/>
  <c r="T57" i="8" s="1"/>
  <c r="T56" i="8"/>
  <c r="S56" i="8"/>
  <c r="R56" i="8"/>
  <c r="Q56" i="8"/>
  <c r="P56" i="8"/>
  <c r="E56" i="8"/>
  <c r="U56" i="8" s="1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E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U44" i="8"/>
  <c r="T44" i="8"/>
  <c r="S44" i="8"/>
  <c r="R44" i="8"/>
  <c r="Q44" i="8"/>
  <c r="P44" i="8"/>
  <c r="E44" i="8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S40" i="8" s="1"/>
  <c r="H40" i="8"/>
  <c r="P40" i="8" s="1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U35" i="8"/>
  <c r="T35" i="8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Q33" i="8" s="1"/>
  <c r="H33" i="8"/>
  <c r="G33" i="8"/>
  <c r="F33" i="8"/>
  <c r="C33" i="8"/>
  <c r="B33" i="8"/>
  <c r="S32" i="8"/>
  <c r="R32" i="8"/>
  <c r="Q32" i="8"/>
  <c r="P32" i="8"/>
  <c r="E32" i="8"/>
  <c r="W30" i="8"/>
  <c r="V30" i="8"/>
  <c r="O30" i="8"/>
  <c r="N30" i="8"/>
  <c r="M30" i="8"/>
  <c r="L30" i="8"/>
  <c r="K30" i="8"/>
  <c r="J30" i="8"/>
  <c r="I30" i="8"/>
  <c r="S30" i="8" s="1"/>
  <c r="H30" i="8"/>
  <c r="P30" i="8" s="1"/>
  <c r="G30" i="8"/>
  <c r="F30" i="8"/>
  <c r="E30" i="8"/>
  <c r="C30" i="8"/>
  <c r="B30" i="8"/>
  <c r="T29" i="8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U27" i="8" s="1"/>
  <c r="U26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E24" i="8" s="1"/>
  <c r="B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J16" i="8"/>
  <c r="R16" i="8" s="1"/>
  <c r="I16" i="8"/>
  <c r="S16" i="8" s="1"/>
  <c r="H16" i="8"/>
  <c r="G16" i="8"/>
  <c r="F16" i="8"/>
  <c r="E16" i="8"/>
  <c r="C16" i="8"/>
  <c r="B16" i="8"/>
  <c r="U15" i="8"/>
  <c r="T15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S11" i="8"/>
  <c r="R11" i="8"/>
  <c r="Q11" i="8"/>
  <c r="U11" i="8" s="1"/>
  <c r="P11" i="8"/>
  <c r="T11" i="8" s="1"/>
  <c r="E11" i="8"/>
  <c r="S10" i="8"/>
  <c r="R10" i="8"/>
  <c r="Q10" i="8"/>
  <c r="P10" i="8"/>
  <c r="E10" i="8"/>
  <c r="U10" i="8" s="1"/>
  <c r="S9" i="8"/>
  <c r="R9" i="8"/>
  <c r="Q9" i="8"/>
  <c r="P9" i="8"/>
  <c r="E9" i="8"/>
  <c r="U93" i="7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90" i="7" s="1"/>
  <c r="U89" i="7"/>
  <c r="T89" i="7"/>
  <c r="S89" i="7"/>
  <c r="R89" i="7"/>
  <c r="Q89" i="7"/>
  <c r="P89" i="7"/>
  <c r="E89" i="7"/>
  <c r="S88" i="7"/>
  <c r="R88" i="7"/>
  <c r="Q88" i="7"/>
  <c r="P88" i="7"/>
  <c r="E88" i="7"/>
  <c r="S87" i="7"/>
  <c r="R87" i="7"/>
  <c r="Q87" i="7"/>
  <c r="P87" i="7"/>
  <c r="E87" i="7"/>
  <c r="U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E72" i="7" s="1"/>
  <c r="W71" i="7"/>
  <c r="V71" i="7"/>
  <c r="O71" i="7"/>
  <c r="N71" i="7"/>
  <c r="M71" i="7"/>
  <c r="L71" i="7"/>
  <c r="K71" i="7"/>
  <c r="J71" i="7"/>
  <c r="I71" i="7"/>
  <c r="H71" i="7"/>
  <c r="R71" i="7" s="1"/>
  <c r="G71" i="7"/>
  <c r="F71" i="7"/>
  <c r="C71" i="7"/>
  <c r="B71" i="7"/>
  <c r="W70" i="7"/>
  <c r="V70" i="7"/>
  <c r="S70" i="7"/>
  <c r="O70" i="7"/>
  <c r="N70" i="7"/>
  <c r="M70" i="7"/>
  <c r="L70" i="7"/>
  <c r="K70" i="7"/>
  <c r="J70" i="7"/>
  <c r="I70" i="7"/>
  <c r="Q70" i="7" s="1"/>
  <c r="H70" i="7"/>
  <c r="R70" i="7" s="1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E67" i="7" s="1"/>
  <c r="B67" i="7"/>
  <c r="W66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E66" i="7" s="1"/>
  <c r="S65" i="7"/>
  <c r="R65" i="7"/>
  <c r="Q65" i="7"/>
  <c r="P65" i="7"/>
  <c r="E65" i="7"/>
  <c r="U65" i="7" s="1"/>
  <c r="S64" i="7"/>
  <c r="R64" i="7"/>
  <c r="Q64" i="7"/>
  <c r="P64" i="7"/>
  <c r="E64" i="7"/>
  <c r="U63" i="7"/>
  <c r="S63" i="7"/>
  <c r="R63" i="7"/>
  <c r="Q63" i="7"/>
  <c r="P63" i="7"/>
  <c r="E63" i="7"/>
  <c r="T63" i="7" s="1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G59" i="7"/>
  <c r="F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T39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U36" i="7" s="1"/>
  <c r="P36" i="7"/>
  <c r="T36" i="7" s="1"/>
  <c r="E36" i="7"/>
  <c r="T35" i="7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Q33" i="7" s="1"/>
  <c r="H33" i="7"/>
  <c r="P33" i="7" s="1"/>
  <c r="G33" i="7"/>
  <c r="F33" i="7"/>
  <c r="C33" i="7"/>
  <c r="B33" i="7"/>
  <c r="S32" i="7"/>
  <c r="R32" i="7"/>
  <c r="Q32" i="7"/>
  <c r="U32" i="7" s="1"/>
  <c r="P32" i="7"/>
  <c r="E32" i="7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E30" i="7" s="1"/>
  <c r="T29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U27" i="7"/>
  <c r="S27" i="7"/>
  <c r="R27" i="7"/>
  <c r="Q27" i="7"/>
  <c r="P27" i="7"/>
  <c r="E27" i="7"/>
  <c r="T27" i="7" s="1"/>
  <c r="S26" i="7"/>
  <c r="R26" i="7"/>
  <c r="Q26" i="7"/>
  <c r="P26" i="7"/>
  <c r="E26" i="7"/>
  <c r="W24" i="7"/>
  <c r="V24" i="7"/>
  <c r="S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E24" i="7" s="1"/>
  <c r="S23" i="7"/>
  <c r="R23" i="7"/>
  <c r="Q23" i="7"/>
  <c r="P23" i="7"/>
  <c r="E23" i="7"/>
  <c r="U23" i="7" s="1"/>
  <c r="U22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I16" i="7"/>
  <c r="S16" i="7" s="1"/>
  <c r="H16" i="7"/>
  <c r="R16" i="7" s="1"/>
  <c r="G16" i="7"/>
  <c r="F16" i="7"/>
  <c r="C16" i="7"/>
  <c r="B16" i="7"/>
  <c r="E16" i="7" s="1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U13" i="7" s="1"/>
  <c r="P13" i="7"/>
  <c r="E13" i="7"/>
  <c r="T12" i="7"/>
  <c r="S12" i="7"/>
  <c r="R12" i="7"/>
  <c r="Q12" i="7"/>
  <c r="P12" i="7"/>
  <c r="E12" i="7"/>
  <c r="U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U10" i="7" s="1"/>
  <c r="S9" i="7"/>
  <c r="R9" i="7"/>
  <c r="Q9" i="7"/>
  <c r="P9" i="7"/>
  <c r="T9" i="7" s="1"/>
  <c r="E9" i="7"/>
  <c r="U93" i="6"/>
  <c r="S93" i="6"/>
  <c r="R93" i="6"/>
  <c r="Q93" i="6"/>
  <c r="P93" i="6"/>
  <c r="E93" i="6"/>
  <c r="T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S88" i="6"/>
  <c r="R88" i="6"/>
  <c r="Q88" i="6"/>
  <c r="P88" i="6"/>
  <c r="E88" i="6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R71" i="6" s="1"/>
  <c r="G71" i="6"/>
  <c r="F71" i="6"/>
  <c r="C71" i="6"/>
  <c r="B71" i="6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U69" i="6"/>
  <c r="T69" i="6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G66" i="6"/>
  <c r="F66" i="6"/>
  <c r="C66" i="6"/>
  <c r="B66" i="6"/>
  <c r="S65" i="6"/>
  <c r="R65" i="6"/>
  <c r="Q65" i="6"/>
  <c r="P65" i="6"/>
  <c r="E65" i="6"/>
  <c r="U64" i="6"/>
  <c r="T64" i="6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U47" i="6"/>
  <c r="T47" i="6"/>
  <c r="S47" i="6"/>
  <c r="R47" i="6"/>
  <c r="Q47" i="6"/>
  <c r="P47" i="6"/>
  <c r="E47" i="6"/>
  <c r="U46" i="6"/>
  <c r="T46" i="6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U44" i="6" s="1"/>
  <c r="U43" i="6"/>
  <c r="S43" i="6"/>
  <c r="R43" i="6"/>
  <c r="Q43" i="6"/>
  <c r="P43" i="6"/>
  <c r="E43" i="6"/>
  <c r="T43" i="6" s="1"/>
  <c r="U42" i="6"/>
  <c r="T42" i="6"/>
  <c r="S42" i="6"/>
  <c r="R42" i="6"/>
  <c r="Q42" i="6"/>
  <c r="P42" i="6"/>
  <c r="E42" i="6"/>
  <c r="W40" i="6"/>
  <c r="V40" i="6"/>
  <c r="S40" i="6"/>
  <c r="O40" i="6"/>
  <c r="N40" i="6"/>
  <c r="M40" i="6"/>
  <c r="L40" i="6"/>
  <c r="K40" i="6"/>
  <c r="J40" i="6"/>
  <c r="I40" i="6"/>
  <c r="Q40" i="6" s="1"/>
  <c r="H40" i="6"/>
  <c r="R40" i="6" s="1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U38" i="6" s="1"/>
  <c r="P38" i="6"/>
  <c r="E38" i="6"/>
  <c r="U37" i="6"/>
  <c r="T37" i="6"/>
  <c r="S37" i="6"/>
  <c r="R37" i="6"/>
  <c r="Q37" i="6"/>
  <c r="P37" i="6"/>
  <c r="E37" i="6"/>
  <c r="S36" i="6"/>
  <c r="R36" i="6"/>
  <c r="Q36" i="6"/>
  <c r="P36" i="6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R33" i="6" s="1"/>
  <c r="I33" i="6"/>
  <c r="S33" i="6" s="1"/>
  <c r="H33" i="6"/>
  <c r="G33" i="6"/>
  <c r="F33" i="6"/>
  <c r="E33" i="6"/>
  <c r="C33" i="6"/>
  <c r="B33" i="6"/>
  <c r="S32" i="6"/>
  <c r="R32" i="6"/>
  <c r="Q32" i="6"/>
  <c r="P32" i="6"/>
  <c r="T32" i="6" s="1"/>
  <c r="E32" i="6"/>
  <c r="W30" i="6"/>
  <c r="V30" i="6"/>
  <c r="S30" i="6"/>
  <c r="O30" i="6"/>
  <c r="N30" i="6"/>
  <c r="M30" i="6"/>
  <c r="L30" i="6"/>
  <c r="K30" i="6"/>
  <c r="J30" i="6"/>
  <c r="I30" i="6"/>
  <c r="H30" i="6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P28" i="6"/>
  <c r="E28" i="6"/>
  <c r="T27" i="6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U23" i="6"/>
  <c r="T23" i="6"/>
  <c r="S23" i="6"/>
  <c r="R23" i="6"/>
  <c r="Q23" i="6"/>
  <c r="P23" i="6"/>
  <c r="E23" i="6"/>
  <c r="S22" i="6"/>
  <c r="R22" i="6"/>
  <c r="Q22" i="6"/>
  <c r="P22" i="6"/>
  <c r="E22" i="6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S18" i="6"/>
  <c r="R18" i="6"/>
  <c r="Q18" i="6"/>
  <c r="P18" i="6"/>
  <c r="E18" i="6"/>
  <c r="U18" i="6" s="1"/>
  <c r="W16" i="6"/>
  <c r="V16" i="6"/>
  <c r="S16" i="6"/>
  <c r="O16" i="6"/>
  <c r="N16" i="6"/>
  <c r="M16" i="6"/>
  <c r="L16" i="6"/>
  <c r="K16" i="6"/>
  <c r="J16" i="6"/>
  <c r="I16" i="6"/>
  <c r="H16" i="6"/>
  <c r="R16" i="6" s="1"/>
  <c r="G16" i="6"/>
  <c r="F16" i="6"/>
  <c r="C16" i="6"/>
  <c r="B16" i="6"/>
  <c r="E16" i="6" s="1"/>
  <c r="S15" i="6"/>
  <c r="R15" i="6"/>
  <c r="Q15" i="6"/>
  <c r="P15" i="6"/>
  <c r="E15" i="6"/>
  <c r="U15" i="6" s="1"/>
  <c r="S14" i="6"/>
  <c r="R14" i="6"/>
  <c r="Q14" i="6"/>
  <c r="U14" i="6" s="1"/>
  <c r="P14" i="6"/>
  <c r="T14" i="6" s="1"/>
  <c r="E14" i="6"/>
  <c r="S13" i="6"/>
  <c r="R13" i="6"/>
  <c r="Q13" i="6"/>
  <c r="U13" i="6" s="1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S10" i="6"/>
  <c r="R10" i="6"/>
  <c r="Q10" i="6"/>
  <c r="U10" i="6" s="1"/>
  <c r="P10" i="6"/>
  <c r="E10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U91" i="5"/>
  <c r="T91" i="5"/>
  <c r="S91" i="5"/>
  <c r="R91" i="5"/>
  <c r="Q91" i="5"/>
  <c r="P91" i="5"/>
  <c r="E91" i="5"/>
  <c r="T90" i="5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U88" i="5" s="1"/>
  <c r="U87" i="5"/>
  <c r="S87" i="5"/>
  <c r="R87" i="5"/>
  <c r="Q87" i="5"/>
  <c r="P87" i="5"/>
  <c r="E87" i="5"/>
  <c r="T87" i="5" s="1"/>
  <c r="U86" i="5"/>
  <c r="T86" i="5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Q71" i="5" s="1"/>
  <c r="H71" i="5"/>
  <c r="P71" i="5" s="1"/>
  <c r="G71" i="5"/>
  <c r="F71" i="5"/>
  <c r="C71" i="5"/>
  <c r="B71" i="5"/>
  <c r="W70" i="5"/>
  <c r="V70" i="5"/>
  <c r="O70" i="5"/>
  <c r="N70" i="5"/>
  <c r="M70" i="5"/>
  <c r="L70" i="5"/>
  <c r="K70" i="5"/>
  <c r="J70" i="5"/>
  <c r="I70" i="5"/>
  <c r="S70" i="5" s="1"/>
  <c r="H70" i="5"/>
  <c r="P70" i="5" s="1"/>
  <c r="G70" i="5"/>
  <c r="F70" i="5"/>
  <c r="C70" i="5"/>
  <c r="B70" i="5"/>
  <c r="U69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S63" i="5"/>
  <c r="R63" i="5"/>
  <c r="Q63" i="5"/>
  <c r="P63" i="5"/>
  <c r="E63" i="5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R59" i="5" s="1"/>
  <c r="G59" i="5"/>
  <c r="F59" i="5"/>
  <c r="C59" i="5"/>
  <c r="B59" i="5"/>
  <c r="S58" i="5"/>
  <c r="R58" i="5"/>
  <c r="Q58" i="5"/>
  <c r="P58" i="5"/>
  <c r="E58" i="5"/>
  <c r="S57" i="5"/>
  <c r="R57" i="5"/>
  <c r="Q57" i="5"/>
  <c r="P57" i="5"/>
  <c r="E57" i="5"/>
  <c r="T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J53" i="5"/>
  <c r="I53" i="5"/>
  <c r="S53" i="5" s="1"/>
  <c r="H53" i="5"/>
  <c r="P53" i="5" s="1"/>
  <c r="G53" i="5"/>
  <c r="F53" i="5"/>
  <c r="C53" i="5"/>
  <c r="B53" i="5"/>
  <c r="S52" i="5"/>
  <c r="R52" i="5"/>
  <c r="Q52" i="5"/>
  <c r="P52" i="5"/>
  <c r="E52" i="5"/>
  <c r="T52" i="5" s="1"/>
  <c r="U51" i="5"/>
  <c r="T51" i="5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U44" i="5"/>
  <c r="S44" i="5"/>
  <c r="R44" i="5"/>
  <c r="Q44" i="5"/>
  <c r="P44" i="5"/>
  <c r="E44" i="5"/>
  <c r="T44" i="5" s="1"/>
  <c r="S43" i="5"/>
  <c r="R43" i="5"/>
  <c r="Q43" i="5"/>
  <c r="P43" i="5"/>
  <c r="E43" i="5"/>
  <c r="T42" i="5"/>
  <c r="S42" i="5"/>
  <c r="R42" i="5"/>
  <c r="Q42" i="5"/>
  <c r="P42" i="5"/>
  <c r="E42" i="5"/>
  <c r="U42" i="5" s="1"/>
  <c r="W40" i="5"/>
  <c r="V40" i="5"/>
  <c r="S40" i="5"/>
  <c r="O40" i="5"/>
  <c r="N40" i="5"/>
  <c r="M40" i="5"/>
  <c r="L40" i="5"/>
  <c r="K40" i="5"/>
  <c r="J40" i="5"/>
  <c r="I40" i="5"/>
  <c r="Q40" i="5" s="1"/>
  <c r="H40" i="5"/>
  <c r="G40" i="5"/>
  <c r="F40" i="5"/>
  <c r="C40" i="5"/>
  <c r="B40" i="5"/>
  <c r="S39" i="5"/>
  <c r="R39" i="5"/>
  <c r="Q39" i="5"/>
  <c r="P39" i="5"/>
  <c r="E39" i="5"/>
  <c r="S38" i="5"/>
  <c r="R38" i="5"/>
  <c r="Q38" i="5"/>
  <c r="P38" i="5"/>
  <c r="T38" i="5" s="1"/>
  <c r="E38" i="5"/>
  <c r="S37" i="5"/>
  <c r="R37" i="5"/>
  <c r="Q37" i="5"/>
  <c r="P37" i="5"/>
  <c r="E37" i="5"/>
  <c r="U37" i="5" s="1"/>
  <c r="S36" i="5"/>
  <c r="R36" i="5"/>
  <c r="Q36" i="5"/>
  <c r="P36" i="5"/>
  <c r="E36" i="5"/>
  <c r="U35" i="5"/>
  <c r="S35" i="5"/>
  <c r="R35" i="5"/>
  <c r="Q35" i="5"/>
  <c r="P35" i="5"/>
  <c r="E35" i="5"/>
  <c r="W33" i="5"/>
  <c r="V33" i="5"/>
  <c r="O33" i="5"/>
  <c r="N33" i="5"/>
  <c r="M33" i="5"/>
  <c r="L33" i="5"/>
  <c r="K33" i="5"/>
  <c r="J33" i="5"/>
  <c r="I33" i="5"/>
  <c r="S33" i="5" s="1"/>
  <c r="H33" i="5"/>
  <c r="R33" i="5" s="1"/>
  <c r="G33" i="5"/>
  <c r="F33" i="5"/>
  <c r="E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R30" i="5" s="1"/>
  <c r="I30" i="5"/>
  <c r="S30" i="5" s="1"/>
  <c r="H30" i="5"/>
  <c r="G30" i="5"/>
  <c r="F30" i="5"/>
  <c r="C30" i="5"/>
  <c r="B30" i="5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U27" i="5" s="1"/>
  <c r="S26" i="5"/>
  <c r="R26" i="5"/>
  <c r="Q26" i="5"/>
  <c r="P26" i="5"/>
  <c r="E26" i="5"/>
  <c r="W24" i="5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U19" i="5"/>
  <c r="S19" i="5"/>
  <c r="R19" i="5"/>
  <c r="Q19" i="5"/>
  <c r="P19" i="5"/>
  <c r="E19" i="5"/>
  <c r="T19" i="5" s="1"/>
  <c r="T18" i="5"/>
  <c r="S18" i="5"/>
  <c r="R18" i="5"/>
  <c r="Q18" i="5"/>
  <c r="P18" i="5"/>
  <c r="E18" i="5"/>
  <c r="U18" i="5" s="1"/>
  <c r="W16" i="5"/>
  <c r="V16" i="5"/>
  <c r="S16" i="5"/>
  <c r="O16" i="5"/>
  <c r="N16" i="5"/>
  <c r="M16" i="5"/>
  <c r="L16" i="5"/>
  <c r="K16" i="5"/>
  <c r="J16" i="5"/>
  <c r="I16" i="5"/>
  <c r="H16" i="5"/>
  <c r="P16" i="5" s="1"/>
  <c r="G16" i="5"/>
  <c r="F16" i="5"/>
  <c r="C16" i="5"/>
  <c r="B16" i="5"/>
  <c r="E16" i="5" s="1"/>
  <c r="U15" i="5"/>
  <c r="S15" i="5"/>
  <c r="R15" i="5"/>
  <c r="Q15" i="5"/>
  <c r="P15" i="5"/>
  <c r="E15" i="5"/>
  <c r="T15" i="5" s="1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U11" i="5" s="1"/>
  <c r="P11" i="5"/>
  <c r="E11" i="5"/>
  <c r="T11" i="5" s="1"/>
  <c r="S10" i="5"/>
  <c r="R10" i="5"/>
  <c r="Q10" i="5"/>
  <c r="P10" i="5"/>
  <c r="E10" i="5"/>
  <c r="U10" i="5" s="1"/>
  <c r="S9" i="5"/>
  <c r="R9" i="5"/>
  <c r="Q9" i="5"/>
  <c r="P9" i="5"/>
  <c r="T9" i="5" s="1"/>
  <c r="E9" i="5"/>
  <c r="S93" i="4"/>
  <c r="R93" i="4"/>
  <c r="Q93" i="4"/>
  <c r="P93" i="4"/>
  <c r="E93" i="4"/>
  <c r="S92" i="4"/>
  <c r="R92" i="4"/>
  <c r="Q92" i="4"/>
  <c r="P92" i="4"/>
  <c r="E92" i="4"/>
  <c r="T92" i="4" s="1"/>
  <c r="S91" i="4"/>
  <c r="R91" i="4"/>
  <c r="Q91" i="4"/>
  <c r="P91" i="4"/>
  <c r="E91" i="4"/>
  <c r="T90" i="4"/>
  <c r="S90" i="4"/>
  <c r="R90" i="4"/>
  <c r="Q90" i="4"/>
  <c r="P90" i="4"/>
  <c r="E90" i="4"/>
  <c r="U90" i="4" s="1"/>
  <c r="S89" i="4"/>
  <c r="R89" i="4"/>
  <c r="Q89" i="4"/>
  <c r="P89" i="4"/>
  <c r="E89" i="4"/>
  <c r="U88" i="4"/>
  <c r="S88" i="4"/>
  <c r="R88" i="4"/>
  <c r="Q88" i="4"/>
  <c r="P88" i="4"/>
  <c r="E88" i="4"/>
  <c r="T88" i="4" s="1"/>
  <c r="S87" i="4"/>
  <c r="R87" i="4"/>
  <c r="Q87" i="4"/>
  <c r="P87" i="4"/>
  <c r="E87" i="4"/>
  <c r="T86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E70" i="4"/>
  <c r="C70" i="4"/>
  <c r="B70" i="4"/>
  <c r="T69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S66" i="4" s="1"/>
  <c r="H66" i="4"/>
  <c r="G66" i="4"/>
  <c r="F66" i="4"/>
  <c r="E66" i="4"/>
  <c r="C66" i="4"/>
  <c r="B66" i="4"/>
  <c r="S65" i="4"/>
  <c r="R65" i="4"/>
  <c r="Q65" i="4"/>
  <c r="P65" i="4"/>
  <c r="E65" i="4"/>
  <c r="U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U62" i="4"/>
  <c r="S62" i="4"/>
  <c r="R62" i="4"/>
  <c r="Q62" i="4"/>
  <c r="P62" i="4"/>
  <c r="E62" i="4"/>
  <c r="T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Q59" i="4" s="1"/>
  <c r="H59" i="4"/>
  <c r="P59" i="4" s="1"/>
  <c r="G59" i="4"/>
  <c r="F59" i="4"/>
  <c r="C59" i="4"/>
  <c r="B59" i="4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S56" i="4"/>
  <c r="R56" i="4"/>
  <c r="Q56" i="4"/>
  <c r="P56" i="4"/>
  <c r="E56" i="4"/>
  <c r="S55" i="4"/>
  <c r="R55" i="4"/>
  <c r="Q55" i="4"/>
  <c r="P55" i="4"/>
  <c r="E55" i="4"/>
  <c r="W53" i="4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E53" i="4" s="1"/>
  <c r="U52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S43" i="4"/>
  <c r="R43" i="4"/>
  <c r="Q43" i="4"/>
  <c r="P43" i="4"/>
  <c r="E43" i="4"/>
  <c r="T43" i="4" s="1"/>
  <c r="S42" i="4"/>
  <c r="R42" i="4"/>
  <c r="Q42" i="4"/>
  <c r="P42" i="4"/>
  <c r="E42" i="4"/>
  <c r="W40" i="4"/>
  <c r="V40" i="4"/>
  <c r="Q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T36" i="4" s="1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L30" i="4"/>
  <c r="K30" i="4"/>
  <c r="J30" i="4"/>
  <c r="I30" i="4"/>
  <c r="S30" i="4" s="1"/>
  <c r="H30" i="4"/>
  <c r="G30" i="4"/>
  <c r="F30" i="4"/>
  <c r="E30" i="4"/>
  <c r="C30" i="4"/>
  <c r="B30" i="4"/>
  <c r="U29" i="4"/>
  <c r="T29" i="4"/>
  <c r="S29" i="4"/>
  <c r="R29" i="4"/>
  <c r="Q29" i="4"/>
  <c r="P29" i="4"/>
  <c r="E29" i="4"/>
  <c r="S28" i="4"/>
  <c r="R28" i="4"/>
  <c r="Q28" i="4"/>
  <c r="P28" i="4"/>
  <c r="T28" i="4" s="1"/>
  <c r="E28" i="4"/>
  <c r="S27" i="4"/>
  <c r="R27" i="4"/>
  <c r="Q27" i="4"/>
  <c r="P27" i="4"/>
  <c r="E27" i="4"/>
  <c r="U26" i="4"/>
  <c r="T26" i="4"/>
  <c r="S26" i="4"/>
  <c r="R26" i="4"/>
  <c r="Q26" i="4"/>
  <c r="P26" i="4"/>
  <c r="E26" i="4"/>
  <c r="W24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U21" i="4"/>
  <c r="T21" i="4"/>
  <c r="S21" i="4"/>
  <c r="R21" i="4"/>
  <c r="Q21" i="4"/>
  <c r="P21" i="4"/>
  <c r="E21" i="4"/>
  <c r="U20" i="4"/>
  <c r="T20" i="4"/>
  <c r="S20" i="4"/>
  <c r="R20" i="4"/>
  <c r="Q20" i="4"/>
  <c r="P20" i="4"/>
  <c r="E20" i="4"/>
  <c r="S19" i="4"/>
  <c r="R19" i="4"/>
  <c r="Q19" i="4"/>
  <c r="P19" i="4"/>
  <c r="E19" i="4"/>
  <c r="S18" i="4"/>
  <c r="R18" i="4"/>
  <c r="Q18" i="4"/>
  <c r="P18" i="4"/>
  <c r="E18" i="4"/>
  <c r="W16" i="4"/>
  <c r="V16" i="4"/>
  <c r="O16" i="4"/>
  <c r="N16" i="4"/>
  <c r="M16" i="4"/>
  <c r="L16" i="4"/>
  <c r="K16" i="4"/>
  <c r="Q16" i="4" s="1"/>
  <c r="J16" i="4"/>
  <c r="I16" i="4"/>
  <c r="H16" i="4"/>
  <c r="G16" i="4"/>
  <c r="F16" i="4"/>
  <c r="C16" i="4"/>
  <c r="B16" i="4"/>
  <c r="S15" i="4"/>
  <c r="R15" i="4"/>
  <c r="Q15" i="4"/>
  <c r="P15" i="4"/>
  <c r="E15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T10" i="4" s="1"/>
  <c r="E10" i="4"/>
  <c r="U10" i="4" s="1"/>
  <c r="S9" i="4"/>
  <c r="R9" i="4"/>
  <c r="Q9" i="4"/>
  <c r="P9" i="4"/>
  <c r="E9" i="4"/>
  <c r="S93" i="3"/>
  <c r="R93" i="3"/>
  <c r="Q93" i="3"/>
  <c r="P93" i="3"/>
  <c r="E93" i="3"/>
  <c r="U93" i="3" s="1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T87" i="3"/>
  <c r="S87" i="3"/>
  <c r="R87" i="3"/>
  <c r="Q87" i="3"/>
  <c r="P87" i="3"/>
  <c r="E87" i="3"/>
  <c r="U87" i="3" s="1"/>
  <c r="S86" i="3"/>
  <c r="R86" i="3"/>
  <c r="Q86" i="3"/>
  <c r="P86" i="3"/>
  <c r="E86" i="3"/>
  <c r="W72" i="3"/>
  <c r="V72" i="3"/>
  <c r="O72" i="3"/>
  <c r="N72" i="3"/>
  <c r="M72" i="3"/>
  <c r="L72" i="3"/>
  <c r="K72" i="3"/>
  <c r="J72" i="3"/>
  <c r="I72" i="3"/>
  <c r="S72" i="3" s="1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I66" i="3"/>
  <c r="H66" i="3"/>
  <c r="P66" i="3" s="1"/>
  <c r="G66" i="3"/>
  <c r="F66" i="3"/>
  <c r="C66" i="3"/>
  <c r="B66" i="3"/>
  <c r="E66" i="3" s="1"/>
  <c r="S65" i="3"/>
  <c r="R65" i="3"/>
  <c r="Q65" i="3"/>
  <c r="P65" i="3"/>
  <c r="T65" i="3" s="1"/>
  <c r="E65" i="3"/>
  <c r="U65" i="3" s="1"/>
  <c r="U64" i="3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2" i="3"/>
  <c r="R62" i="3"/>
  <c r="Q62" i="3"/>
  <c r="P62" i="3"/>
  <c r="E62" i="3"/>
  <c r="U62" i="3" s="1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S53" i="3"/>
  <c r="O53" i="3"/>
  <c r="N53" i="3"/>
  <c r="M53" i="3"/>
  <c r="L53" i="3"/>
  <c r="K53" i="3"/>
  <c r="J53" i="3"/>
  <c r="I53" i="3"/>
  <c r="H53" i="3"/>
  <c r="P53" i="3" s="1"/>
  <c r="G53" i="3"/>
  <c r="F53" i="3"/>
  <c r="C53" i="3"/>
  <c r="B53" i="3"/>
  <c r="E53" i="3" s="1"/>
  <c r="T52" i="3"/>
  <c r="S52" i="3"/>
  <c r="R52" i="3"/>
  <c r="Q52" i="3"/>
  <c r="P52" i="3"/>
  <c r="E52" i="3"/>
  <c r="U52" i="3" s="1"/>
  <c r="S51" i="3"/>
  <c r="R51" i="3"/>
  <c r="Q51" i="3"/>
  <c r="P51" i="3"/>
  <c r="E51" i="3"/>
  <c r="U50" i="3"/>
  <c r="T50" i="3"/>
  <c r="S50" i="3"/>
  <c r="R50" i="3"/>
  <c r="Q50" i="3"/>
  <c r="P50" i="3"/>
  <c r="E50" i="3"/>
  <c r="S49" i="3"/>
  <c r="R49" i="3"/>
  <c r="Q49" i="3"/>
  <c r="P49" i="3"/>
  <c r="E49" i="3"/>
  <c r="U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T47" i="3" s="1"/>
  <c r="U46" i="3"/>
  <c r="T46" i="3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U43" i="3"/>
  <c r="S43" i="3"/>
  <c r="R43" i="3"/>
  <c r="Q43" i="3"/>
  <c r="P43" i="3"/>
  <c r="E43" i="3"/>
  <c r="T43" i="3" s="1"/>
  <c r="U42" i="3"/>
  <c r="T42" i="3"/>
  <c r="S42" i="3"/>
  <c r="R42" i="3"/>
  <c r="Q42" i="3"/>
  <c r="P42" i="3"/>
  <c r="E42" i="3"/>
  <c r="W40" i="3"/>
  <c r="V40" i="3"/>
  <c r="O40" i="3"/>
  <c r="N40" i="3"/>
  <c r="M40" i="3"/>
  <c r="L40" i="3"/>
  <c r="K40" i="3"/>
  <c r="S40" i="3" s="1"/>
  <c r="J40" i="3"/>
  <c r="I40" i="3"/>
  <c r="H40" i="3"/>
  <c r="P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U38" i="3" s="1"/>
  <c r="P38" i="3"/>
  <c r="E38" i="3"/>
  <c r="U37" i="3"/>
  <c r="T37" i="3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R33" i="3" s="1"/>
  <c r="I33" i="3"/>
  <c r="H33" i="3"/>
  <c r="G33" i="3"/>
  <c r="F33" i="3"/>
  <c r="C33" i="3"/>
  <c r="B33" i="3"/>
  <c r="E33" i="3" s="1"/>
  <c r="S32" i="3"/>
  <c r="R32" i="3"/>
  <c r="Q32" i="3"/>
  <c r="P32" i="3"/>
  <c r="T32" i="3" s="1"/>
  <c r="E32" i="3"/>
  <c r="W30" i="3"/>
  <c r="V30" i="3"/>
  <c r="O30" i="3"/>
  <c r="N30" i="3"/>
  <c r="M30" i="3"/>
  <c r="L30" i="3"/>
  <c r="K30" i="3"/>
  <c r="S30" i="3" s="1"/>
  <c r="J30" i="3"/>
  <c r="I30" i="3"/>
  <c r="H30" i="3"/>
  <c r="G30" i="3"/>
  <c r="F30" i="3"/>
  <c r="C30" i="3"/>
  <c r="B30" i="3"/>
  <c r="E30" i="3" s="1"/>
  <c r="T29" i="3"/>
  <c r="S29" i="3"/>
  <c r="R29" i="3"/>
  <c r="Q29" i="3"/>
  <c r="P29" i="3"/>
  <c r="E29" i="3"/>
  <c r="U29" i="3" s="1"/>
  <c r="S28" i="3"/>
  <c r="R28" i="3"/>
  <c r="Q28" i="3"/>
  <c r="U28" i="3" s="1"/>
  <c r="P28" i="3"/>
  <c r="E28" i="3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Q24" i="3" s="1"/>
  <c r="H24" i="3"/>
  <c r="G24" i="3"/>
  <c r="F24" i="3"/>
  <c r="C24" i="3"/>
  <c r="B24" i="3"/>
  <c r="S23" i="3"/>
  <c r="R23" i="3"/>
  <c r="Q23" i="3"/>
  <c r="P23" i="3"/>
  <c r="E23" i="3"/>
  <c r="U22" i="3"/>
  <c r="S22" i="3"/>
  <c r="R22" i="3"/>
  <c r="Q22" i="3"/>
  <c r="P22" i="3"/>
  <c r="E22" i="3"/>
  <c r="T22" i="3" s="1"/>
  <c r="S21" i="3"/>
  <c r="R21" i="3"/>
  <c r="Q21" i="3"/>
  <c r="P21" i="3"/>
  <c r="E21" i="3"/>
  <c r="U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Q16" i="3" s="1"/>
  <c r="H16" i="3"/>
  <c r="P16" i="3" s="1"/>
  <c r="G16" i="3"/>
  <c r="F16" i="3"/>
  <c r="C16" i="3"/>
  <c r="B16" i="3"/>
  <c r="E16" i="3" s="1"/>
  <c r="T15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T11" i="3" s="1"/>
  <c r="E11" i="3"/>
  <c r="S10" i="3"/>
  <c r="R10" i="3"/>
  <c r="Q10" i="3"/>
  <c r="P10" i="3"/>
  <c r="E10" i="3"/>
  <c r="T10" i="3" s="1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U91" i="2"/>
  <c r="S91" i="2"/>
  <c r="R91" i="2"/>
  <c r="Q91" i="2"/>
  <c r="P91" i="2"/>
  <c r="E91" i="2"/>
  <c r="T91" i="2" s="1"/>
  <c r="T90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7" i="2"/>
  <c r="S87" i="2"/>
  <c r="R87" i="2"/>
  <c r="Q87" i="2"/>
  <c r="P87" i="2"/>
  <c r="E87" i="2"/>
  <c r="T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E72" i="2" s="1"/>
  <c r="W71" i="2"/>
  <c r="V71" i="2"/>
  <c r="O71" i="2"/>
  <c r="N71" i="2"/>
  <c r="M71" i="2"/>
  <c r="L71" i="2"/>
  <c r="K71" i="2"/>
  <c r="J71" i="2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E70" i="2"/>
  <c r="C70" i="2"/>
  <c r="B70" i="2"/>
  <c r="U69" i="2"/>
  <c r="T69" i="2"/>
  <c r="S69" i="2"/>
  <c r="R69" i="2"/>
  <c r="Q69" i="2"/>
  <c r="P69" i="2"/>
  <c r="E69" i="2"/>
  <c r="W67" i="2"/>
  <c r="V67" i="2"/>
  <c r="O67" i="2"/>
  <c r="N67" i="2"/>
  <c r="M67" i="2"/>
  <c r="L67" i="2"/>
  <c r="K67" i="2"/>
  <c r="S67" i="2" s="1"/>
  <c r="J67" i="2"/>
  <c r="I67" i="2"/>
  <c r="H67" i="2"/>
  <c r="P67" i="2" s="1"/>
  <c r="G67" i="2"/>
  <c r="F67" i="2"/>
  <c r="C67" i="2"/>
  <c r="B67" i="2"/>
  <c r="W66" i="2"/>
  <c r="V66" i="2"/>
  <c r="O66" i="2"/>
  <c r="N66" i="2"/>
  <c r="M66" i="2"/>
  <c r="L66" i="2"/>
  <c r="K66" i="2"/>
  <c r="J66" i="2"/>
  <c r="R66" i="2" s="1"/>
  <c r="I66" i="2"/>
  <c r="Q66" i="2" s="1"/>
  <c r="H66" i="2"/>
  <c r="G66" i="2"/>
  <c r="F66" i="2"/>
  <c r="C66" i="2"/>
  <c r="B66" i="2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S59" i="2" s="1"/>
  <c r="H59" i="2"/>
  <c r="P59" i="2" s="1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Q56" i="2"/>
  <c r="P56" i="2"/>
  <c r="E56" i="2"/>
  <c r="T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P53" i="2" s="1"/>
  <c r="G53" i="2"/>
  <c r="F53" i="2"/>
  <c r="C53" i="2"/>
  <c r="B53" i="2"/>
  <c r="E53" i="2" s="1"/>
  <c r="U52" i="2"/>
  <c r="S52" i="2"/>
  <c r="R52" i="2"/>
  <c r="Q52" i="2"/>
  <c r="P52" i="2"/>
  <c r="E52" i="2"/>
  <c r="T52" i="2" s="1"/>
  <c r="S51" i="2"/>
  <c r="R51" i="2"/>
  <c r="Q51" i="2"/>
  <c r="P51" i="2"/>
  <c r="E51" i="2"/>
  <c r="T51" i="2" s="1"/>
  <c r="S50" i="2"/>
  <c r="R50" i="2"/>
  <c r="Q50" i="2"/>
  <c r="P50" i="2"/>
  <c r="E50" i="2"/>
  <c r="S49" i="2"/>
  <c r="R49" i="2"/>
  <c r="Q49" i="2"/>
  <c r="P49" i="2"/>
  <c r="E49" i="2"/>
  <c r="T49" i="2" s="1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T43" i="2" s="1"/>
  <c r="S42" i="2"/>
  <c r="R42" i="2"/>
  <c r="Q42" i="2"/>
  <c r="P42" i="2"/>
  <c r="E42" i="2"/>
  <c r="U42" i="2" s="1"/>
  <c r="W40" i="2"/>
  <c r="V40" i="2"/>
  <c r="S40" i="2"/>
  <c r="O40" i="2"/>
  <c r="N40" i="2"/>
  <c r="M40" i="2"/>
  <c r="L40" i="2"/>
  <c r="K40" i="2"/>
  <c r="J40" i="2"/>
  <c r="I40" i="2"/>
  <c r="Q40" i="2" s="1"/>
  <c r="H40" i="2"/>
  <c r="P40" i="2" s="1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U38" i="2" s="1"/>
  <c r="P38" i="2"/>
  <c r="T38" i="2" s="1"/>
  <c r="E38" i="2"/>
  <c r="U37" i="2"/>
  <c r="T37" i="2"/>
  <c r="S37" i="2"/>
  <c r="R37" i="2"/>
  <c r="Q37" i="2"/>
  <c r="P37" i="2"/>
  <c r="E37" i="2"/>
  <c r="S36" i="2"/>
  <c r="R36" i="2"/>
  <c r="Q36" i="2"/>
  <c r="P36" i="2"/>
  <c r="E36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R33" i="2" s="1"/>
  <c r="I33" i="2"/>
  <c r="H33" i="2"/>
  <c r="G33" i="2"/>
  <c r="F33" i="2"/>
  <c r="C33" i="2"/>
  <c r="E33" i="2" s="1"/>
  <c r="B33" i="2"/>
  <c r="S32" i="2"/>
  <c r="R32" i="2"/>
  <c r="Q32" i="2"/>
  <c r="P32" i="2"/>
  <c r="E32" i="2"/>
  <c r="T32" i="2" s="1"/>
  <c r="W30" i="2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Q24" i="2" s="1"/>
  <c r="J24" i="2"/>
  <c r="I24" i="2"/>
  <c r="S24" i="2" s="1"/>
  <c r="H24" i="2"/>
  <c r="R24" i="2" s="1"/>
  <c r="G24" i="2"/>
  <c r="F24" i="2"/>
  <c r="C24" i="2"/>
  <c r="B24" i="2"/>
  <c r="U23" i="2"/>
  <c r="T23" i="2"/>
  <c r="S23" i="2"/>
  <c r="R23" i="2"/>
  <c r="Q23" i="2"/>
  <c r="P23" i="2"/>
  <c r="E23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J16" i="2"/>
  <c r="I16" i="2"/>
  <c r="S16" i="2" s="1"/>
  <c r="H16" i="2"/>
  <c r="P16" i="2" s="1"/>
  <c r="G16" i="2"/>
  <c r="F16" i="2"/>
  <c r="C16" i="2"/>
  <c r="E16" i="2" s="1"/>
  <c r="B16" i="2"/>
  <c r="S15" i="2"/>
  <c r="R15" i="2"/>
  <c r="Q15" i="2"/>
  <c r="P15" i="2"/>
  <c r="E15" i="2"/>
  <c r="T15" i="2" s="1"/>
  <c r="S14" i="2"/>
  <c r="R14" i="2"/>
  <c r="Q14" i="2"/>
  <c r="P14" i="2"/>
  <c r="T14" i="2" s="1"/>
  <c r="E14" i="2"/>
  <c r="S13" i="2"/>
  <c r="R13" i="2"/>
  <c r="Q13" i="2"/>
  <c r="P13" i="2"/>
  <c r="E13" i="2"/>
  <c r="S12" i="2"/>
  <c r="R12" i="2"/>
  <c r="Q12" i="2"/>
  <c r="P12" i="2"/>
  <c r="E12" i="2"/>
  <c r="T12" i="2" s="1"/>
  <c r="S11" i="2"/>
  <c r="R11" i="2"/>
  <c r="Q11" i="2"/>
  <c r="U11" i="2" s="1"/>
  <c r="P11" i="2"/>
  <c r="T11" i="2" s="1"/>
  <c r="E11" i="2"/>
  <c r="S10" i="2"/>
  <c r="R10" i="2"/>
  <c r="Q10" i="2"/>
  <c r="P10" i="2"/>
  <c r="T10" i="2" s="1"/>
  <c r="E10" i="2"/>
  <c r="S9" i="2"/>
  <c r="R9" i="2"/>
  <c r="Q9" i="2"/>
  <c r="P9" i="2"/>
  <c r="E9" i="2"/>
  <c r="U9" i="2" s="1"/>
  <c r="U93" i="1"/>
  <c r="S93" i="1"/>
  <c r="R93" i="1"/>
  <c r="Q93" i="1"/>
  <c r="P93" i="1"/>
  <c r="E93" i="1"/>
  <c r="T93" i="1" s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T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E72" i="1" s="1"/>
  <c r="B72" i="1"/>
  <c r="W71" i="1"/>
  <c r="V71" i="1"/>
  <c r="O71" i="1"/>
  <c r="N71" i="1"/>
  <c r="M71" i="1"/>
  <c r="L71" i="1"/>
  <c r="K71" i="1"/>
  <c r="J71" i="1"/>
  <c r="I71" i="1"/>
  <c r="H71" i="1"/>
  <c r="R71" i="1" s="1"/>
  <c r="G71" i="1"/>
  <c r="F71" i="1"/>
  <c r="C71" i="1"/>
  <c r="B71" i="1"/>
  <c r="E71" i="1" s="1"/>
  <c r="W70" i="1"/>
  <c r="V70" i="1"/>
  <c r="S70" i="1"/>
  <c r="O70" i="1"/>
  <c r="N70" i="1"/>
  <c r="M70" i="1"/>
  <c r="L70" i="1"/>
  <c r="K70" i="1"/>
  <c r="J70" i="1"/>
  <c r="I70" i="1"/>
  <c r="H70" i="1"/>
  <c r="P70" i="1" s="1"/>
  <c r="G70" i="1"/>
  <c r="F70" i="1"/>
  <c r="C70" i="1"/>
  <c r="B70" i="1"/>
  <c r="E70" i="1" s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R67" i="1" s="1"/>
  <c r="I67" i="1"/>
  <c r="H67" i="1"/>
  <c r="G67" i="1"/>
  <c r="F67" i="1"/>
  <c r="C67" i="1"/>
  <c r="E67" i="1" s="1"/>
  <c r="B67" i="1"/>
  <c r="W66" i="1"/>
  <c r="V66" i="1"/>
  <c r="O66" i="1"/>
  <c r="N66" i="1"/>
  <c r="M66" i="1"/>
  <c r="L66" i="1"/>
  <c r="K66" i="1"/>
  <c r="J66" i="1"/>
  <c r="I66" i="1"/>
  <c r="Q66" i="1" s="1"/>
  <c r="H66" i="1"/>
  <c r="R66" i="1" s="1"/>
  <c r="G66" i="1"/>
  <c r="F66" i="1"/>
  <c r="C66" i="1"/>
  <c r="E66" i="1" s="1"/>
  <c r="B66" i="1"/>
  <c r="S65" i="1"/>
  <c r="R65" i="1"/>
  <c r="Q65" i="1"/>
  <c r="P65" i="1"/>
  <c r="T65" i="1" s="1"/>
  <c r="E65" i="1"/>
  <c r="S64" i="1"/>
  <c r="R64" i="1"/>
  <c r="Q64" i="1"/>
  <c r="P64" i="1"/>
  <c r="E64" i="1"/>
  <c r="T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P59" i="1" s="1"/>
  <c r="G59" i="1"/>
  <c r="F59" i="1"/>
  <c r="C59" i="1"/>
  <c r="B59" i="1"/>
  <c r="E59" i="1" s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Q53" i="1" s="1"/>
  <c r="H53" i="1"/>
  <c r="R53" i="1" s="1"/>
  <c r="G53" i="1"/>
  <c r="F53" i="1"/>
  <c r="E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T50" i="1" s="1"/>
  <c r="U49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U44" i="1" s="1"/>
  <c r="S43" i="1"/>
  <c r="R43" i="1"/>
  <c r="Q43" i="1"/>
  <c r="P43" i="1"/>
  <c r="E43" i="1"/>
  <c r="U43" i="1" s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Q40" i="1" s="1"/>
  <c r="H40" i="1"/>
  <c r="G40" i="1"/>
  <c r="F40" i="1"/>
  <c r="E40" i="1"/>
  <c r="C40" i="1"/>
  <c r="B40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T37" i="1" s="1"/>
  <c r="U36" i="1"/>
  <c r="S36" i="1"/>
  <c r="R36" i="1"/>
  <c r="Q36" i="1"/>
  <c r="P36" i="1"/>
  <c r="T36" i="1" s="1"/>
  <c r="E36" i="1"/>
  <c r="S35" i="1"/>
  <c r="R35" i="1"/>
  <c r="Q35" i="1"/>
  <c r="P35" i="1"/>
  <c r="E35" i="1"/>
  <c r="T35" i="1" s="1"/>
  <c r="W33" i="1"/>
  <c r="V33" i="1"/>
  <c r="O33" i="1"/>
  <c r="N33" i="1"/>
  <c r="M33" i="1"/>
  <c r="L33" i="1"/>
  <c r="K33" i="1"/>
  <c r="J33" i="1"/>
  <c r="R33" i="1" s="1"/>
  <c r="I33" i="1"/>
  <c r="Q33" i="1" s="1"/>
  <c r="H33" i="1"/>
  <c r="G33" i="1"/>
  <c r="F33" i="1"/>
  <c r="C33" i="1"/>
  <c r="B33" i="1"/>
  <c r="S32" i="1"/>
  <c r="R32" i="1"/>
  <c r="Q32" i="1"/>
  <c r="U32" i="1" s="1"/>
  <c r="P32" i="1"/>
  <c r="E32" i="1"/>
  <c r="T32" i="1" s="1"/>
  <c r="W30" i="1"/>
  <c r="V30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E30" i="1" s="1"/>
  <c r="B30" i="1"/>
  <c r="S29" i="1"/>
  <c r="R29" i="1"/>
  <c r="Q29" i="1"/>
  <c r="P29" i="1"/>
  <c r="E29" i="1"/>
  <c r="U29" i="1" s="1"/>
  <c r="S28" i="1"/>
  <c r="R28" i="1"/>
  <c r="Q28" i="1"/>
  <c r="P28" i="1"/>
  <c r="E28" i="1"/>
  <c r="T28" i="1" s="1"/>
  <c r="U27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S24" i="1"/>
  <c r="O24" i="1"/>
  <c r="N24" i="1"/>
  <c r="M24" i="1"/>
  <c r="L24" i="1"/>
  <c r="K24" i="1"/>
  <c r="J24" i="1"/>
  <c r="I24" i="1"/>
  <c r="H24" i="1"/>
  <c r="P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H16" i="1"/>
  <c r="P16" i="1" s="1"/>
  <c r="G16" i="1"/>
  <c r="F16" i="1"/>
  <c r="C16" i="1"/>
  <c r="B16" i="1"/>
  <c r="S15" i="1"/>
  <c r="R15" i="1"/>
  <c r="Q15" i="1"/>
  <c r="P15" i="1"/>
  <c r="E15" i="1"/>
  <c r="T15" i="1" s="1"/>
  <c r="S14" i="1"/>
  <c r="R14" i="1"/>
  <c r="Q14" i="1"/>
  <c r="P14" i="1"/>
  <c r="E14" i="1"/>
  <c r="S13" i="1"/>
  <c r="R13" i="1"/>
  <c r="Q13" i="1"/>
  <c r="U13" i="1" s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88" i="2" l="1"/>
  <c r="T88" i="2"/>
  <c r="T19" i="3"/>
  <c r="U19" i="3"/>
  <c r="U11" i="4"/>
  <c r="T11" i="4"/>
  <c r="U35" i="4"/>
  <c r="T35" i="4"/>
  <c r="U56" i="4"/>
  <c r="T56" i="4"/>
  <c r="Q66" i="6"/>
  <c r="S66" i="6"/>
  <c r="U86" i="6"/>
  <c r="T86" i="6"/>
  <c r="T42" i="7"/>
  <c r="U42" i="7"/>
  <c r="Q71" i="7"/>
  <c r="S71" i="7"/>
  <c r="Q30" i="1"/>
  <c r="T62" i="1"/>
  <c r="U29" i="2"/>
  <c r="T55" i="3"/>
  <c r="T93" i="3"/>
  <c r="U15" i="4"/>
  <c r="T15" i="4"/>
  <c r="U87" i="4"/>
  <c r="T87" i="4"/>
  <c r="U92" i="4"/>
  <c r="T10" i="5"/>
  <c r="T13" i="5"/>
  <c r="U43" i="5"/>
  <c r="T43" i="5"/>
  <c r="U63" i="5"/>
  <c r="T63" i="5"/>
  <c r="U22" i="6"/>
  <c r="T22" i="6"/>
  <c r="T90" i="6"/>
  <c r="U90" i="6"/>
  <c r="U56" i="7"/>
  <c r="E59" i="7"/>
  <c r="T64" i="7"/>
  <c r="U64" i="7"/>
  <c r="U64" i="8"/>
  <c r="T64" i="8"/>
  <c r="R70" i="9"/>
  <c r="Q71" i="9"/>
  <c r="S71" i="9"/>
  <c r="T86" i="9"/>
  <c r="U90" i="9"/>
  <c r="U104" i="1"/>
  <c r="T104" i="1"/>
  <c r="T113" i="3"/>
  <c r="U113" i="3"/>
  <c r="T26" i="1"/>
  <c r="T39" i="1"/>
  <c r="T44" i="1"/>
  <c r="U12" i="2"/>
  <c r="U48" i="2"/>
  <c r="T9" i="3"/>
  <c r="U11" i="1"/>
  <c r="Q16" i="1"/>
  <c r="Q24" i="1"/>
  <c r="S33" i="1"/>
  <c r="U37" i="1"/>
  <c r="U42" i="1"/>
  <c r="U46" i="1"/>
  <c r="U50" i="1"/>
  <c r="U55" i="1"/>
  <c r="U65" i="1"/>
  <c r="Q70" i="1"/>
  <c r="Q71" i="1"/>
  <c r="U88" i="1"/>
  <c r="U92" i="1"/>
  <c r="U10" i="2"/>
  <c r="T13" i="2"/>
  <c r="U15" i="2"/>
  <c r="R16" i="2"/>
  <c r="U20" i="2"/>
  <c r="U22" i="2"/>
  <c r="E24" i="2"/>
  <c r="T28" i="2"/>
  <c r="E30" i="2"/>
  <c r="P33" i="2"/>
  <c r="U36" i="2"/>
  <c r="R40" i="2"/>
  <c r="U43" i="2"/>
  <c r="U46" i="2"/>
  <c r="U51" i="2"/>
  <c r="Q53" i="2"/>
  <c r="U56" i="2"/>
  <c r="U92" i="2"/>
  <c r="T92" i="2"/>
  <c r="T23" i="3"/>
  <c r="U23" i="3"/>
  <c r="T35" i="3"/>
  <c r="T44" i="3"/>
  <c r="T51" i="3"/>
  <c r="U51" i="3"/>
  <c r="E72" i="3"/>
  <c r="U88" i="3"/>
  <c r="T88" i="3"/>
  <c r="T12" i="4"/>
  <c r="E16" i="4"/>
  <c r="U19" i="4"/>
  <c r="T19" i="4"/>
  <c r="U36" i="4"/>
  <c r="T39" i="4"/>
  <c r="T51" i="4"/>
  <c r="U61" i="4"/>
  <c r="T61" i="4"/>
  <c r="T22" i="5"/>
  <c r="T28" i="5"/>
  <c r="T29" i="5"/>
  <c r="U29" i="5"/>
  <c r="U50" i="5"/>
  <c r="T50" i="5"/>
  <c r="S71" i="5"/>
  <c r="T12" i="6"/>
  <c r="T18" i="6"/>
  <c r="T63" i="6"/>
  <c r="U88" i="6"/>
  <c r="T88" i="6"/>
  <c r="U26" i="7"/>
  <c r="T26" i="7"/>
  <c r="T51" i="7"/>
  <c r="U51" i="7"/>
  <c r="T36" i="8"/>
  <c r="U36" i="8"/>
  <c r="U51" i="8"/>
  <c r="T51" i="8"/>
  <c r="T61" i="8"/>
  <c r="U61" i="8"/>
  <c r="U56" i="9"/>
  <c r="U64" i="9"/>
  <c r="T48" i="1"/>
  <c r="T52" i="1"/>
  <c r="T57" i="1"/>
  <c r="T86" i="2"/>
  <c r="T13" i="3"/>
  <c r="U9" i="1"/>
  <c r="E16" i="1"/>
  <c r="U14" i="1"/>
  <c r="U22" i="1"/>
  <c r="E33" i="1"/>
  <c r="P33" i="1"/>
  <c r="T38" i="1"/>
  <c r="R40" i="1"/>
  <c r="S67" i="1"/>
  <c r="P72" i="1"/>
  <c r="U14" i="2"/>
  <c r="U32" i="2"/>
  <c r="S33" i="2"/>
  <c r="U65" i="2"/>
  <c r="S24" i="3"/>
  <c r="U92" i="3"/>
  <c r="T92" i="3"/>
  <c r="T49" i="4"/>
  <c r="U49" i="4"/>
  <c r="U91" i="4"/>
  <c r="T91" i="4"/>
  <c r="T20" i="5"/>
  <c r="U20" i="5"/>
  <c r="Q33" i="5"/>
  <c r="T39" i="5"/>
  <c r="U39" i="5"/>
  <c r="E53" i="5"/>
  <c r="E70" i="5"/>
  <c r="R70" i="5"/>
  <c r="T56" i="6"/>
  <c r="U56" i="6"/>
  <c r="U15" i="7"/>
  <c r="T15" i="7"/>
  <c r="S33" i="7"/>
  <c r="U45" i="7"/>
  <c r="T45" i="7"/>
  <c r="U69" i="7"/>
  <c r="T69" i="7"/>
  <c r="R40" i="8"/>
  <c r="T48" i="8"/>
  <c r="T52" i="8"/>
  <c r="U52" i="8"/>
  <c r="E33" i="9"/>
  <c r="U51" i="9"/>
  <c r="S66" i="2"/>
  <c r="P71" i="2"/>
  <c r="R71" i="2"/>
  <c r="U9" i="3"/>
  <c r="U11" i="3"/>
  <c r="U13" i="3"/>
  <c r="P30" i="3"/>
  <c r="U32" i="3"/>
  <c r="P33" i="3"/>
  <c r="U36" i="3"/>
  <c r="T38" i="3"/>
  <c r="Q40" i="3"/>
  <c r="Q53" i="3"/>
  <c r="Q66" i="3"/>
  <c r="S16" i="4"/>
  <c r="U28" i="4"/>
  <c r="S33" i="4"/>
  <c r="T65" i="4"/>
  <c r="R66" i="4"/>
  <c r="P67" i="4"/>
  <c r="S72" i="4"/>
  <c r="T14" i="5"/>
  <c r="Q16" i="5"/>
  <c r="P24" i="5"/>
  <c r="R24" i="5"/>
  <c r="U28" i="5"/>
  <c r="U32" i="5"/>
  <c r="U38" i="5"/>
  <c r="Q59" i="5"/>
  <c r="S59" i="5"/>
  <c r="P66" i="5"/>
  <c r="S72" i="5"/>
  <c r="T9" i="6"/>
  <c r="Q16" i="6"/>
  <c r="T28" i="6"/>
  <c r="U45" i="6"/>
  <c r="T45" i="6"/>
  <c r="E59" i="6"/>
  <c r="U65" i="6"/>
  <c r="Q71" i="6"/>
  <c r="S71" i="6"/>
  <c r="T13" i="7"/>
  <c r="T32" i="7"/>
  <c r="U49" i="7"/>
  <c r="T49" i="7"/>
  <c r="U62" i="7"/>
  <c r="T62" i="7"/>
  <c r="P67" i="7"/>
  <c r="U88" i="7"/>
  <c r="T88" i="7"/>
  <c r="E33" i="8"/>
  <c r="R33" i="8"/>
  <c r="S33" i="8"/>
  <c r="E67" i="8"/>
  <c r="T10" i="9"/>
  <c r="Q30" i="9"/>
  <c r="S33" i="9"/>
  <c r="U38" i="9"/>
  <c r="U46" i="9"/>
  <c r="T46" i="9"/>
  <c r="L112" i="2"/>
  <c r="R112" i="2" s="1"/>
  <c r="R95" i="2"/>
  <c r="E66" i="2"/>
  <c r="P66" i="2"/>
  <c r="P70" i="2"/>
  <c r="R70" i="2"/>
  <c r="Q71" i="2"/>
  <c r="S71" i="2"/>
  <c r="U10" i="3"/>
  <c r="U14" i="3"/>
  <c r="S16" i="3"/>
  <c r="E24" i="3"/>
  <c r="P24" i="3"/>
  <c r="R24" i="3"/>
  <c r="T28" i="3"/>
  <c r="Q30" i="3"/>
  <c r="S33" i="3"/>
  <c r="Q70" i="3"/>
  <c r="R16" i="4"/>
  <c r="P30" i="4"/>
  <c r="R30" i="4"/>
  <c r="E33" i="4"/>
  <c r="R33" i="4"/>
  <c r="U38" i="4"/>
  <c r="U45" i="4"/>
  <c r="U58" i="4"/>
  <c r="R72" i="4"/>
  <c r="R16" i="5"/>
  <c r="T27" i="5"/>
  <c r="E30" i="5"/>
  <c r="P30" i="5"/>
  <c r="T32" i="5"/>
  <c r="T37" i="5"/>
  <c r="E40" i="5"/>
  <c r="P40" i="5"/>
  <c r="R40" i="5"/>
  <c r="U48" i="5"/>
  <c r="U52" i="5"/>
  <c r="T55" i="5"/>
  <c r="E71" i="5"/>
  <c r="R71" i="5"/>
  <c r="E72" i="5"/>
  <c r="U89" i="5"/>
  <c r="T89" i="5"/>
  <c r="Q24" i="6"/>
  <c r="U28" i="6"/>
  <c r="R30" i="6"/>
  <c r="U36" i="6"/>
  <c r="U62" i="6"/>
  <c r="T62" i="6"/>
  <c r="Q70" i="6"/>
  <c r="R72" i="6"/>
  <c r="U20" i="7"/>
  <c r="T20" i="7"/>
  <c r="E33" i="7"/>
  <c r="R33" i="7"/>
  <c r="E40" i="7"/>
  <c r="T46" i="7"/>
  <c r="U46" i="7"/>
  <c r="U58" i="7"/>
  <c r="T58" i="7"/>
  <c r="P16" i="8"/>
  <c r="U28" i="8"/>
  <c r="P53" i="8"/>
  <c r="P71" i="8"/>
  <c r="U89" i="8"/>
  <c r="T89" i="8"/>
  <c r="E53" i="9"/>
  <c r="E66" i="9"/>
  <c r="P66" i="9"/>
  <c r="E71" i="9"/>
  <c r="P71" i="9"/>
  <c r="L112" i="6"/>
  <c r="R112" i="6" s="1"/>
  <c r="R95" i="6"/>
  <c r="U65" i="5"/>
  <c r="S67" i="5"/>
  <c r="U9" i="6"/>
  <c r="T10" i="6"/>
  <c r="U11" i="6"/>
  <c r="T13" i="6"/>
  <c r="E24" i="6"/>
  <c r="P24" i="6"/>
  <c r="R24" i="6"/>
  <c r="Q30" i="6"/>
  <c r="U32" i="6"/>
  <c r="P33" i="6"/>
  <c r="T36" i="6"/>
  <c r="T38" i="6"/>
  <c r="E66" i="6"/>
  <c r="R66" i="6"/>
  <c r="E67" i="6"/>
  <c r="E70" i="6"/>
  <c r="P70" i="6"/>
  <c r="R70" i="6"/>
  <c r="E71" i="6"/>
  <c r="U9" i="7"/>
  <c r="Q24" i="7"/>
  <c r="E71" i="7"/>
  <c r="T10" i="8"/>
  <c r="R30" i="8"/>
  <c r="U32" i="8"/>
  <c r="E66" i="8"/>
  <c r="P66" i="8"/>
  <c r="E16" i="9"/>
  <c r="P16" i="9"/>
  <c r="E24" i="9"/>
  <c r="P24" i="9"/>
  <c r="U28" i="9"/>
  <c r="U32" i="9"/>
  <c r="T65" i="9"/>
  <c r="Q67" i="9"/>
  <c r="E72" i="9"/>
  <c r="R72" i="9"/>
  <c r="U47" i="9"/>
  <c r="P53" i="9"/>
  <c r="Q53" i="9"/>
  <c r="Q72" i="9"/>
  <c r="E59" i="9"/>
  <c r="T101" i="9"/>
  <c r="E79" i="9"/>
  <c r="R53" i="8"/>
  <c r="P59" i="8"/>
  <c r="Q67" i="8"/>
  <c r="Q59" i="8"/>
  <c r="T110" i="8"/>
  <c r="T102" i="8"/>
  <c r="E53" i="7"/>
  <c r="T47" i="7"/>
  <c r="P59" i="7"/>
  <c r="P72" i="7"/>
  <c r="T105" i="7"/>
  <c r="U106" i="7"/>
  <c r="T107" i="7"/>
  <c r="T103" i="7"/>
  <c r="Q53" i="6"/>
  <c r="E72" i="6"/>
  <c r="E53" i="6"/>
  <c r="S53" i="6"/>
  <c r="T58" i="6"/>
  <c r="R67" i="6"/>
  <c r="S95" i="6"/>
  <c r="U107" i="6"/>
  <c r="T108" i="6"/>
  <c r="T47" i="5"/>
  <c r="R53" i="5"/>
  <c r="Q72" i="5"/>
  <c r="E67" i="5"/>
  <c r="U57" i="5"/>
  <c r="Q67" i="5"/>
  <c r="T47" i="4"/>
  <c r="P53" i="4"/>
  <c r="R53" i="4"/>
  <c r="E72" i="4"/>
  <c r="R67" i="4"/>
  <c r="S67" i="4"/>
  <c r="P72" i="4"/>
  <c r="S59" i="4"/>
  <c r="E59" i="4"/>
  <c r="R59" i="4"/>
  <c r="E67" i="4"/>
  <c r="U47" i="3"/>
  <c r="R67" i="3"/>
  <c r="R72" i="3"/>
  <c r="E59" i="3"/>
  <c r="U59" i="3" s="1"/>
  <c r="Q59" i="3"/>
  <c r="E67" i="3"/>
  <c r="Q67" i="3"/>
  <c r="U67" i="3" s="1"/>
  <c r="T57" i="3"/>
  <c r="Q72" i="3"/>
  <c r="T47" i="2"/>
  <c r="S53" i="2"/>
  <c r="R53" i="2"/>
  <c r="Q72" i="2"/>
  <c r="E59" i="2"/>
  <c r="E67" i="2"/>
  <c r="Q59" i="2"/>
  <c r="Q67" i="2"/>
  <c r="P72" i="2"/>
  <c r="U57" i="2"/>
  <c r="T100" i="2"/>
  <c r="P67" i="1"/>
  <c r="T67" i="1" s="1"/>
  <c r="R72" i="1"/>
  <c r="R59" i="1"/>
  <c r="T98" i="1"/>
  <c r="T106" i="1"/>
  <c r="U33" i="1"/>
  <c r="T33" i="1"/>
  <c r="U24" i="1"/>
  <c r="T24" i="1"/>
  <c r="U24" i="2"/>
  <c r="T24" i="2"/>
  <c r="T33" i="2"/>
  <c r="U70" i="1"/>
  <c r="T70" i="1"/>
  <c r="T11" i="1"/>
  <c r="T72" i="1"/>
  <c r="U16" i="1"/>
  <c r="T16" i="1"/>
  <c r="T14" i="1"/>
  <c r="U15" i="1"/>
  <c r="R16" i="1"/>
  <c r="U20" i="1"/>
  <c r="T23" i="1"/>
  <c r="T9" i="1"/>
  <c r="U10" i="1"/>
  <c r="S16" i="1"/>
  <c r="U19" i="1"/>
  <c r="R24" i="1"/>
  <c r="U28" i="1"/>
  <c r="U38" i="1"/>
  <c r="S40" i="1"/>
  <c r="U47" i="1"/>
  <c r="U51" i="1"/>
  <c r="S53" i="1"/>
  <c r="U56" i="1"/>
  <c r="U64" i="1"/>
  <c r="S66" i="1"/>
  <c r="U69" i="1"/>
  <c r="R70" i="1"/>
  <c r="S71" i="1"/>
  <c r="U86" i="1"/>
  <c r="U90" i="1"/>
  <c r="U13" i="2"/>
  <c r="U18" i="2"/>
  <c r="U27" i="2"/>
  <c r="Q33" i="2"/>
  <c r="U33" i="2" s="1"/>
  <c r="U40" i="2"/>
  <c r="T40" i="2"/>
  <c r="T35" i="2"/>
  <c r="E40" i="2"/>
  <c r="U44" i="2"/>
  <c r="U50" i="2"/>
  <c r="T50" i="2"/>
  <c r="P30" i="1"/>
  <c r="U40" i="1"/>
  <c r="T40" i="1"/>
  <c r="P40" i="1"/>
  <c r="P53" i="1"/>
  <c r="U59" i="1"/>
  <c r="T59" i="1"/>
  <c r="Q59" i="1"/>
  <c r="U66" i="1"/>
  <c r="P66" i="1"/>
  <c r="T66" i="1" s="1"/>
  <c r="Q67" i="1"/>
  <c r="U67" i="1" s="1"/>
  <c r="P71" i="1"/>
  <c r="Q72" i="1"/>
  <c r="U72" i="1" s="1"/>
  <c r="Q16" i="2"/>
  <c r="U16" i="2" s="1"/>
  <c r="U59" i="2"/>
  <c r="T59" i="2"/>
  <c r="T29" i="1"/>
  <c r="U53" i="1"/>
  <c r="T53" i="1"/>
  <c r="U71" i="1"/>
  <c r="T71" i="1"/>
  <c r="U72" i="2"/>
  <c r="T72" i="2"/>
  <c r="U67" i="2"/>
  <c r="T67" i="2"/>
  <c r="T16" i="2"/>
  <c r="U30" i="2"/>
  <c r="T30" i="2"/>
  <c r="P30" i="2"/>
  <c r="T42" i="2"/>
  <c r="T45" i="2"/>
  <c r="U71" i="2"/>
  <c r="T71" i="2"/>
  <c r="U30" i="3"/>
  <c r="T30" i="3"/>
  <c r="T59" i="3"/>
  <c r="U30" i="1"/>
  <c r="T30" i="1"/>
  <c r="U35" i="1"/>
  <c r="T43" i="1"/>
  <c r="U61" i="1"/>
  <c r="T9" i="2"/>
  <c r="T21" i="2"/>
  <c r="P24" i="2"/>
  <c r="Q30" i="2"/>
  <c r="T36" i="2"/>
  <c r="U39" i="2"/>
  <c r="U24" i="3"/>
  <c r="T24" i="3"/>
  <c r="U53" i="2"/>
  <c r="T53" i="2"/>
  <c r="U49" i="2"/>
  <c r="U58" i="2"/>
  <c r="R59" i="2"/>
  <c r="U62" i="2"/>
  <c r="R67" i="2"/>
  <c r="R72" i="2"/>
  <c r="U16" i="3"/>
  <c r="T16" i="3"/>
  <c r="U72" i="3"/>
  <c r="R16" i="3"/>
  <c r="R30" i="3"/>
  <c r="R40" i="3"/>
  <c r="R53" i="3"/>
  <c r="S59" i="3"/>
  <c r="R66" i="3"/>
  <c r="S67" i="3"/>
  <c r="U69" i="3"/>
  <c r="U90" i="3"/>
  <c r="T90" i="3"/>
  <c r="T14" i="4"/>
  <c r="T23" i="4"/>
  <c r="Q30" i="4"/>
  <c r="U30" i="4" s="1"/>
  <c r="U32" i="4"/>
  <c r="T32" i="4"/>
  <c r="T38" i="4"/>
  <c r="U26" i="5"/>
  <c r="T26" i="5"/>
  <c r="Q30" i="5"/>
  <c r="U45" i="5"/>
  <c r="T45" i="5"/>
  <c r="U49" i="5"/>
  <c r="T49" i="5"/>
  <c r="E59" i="5"/>
  <c r="P59" i="5"/>
  <c r="U71" i="7"/>
  <c r="T71" i="7"/>
  <c r="U70" i="2"/>
  <c r="T70" i="2"/>
  <c r="Q70" i="2"/>
  <c r="T33" i="3"/>
  <c r="Q33" i="3"/>
  <c r="U33" i="3" s="1"/>
  <c r="P59" i="3"/>
  <c r="P67" i="3"/>
  <c r="T67" i="3" s="1"/>
  <c r="U70" i="3"/>
  <c r="T70" i="3"/>
  <c r="P70" i="3"/>
  <c r="T72" i="4"/>
  <c r="U16" i="4"/>
  <c r="T67" i="4"/>
  <c r="T16" i="4"/>
  <c r="U9" i="4"/>
  <c r="T9" i="4"/>
  <c r="P16" i="4"/>
  <c r="U18" i="4"/>
  <c r="T18" i="4"/>
  <c r="U27" i="4"/>
  <c r="T27" i="4"/>
  <c r="T30" i="4"/>
  <c r="P33" i="4"/>
  <c r="T33" i="4" s="1"/>
  <c r="P40" i="4"/>
  <c r="U42" i="4"/>
  <c r="T42" i="4"/>
  <c r="U46" i="4"/>
  <c r="T46" i="4"/>
  <c r="U50" i="4"/>
  <c r="T50" i="4"/>
  <c r="P66" i="4"/>
  <c r="Q67" i="4"/>
  <c r="U67" i="4" s="1"/>
  <c r="U12" i="5"/>
  <c r="T12" i="5"/>
  <c r="Q53" i="5"/>
  <c r="U62" i="5"/>
  <c r="T62" i="5"/>
  <c r="Q66" i="5"/>
  <c r="U71" i="5"/>
  <c r="T71" i="5"/>
  <c r="R72" i="5"/>
  <c r="P72" i="5"/>
  <c r="U70" i="7"/>
  <c r="T70" i="7"/>
  <c r="T55" i="2"/>
  <c r="T63" i="2"/>
  <c r="T89" i="2"/>
  <c r="T93" i="2"/>
  <c r="T12" i="3"/>
  <c r="T21" i="3"/>
  <c r="T26" i="3"/>
  <c r="U40" i="3"/>
  <c r="T40" i="3"/>
  <c r="T36" i="3"/>
  <c r="T45" i="3"/>
  <c r="T49" i="3"/>
  <c r="T58" i="3"/>
  <c r="U66" i="3"/>
  <c r="T66" i="3"/>
  <c r="T62" i="3"/>
  <c r="P71" i="3"/>
  <c r="T91" i="3"/>
  <c r="U13" i="4"/>
  <c r="T13" i="4"/>
  <c r="U22" i="4"/>
  <c r="T22" i="4"/>
  <c r="P24" i="4"/>
  <c r="Q33" i="4"/>
  <c r="U33" i="4" s="1"/>
  <c r="U37" i="4"/>
  <c r="T37" i="4"/>
  <c r="U53" i="4"/>
  <c r="T53" i="4"/>
  <c r="U43" i="4"/>
  <c r="Q70" i="4"/>
  <c r="P71" i="4"/>
  <c r="Q72" i="4"/>
  <c r="U72" i="4" s="1"/>
  <c r="U21" i="5"/>
  <c r="T21" i="5"/>
  <c r="U33" i="5"/>
  <c r="U36" i="5"/>
  <c r="T36" i="5"/>
  <c r="U30" i="6"/>
  <c r="U33" i="7"/>
  <c r="T33" i="7"/>
  <c r="U66" i="2"/>
  <c r="T66" i="2"/>
  <c r="U53" i="3"/>
  <c r="T53" i="3"/>
  <c r="U71" i="3"/>
  <c r="T71" i="3"/>
  <c r="Q71" i="3"/>
  <c r="P72" i="3"/>
  <c r="T72" i="3" s="1"/>
  <c r="U86" i="3"/>
  <c r="T86" i="3"/>
  <c r="U24" i="4"/>
  <c r="T24" i="4"/>
  <c r="Q24" i="4"/>
  <c r="U55" i="4"/>
  <c r="T55" i="4"/>
  <c r="U59" i="4"/>
  <c r="T59" i="4"/>
  <c r="U63" i="4"/>
  <c r="T63" i="4"/>
  <c r="U70" i="4"/>
  <c r="T70" i="4"/>
  <c r="U89" i="4"/>
  <c r="T89" i="4"/>
  <c r="U93" i="4"/>
  <c r="T93" i="4"/>
  <c r="U30" i="5"/>
  <c r="T30" i="5"/>
  <c r="U58" i="5"/>
  <c r="T58" i="5"/>
  <c r="P67" i="5"/>
  <c r="U24" i="6"/>
  <c r="T24" i="6"/>
  <c r="U70" i="6"/>
  <c r="T70" i="6"/>
  <c r="U71" i="6"/>
  <c r="T71" i="6"/>
  <c r="U24" i="7"/>
  <c r="T24" i="7"/>
  <c r="Q53" i="4"/>
  <c r="Q66" i="4"/>
  <c r="P70" i="4"/>
  <c r="U71" i="4"/>
  <c r="T71" i="4"/>
  <c r="Q71" i="4"/>
  <c r="U16" i="5"/>
  <c r="T16" i="5"/>
  <c r="U72" i="5"/>
  <c r="U67" i="5"/>
  <c r="T72" i="5"/>
  <c r="T67" i="5"/>
  <c r="U24" i="5"/>
  <c r="T24" i="5"/>
  <c r="Q24" i="5"/>
  <c r="P33" i="5"/>
  <c r="T33" i="5" s="1"/>
  <c r="U70" i="5"/>
  <c r="T70" i="5"/>
  <c r="Q70" i="5"/>
  <c r="U33" i="6"/>
  <c r="T33" i="6"/>
  <c r="Q33" i="6"/>
  <c r="P59" i="6"/>
  <c r="P67" i="6"/>
  <c r="T67" i="6" s="1"/>
  <c r="P72" i="6"/>
  <c r="P16" i="7"/>
  <c r="P30" i="7"/>
  <c r="T30" i="7" s="1"/>
  <c r="U40" i="7"/>
  <c r="T40" i="7"/>
  <c r="P40" i="7"/>
  <c r="P53" i="7"/>
  <c r="U59" i="7"/>
  <c r="T59" i="7"/>
  <c r="Q59" i="7"/>
  <c r="T66" i="7"/>
  <c r="P66" i="7"/>
  <c r="Q67" i="7"/>
  <c r="P71" i="7"/>
  <c r="Q72" i="7"/>
  <c r="U72" i="7" s="1"/>
  <c r="U72" i="8"/>
  <c r="T72" i="8"/>
  <c r="U67" i="8"/>
  <c r="T67" i="8"/>
  <c r="T16" i="8"/>
  <c r="U9" i="8"/>
  <c r="U30" i="9"/>
  <c r="T30" i="9"/>
  <c r="U71" i="9"/>
  <c r="T71" i="9"/>
  <c r="P16" i="6"/>
  <c r="T16" i="6" s="1"/>
  <c r="P30" i="6"/>
  <c r="T30" i="6" s="1"/>
  <c r="U40" i="6"/>
  <c r="P40" i="6"/>
  <c r="T40" i="6" s="1"/>
  <c r="P53" i="6"/>
  <c r="U59" i="6"/>
  <c r="T59" i="6"/>
  <c r="Q59" i="6"/>
  <c r="U66" i="6"/>
  <c r="P66" i="6"/>
  <c r="T66" i="6" s="1"/>
  <c r="Q67" i="6"/>
  <c r="U67" i="6" s="1"/>
  <c r="P71" i="6"/>
  <c r="Q72" i="6"/>
  <c r="Q16" i="7"/>
  <c r="P24" i="7"/>
  <c r="Q30" i="7"/>
  <c r="U30" i="7" s="1"/>
  <c r="Q40" i="7"/>
  <c r="U53" i="7"/>
  <c r="T53" i="7"/>
  <c r="T44" i="7"/>
  <c r="T48" i="7"/>
  <c r="T52" i="7"/>
  <c r="Q53" i="7"/>
  <c r="T57" i="7"/>
  <c r="R59" i="7"/>
  <c r="T61" i="7"/>
  <c r="T65" i="7"/>
  <c r="Q66" i="7"/>
  <c r="U66" i="7" s="1"/>
  <c r="R67" i="7"/>
  <c r="P70" i="7"/>
  <c r="R72" i="7"/>
  <c r="T87" i="7"/>
  <c r="T91" i="7"/>
  <c r="T9" i="8"/>
  <c r="U14" i="8"/>
  <c r="T14" i="8"/>
  <c r="U59" i="8"/>
  <c r="T59" i="8"/>
  <c r="U71" i="8"/>
  <c r="T71" i="8"/>
  <c r="U59" i="9"/>
  <c r="T59" i="9"/>
  <c r="U70" i="9"/>
  <c r="T70" i="9"/>
  <c r="U9" i="5"/>
  <c r="U40" i="5"/>
  <c r="T40" i="5"/>
  <c r="U66" i="5"/>
  <c r="T66" i="5"/>
  <c r="T88" i="5"/>
  <c r="T92" i="5"/>
  <c r="T11" i="6"/>
  <c r="T15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U16" i="7"/>
  <c r="T16" i="7"/>
  <c r="U67" i="7"/>
  <c r="T72" i="7"/>
  <c r="T67" i="7"/>
  <c r="T10" i="7"/>
  <c r="T14" i="7"/>
  <c r="T19" i="7"/>
  <c r="T23" i="7"/>
  <c r="T28" i="7"/>
  <c r="U35" i="7"/>
  <c r="T38" i="7"/>
  <c r="T43" i="7"/>
  <c r="U61" i="7"/>
  <c r="T86" i="7"/>
  <c r="T90" i="7"/>
  <c r="U24" i="8"/>
  <c r="T24" i="8"/>
  <c r="U33" i="8"/>
  <c r="U24" i="9"/>
  <c r="T24" i="9"/>
  <c r="U40" i="4"/>
  <c r="T40" i="4"/>
  <c r="U66" i="4"/>
  <c r="T66" i="4"/>
  <c r="T35" i="5"/>
  <c r="U53" i="5"/>
  <c r="T53" i="5"/>
  <c r="T61" i="5"/>
  <c r="U72" i="6"/>
  <c r="T72" i="6"/>
  <c r="U16" i="6"/>
  <c r="U35" i="6"/>
  <c r="U61" i="6"/>
  <c r="U43" i="7"/>
  <c r="U70" i="8"/>
  <c r="T70" i="8"/>
  <c r="Q16" i="8"/>
  <c r="U16" i="8" s="1"/>
  <c r="P24" i="8"/>
  <c r="T30" i="8"/>
  <c r="Q30" i="8"/>
  <c r="U30" i="8" s="1"/>
  <c r="Q40" i="8"/>
  <c r="U53" i="8"/>
  <c r="T53" i="8"/>
  <c r="U45" i="8"/>
  <c r="U49" i="8"/>
  <c r="Q53" i="8"/>
  <c r="U58" i="8"/>
  <c r="R59" i="8"/>
  <c r="U62" i="8"/>
  <c r="Q66" i="8"/>
  <c r="R67" i="8"/>
  <c r="P70" i="8"/>
  <c r="Q71" i="8"/>
  <c r="R72" i="8"/>
  <c r="U88" i="8"/>
  <c r="T91" i="8"/>
  <c r="U92" i="8"/>
  <c r="U16" i="9"/>
  <c r="T16" i="9"/>
  <c r="U72" i="9"/>
  <c r="U67" i="9"/>
  <c r="U11" i="9"/>
  <c r="T14" i="9"/>
  <c r="U15" i="9"/>
  <c r="R16" i="9"/>
  <c r="T19" i="9"/>
  <c r="U20" i="9"/>
  <c r="T23" i="9"/>
  <c r="Q24" i="9"/>
  <c r="T28" i="9"/>
  <c r="U29" i="9"/>
  <c r="R30" i="9"/>
  <c r="P33" i="9"/>
  <c r="T33" i="9" s="1"/>
  <c r="T38" i="9"/>
  <c r="U39" i="9"/>
  <c r="R40" i="9"/>
  <c r="T43" i="9"/>
  <c r="U44" i="9"/>
  <c r="U48" i="9"/>
  <c r="U52" i="9"/>
  <c r="R53" i="9"/>
  <c r="U57" i="9"/>
  <c r="S59" i="9"/>
  <c r="U65" i="9"/>
  <c r="R66" i="9"/>
  <c r="S67" i="9"/>
  <c r="T69" i="9"/>
  <c r="Q70" i="9"/>
  <c r="R71" i="9"/>
  <c r="S72" i="9"/>
  <c r="U87" i="9"/>
  <c r="U91" i="9"/>
  <c r="U100" i="1"/>
  <c r="T100" i="1"/>
  <c r="E95" i="1"/>
  <c r="T95" i="1" s="1"/>
  <c r="U98" i="8"/>
  <c r="T98" i="8"/>
  <c r="U110" i="4"/>
  <c r="T110" i="4"/>
  <c r="T19" i="8"/>
  <c r="T23" i="8"/>
  <c r="Q24" i="8"/>
  <c r="T28" i="8"/>
  <c r="P33" i="8"/>
  <c r="T33" i="8" s="1"/>
  <c r="T38" i="8"/>
  <c r="T43" i="8"/>
  <c r="T47" i="8"/>
  <c r="R66" i="8"/>
  <c r="S67" i="8"/>
  <c r="T69" i="8"/>
  <c r="Q70" i="8"/>
  <c r="R71" i="8"/>
  <c r="S72" i="8"/>
  <c r="T86" i="8"/>
  <c r="T90" i="8"/>
  <c r="T9" i="9"/>
  <c r="T13" i="9"/>
  <c r="S16" i="9"/>
  <c r="T18" i="9"/>
  <c r="T22" i="9"/>
  <c r="R24" i="9"/>
  <c r="T27" i="9"/>
  <c r="S30" i="9"/>
  <c r="T32" i="9"/>
  <c r="Q33" i="9"/>
  <c r="U33" i="9" s="1"/>
  <c r="T37" i="9"/>
  <c r="S40" i="9"/>
  <c r="T42" i="9"/>
  <c r="P59" i="9"/>
  <c r="T63" i="9"/>
  <c r="S66" i="9"/>
  <c r="P67" i="9"/>
  <c r="T67" i="9" s="1"/>
  <c r="P72" i="9"/>
  <c r="T72" i="9" s="1"/>
  <c r="U92" i="9"/>
  <c r="T92" i="9"/>
  <c r="T110" i="7"/>
  <c r="U110" i="7"/>
  <c r="L112" i="5"/>
  <c r="R112" i="5" s="1"/>
  <c r="R95" i="5"/>
  <c r="T109" i="4"/>
  <c r="U109" i="4"/>
  <c r="M112" i="3"/>
  <c r="S112" i="3" s="1"/>
  <c r="S95" i="3"/>
  <c r="T13" i="8"/>
  <c r="T18" i="8"/>
  <c r="T22" i="8"/>
  <c r="T27" i="8"/>
  <c r="T32" i="8"/>
  <c r="T37" i="8"/>
  <c r="T42" i="8"/>
  <c r="U43" i="8"/>
  <c r="T46" i="8"/>
  <c r="T50" i="8"/>
  <c r="T55" i="8"/>
  <c r="T63" i="8"/>
  <c r="T93" i="8"/>
  <c r="U9" i="9"/>
  <c r="T12" i="9"/>
  <c r="T21" i="9"/>
  <c r="T26" i="9"/>
  <c r="U40" i="9"/>
  <c r="T40" i="9"/>
  <c r="T36" i="9"/>
  <c r="T45" i="9"/>
  <c r="T49" i="9"/>
  <c r="T58" i="9"/>
  <c r="U66" i="9"/>
  <c r="T66" i="9"/>
  <c r="T62" i="9"/>
  <c r="U93" i="9"/>
  <c r="T93" i="9"/>
  <c r="U108" i="1"/>
  <c r="T108" i="1"/>
  <c r="U106" i="8"/>
  <c r="T106" i="8"/>
  <c r="U109" i="7"/>
  <c r="T109" i="7"/>
  <c r="U40" i="8"/>
  <c r="T40" i="8"/>
  <c r="U66" i="8"/>
  <c r="T66" i="8"/>
  <c r="T35" i="9"/>
  <c r="U53" i="9"/>
  <c r="T53" i="9"/>
  <c r="T61" i="9"/>
  <c r="E79" i="5"/>
  <c r="U103" i="9"/>
  <c r="T103" i="9"/>
  <c r="E95" i="7"/>
  <c r="E112" i="7" s="1"/>
  <c r="U107" i="5"/>
  <c r="T107" i="5"/>
  <c r="E79" i="1"/>
  <c r="E79" i="3"/>
  <c r="L112" i="1"/>
  <c r="R112" i="1" s="1"/>
  <c r="T99" i="9"/>
  <c r="T107" i="9"/>
  <c r="S95" i="7"/>
  <c r="T101" i="7"/>
  <c r="U102" i="7"/>
  <c r="T99" i="5"/>
  <c r="U110" i="5"/>
  <c r="T106" i="4"/>
  <c r="T109" i="3"/>
  <c r="S95" i="2"/>
  <c r="T104" i="2"/>
  <c r="T113" i="2"/>
  <c r="E79" i="8"/>
  <c r="E79" i="6"/>
  <c r="T102" i="1"/>
  <c r="T110" i="1"/>
  <c r="T97" i="9"/>
  <c r="T105" i="9"/>
  <c r="S95" i="8"/>
  <c r="T100" i="8"/>
  <c r="T108" i="8"/>
  <c r="T113" i="8"/>
  <c r="T97" i="7"/>
  <c r="U98" i="7"/>
  <c r="T99" i="7"/>
  <c r="T96" i="6"/>
  <c r="U103" i="6"/>
  <c r="T104" i="6"/>
  <c r="L112" i="4"/>
  <c r="R112" i="4" s="1"/>
  <c r="T97" i="3"/>
  <c r="T108" i="2"/>
  <c r="E79" i="7"/>
  <c r="E79" i="4"/>
  <c r="E79" i="2"/>
  <c r="M112" i="5"/>
  <c r="S112" i="5" s="1"/>
  <c r="T101" i="3"/>
  <c r="T96" i="2"/>
  <c r="U95" i="1"/>
  <c r="U97" i="1"/>
  <c r="U101" i="1"/>
  <c r="U105" i="1"/>
  <c r="U109" i="1"/>
  <c r="U96" i="9"/>
  <c r="U100" i="9"/>
  <c r="U104" i="9"/>
  <c r="U108" i="9"/>
  <c r="U113" i="9"/>
  <c r="U99" i="8"/>
  <c r="U103" i="8"/>
  <c r="U107" i="8"/>
  <c r="U100" i="7"/>
  <c r="U108" i="7"/>
  <c r="T98" i="5"/>
  <c r="E95" i="5"/>
  <c r="T96" i="3"/>
  <c r="E95" i="3"/>
  <c r="T99" i="1"/>
  <c r="T103" i="1"/>
  <c r="T107" i="1"/>
  <c r="E112" i="1"/>
  <c r="M112" i="1"/>
  <c r="S112" i="1" s="1"/>
  <c r="E95" i="9"/>
  <c r="T98" i="9"/>
  <c r="T102" i="9"/>
  <c r="T106" i="9"/>
  <c r="T110" i="9"/>
  <c r="L112" i="9"/>
  <c r="R112" i="9" s="1"/>
  <c r="T97" i="8"/>
  <c r="T101" i="8"/>
  <c r="T105" i="8"/>
  <c r="T109" i="8"/>
  <c r="T96" i="7"/>
  <c r="T104" i="7"/>
  <c r="U113" i="7"/>
  <c r="T99" i="6"/>
  <c r="E95" i="6"/>
  <c r="U102" i="5"/>
  <c r="E95" i="4"/>
  <c r="S95" i="4"/>
  <c r="M112" i="4"/>
  <c r="S112" i="4" s="1"/>
  <c r="U100" i="3"/>
  <c r="U108" i="3"/>
  <c r="U107" i="2"/>
  <c r="M112" i="9"/>
  <c r="S112" i="9" s="1"/>
  <c r="E95" i="8"/>
  <c r="L112" i="8"/>
  <c r="R112" i="8" s="1"/>
  <c r="U96" i="7"/>
  <c r="R95" i="3"/>
  <c r="L112" i="3"/>
  <c r="R112" i="3" s="1"/>
  <c r="T99" i="2"/>
  <c r="E95" i="2"/>
  <c r="U98" i="5"/>
  <c r="U106" i="5"/>
  <c r="U97" i="4"/>
  <c r="U105" i="4"/>
  <c r="U96" i="3"/>
  <c r="U104" i="3"/>
  <c r="U103" i="2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T98" i="6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T98" i="2"/>
  <c r="T102" i="2"/>
  <c r="T106" i="2"/>
  <c r="T110" i="2"/>
  <c r="T95" i="7" l="1"/>
  <c r="U95" i="7"/>
  <c r="U59" i="5"/>
  <c r="T59" i="5"/>
  <c r="T95" i="4"/>
  <c r="E112" i="4"/>
  <c r="U95" i="4"/>
  <c r="E112" i="9"/>
  <c r="U95" i="9"/>
  <c r="T95" i="9"/>
  <c r="U95" i="5"/>
  <c r="T95" i="5"/>
  <c r="E112" i="5"/>
  <c r="E112" i="8"/>
  <c r="U95" i="8"/>
  <c r="T95" i="8"/>
  <c r="E112" i="6"/>
  <c r="U95" i="6"/>
  <c r="T95" i="6"/>
  <c r="U112" i="1"/>
  <c r="T112" i="1"/>
  <c r="E112" i="3"/>
  <c r="U95" i="3"/>
  <c r="T95" i="3"/>
  <c r="E112" i="2"/>
  <c r="U95" i="2"/>
  <c r="T95" i="2"/>
  <c r="U112" i="7"/>
  <c r="T112" i="7"/>
  <c r="U112" i="6" l="1"/>
  <c r="T112" i="6"/>
  <c r="U112" i="9"/>
  <c r="T112" i="9"/>
  <c r="U112" i="3"/>
  <c r="T112" i="3"/>
  <c r="U112" i="8"/>
  <c r="T112" i="8"/>
  <c r="U112" i="4"/>
  <c r="T112" i="4"/>
  <c r="U112" i="2"/>
  <c r="T112" i="2"/>
  <c r="T112" i="5"/>
  <c r="U112" i="5"/>
</calcChain>
</file>

<file path=xl/sharedStrings.xml><?xml version="1.0" encoding="utf-8"?>
<sst xmlns="http://schemas.openxmlformats.org/spreadsheetml/2006/main" count="1782" uniqueCount="133">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</sst>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341312000</v>
      </c>
      <c r="C9" s="92">
        <v>0</v>
      </c>
      <c r="D9" s="92"/>
      <c r="E9" s="92">
        <f>$B9       +$C9       +$D9</f>
        <v>341312000</v>
      </c>
      <c r="F9" s="93">
        <v>341312000</v>
      </c>
      <c r="G9" s="94">
        <v>113879000</v>
      </c>
      <c r="H9" s="93">
        <v>1478000</v>
      </c>
      <c r="I9" s="94">
        <v>6645</v>
      </c>
      <c r="J9" s="93"/>
      <c r="K9" s="94">
        <v>11459098</v>
      </c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11465743</v>
      </c>
      <c r="R9" s="48">
        <f>IF(($H9       =0),0,((($J9       -$H9       )/$H9       )*100))</f>
        <v>-100</v>
      </c>
      <c r="S9" s="49">
        <f>IF(($I9       =0),0,((($K9       -$I9       )/$I9       )*100))</f>
        <v>172346.92249811889</v>
      </c>
      <c r="T9" s="48">
        <f>IF(($E9       =0),0,(($P9       /$E9       )*100))</f>
        <v>0.43303487717982375</v>
      </c>
      <c r="U9" s="50">
        <f>IF(($E9       =0),0,(($Q9       /$E9       )*100))</f>
        <v>3.3593143516782296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10200000</v>
      </c>
      <c r="C10" s="92">
        <v>0</v>
      </c>
      <c r="D10" s="92"/>
      <c r="E10" s="92">
        <f t="shared" ref="E10:E16" si="0">$B10      +$C10      +$D10</f>
        <v>10200000</v>
      </c>
      <c r="F10" s="93">
        <v>10200000</v>
      </c>
      <c r="G10" s="94">
        <v>10200000</v>
      </c>
      <c r="H10" s="93">
        <v>1492000</v>
      </c>
      <c r="I10" s="94">
        <v>696992</v>
      </c>
      <c r="J10" s="93">
        <v>3355000</v>
      </c>
      <c r="K10" s="94">
        <v>1915600</v>
      </c>
      <c r="L10" s="93"/>
      <c r="M10" s="94"/>
      <c r="N10" s="93"/>
      <c r="O10" s="94"/>
      <c r="P10" s="93">
        <f t="shared" ref="P10:P16" si="1">$H10      +$J10      +$L10      +$N10</f>
        <v>4847000</v>
      </c>
      <c r="Q10" s="94">
        <f t="shared" ref="Q10:Q16" si="2">$I10      +$K10      +$M10      +$O10</f>
        <v>2612592</v>
      </c>
      <c r="R10" s="48">
        <f t="shared" ref="R10:R16" si="3">IF(($H10      =0),0,((($J10      -$H10      )/$H10      )*100))</f>
        <v>124.86595174262736</v>
      </c>
      <c r="S10" s="49">
        <f t="shared" ref="S10:S16" si="4">IF(($I10      =0),0,((($K10      -$I10      )/$I10      )*100))</f>
        <v>174.83816170056471</v>
      </c>
      <c r="T10" s="48">
        <f t="shared" ref="T10:T15" si="5">IF(($E10      =0),0,(($P10      /$E10      )*100))</f>
        <v>47.519607843137258</v>
      </c>
      <c r="U10" s="50">
        <f t="shared" ref="U10:U15" si="6">IF(($E10      =0),0,(($Q10      /$E10      )*100))</f>
        <v>25.613647058823531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74000000</v>
      </c>
      <c r="C11" s="92">
        <v>0</v>
      </c>
      <c r="D11" s="92"/>
      <c r="E11" s="92">
        <f t="shared" si="0"/>
        <v>74000000</v>
      </c>
      <c r="F11" s="93">
        <v>74000000</v>
      </c>
      <c r="G11" s="94">
        <v>42000000</v>
      </c>
      <c r="H11" s="93">
        <v>11514000</v>
      </c>
      <c r="I11" s="94">
        <v>3218613</v>
      </c>
      <c r="J11" s="93"/>
      <c r="K11" s="94">
        <v>5673120</v>
      </c>
      <c r="L11" s="93"/>
      <c r="M11" s="94"/>
      <c r="N11" s="93"/>
      <c r="O11" s="94"/>
      <c r="P11" s="93">
        <f t="shared" si="1"/>
        <v>11514000</v>
      </c>
      <c r="Q11" s="94">
        <f t="shared" si="2"/>
        <v>8891733</v>
      </c>
      <c r="R11" s="48">
        <f t="shared" si="3"/>
        <v>-100</v>
      </c>
      <c r="S11" s="49">
        <f t="shared" si="4"/>
        <v>76.259774008245159</v>
      </c>
      <c r="T11" s="48">
        <f t="shared" si="5"/>
        <v>15.559459459459459</v>
      </c>
      <c r="U11" s="50">
        <f t="shared" si="6"/>
        <v>12.015855405405405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285013000</v>
      </c>
      <c r="C13" s="92">
        <v>0</v>
      </c>
      <c r="D13" s="92"/>
      <c r="E13" s="92">
        <f t="shared" si="0"/>
        <v>285013000</v>
      </c>
      <c r="F13" s="93">
        <v>285013000</v>
      </c>
      <c r="G13" s="94">
        <v>128867000</v>
      </c>
      <c r="H13" s="93">
        <v>8752000</v>
      </c>
      <c r="I13" s="94">
        <v>1161042</v>
      </c>
      <c r="J13" s="93">
        <v>33126000</v>
      </c>
      <c r="K13" s="94">
        <v>26337513</v>
      </c>
      <c r="L13" s="93"/>
      <c r="M13" s="94"/>
      <c r="N13" s="93"/>
      <c r="O13" s="94"/>
      <c r="P13" s="93">
        <f t="shared" si="1"/>
        <v>41878000</v>
      </c>
      <c r="Q13" s="94">
        <f t="shared" si="2"/>
        <v>27498555</v>
      </c>
      <c r="R13" s="48">
        <f t="shared" si="3"/>
        <v>278.4963436928702</v>
      </c>
      <c r="S13" s="49">
        <f t="shared" si="4"/>
        <v>2168.4375759016471</v>
      </c>
      <c r="T13" s="48">
        <f t="shared" si="5"/>
        <v>14.693364864058832</v>
      </c>
      <c r="U13" s="50">
        <f t="shared" si="6"/>
        <v>9.6481756972488988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27100000</v>
      </c>
      <c r="C14" s="92">
        <v>24000000</v>
      </c>
      <c r="D14" s="92"/>
      <c r="E14" s="92">
        <f t="shared" si="0"/>
        <v>51100000</v>
      </c>
      <c r="F14" s="93">
        <v>27100000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737625000</v>
      </c>
      <c r="C16" s="95">
        <f>SUM(C9:C15)</f>
        <v>24000000</v>
      </c>
      <c r="D16" s="95"/>
      <c r="E16" s="95">
        <f t="shared" si="0"/>
        <v>761625000</v>
      </c>
      <c r="F16" s="96">
        <f t="shared" ref="F16:O16" si="7">SUM(F9:F15)</f>
        <v>737625000</v>
      </c>
      <c r="G16" s="97">
        <f t="shared" si="7"/>
        <v>294946000</v>
      </c>
      <c r="H16" s="96">
        <f t="shared" si="7"/>
        <v>23236000</v>
      </c>
      <c r="I16" s="97">
        <f t="shared" si="7"/>
        <v>5083292</v>
      </c>
      <c r="J16" s="96">
        <f t="shared" si="7"/>
        <v>36481000</v>
      </c>
      <c r="K16" s="97">
        <f t="shared" si="7"/>
        <v>45385331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59717000</v>
      </c>
      <c r="Q16" s="97">
        <f t="shared" si="2"/>
        <v>50468623</v>
      </c>
      <c r="R16" s="52">
        <f t="shared" si="3"/>
        <v>57.002065760027541</v>
      </c>
      <c r="S16" s="53">
        <f t="shared" si="4"/>
        <v>792.83344336701487</v>
      </c>
      <c r="T16" s="52">
        <f>IF((SUM($E9:$E13)+$E15)=0,0,(P16/(SUM($E9:$E13)+$E15)*100))</f>
        <v>8.4046303789451464</v>
      </c>
      <c r="U16" s="54">
        <f>IF((SUM($E9:$E13)+$E15)=0,0,(Q16/(SUM($E9:$E13)+$E15)*100))</f>
        <v>7.1030045388972933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5938961000</v>
      </c>
      <c r="C28" s="92">
        <v>0</v>
      </c>
      <c r="D28" s="92"/>
      <c r="E28" s="92">
        <f>$B28      +$C28      +$D28</f>
        <v>5938961000</v>
      </c>
      <c r="F28" s="93">
        <v>5938961000</v>
      </c>
      <c r="G28" s="94">
        <v>2446548000</v>
      </c>
      <c r="H28" s="93">
        <v>480203000</v>
      </c>
      <c r="I28" s="94">
        <v>112013603</v>
      </c>
      <c r="J28" s="93">
        <v>982052000</v>
      </c>
      <c r="K28" s="94">
        <v>551337151</v>
      </c>
      <c r="L28" s="93"/>
      <c r="M28" s="94"/>
      <c r="N28" s="93"/>
      <c r="O28" s="94"/>
      <c r="P28" s="93">
        <f>$H28      +$J28      +$L28      +$N28</f>
        <v>1462255000</v>
      </c>
      <c r="Q28" s="94">
        <f>$I28      +$K28      +$M28      +$O28</f>
        <v>663350754</v>
      </c>
      <c r="R28" s="48">
        <f>IF(($H28      =0),0,((($J28      -$H28      )/$H28      )*100))</f>
        <v>104.50767696161832</v>
      </c>
      <c r="S28" s="49">
        <f>IF(($I28      =0),0,((($K28      -$I28      )/$I28      )*100))</f>
        <v>392.20553239413249</v>
      </c>
      <c r="T28" s="48">
        <f>IF(($E28      =0),0,(($P28      /$E28      )*100))</f>
        <v>24.621394213566987</v>
      </c>
      <c r="U28" s="50">
        <f>IF(($E28      =0),0,(($Q28      /$E28      )*100))</f>
        <v>11.169474829014705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5938961000</v>
      </c>
      <c r="C30" s="95">
        <f>SUM(C26:C29)</f>
        <v>0</v>
      </c>
      <c r="D30" s="95"/>
      <c r="E30" s="95">
        <f>$B30      +$C30      +$D30</f>
        <v>5938961000</v>
      </c>
      <c r="F30" s="96">
        <f t="shared" ref="F30:O30" si="16">SUM(F26:F29)</f>
        <v>5938961000</v>
      </c>
      <c r="G30" s="97">
        <f t="shared" si="16"/>
        <v>2446548000</v>
      </c>
      <c r="H30" s="96">
        <f t="shared" si="16"/>
        <v>480203000</v>
      </c>
      <c r="I30" s="97">
        <f t="shared" si="16"/>
        <v>112013603</v>
      </c>
      <c r="J30" s="96">
        <f t="shared" si="16"/>
        <v>982052000</v>
      </c>
      <c r="K30" s="97">
        <f t="shared" si="16"/>
        <v>551337151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1462255000</v>
      </c>
      <c r="Q30" s="97">
        <f>$I30      +$K30      +$M30      +$O30</f>
        <v>663350754</v>
      </c>
      <c r="R30" s="52">
        <f>IF(($H30      =0),0,((($J30      -$H30      )/$H30      )*100))</f>
        <v>104.50767696161832</v>
      </c>
      <c r="S30" s="53">
        <f>IF(($I30      =0),0,((($K30      -$I30      )/$I30      )*100))</f>
        <v>392.20553239413249</v>
      </c>
      <c r="T30" s="52">
        <f>IF($E30   =0,0,($P30   /$E30   )*100)</f>
        <v>24.621394213566987</v>
      </c>
      <c r="U30" s="54">
        <f>IF($E30   =0,0,($Q30   /$E30   )*100)</f>
        <v>11.169474829014705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195424000</v>
      </c>
      <c r="C32" s="92">
        <v>0</v>
      </c>
      <c r="D32" s="92"/>
      <c r="E32" s="92">
        <f>$B32      +$C32      +$D32</f>
        <v>195424000</v>
      </c>
      <c r="F32" s="93">
        <v>195424000</v>
      </c>
      <c r="G32" s="94">
        <v>136796000</v>
      </c>
      <c r="H32" s="93">
        <v>90128000</v>
      </c>
      <c r="I32" s="94">
        <v>17993500</v>
      </c>
      <c r="J32" s="93">
        <v>52916000</v>
      </c>
      <c r="K32" s="94">
        <v>39742849</v>
      </c>
      <c r="L32" s="93"/>
      <c r="M32" s="94"/>
      <c r="N32" s="93"/>
      <c r="O32" s="94"/>
      <c r="P32" s="93">
        <f>$H32      +$J32      +$L32      +$N32</f>
        <v>143044000</v>
      </c>
      <c r="Q32" s="94">
        <f>$I32      +$K32      +$M32      +$O32</f>
        <v>57736349</v>
      </c>
      <c r="R32" s="48">
        <f>IF(($H32      =0),0,((($J32      -$H32      )/$H32      )*100))</f>
        <v>-41.287946032309605</v>
      </c>
      <c r="S32" s="49">
        <f>IF(($I32      =0),0,((($K32      -$I32      )/$I32      )*100))</f>
        <v>120.87336538194349</v>
      </c>
      <c r="T32" s="48">
        <f>IF(($E32      =0),0,(($P32      /$E32      )*100))</f>
        <v>73.19674144424431</v>
      </c>
      <c r="U32" s="50">
        <f>IF(($E32      =0),0,(($Q32      /$E32      )*100))</f>
        <v>29.544144526772552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195424000</v>
      </c>
      <c r="C33" s="95">
        <f>C32</f>
        <v>0</v>
      </c>
      <c r="D33" s="95"/>
      <c r="E33" s="95">
        <f>$B33      +$C33      +$D33</f>
        <v>195424000</v>
      </c>
      <c r="F33" s="96">
        <f t="shared" ref="F33:O33" si="17">F32</f>
        <v>195424000</v>
      </c>
      <c r="G33" s="97">
        <f t="shared" si="17"/>
        <v>136796000</v>
      </c>
      <c r="H33" s="96">
        <f t="shared" si="17"/>
        <v>90128000</v>
      </c>
      <c r="I33" s="97">
        <f t="shared" si="17"/>
        <v>17993500</v>
      </c>
      <c r="J33" s="96">
        <f t="shared" si="17"/>
        <v>52916000</v>
      </c>
      <c r="K33" s="97">
        <f t="shared" si="17"/>
        <v>39742849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143044000</v>
      </c>
      <c r="Q33" s="97">
        <f>$I33      +$K33      +$M33      +$O33</f>
        <v>57736349</v>
      </c>
      <c r="R33" s="52">
        <f>IF(($H33      =0),0,((($J33      -$H33      )/$H33      )*100))</f>
        <v>-41.287946032309605</v>
      </c>
      <c r="S33" s="53">
        <f>IF(($I33      =0),0,((($K33      -$I33      )/$I33      )*100))</f>
        <v>120.87336538194349</v>
      </c>
      <c r="T33" s="52">
        <f>IF($E33   =0,0,($P33   /$E33   )*100)</f>
        <v>73.19674144424431</v>
      </c>
      <c r="U33" s="54">
        <f>IF($E33   =0,0,($Q33   /$E33   )*100)</f>
        <v>29.544144526772552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194555000</v>
      </c>
      <c r="C36" s="92">
        <v>0</v>
      </c>
      <c r="D36" s="92"/>
      <c r="E36" s="92">
        <f t="shared" si="18"/>
        <v>194555000</v>
      </c>
      <c r="F36" s="93">
        <v>194555000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58000000</v>
      </c>
      <c r="C38" s="92">
        <v>0</v>
      </c>
      <c r="D38" s="92"/>
      <c r="E38" s="92">
        <f t="shared" si="18"/>
        <v>58000000</v>
      </c>
      <c r="F38" s="93">
        <v>58000000</v>
      </c>
      <c r="G38" s="94">
        <v>36000000</v>
      </c>
      <c r="H38" s="93">
        <v>7213000</v>
      </c>
      <c r="I38" s="94">
        <v>2467193</v>
      </c>
      <c r="J38" s="93">
        <v>13356000</v>
      </c>
      <c r="K38" s="94">
        <v>18456640</v>
      </c>
      <c r="L38" s="93"/>
      <c r="M38" s="94"/>
      <c r="N38" s="93"/>
      <c r="O38" s="94"/>
      <c r="P38" s="93">
        <f t="shared" si="19"/>
        <v>20569000</v>
      </c>
      <c r="Q38" s="94">
        <f t="shared" si="20"/>
        <v>20923833</v>
      </c>
      <c r="R38" s="48">
        <f t="shared" si="21"/>
        <v>85.165673090253719</v>
      </c>
      <c r="S38" s="49">
        <f t="shared" si="22"/>
        <v>648.08253752341227</v>
      </c>
      <c r="T38" s="48">
        <f t="shared" si="23"/>
        <v>35.463793103448275</v>
      </c>
      <c r="U38" s="50">
        <f t="shared" si="24"/>
        <v>36.075574137931035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252555000</v>
      </c>
      <c r="C40" s="95">
        <f>SUM(C35:C39)</f>
        <v>0</v>
      </c>
      <c r="D40" s="95"/>
      <c r="E40" s="95">
        <f t="shared" si="18"/>
        <v>252555000</v>
      </c>
      <c r="F40" s="96">
        <f t="shared" ref="F40:O40" si="25">SUM(F35:F39)</f>
        <v>252555000</v>
      </c>
      <c r="G40" s="97">
        <f t="shared" si="25"/>
        <v>36000000</v>
      </c>
      <c r="H40" s="96">
        <f t="shared" si="25"/>
        <v>7213000</v>
      </c>
      <c r="I40" s="97">
        <f t="shared" si="25"/>
        <v>2467193</v>
      </c>
      <c r="J40" s="96">
        <f t="shared" si="25"/>
        <v>13356000</v>
      </c>
      <c r="K40" s="97">
        <f t="shared" si="25"/>
        <v>18456640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20569000</v>
      </c>
      <c r="Q40" s="97">
        <f t="shared" si="20"/>
        <v>20923833</v>
      </c>
      <c r="R40" s="52">
        <f t="shared" si="21"/>
        <v>85.165673090253719</v>
      </c>
      <c r="S40" s="53">
        <f t="shared" si="22"/>
        <v>648.08253752341227</v>
      </c>
      <c r="T40" s="52">
        <f>IF((+$E35+$E38) =0,0,(P40   /(+$E35+$E38) )*100)</f>
        <v>35.463793103448275</v>
      </c>
      <c r="U40" s="54">
        <f>IF((+$E35+$E38) =0,0,(Q40   /(+$E35+$E38) )*100)</f>
        <v>36.075574137931035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3945447000</v>
      </c>
      <c r="C65" s="92">
        <v>0</v>
      </c>
      <c r="D65" s="92"/>
      <c r="E65" s="92">
        <f t="shared" si="35"/>
        <v>3945447000</v>
      </c>
      <c r="F65" s="93">
        <v>3945447000</v>
      </c>
      <c r="G65" s="94">
        <v>962072000</v>
      </c>
      <c r="H65" s="93">
        <v>259681000</v>
      </c>
      <c r="I65" s="94">
        <v>192536275</v>
      </c>
      <c r="J65" s="93"/>
      <c r="K65" s="94">
        <v>818396758</v>
      </c>
      <c r="L65" s="93"/>
      <c r="M65" s="94"/>
      <c r="N65" s="93"/>
      <c r="O65" s="94"/>
      <c r="P65" s="93">
        <f t="shared" si="36"/>
        <v>259681000</v>
      </c>
      <c r="Q65" s="94">
        <f t="shared" si="37"/>
        <v>1010933033</v>
      </c>
      <c r="R65" s="48">
        <f t="shared" si="38"/>
        <v>-100</v>
      </c>
      <c r="S65" s="49">
        <f t="shared" si="39"/>
        <v>325.0610738158303</v>
      </c>
      <c r="T65" s="48">
        <f t="shared" si="40"/>
        <v>6.5817890849883414</v>
      </c>
      <c r="U65" s="50">
        <f t="shared" si="41"/>
        <v>25.622775644939601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3945447000</v>
      </c>
      <c r="C66" s="95">
        <f>SUM(C61:C65)</f>
        <v>0</v>
      </c>
      <c r="D66" s="95"/>
      <c r="E66" s="95">
        <f t="shared" si="35"/>
        <v>3945447000</v>
      </c>
      <c r="F66" s="96">
        <f t="shared" ref="F66:O66" si="42">SUM(F61:F65)</f>
        <v>3945447000</v>
      </c>
      <c r="G66" s="97">
        <f t="shared" si="42"/>
        <v>962072000</v>
      </c>
      <c r="H66" s="96">
        <f t="shared" si="42"/>
        <v>259681000</v>
      </c>
      <c r="I66" s="97">
        <f t="shared" si="42"/>
        <v>192536275</v>
      </c>
      <c r="J66" s="96">
        <f t="shared" si="42"/>
        <v>0</v>
      </c>
      <c r="K66" s="97">
        <f t="shared" si="42"/>
        <v>818396758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259681000</v>
      </c>
      <c r="Q66" s="97">
        <f t="shared" si="37"/>
        <v>1010933033</v>
      </c>
      <c r="R66" s="52">
        <f t="shared" si="38"/>
        <v>-100</v>
      </c>
      <c r="S66" s="53">
        <f t="shared" si="39"/>
        <v>325.0610738158303</v>
      </c>
      <c r="T66" s="52">
        <f>IF((+$E61+$E63+$E64++$E65) =0,0,(P66   /(+$E61+$E63+$E64+$E65) )*100)</f>
        <v>6.5817890849883414</v>
      </c>
      <c r="U66" s="54">
        <f>IF((+$E61+$E63+$E65) =0,0,(Q66  /(+$E61+$E63+$E65) )*100)</f>
        <v>25.622775644939601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11071272000</v>
      </c>
      <c r="C67" s="104">
        <f>SUM(C9:C15,C18:C23,C26:C29,C32,C35:C39,C42:C52,C55:C58,C61:C65)</f>
        <v>24000000</v>
      </c>
      <c r="D67" s="104"/>
      <c r="E67" s="104">
        <f t="shared" si="35"/>
        <v>11095272000</v>
      </c>
      <c r="F67" s="105">
        <f t="shared" ref="F67:O67" si="43">SUM(F9:F15,F18:F23,F26:F29,F32,F35:F39,F42:F52,F55:F58,F61:F65)</f>
        <v>11071272000</v>
      </c>
      <c r="G67" s="106">
        <f t="shared" si="43"/>
        <v>3876362000</v>
      </c>
      <c r="H67" s="105">
        <f t="shared" si="43"/>
        <v>860461000</v>
      </c>
      <c r="I67" s="106">
        <f t="shared" si="43"/>
        <v>330093863</v>
      </c>
      <c r="J67" s="105">
        <f t="shared" si="43"/>
        <v>1084805000</v>
      </c>
      <c r="K67" s="106">
        <f t="shared" si="43"/>
        <v>1473318729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1945266000</v>
      </c>
      <c r="Q67" s="106">
        <f t="shared" si="37"/>
        <v>1803412592</v>
      </c>
      <c r="R67" s="61">
        <f t="shared" si="38"/>
        <v>26.072535536183512</v>
      </c>
      <c r="S67" s="62">
        <f t="shared" si="39"/>
        <v>346.33326884965447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17.931434225477645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16.623831535042587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11071272000</v>
      </c>
      <c r="C72" s="104">
        <f>SUM(C9:C15,C18:C23,C26:C29,C32,C35:C39,C42:C52,C55:C58,C61:C65,C69)</f>
        <v>24000000</v>
      </c>
      <c r="D72" s="104"/>
      <c r="E72" s="104">
        <f>$B72      +$C72      +$D72</f>
        <v>11095272000</v>
      </c>
      <c r="F72" s="105">
        <f t="shared" ref="F72:O72" si="46">SUM(F9:F15,F18:F23,F26:F29,F32,F35:F39,F42:F52,F55:F58,F61:F65,F69)</f>
        <v>11071272000</v>
      </c>
      <c r="G72" s="106">
        <f t="shared" si="46"/>
        <v>3876362000</v>
      </c>
      <c r="H72" s="105">
        <f t="shared" si="46"/>
        <v>860461000</v>
      </c>
      <c r="I72" s="106">
        <f t="shared" si="46"/>
        <v>330093863</v>
      </c>
      <c r="J72" s="105">
        <f t="shared" si="46"/>
        <v>1084805000</v>
      </c>
      <c r="K72" s="106">
        <f t="shared" si="46"/>
        <v>1473318729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1945266000</v>
      </c>
      <c r="Q72" s="106">
        <f>$I72      +$K72      +$M72      +$O72</f>
        <v>1803412592</v>
      </c>
      <c r="R72" s="61">
        <f>IF(($H72      =0),0,((($J72      -$H72      )/$H72      )*100))</f>
        <v>26.072535536183512</v>
      </c>
      <c r="S72" s="62">
        <f>IF(($I72      =0),0,((($K72      -$I72      )/$I72      )*100))</f>
        <v>346.33326884965447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17.931434225477645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16.623831535042587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UEaePireOSw4rLAJ23+sd1lh5HetlMu0D2fVlloDh0lPvJC6zX3dxSFpAUwqWlvyc3VYDsew3Pr6wYi4FSDGg==" saltValue="7jjIRx8Wru6nfjnx7sQo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2980000</v>
      </c>
      <c r="H9" s="93"/>
      <c r="I9" s="94">
        <v>6645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6645</v>
      </c>
      <c r="R9" s="48">
        <f>IF(($H9       =0),0,((($J9       -$H9       )/$H9       )*100))</f>
        <v>0</v>
      </c>
      <c r="S9" s="49">
        <f>IF(($I9       =0),0,((($K9       -$I9       )/$I9       )*100))</f>
        <v>-100</v>
      </c>
      <c r="T9" s="48">
        <f>IF(($E9       =0),0,(($P9       /$E9       )*100))</f>
        <v>0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>
        <v>120000</v>
      </c>
      <c r="K10" s="94">
        <v>136595</v>
      </c>
      <c r="L10" s="93"/>
      <c r="M10" s="94"/>
      <c r="N10" s="93"/>
      <c r="O10" s="94"/>
      <c r="P10" s="93">
        <f t="shared" ref="P10:P16" si="1">$H10      +$J10      +$L10      +$N10</f>
        <v>281000</v>
      </c>
      <c r="Q10" s="94">
        <f t="shared" ref="Q10:Q16" si="2">$I10      +$K10      +$M10      +$O10</f>
        <v>247094</v>
      </c>
      <c r="R10" s="48">
        <f t="shared" ref="R10:R16" si="3">IF(($H10      =0),0,((($J10      -$H10      )/$H10      )*100))</f>
        <v>-25.465838509316768</v>
      </c>
      <c r="S10" s="49">
        <f t="shared" ref="S10:S16" si="4">IF(($I10      =0),0,((($K10      -$I10      )/$I10      )*100))</f>
        <v>23.616503316772096</v>
      </c>
      <c r="T10" s="48">
        <f t="shared" ref="T10:T15" si="5">IF(($E10      =0),0,(($P10      /$E10      )*100))</f>
        <v>28.1</v>
      </c>
      <c r="U10" s="50">
        <f t="shared" ref="U10:U15" si="6">IF(($E10      =0),0,(($Q10      /$E10      )*100))</f>
        <v>24.709400000000002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2416000</v>
      </c>
      <c r="I11" s="94">
        <v>1208851</v>
      </c>
      <c r="J11" s="93"/>
      <c r="K11" s="94">
        <v>2027247</v>
      </c>
      <c r="L11" s="93"/>
      <c r="M11" s="94"/>
      <c r="N11" s="93"/>
      <c r="O11" s="94"/>
      <c r="P11" s="93">
        <f t="shared" si="1"/>
        <v>2416000</v>
      </c>
      <c r="Q11" s="94">
        <f t="shared" si="2"/>
        <v>3236098</v>
      </c>
      <c r="R11" s="48">
        <f t="shared" si="3"/>
        <v>-100</v>
      </c>
      <c r="S11" s="49">
        <f t="shared" si="4"/>
        <v>67.700320386879781</v>
      </c>
      <c r="T11" s="48">
        <f t="shared" si="5"/>
        <v>23.009523809523809</v>
      </c>
      <c r="U11" s="50">
        <f t="shared" si="6"/>
        <v>30.819980952380956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9000000</v>
      </c>
      <c r="C13" s="92">
        <v>0</v>
      </c>
      <c r="D13" s="92"/>
      <c r="E13" s="92">
        <f t="shared" si="0"/>
        <v>9000000</v>
      </c>
      <c r="F13" s="93">
        <v>9000000</v>
      </c>
      <c r="G13" s="94">
        <v>3000000</v>
      </c>
      <c r="H13" s="93"/>
      <c r="I13" s="94"/>
      <c r="J13" s="93">
        <v>2711000</v>
      </c>
      <c r="K13" s="94">
        <v>23937</v>
      </c>
      <c r="L13" s="93"/>
      <c r="M13" s="94"/>
      <c r="N13" s="93"/>
      <c r="O13" s="94"/>
      <c r="P13" s="93">
        <f t="shared" si="1"/>
        <v>2711000</v>
      </c>
      <c r="Q13" s="94">
        <f t="shared" si="2"/>
        <v>23937</v>
      </c>
      <c r="R13" s="48">
        <f t="shared" si="3"/>
        <v>0</v>
      </c>
      <c r="S13" s="49">
        <f t="shared" si="4"/>
        <v>0</v>
      </c>
      <c r="T13" s="48">
        <f t="shared" si="5"/>
        <v>30.122222222222224</v>
      </c>
      <c r="U13" s="50">
        <f t="shared" si="6"/>
        <v>0.26596666666666663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32441000</v>
      </c>
      <c r="C16" s="95">
        <f>SUM(C9:C15)</f>
        <v>0</v>
      </c>
      <c r="D16" s="95"/>
      <c r="E16" s="95">
        <f t="shared" si="0"/>
        <v>32441000</v>
      </c>
      <c r="F16" s="96">
        <f t="shared" ref="F16:O16" si="7">SUM(F9:F15)</f>
        <v>32441000</v>
      </c>
      <c r="G16" s="97">
        <f t="shared" si="7"/>
        <v>12480000</v>
      </c>
      <c r="H16" s="96">
        <f t="shared" si="7"/>
        <v>2577000</v>
      </c>
      <c r="I16" s="97">
        <f t="shared" si="7"/>
        <v>1325995</v>
      </c>
      <c r="J16" s="96">
        <f t="shared" si="7"/>
        <v>2831000</v>
      </c>
      <c r="K16" s="97">
        <f t="shared" si="7"/>
        <v>2187779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5408000</v>
      </c>
      <c r="Q16" s="97">
        <f t="shared" si="2"/>
        <v>3513774</v>
      </c>
      <c r="R16" s="52">
        <f t="shared" si="3"/>
        <v>9.856422196352348</v>
      </c>
      <c r="S16" s="53">
        <f t="shared" si="4"/>
        <v>64.991496951345979</v>
      </c>
      <c r="T16" s="52">
        <f>IF((SUM($E9:$E13)+$E15)=0,0,(P16/(SUM($E9:$E13)+$E15)*100))</f>
        <v>18.36894127237526</v>
      </c>
      <c r="U16" s="54">
        <f>IF((SUM($E9:$E13)+$E15)=0,0,(Q16/(SUM($E9:$E13)+$E15)*100))</f>
        <v>11.934968241567882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5110000</v>
      </c>
      <c r="H32" s="93">
        <v>2583000</v>
      </c>
      <c r="I32" s="94">
        <v>70330</v>
      </c>
      <c r="J32" s="93">
        <v>4709000</v>
      </c>
      <c r="K32" s="94">
        <v>7232939</v>
      </c>
      <c r="L32" s="93"/>
      <c r="M32" s="94"/>
      <c r="N32" s="93"/>
      <c r="O32" s="94"/>
      <c r="P32" s="93">
        <f>$H32      +$J32      +$L32      +$N32</f>
        <v>7292000</v>
      </c>
      <c r="Q32" s="94">
        <f>$I32      +$K32      +$M32      +$O32</f>
        <v>7303269</v>
      </c>
      <c r="R32" s="48">
        <f>IF(($H32      =0),0,((($J32      -$H32      )/$H32      )*100))</f>
        <v>82.307394502516445</v>
      </c>
      <c r="S32" s="49">
        <f>IF(($I32      =0),0,((($K32      -$I32      )/$I32      )*100))</f>
        <v>10184.286933030002</v>
      </c>
      <c r="T32" s="48">
        <f>IF(($E32      =0),0,(($P32      /$E32      )*100))</f>
        <v>99.890410958904113</v>
      </c>
      <c r="U32" s="50">
        <f>IF(($E32      =0),0,(($Q32      /$E32      )*100))</f>
        <v>100.04478082191781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5110000</v>
      </c>
      <c r="H33" s="96">
        <f t="shared" si="17"/>
        <v>2583000</v>
      </c>
      <c r="I33" s="97">
        <f t="shared" si="17"/>
        <v>70330</v>
      </c>
      <c r="J33" s="96">
        <f t="shared" si="17"/>
        <v>4709000</v>
      </c>
      <c r="K33" s="97">
        <f t="shared" si="17"/>
        <v>7232939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7292000</v>
      </c>
      <c r="Q33" s="97">
        <f>$I33      +$K33      +$M33      +$O33</f>
        <v>7303269</v>
      </c>
      <c r="R33" s="52">
        <f>IF(($H33      =0),0,((($J33      -$H33      )/$H33      )*100))</f>
        <v>82.307394502516445</v>
      </c>
      <c r="S33" s="53">
        <f>IF(($I33      =0),0,((($K33      -$I33      )/$I33      )*100))</f>
        <v>10184.286933030002</v>
      </c>
      <c r="T33" s="52">
        <f>IF($E33   =0,0,($P33   /$E33   )*100)</f>
        <v>99.890410958904113</v>
      </c>
      <c r="U33" s="54">
        <f>IF($E33   =0,0,($Q33   /$E33   )*100)</f>
        <v>100.04478082191781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6000000</v>
      </c>
      <c r="H38" s="93">
        <v>4939000</v>
      </c>
      <c r="I38" s="94"/>
      <c r="J38" s="93">
        <v>1438000</v>
      </c>
      <c r="K38" s="94">
        <v>6593344</v>
      </c>
      <c r="L38" s="93"/>
      <c r="M38" s="94"/>
      <c r="N38" s="93"/>
      <c r="O38" s="94"/>
      <c r="P38" s="93">
        <f t="shared" si="19"/>
        <v>6377000</v>
      </c>
      <c r="Q38" s="94">
        <f t="shared" si="20"/>
        <v>6593344</v>
      </c>
      <c r="R38" s="48">
        <f t="shared" si="21"/>
        <v>-70.884794492812304</v>
      </c>
      <c r="S38" s="49">
        <f t="shared" si="22"/>
        <v>0</v>
      </c>
      <c r="T38" s="48">
        <f t="shared" si="23"/>
        <v>70.855555555555554</v>
      </c>
      <c r="U38" s="50">
        <f t="shared" si="24"/>
        <v>73.259377777777786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6000000</v>
      </c>
      <c r="H40" s="96">
        <f t="shared" si="25"/>
        <v>4939000</v>
      </c>
      <c r="I40" s="97">
        <f t="shared" si="25"/>
        <v>0</v>
      </c>
      <c r="J40" s="96">
        <f t="shared" si="25"/>
        <v>1438000</v>
      </c>
      <c r="K40" s="97">
        <f t="shared" si="25"/>
        <v>6593344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6377000</v>
      </c>
      <c r="Q40" s="97">
        <f t="shared" si="20"/>
        <v>6593344</v>
      </c>
      <c r="R40" s="52">
        <f t="shared" si="21"/>
        <v>-70.884794492812304</v>
      </c>
      <c r="S40" s="53">
        <f t="shared" si="22"/>
        <v>0</v>
      </c>
      <c r="T40" s="52">
        <f>IF((+$E35+$E38) =0,0,(P40   /(+$E35+$E38) )*100)</f>
        <v>70.855555555555554</v>
      </c>
      <c r="U40" s="54">
        <f>IF((+$E35+$E38) =0,0,(Q40   /(+$E35+$E38) )*100)</f>
        <v>73.259377777777786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266258000</v>
      </c>
      <c r="C65" s="92">
        <v>0</v>
      </c>
      <c r="D65" s="92"/>
      <c r="E65" s="92">
        <f t="shared" si="35"/>
        <v>266258000</v>
      </c>
      <c r="F65" s="93">
        <v>266258000</v>
      </c>
      <c r="G65" s="94">
        <v>66565000</v>
      </c>
      <c r="H65" s="93">
        <v>11017000</v>
      </c>
      <c r="I65" s="94">
        <v>578411</v>
      </c>
      <c r="J65" s="93"/>
      <c r="K65" s="94">
        <v>22625984</v>
      </c>
      <c r="L65" s="93"/>
      <c r="M65" s="94"/>
      <c r="N65" s="93"/>
      <c r="O65" s="94"/>
      <c r="P65" s="93">
        <f t="shared" si="36"/>
        <v>11017000</v>
      </c>
      <c r="Q65" s="94">
        <f t="shared" si="37"/>
        <v>23204395</v>
      </c>
      <c r="R65" s="48">
        <f t="shared" si="38"/>
        <v>-100</v>
      </c>
      <c r="S65" s="49">
        <f t="shared" si="39"/>
        <v>3811.7485663308612</v>
      </c>
      <c r="T65" s="48">
        <f t="shared" si="40"/>
        <v>4.1377160498463894</v>
      </c>
      <c r="U65" s="50">
        <f t="shared" si="41"/>
        <v>8.7150038684283668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266258000</v>
      </c>
      <c r="C66" s="95">
        <f>SUM(C61:C65)</f>
        <v>0</v>
      </c>
      <c r="D66" s="95"/>
      <c r="E66" s="95">
        <f t="shared" si="35"/>
        <v>266258000</v>
      </c>
      <c r="F66" s="96">
        <f t="shared" ref="F66:O66" si="42">SUM(F61:F65)</f>
        <v>266258000</v>
      </c>
      <c r="G66" s="97">
        <f t="shared" si="42"/>
        <v>66565000</v>
      </c>
      <c r="H66" s="96">
        <f t="shared" si="42"/>
        <v>11017000</v>
      </c>
      <c r="I66" s="97">
        <f t="shared" si="42"/>
        <v>578411</v>
      </c>
      <c r="J66" s="96">
        <f t="shared" si="42"/>
        <v>0</v>
      </c>
      <c r="K66" s="97">
        <f t="shared" si="42"/>
        <v>22625984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11017000</v>
      </c>
      <c r="Q66" s="97">
        <f t="shared" si="37"/>
        <v>23204395</v>
      </c>
      <c r="R66" s="52">
        <f t="shared" si="38"/>
        <v>-100</v>
      </c>
      <c r="S66" s="53">
        <f t="shared" si="39"/>
        <v>3811.7485663308612</v>
      </c>
      <c r="T66" s="52">
        <f>IF((+$E61+$E63+$E64++$E65) =0,0,(P66   /(+$E61+$E63+$E64+$E65) )*100)</f>
        <v>4.1377160498463894</v>
      </c>
      <c r="U66" s="54">
        <f>IF((+$E61+$E63+$E65) =0,0,(Q66  /(+$E61+$E63+$E65) )*100)</f>
        <v>8.7150038684283668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348449000</v>
      </c>
      <c r="C67" s="104">
        <f>SUM(C9:C15,C18:C23,C26:C29,C32,C35:C39,C42:C52,C55:C58,C61:C65)</f>
        <v>0</v>
      </c>
      <c r="D67" s="104"/>
      <c r="E67" s="104">
        <f t="shared" si="35"/>
        <v>348449000</v>
      </c>
      <c r="F67" s="105">
        <f t="shared" ref="F67:O67" si="43">SUM(F9:F15,F18:F23,F26:F29,F32,F35:F39,F42:F52,F55:F58,F61:F65)</f>
        <v>348449000</v>
      </c>
      <c r="G67" s="106">
        <f t="shared" si="43"/>
        <v>90155000</v>
      </c>
      <c r="H67" s="105">
        <f t="shared" si="43"/>
        <v>21116000</v>
      </c>
      <c r="I67" s="106">
        <f t="shared" si="43"/>
        <v>1974736</v>
      </c>
      <c r="J67" s="105">
        <f t="shared" si="43"/>
        <v>8978000</v>
      </c>
      <c r="K67" s="106">
        <f t="shared" si="43"/>
        <v>38640046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30094000</v>
      </c>
      <c r="Q67" s="106">
        <f t="shared" si="37"/>
        <v>40614782</v>
      </c>
      <c r="R67" s="61">
        <f t="shared" si="38"/>
        <v>-57.482477741996583</v>
      </c>
      <c r="S67" s="62">
        <f t="shared" si="39"/>
        <v>1856.7195817567513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9.6455437357171014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13.017600056410435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348449000</v>
      </c>
      <c r="C72" s="104">
        <f>SUM(C9:C15,C18:C23,C26:C29,C32,C35:C39,C42:C52,C55:C58,C61:C65,C69)</f>
        <v>0</v>
      </c>
      <c r="D72" s="104"/>
      <c r="E72" s="104">
        <f>$B72      +$C72      +$D72</f>
        <v>348449000</v>
      </c>
      <c r="F72" s="105">
        <f t="shared" ref="F72:O72" si="46">SUM(F9:F15,F18:F23,F26:F29,F32,F35:F39,F42:F52,F55:F58,F61:F65,F69)</f>
        <v>348449000</v>
      </c>
      <c r="G72" s="106">
        <f t="shared" si="46"/>
        <v>90155000</v>
      </c>
      <c r="H72" s="105">
        <f t="shared" si="46"/>
        <v>21116000</v>
      </c>
      <c r="I72" s="106">
        <f t="shared" si="46"/>
        <v>1974736</v>
      </c>
      <c r="J72" s="105">
        <f t="shared" si="46"/>
        <v>8978000</v>
      </c>
      <c r="K72" s="106">
        <f t="shared" si="46"/>
        <v>38640046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30094000</v>
      </c>
      <c r="Q72" s="106">
        <f>$I72      +$K72      +$M72      +$O72</f>
        <v>40614782</v>
      </c>
      <c r="R72" s="61">
        <f>IF(($H72      =0),0,((($J72      -$H72      )/$H72      )*100))</f>
        <v>-57.482477741996583</v>
      </c>
      <c r="S72" s="62">
        <f>IF(($I72      =0),0,((($K72      -$I72      )/$I72      )*100))</f>
        <v>1856.7195817567513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9.6455437357171014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13.017600056410435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Ol6MA8+uhk9tkkAJ1Bl4hSu23JNCUJfd6ux4VXlXbtmW6YjOvgZqQ0G9erCwLNr1a5BZFlBCMs3mNXMp9sTpQ==" saltValue="/G+rto+kZ6baLQ2OqU0b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=0),0,((($J9       -$H9       )/$H9       )*100))</f>
        <v>-100</v>
      </c>
      <c r="S9" s="49">
        <f>IF(($I9       =0),0,((($K9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/>
      <c r="M10" s="94"/>
      <c r="N10" s="93"/>
      <c r="O10" s="94"/>
      <c r="P10" s="93">
        <f t="shared" ref="P10:P16" si="1">$H10      +$J10      +$L10      +$N10</f>
        <v>796000</v>
      </c>
      <c r="Q10" s="94">
        <f t="shared" ref="Q10:Q16" si="2">$I10      +$K10      +$M10      +$O10</f>
        <v>796408</v>
      </c>
      <c r="R10" s="48">
        <f t="shared" ref="R10:R16" si="3">IF(($H10      =0),0,((($J10      -$H10      )/$H10      )*100))</f>
        <v>34.80825958702065</v>
      </c>
      <c r="S10" s="49">
        <f t="shared" ref="S10:S16" si="4">IF(($I10      =0),0,((($K10      -$I10      )/$I10      )*100))</f>
        <v>34.829555674155152</v>
      </c>
      <c r="T10" s="48">
        <f t="shared" ref="T10:T15" si="5">IF(($E10      =0),0,(($P10      /$E10      )*100))</f>
        <v>79.600000000000009</v>
      </c>
      <c r="U10" s="50">
        <f t="shared" ref="U10:U15" si="6">IF(($E10      =0),0,(($Q10      /$E10      )*100))</f>
        <v>79.640799999999999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6500000</v>
      </c>
      <c r="H11" s="93">
        <v>2009000</v>
      </c>
      <c r="I11" s="94">
        <v>2009762</v>
      </c>
      <c r="J11" s="93"/>
      <c r="K11" s="94">
        <v>3645873</v>
      </c>
      <c r="L11" s="93"/>
      <c r="M11" s="94"/>
      <c r="N11" s="93"/>
      <c r="O11" s="94"/>
      <c r="P11" s="93">
        <f t="shared" si="1"/>
        <v>2009000</v>
      </c>
      <c r="Q11" s="94">
        <f t="shared" si="2"/>
        <v>5655635</v>
      </c>
      <c r="R11" s="48">
        <f t="shared" si="3"/>
        <v>-100</v>
      </c>
      <c r="S11" s="49">
        <f t="shared" si="4"/>
        <v>81.408196592432333</v>
      </c>
      <c r="T11" s="48">
        <f t="shared" si="5"/>
        <v>16.741666666666667</v>
      </c>
      <c r="U11" s="50">
        <f t="shared" si="6"/>
        <v>47.130291666666665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50000000</v>
      </c>
      <c r="C13" s="92">
        <v>0</v>
      </c>
      <c r="D13" s="92"/>
      <c r="E13" s="92">
        <f t="shared" si="0"/>
        <v>50000000</v>
      </c>
      <c r="F13" s="93">
        <v>50000000</v>
      </c>
      <c r="G13" s="94">
        <v>0</v>
      </c>
      <c r="H13" s="93"/>
      <c r="I13" s="94">
        <v>47801</v>
      </c>
      <c r="J13" s="93">
        <v>2888000</v>
      </c>
      <c r="K13" s="94">
        <v>12505636</v>
      </c>
      <c r="L13" s="93"/>
      <c r="M13" s="94"/>
      <c r="N13" s="93"/>
      <c r="O13" s="94"/>
      <c r="P13" s="93">
        <f t="shared" si="1"/>
        <v>2888000</v>
      </c>
      <c r="Q13" s="94">
        <f t="shared" si="2"/>
        <v>12553437</v>
      </c>
      <c r="R13" s="48">
        <f t="shared" si="3"/>
        <v>0</v>
      </c>
      <c r="S13" s="49">
        <f t="shared" si="4"/>
        <v>26061.87109056296</v>
      </c>
      <c r="T13" s="48">
        <f t="shared" si="5"/>
        <v>5.7759999999999998</v>
      </c>
      <c r="U13" s="50">
        <f t="shared" si="6"/>
        <v>25.106874000000001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138890000</v>
      </c>
      <c r="C16" s="95">
        <f>SUM(C9:C15)</f>
        <v>0</v>
      </c>
      <c r="D16" s="95"/>
      <c r="E16" s="95">
        <f t="shared" si="0"/>
        <v>138890000</v>
      </c>
      <c r="F16" s="96">
        <f t="shared" ref="F16:O16" si="7">SUM(F9:F15)</f>
        <v>138890000</v>
      </c>
      <c r="G16" s="97">
        <f t="shared" si="7"/>
        <v>31130000</v>
      </c>
      <c r="H16" s="96">
        <f t="shared" si="7"/>
        <v>3826000</v>
      </c>
      <c r="I16" s="97">
        <f t="shared" si="7"/>
        <v>2396706</v>
      </c>
      <c r="J16" s="96">
        <f t="shared" si="7"/>
        <v>3345000</v>
      </c>
      <c r="K16" s="97">
        <f t="shared" si="7"/>
        <v>16608774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7171000</v>
      </c>
      <c r="Q16" s="97">
        <f t="shared" si="2"/>
        <v>19005480</v>
      </c>
      <c r="R16" s="52">
        <f t="shared" si="3"/>
        <v>-12.571876633559853</v>
      </c>
      <c r="S16" s="53">
        <f t="shared" si="4"/>
        <v>592.98336967487876</v>
      </c>
      <c r="T16" s="52">
        <f>IF((SUM($E9:$E13)+$E15)=0,0,(P16/(SUM($E9:$E13)+$E15)*100))</f>
        <v>5.3558891627455374</v>
      </c>
      <c r="U16" s="54">
        <f>IF((SUM($E9:$E13)+$E15)=0,0,(Q16/(SUM($E9:$E13)+$E15)*100))</f>
        <v>14.19484651579655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0</v>
      </c>
      <c r="D28" s="92"/>
      <c r="E28" s="92">
        <f>$B28      +$C28      +$D28</f>
        <v>2288640000</v>
      </c>
      <c r="F28" s="93">
        <v>2288640000</v>
      </c>
      <c r="G28" s="94">
        <v>773562000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/>
      <c r="M28" s="94"/>
      <c r="N28" s="93"/>
      <c r="O28" s="94"/>
      <c r="P28" s="93">
        <f>$H28      +$J28      +$L28      +$N28</f>
        <v>342697000</v>
      </c>
      <c r="Q28" s="94">
        <f>$I28      +$K28      +$M28      +$O28</f>
        <v>326239753</v>
      </c>
      <c r="R28" s="48">
        <f>IF(($H28      =0),0,((($J28      -$H28      )/$H28      )*100))</f>
        <v>256.63100107929483</v>
      </c>
      <c r="S28" s="49">
        <f>IF(($I28      =0),0,((($K28      -$I28      )/$I28      )*100))</f>
        <v>294.39155665142937</v>
      </c>
      <c r="T28" s="48">
        <f>IF(($E28      =0),0,(($P28      /$E28      )*100))</f>
        <v>14.973827251118568</v>
      </c>
      <c r="U28" s="50">
        <f>IF(($E28      =0),0,(($Q28      /$E28      )*100))</f>
        <v>14.254743122553132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2288640000</v>
      </c>
      <c r="C30" s="95">
        <f>SUM(C26:C29)</f>
        <v>0</v>
      </c>
      <c r="D30" s="95"/>
      <c r="E30" s="95">
        <f>$B30      +$C30      +$D30</f>
        <v>2288640000</v>
      </c>
      <c r="F30" s="96">
        <f t="shared" ref="F30:O30" si="16">SUM(F26:F29)</f>
        <v>2288640000</v>
      </c>
      <c r="G30" s="97">
        <f t="shared" si="16"/>
        <v>773562000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342697000</v>
      </c>
      <c r="Q30" s="97">
        <f>$I30      +$K30      +$M30      +$O30</f>
        <v>326239753</v>
      </c>
      <c r="R30" s="52">
        <f>IF(($H30      =0),0,((($J30      -$H30      )/$H30      )*100))</f>
        <v>256.63100107929483</v>
      </c>
      <c r="S30" s="53">
        <f>IF(($I30      =0),0,((($K30      -$I30      )/$I30      )*100))</f>
        <v>294.39155665142937</v>
      </c>
      <c r="T30" s="52">
        <f>IF($E30   =0,0,($P30   /$E30   )*100)</f>
        <v>14.973827251118568</v>
      </c>
      <c r="U30" s="54">
        <f>IF($E30   =0,0,($Q30   /$E30   )*100)</f>
        <v>14.254743122553132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34840000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/>
      <c r="M32" s="94"/>
      <c r="N32" s="93"/>
      <c r="O32" s="94"/>
      <c r="P32" s="93">
        <f>$H32      +$J32      +$L32      +$N32</f>
        <v>22673000</v>
      </c>
      <c r="Q32" s="94">
        <f>$I32      +$K32      +$M32      +$O32</f>
        <v>22361563</v>
      </c>
      <c r="R32" s="48">
        <f>IF(($H32      =0),0,((($J32      -$H32      )/$H32      )*100))</f>
        <v>143.79075056861259</v>
      </c>
      <c r="S32" s="49">
        <f>IF(($I32      =0),0,((($K32      -$I32      )/$I32      )*100))</f>
        <v>144.06628690722337</v>
      </c>
      <c r="T32" s="48">
        <f>IF(($E32      =0),0,(($P32      /$E32      )*100))</f>
        <v>45.553724985935865</v>
      </c>
      <c r="U32" s="50">
        <f>IF(($E32      =0),0,(($Q32      /$E32      )*100))</f>
        <v>44.927997669372338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34840000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22673000</v>
      </c>
      <c r="Q33" s="97">
        <f>$I33      +$K33      +$M33      +$O33</f>
        <v>22361563</v>
      </c>
      <c r="R33" s="52">
        <f>IF(($H33      =0),0,((($J33      -$H33      )/$H33      )*100))</f>
        <v>143.79075056861259</v>
      </c>
      <c r="S33" s="53">
        <f>IF(($I33      =0),0,((($K33      -$I33      )/$I33      )*100))</f>
        <v>144.06628690722337</v>
      </c>
      <c r="T33" s="52">
        <f>IF($E33   =0,0,($P33   /$E33   )*100)</f>
        <v>45.553724985935865</v>
      </c>
      <c r="U33" s="54">
        <f>IF($E33   =0,0,($Q33   /$E33   )*100)</f>
        <v>44.927997669372338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8000000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/>
      <c r="M38" s="94"/>
      <c r="N38" s="93"/>
      <c r="O38" s="94"/>
      <c r="P38" s="93">
        <f t="shared" si="19"/>
        <v>5192000</v>
      </c>
      <c r="Q38" s="94">
        <f t="shared" si="20"/>
        <v>5192414</v>
      </c>
      <c r="R38" s="48">
        <f t="shared" si="21"/>
        <v>28.320140721196129</v>
      </c>
      <c r="S38" s="49">
        <f t="shared" si="22"/>
        <v>28.381029875856306</v>
      </c>
      <c r="T38" s="48">
        <f t="shared" si="23"/>
        <v>51.92</v>
      </c>
      <c r="U38" s="50">
        <f t="shared" si="24"/>
        <v>51.924139999999994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8000000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5192000</v>
      </c>
      <c r="Q40" s="97">
        <f t="shared" si="20"/>
        <v>5192414</v>
      </c>
      <c r="R40" s="52">
        <f t="shared" si="21"/>
        <v>28.320140721196129</v>
      </c>
      <c r="S40" s="53">
        <f t="shared" si="22"/>
        <v>28.381029875856306</v>
      </c>
      <c r="T40" s="52">
        <f>IF((+$E35+$E38) =0,0,(P40   /(+$E35+$E38) )*100)</f>
        <v>51.92</v>
      </c>
      <c r="U40" s="54">
        <f>IF((+$E35+$E38) =0,0,(Q40   /(+$E35+$E38) )*100)</f>
        <v>51.924139999999994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>
        <v>119505873</v>
      </c>
      <c r="L65" s="93"/>
      <c r="M65" s="94"/>
      <c r="N65" s="93"/>
      <c r="O65" s="94"/>
      <c r="P65" s="93">
        <f t="shared" si="36"/>
        <v>65743000</v>
      </c>
      <c r="Q65" s="94">
        <f t="shared" si="37"/>
        <v>185544159</v>
      </c>
      <c r="R65" s="48">
        <f t="shared" si="38"/>
        <v>-100</v>
      </c>
      <c r="S65" s="49">
        <f t="shared" si="39"/>
        <v>80.964528667506613</v>
      </c>
      <c r="T65" s="48">
        <f t="shared" si="40"/>
        <v>12.688269579650289</v>
      </c>
      <c r="U65" s="50">
        <f t="shared" si="41"/>
        <v>35.809657428494226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119505873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185544159</v>
      </c>
      <c r="R66" s="52">
        <f t="shared" si="38"/>
        <v>-100</v>
      </c>
      <c r="S66" s="53">
        <f t="shared" si="39"/>
        <v>80.964528667506613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35.809657428494226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0</v>
      </c>
      <c r="D67" s="104"/>
      <c r="E67" s="104">
        <f t="shared" si="35"/>
        <v>3090480000</v>
      </c>
      <c r="F67" s="105">
        <f t="shared" ref="F67:O67" si="43">SUM(F9:F15,F18:F23,F26:F29,F32,F35:F39,F42:F52,F55:F58,F61:F65)</f>
        <v>3090480000</v>
      </c>
      <c r="G67" s="106">
        <f t="shared" si="43"/>
        <v>954392000</v>
      </c>
      <c r="H67" s="105">
        <f t="shared" si="43"/>
        <v>153487000</v>
      </c>
      <c r="I67" s="106">
        <f t="shared" si="43"/>
        <v>143195901</v>
      </c>
      <c r="J67" s="105">
        <f t="shared" si="43"/>
        <v>289989000</v>
      </c>
      <c r="K67" s="106">
        <f t="shared" si="43"/>
        <v>415147468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443476000</v>
      </c>
      <c r="Q67" s="106">
        <f t="shared" si="37"/>
        <v>558343369</v>
      </c>
      <c r="R67" s="61">
        <f t="shared" si="38"/>
        <v>88.933916227432945</v>
      </c>
      <c r="S67" s="62">
        <f t="shared" si="39"/>
        <v>189.91574835651198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14.780355694261047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18.608703950951227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0</v>
      </c>
      <c r="D72" s="104"/>
      <c r="E72" s="104">
        <f>$B72      +$C72      +$D72</f>
        <v>3090480000</v>
      </c>
      <c r="F72" s="105">
        <f t="shared" ref="F72:O72" si="46">SUM(F9:F15,F18:F23,F26:F29,F32,F35:F39,F42:F52,F55:F58,F61:F65,F69)</f>
        <v>3090480000</v>
      </c>
      <c r="G72" s="106">
        <f t="shared" si="46"/>
        <v>954392000</v>
      </c>
      <c r="H72" s="105">
        <f t="shared" si="46"/>
        <v>153487000</v>
      </c>
      <c r="I72" s="106">
        <f t="shared" si="46"/>
        <v>143195901</v>
      </c>
      <c r="J72" s="105">
        <f t="shared" si="46"/>
        <v>289989000</v>
      </c>
      <c r="K72" s="106">
        <f t="shared" si="46"/>
        <v>415147468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443476000</v>
      </c>
      <c r="Q72" s="106">
        <f>$I72      +$K72      +$M72      +$O72</f>
        <v>558343369</v>
      </c>
      <c r="R72" s="61">
        <f>IF(($H72      =0),0,((($J72      -$H72      )/$H72      )*100))</f>
        <v>88.933916227432945</v>
      </c>
      <c r="S72" s="62">
        <f>IF(($I72      =0),0,((($K72      -$I72      )/$I72      )*100))</f>
        <v>189.91574835651198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14.780355694261047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18.608703950951227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5CHPhUdghFGKIhEiZ1UgrP3ES+ItHOE/kGOkxlNBhS4gT/vYwCUKJ3tyyuNt8csJxl889p34GPYUO2Arn/bhQ==" saltValue="9zRDoEcesnQPYSvlrZhc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19198000</v>
      </c>
      <c r="H9" s="93"/>
      <c r="I9" s="94"/>
      <c r="J9" s="93"/>
      <c r="K9" s="94">
        <v>11459098</v>
      </c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11459098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19.895994443962152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/>
      <c r="M10" s="94"/>
      <c r="N10" s="93"/>
      <c r="O10" s="94"/>
      <c r="P10" s="93">
        <f t="shared" ref="P10:P16" si="1">$H10      +$J10      +$L10      +$N10</f>
        <v>455000</v>
      </c>
      <c r="Q10" s="94">
        <f t="shared" ref="Q10:Q16" si="2">$I10      +$K10      +$M10      +$O10</f>
        <v>455725</v>
      </c>
      <c r="R10" s="48">
        <f t="shared" ref="R10:R16" si="3">IF(($H10      =0),0,((($J10      -$H10      )/$H10      )*100))</f>
        <v>-15.789473684210526</v>
      </c>
      <c r="S10" s="49">
        <f t="shared" ref="S10:S16" si="4">IF(($I10      =0),0,((($K10      -$I10      )/$I10      )*100))</f>
        <v>-15.757024459268242</v>
      </c>
      <c r="T10" s="48">
        <f t="shared" ref="T10:T15" si="5">IF(($E10      =0),0,(($P10      /$E10      )*100))</f>
        <v>45.5</v>
      </c>
      <c r="U10" s="50">
        <f t="shared" ref="U10:U15" si="6">IF(($E10      =0),0,(($Q10      /$E10      )*100))</f>
        <v>45.572499999999998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54000000</v>
      </c>
      <c r="C13" s="92">
        <v>0</v>
      </c>
      <c r="D13" s="92"/>
      <c r="E13" s="92">
        <f t="shared" si="0"/>
        <v>54000000</v>
      </c>
      <c r="F13" s="93">
        <v>54000000</v>
      </c>
      <c r="G13" s="94">
        <v>33463000</v>
      </c>
      <c r="H13" s="93"/>
      <c r="I13" s="94"/>
      <c r="J13" s="93">
        <v>9345000</v>
      </c>
      <c r="K13" s="94">
        <v>7882248</v>
      </c>
      <c r="L13" s="93"/>
      <c r="M13" s="94"/>
      <c r="N13" s="93"/>
      <c r="O13" s="94"/>
      <c r="P13" s="93">
        <f t="shared" si="1"/>
        <v>9345000</v>
      </c>
      <c r="Q13" s="94">
        <f t="shared" si="2"/>
        <v>7882248</v>
      </c>
      <c r="R13" s="48">
        <f t="shared" si="3"/>
        <v>0</v>
      </c>
      <c r="S13" s="49">
        <f t="shared" si="4"/>
        <v>0</v>
      </c>
      <c r="T13" s="48">
        <f t="shared" si="5"/>
        <v>17.305555555555554</v>
      </c>
      <c r="U13" s="50">
        <f t="shared" si="6"/>
        <v>14.596755555555555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117595000</v>
      </c>
      <c r="C16" s="95">
        <f>SUM(C9:C15)</f>
        <v>10000000</v>
      </c>
      <c r="D16" s="95"/>
      <c r="E16" s="95">
        <f t="shared" si="0"/>
        <v>127595000</v>
      </c>
      <c r="F16" s="96">
        <f t="shared" ref="F16:O16" si="7">SUM(F9:F15)</f>
        <v>117595000</v>
      </c>
      <c r="G16" s="97">
        <f t="shared" si="7"/>
        <v>53661000</v>
      </c>
      <c r="H16" s="96">
        <f t="shared" si="7"/>
        <v>247000</v>
      </c>
      <c r="I16" s="97">
        <f t="shared" si="7"/>
        <v>247350</v>
      </c>
      <c r="J16" s="96">
        <f t="shared" si="7"/>
        <v>9553000</v>
      </c>
      <c r="K16" s="97">
        <f t="shared" si="7"/>
        <v>19549721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9800000</v>
      </c>
      <c r="Q16" s="97">
        <f t="shared" si="2"/>
        <v>19797071</v>
      </c>
      <c r="R16" s="52">
        <f t="shared" si="3"/>
        <v>3767.6113360323889</v>
      </c>
      <c r="S16" s="53">
        <f t="shared" si="4"/>
        <v>7803.6672730948058</v>
      </c>
      <c r="T16" s="52">
        <f>IF((SUM($E9:$E13)+$E15)=0,0,(P16/(SUM($E9:$E13)+$E15)*100))</f>
        <v>8.7037612682623564</v>
      </c>
      <c r="U16" s="54">
        <f>IF((SUM($E9:$E13)+$E15)=0,0,(Q16/(SUM($E9:$E13)+$E15)*100))</f>
        <v>17.582548958657135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339427000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/>
      <c r="M28" s="94"/>
      <c r="N28" s="93"/>
      <c r="O28" s="94"/>
      <c r="P28" s="93">
        <f>$H28      +$J28      +$L28      +$N28</f>
        <v>152031000</v>
      </c>
      <c r="Q28" s="94">
        <f>$I28      +$K28      +$M28      +$O28</f>
        <v>151315279</v>
      </c>
      <c r="R28" s="48">
        <f>IF(($H28      =0),0,((($J28      -$H28      )/$H28      )*100))</f>
        <v>303.08074123097288</v>
      </c>
      <c r="S28" s="49">
        <f>IF(($I28      =0),0,((($K28      -$I28      )/$I28      )*100))</f>
        <v>395.27598051389907</v>
      </c>
      <c r="T28" s="48">
        <f>IF(($E28      =0),0,(($P28      /$E28      )*100))</f>
        <v>24.186843449167871</v>
      </c>
      <c r="U28" s="50">
        <f>IF(($E28      =0),0,(($Q28      /$E28      )*100))</f>
        <v>24.072978304688906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339427000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152031000</v>
      </c>
      <c r="Q30" s="97">
        <f>$I30      +$K30      +$M30      +$O30</f>
        <v>151315279</v>
      </c>
      <c r="R30" s="52">
        <f>IF(($H30      =0),0,((($J30      -$H30      )/$H30      )*100))</f>
        <v>303.08074123097288</v>
      </c>
      <c r="S30" s="53">
        <f>IF(($I30      =0),0,((($K30      -$I30      )/$I30      )*100))</f>
        <v>395.27598051389907</v>
      </c>
      <c r="T30" s="52">
        <f>IF($E30   =0,0,($P30   /$E30   )*100)</f>
        <v>24.186843449167871</v>
      </c>
      <c r="U30" s="54">
        <f>IF($E30   =0,0,($Q30   /$E30   )*100)</f>
        <v>24.072978304688906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14469000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/>
      <c r="M32" s="94"/>
      <c r="N32" s="93"/>
      <c r="O32" s="94"/>
      <c r="P32" s="93">
        <f>$H32      +$J32      +$L32      +$N32</f>
        <v>16799000</v>
      </c>
      <c r="Q32" s="94">
        <f>$I32      +$K32      +$M32      +$O32</f>
        <v>16798946</v>
      </c>
      <c r="R32" s="48">
        <f>IF(($H32      =0),0,((($J32      -$H32      )/$H32      )*100))</f>
        <v>52.010201020102009</v>
      </c>
      <c r="S32" s="49">
        <f>IF(($I32      =0),0,((($K32      -$I32      )/$I32      )*100))</f>
        <v>52.010600710954513</v>
      </c>
      <c r="T32" s="48">
        <f>IF(($E32      =0),0,(($P32      /$E32      )*100))</f>
        <v>81.276307513667817</v>
      </c>
      <c r="U32" s="50">
        <f>IF(($E32      =0),0,(($Q32      /$E32      )*100))</f>
        <v>81.27604625284242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14469000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16799000</v>
      </c>
      <c r="Q33" s="97">
        <f>$I33      +$K33      +$M33      +$O33</f>
        <v>16798946</v>
      </c>
      <c r="R33" s="52">
        <f>IF(($H33      =0),0,((($J33      -$H33      )/$H33      )*100))</f>
        <v>52.010201020102009</v>
      </c>
      <c r="S33" s="53">
        <f>IF(($I33      =0),0,((($K33      -$I33      )/$I33      )*100))</f>
        <v>52.010600710954513</v>
      </c>
      <c r="T33" s="52">
        <f>IF($E33   =0,0,($P33   /$E33   )*100)</f>
        <v>81.276307513667817</v>
      </c>
      <c r="U33" s="54">
        <f>IF($E33   =0,0,($Q33   /$E33   )*100)</f>
        <v>81.27604625284242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7000000</v>
      </c>
      <c r="H38" s="93"/>
      <c r="I38" s="94"/>
      <c r="J38" s="93">
        <v>9000000</v>
      </c>
      <c r="K38" s="94">
        <v>8944457</v>
      </c>
      <c r="L38" s="93"/>
      <c r="M38" s="94"/>
      <c r="N38" s="93"/>
      <c r="O38" s="94"/>
      <c r="P38" s="93">
        <f t="shared" si="19"/>
        <v>9000000</v>
      </c>
      <c r="Q38" s="94">
        <f t="shared" si="20"/>
        <v>8944457</v>
      </c>
      <c r="R38" s="48">
        <f t="shared" si="21"/>
        <v>0</v>
      </c>
      <c r="S38" s="49">
        <f t="shared" si="22"/>
        <v>0</v>
      </c>
      <c r="T38" s="48">
        <f t="shared" si="23"/>
        <v>90</v>
      </c>
      <c r="U38" s="50">
        <f t="shared" si="24"/>
        <v>89.444569999999999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9000000</v>
      </c>
      <c r="Q40" s="97">
        <f t="shared" si="20"/>
        <v>8944457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90</v>
      </c>
      <c r="U40" s="54">
        <f>IF((+$E35+$E38) =0,0,(Q40   /(+$E35+$E38) )*100)</f>
        <v>89.444569999999999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0</v>
      </c>
      <c r="D65" s="92"/>
      <c r="E65" s="92">
        <f t="shared" si="35"/>
        <v>688066000</v>
      </c>
      <c r="F65" s="93">
        <v>688066000</v>
      </c>
      <c r="G65" s="94">
        <v>137613000</v>
      </c>
      <c r="H65" s="93">
        <v>18184000</v>
      </c>
      <c r="I65" s="94">
        <v>18184062</v>
      </c>
      <c r="J65" s="93"/>
      <c r="K65" s="94">
        <v>172875265</v>
      </c>
      <c r="L65" s="93"/>
      <c r="M65" s="94"/>
      <c r="N65" s="93"/>
      <c r="O65" s="94"/>
      <c r="P65" s="93">
        <f t="shared" si="36"/>
        <v>18184000</v>
      </c>
      <c r="Q65" s="94">
        <f t="shared" si="37"/>
        <v>191059327</v>
      </c>
      <c r="R65" s="48">
        <f t="shared" si="38"/>
        <v>-100</v>
      </c>
      <c r="S65" s="49">
        <f t="shared" si="39"/>
        <v>850.69663202864126</v>
      </c>
      <c r="T65" s="48">
        <f t="shared" si="40"/>
        <v>2.6427697342987448</v>
      </c>
      <c r="U65" s="50">
        <f t="shared" si="41"/>
        <v>27.767587266337824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688066000</v>
      </c>
      <c r="C66" s="95">
        <f>SUM(C61:C65)</f>
        <v>0</v>
      </c>
      <c r="D66" s="95"/>
      <c r="E66" s="95">
        <f t="shared" si="35"/>
        <v>688066000</v>
      </c>
      <c r="F66" s="96">
        <f t="shared" ref="F66:O66" si="42">SUM(F61:F65)</f>
        <v>688066000</v>
      </c>
      <c r="G66" s="97">
        <f t="shared" si="42"/>
        <v>137613000</v>
      </c>
      <c r="H66" s="96">
        <f t="shared" si="42"/>
        <v>18184000</v>
      </c>
      <c r="I66" s="97">
        <f t="shared" si="42"/>
        <v>18184062</v>
      </c>
      <c r="J66" s="96">
        <f t="shared" si="42"/>
        <v>0</v>
      </c>
      <c r="K66" s="97">
        <f t="shared" si="42"/>
        <v>172875265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18184000</v>
      </c>
      <c r="Q66" s="97">
        <f t="shared" si="37"/>
        <v>191059327</v>
      </c>
      <c r="R66" s="52">
        <f t="shared" si="38"/>
        <v>-100</v>
      </c>
      <c r="S66" s="53">
        <f t="shared" si="39"/>
        <v>850.69663202864126</v>
      </c>
      <c r="T66" s="52">
        <f>IF((+$E61+$E63+$E64++$E65) =0,0,(P66   /(+$E61+$E63+$E64+$E65) )*100)</f>
        <v>2.6427697342987448</v>
      </c>
      <c r="U66" s="54">
        <f>IF((+$E61+$E63+$E65) =0,0,(Q66  /(+$E61+$E63+$E65) )*100)</f>
        <v>27.767587266337824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10000000</v>
      </c>
      <c r="D67" s="104"/>
      <c r="E67" s="104">
        <f t="shared" si="35"/>
        <v>1510288000</v>
      </c>
      <c r="F67" s="105">
        <f t="shared" ref="F67:O67" si="43">SUM(F9:F15,F18:F23,F26:F29,F32,F35:F39,F42:F52,F55:F58,F61:F65)</f>
        <v>1500288000</v>
      </c>
      <c r="G67" s="106">
        <f t="shared" si="43"/>
        <v>552170000</v>
      </c>
      <c r="H67" s="105">
        <f t="shared" si="43"/>
        <v>55317000</v>
      </c>
      <c r="I67" s="106">
        <f t="shared" si="43"/>
        <v>50516729</v>
      </c>
      <c r="J67" s="105">
        <f t="shared" si="43"/>
        <v>150497000</v>
      </c>
      <c r="K67" s="106">
        <f t="shared" si="43"/>
        <v>337398351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205814000</v>
      </c>
      <c r="Q67" s="106">
        <f t="shared" si="37"/>
        <v>387915080</v>
      </c>
      <c r="R67" s="61">
        <f t="shared" si="38"/>
        <v>172.06283782562321</v>
      </c>
      <c r="S67" s="62">
        <f t="shared" si="39"/>
        <v>567.89429497701644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14.097824575535705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26.571364183412687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10000000</v>
      </c>
      <c r="D72" s="104"/>
      <c r="E72" s="104">
        <f>$B72      +$C72      +$D72</f>
        <v>1510288000</v>
      </c>
      <c r="F72" s="105">
        <f t="shared" ref="F72:O72" si="46">SUM(F9:F15,F18:F23,F26:F29,F32,F35:F39,F42:F52,F55:F58,F61:F65,F69)</f>
        <v>1500288000</v>
      </c>
      <c r="G72" s="106">
        <f t="shared" si="46"/>
        <v>552170000</v>
      </c>
      <c r="H72" s="105">
        <f t="shared" si="46"/>
        <v>55317000</v>
      </c>
      <c r="I72" s="106">
        <f t="shared" si="46"/>
        <v>50516729</v>
      </c>
      <c r="J72" s="105">
        <f t="shared" si="46"/>
        <v>150497000</v>
      </c>
      <c r="K72" s="106">
        <f t="shared" si="46"/>
        <v>337398351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205814000</v>
      </c>
      <c r="Q72" s="106">
        <f>$I72      +$K72      +$M72      +$O72</f>
        <v>387915080</v>
      </c>
      <c r="R72" s="61">
        <f>IF(($H72      =0),0,((($J72      -$H72      )/$H72      )*100))</f>
        <v>172.06283782562321</v>
      </c>
      <c r="S72" s="62">
        <f>IF(($I72      =0),0,((($K72      -$I72      )/$I72      )*100))</f>
        <v>567.89429497701644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14.097824575535705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26.571364183412687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qqDqHSBw16ddzkXqctSl11/ayTzR+5ksUjRpVrGxqrOwkDqop5Gjf5DE3+3K6T7cyHeaEyDYf9rsdoYvA9eZg==" saltValue="tj3BiAA4neomH/q1wgyA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0</v>
      </c>
      <c r="D9" s="92"/>
      <c r="E9" s="92">
        <f>$B9       +$C9       +$D9</f>
        <v>49949000</v>
      </c>
      <c r="F9" s="93">
        <v>49949000</v>
      </c>
      <c r="G9" s="94">
        <v>16649000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213000</v>
      </c>
      <c r="I10" s="94"/>
      <c r="J10" s="93">
        <v>626000</v>
      </c>
      <c r="K10" s="94"/>
      <c r="L10" s="93"/>
      <c r="M10" s="94"/>
      <c r="N10" s="93"/>
      <c r="O10" s="94"/>
      <c r="P10" s="93">
        <f t="shared" ref="P10:P16" si="1">$H10      +$J10      +$L10      +$N10</f>
        <v>839000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193.89671361502349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83.899999999999991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33500000</v>
      </c>
      <c r="C11" s="92">
        <v>0</v>
      </c>
      <c r="D11" s="92"/>
      <c r="E11" s="92">
        <f t="shared" si="0"/>
        <v>33500000</v>
      </c>
      <c r="F11" s="93">
        <v>33500000</v>
      </c>
      <c r="G11" s="94">
        <v>20250000</v>
      </c>
      <c r="H11" s="93">
        <v>4859000</v>
      </c>
      <c r="I11" s="94"/>
      <c r="J11" s="93"/>
      <c r="K11" s="94"/>
      <c r="L11" s="93"/>
      <c r="M11" s="94"/>
      <c r="N11" s="93"/>
      <c r="O11" s="94"/>
      <c r="P11" s="93">
        <f t="shared" si="1"/>
        <v>4859000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14.504477611940297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61744000</v>
      </c>
      <c r="C13" s="92">
        <v>0</v>
      </c>
      <c r="D13" s="92"/>
      <c r="E13" s="92">
        <f t="shared" si="0"/>
        <v>61744000</v>
      </c>
      <c r="F13" s="93">
        <v>61744000</v>
      </c>
      <c r="G13" s="94">
        <v>40364000</v>
      </c>
      <c r="H13" s="93">
        <v>149000</v>
      </c>
      <c r="I13" s="94"/>
      <c r="J13" s="93">
        <v>5734000</v>
      </c>
      <c r="K13" s="94"/>
      <c r="L13" s="93"/>
      <c r="M13" s="94"/>
      <c r="N13" s="93"/>
      <c r="O13" s="94"/>
      <c r="P13" s="93">
        <f t="shared" si="1"/>
        <v>5883000</v>
      </c>
      <c r="Q13" s="94">
        <f t="shared" si="2"/>
        <v>0</v>
      </c>
      <c r="R13" s="48">
        <f t="shared" si="3"/>
        <v>3748.3221476510066</v>
      </c>
      <c r="S13" s="49">
        <f t="shared" si="4"/>
        <v>0</v>
      </c>
      <c r="T13" s="48">
        <f t="shared" si="5"/>
        <v>9.5280513086291787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151193000</v>
      </c>
      <c r="C16" s="95">
        <f>SUM(C9:C15)</f>
        <v>0</v>
      </c>
      <c r="D16" s="95"/>
      <c r="E16" s="95">
        <f t="shared" si="0"/>
        <v>151193000</v>
      </c>
      <c r="F16" s="96">
        <f t="shared" ref="F16:O16" si="7">SUM(F9:F15)</f>
        <v>151193000</v>
      </c>
      <c r="G16" s="97">
        <f t="shared" si="7"/>
        <v>78263000</v>
      </c>
      <c r="H16" s="96">
        <f t="shared" si="7"/>
        <v>5221000</v>
      </c>
      <c r="I16" s="97">
        <f t="shared" si="7"/>
        <v>0</v>
      </c>
      <c r="J16" s="96">
        <f t="shared" si="7"/>
        <v>6360000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11581000</v>
      </c>
      <c r="Q16" s="97">
        <f t="shared" si="2"/>
        <v>0</v>
      </c>
      <c r="R16" s="52">
        <f t="shared" si="3"/>
        <v>21.815744110323692</v>
      </c>
      <c r="S16" s="53">
        <f t="shared" si="4"/>
        <v>0</v>
      </c>
      <c r="T16" s="52">
        <f>IF((SUM($E9:$E13)+$E15)=0,0,(P16/(SUM($E9:$E13)+$E15)*100))</f>
        <v>7.9217199181903366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772712000</v>
      </c>
      <c r="C28" s="92">
        <v>0</v>
      </c>
      <c r="D28" s="92"/>
      <c r="E28" s="92">
        <f>$B28      +$C28      +$D28</f>
        <v>772712000</v>
      </c>
      <c r="F28" s="93">
        <v>772712000</v>
      </c>
      <c r="G28" s="94">
        <v>468265000</v>
      </c>
      <c r="H28" s="93">
        <v>224573000</v>
      </c>
      <c r="I28" s="94"/>
      <c r="J28" s="93">
        <v>193314000</v>
      </c>
      <c r="K28" s="94"/>
      <c r="L28" s="93"/>
      <c r="M28" s="94"/>
      <c r="N28" s="93"/>
      <c r="O28" s="94"/>
      <c r="P28" s="93">
        <f>$H28      +$J28      +$L28      +$N28</f>
        <v>417887000</v>
      </c>
      <c r="Q28" s="94">
        <f>$I28      +$K28      +$M28      +$O28</f>
        <v>0</v>
      </c>
      <c r="R28" s="48">
        <f>IF(($H28      =0),0,((($J28      -$H28      )/$H28      )*100))</f>
        <v>-13.919304635909036</v>
      </c>
      <c r="S28" s="49">
        <f>IF(($I28      =0),0,((($K28      -$I28      )/$I28      )*100))</f>
        <v>0</v>
      </c>
      <c r="T28" s="48">
        <f>IF(($E28      =0),0,(($P28      /$E28      )*100))</f>
        <v>54.080563004068779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772712000</v>
      </c>
      <c r="C30" s="95">
        <f>SUM(C26:C29)</f>
        <v>0</v>
      </c>
      <c r="D30" s="95"/>
      <c r="E30" s="95">
        <f>$B30      +$C30      +$D30</f>
        <v>772712000</v>
      </c>
      <c r="F30" s="96">
        <f t="shared" ref="F30:O30" si="16">SUM(F26:F29)</f>
        <v>772712000</v>
      </c>
      <c r="G30" s="97">
        <f t="shared" si="16"/>
        <v>468265000</v>
      </c>
      <c r="H30" s="96">
        <f t="shared" si="16"/>
        <v>224573000</v>
      </c>
      <c r="I30" s="97">
        <f t="shared" si="16"/>
        <v>0</v>
      </c>
      <c r="J30" s="96">
        <f t="shared" si="16"/>
        <v>193314000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417887000</v>
      </c>
      <c r="Q30" s="97">
        <f>$I30      +$K30      +$M30      +$O30</f>
        <v>0</v>
      </c>
      <c r="R30" s="52">
        <f>IF(($H30      =0),0,((($J30      -$H30      )/$H30      )*100))</f>
        <v>-13.919304635909036</v>
      </c>
      <c r="S30" s="53">
        <f>IF(($I30      =0),0,((($K30      -$I30      )/$I30      )*100))</f>
        <v>0</v>
      </c>
      <c r="T30" s="52">
        <f>IF($E30   =0,0,($P30   /$E30   )*100)</f>
        <v>54.080563004068779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81691000</v>
      </c>
      <c r="C32" s="92">
        <v>0</v>
      </c>
      <c r="D32" s="92"/>
      <c r="E32" s="92">
        <f>$B32      +$C32      +$D32</f>
        <v>81691000</v>
      </c>
      <c r="F32" s="93">
        <v>81691000</v>
      </c>
      <c r="G32" s="94">
        <v>57183000</v>
      </c>
      <c r="H32" s="93">
        <v>61665000</v>
      </c>
      <c r="I32" s="94"/>
      <c r="J32" s="93">
        <v>20026000</v>
      </c>
      <c r="K32" s="94"/>
      <c r="L32" s="93"/>
      <c r="M32" s="94"/>
      <c r="N32" s="93"/>
      <c r="O32" s="94"/>
      <c r="P32" s="93">
        <f>$H32      +$J32      +$L32      +$N32</f>
        <v>81691000</v>
      </c>
      <c r="Q32" s="94">
        <f>$I32      +$K32      +$M32      +$O32</f>
        <v>0</v>
      </c>
      <c r="R32" s="48">
        <f>IF(($H32      =0),0,((($J32      -$H32      )/$H32      )*100))</f>
        <v>-67.524527689937557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81691000</v>
      </c>
      <c r="C33" s="95">
        <f>C32</f>
        <v>0</v>
      </c>
      <c r="D33" s="95"/>
      <c r="E33" s="95">
        <f>$B33      +$C33      +$D33</f>
        <v>81691000</v>
      </c>
      <c r="F33" s="96">
        <f t="shared" ref="F33:O33" si="17">F32</f>
        <v>81691000</v>
      </c>
      <c r="G33" s="97">
        <f t="shared" si="17"/>
        <v>57183000</v>
      </c>
      <c r="H33" s="96">
        <f t="shared" si="17"/>
        <v>61665000</v>
      </c>
      <c r="I33" s="97">
        <f t="shared" si="17"/>
        <v>0</v>
      </c>
      <c r="J33" s="96">
        <f t="shared" si="17"/>
        <v>20026000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81691000</v>
      </c>
      <c r="Q33" s="97">
        <f>$I33      +$K33      +$M33      +$O33</f>
        <v>0</v>
      </c>
      <c r="R33" s="52">
        <f>IF(($H33      =0),0,((($J33      -$H33      )/$H33      )*100))</f>
        <v>-67.524527689937557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7740000</v>
      </c>
      <c r="C36" s="92">
        <v>0</v>
      </c>
      <c r="D36" s="92"/>
      <c r="E36" s="92">
        <f t="shared" si="18"/>
        <v>7740000</v>
      </c>
      <c r="F36" s="93">
        <v>7740000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6000000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16740000</v>
      </c>
      <c r="C40" s="95">
        <f>SUM(C35:C39)</f>
        <v>0</v>
      </c>
      <c r="D40" s="95"/>
      <c r="E40" s="95">
        <f t="shared" si="18"/>
        <v>16740000</v>
      </c>
      <c r="F40" s="96">
        <f t="shared" ref="F40:O40" si="25">SUM(F35:F39)</f>
        <v>16740000</v>
      </c>
      <c r="G40" s="97">
        <f t="shared" si="25"/>
        <v>6000000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686369000</v>
      </c>
      <c r="C65" s="92">
        <v>0</v>
      </c>
      <c r="D65" s="92"/>
      <c r="E65" s="92">
        <f t="shared" si="35"/>
        <v>686369000</v>
      </c>
      <c r="F65" s="93">
        <v>686369000</v>
      </c>
      <c r="G65" s="94">
        <v>170435000</v>
      </c>
      <c r="H65" s="93">
        <v>38988000</v>
      </c>
      <c r="I65" s="94">
        <v>20500000</v>
      </c>
      <c r="J65" s="93"/>
      <c r="K65" s="94">
        <v>138797000</v>
      </c>
      <c r="L65" s="93"/>
      <c r="M65" s="94"/>
      <c r="N65" s="93"/>
      <c r="O65" s="94"/>
      <c r="P65" s="93">
        <f t="shared" si="36"/>
        <v>38988000</v>
      </c>
      <c r="Q65" s="94">
        <f t="shared" si="37"/>
        <v>159297000</v>
      </c>
      <c r="R65" s="48">
        <f t="shared" si="38"/>
        <v>-100</v>
      </c>
      <c r="S65" s="49">
        <f t="shared" si="39"/>
        <v>577.0585365853658</v>
      </c>
      <c r="T65" s="48">
        <f t="shared" si="40"/>
        <v>5.6803264716209503</v>
      </c>
      <c r="U65" s="50">
        <f t="shared" si="41"/>
        <v>23.208653071452819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686369000</v>
      </c>
      <c r="C66" s="95">
        <f>SUM(C61:C65)</f>
        <v>0</v>
      </c>
      <c r="D66" s="95"/>
      <c r="E66" s="95">
        <f t="shared" si="35"/>
        <v>686369000</v>
      </c>
      <c r="F66" s="96">
        <f t="shared" ref="F66:O66" si="42">SUM(F61:F65)</f>
        <v>686369000</v>
      </c>
      <c r="G66" s="97">
        <f t="shared" si="42"/>
        <v>170435000</v>
      </c>
      <c r="H66" s="96">
        <f t="shared" si="42"/>
        <v>38988000</v>
      </c>
      <c r="I66" s="97">
        <f t="shared" si="42"/>
        <v>20500000</v>
      </c>
      <c r="J66" s="96">
        <f t="shared" si="42"/>
        <v>0</v>
      </c>
      <c r="K66" s="97">
        <f t="shared" si="42"/>
        <v>138797000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38988000</v>
      </c>
      <c r="Q66" s="97">
        <f t="shared" si="37"/>
        <v>159297000</v>
      </c>
      <c r="R66" s="52">
        <f t="shared" si="38"/>
        <v>-100</v>
      </c>
      <c r="S66" s="53">
        <f t="shared" si="39"/>
        <v>577.0585365853658</v>
      </c>
      <c r="T66" s="52">
        <f>IF((+$E61+$E63+$E64++$E65) =0,0,(P66   /(+$E61+$E63+$E64+$E65) )*100)</f>
        <v>5.6803264716209503</v>
      </c>
      <c r="U66" s="54">
        <f>IF((+$E61+$E63+$E65) =0,0,(Q66  /(+$E61+$E63+$E65) )*100)</f>
        <v>23.208653071452819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1708705000</v>
      </c>
      <c r="C67" s="104">
        <f>SUM(C9:C15,C18:C23,C26:C29,C32,C35:C39,C42:C52,C55:C58,C61:C65)</f>
        <v>0</v>
      </c>
      <c r="D67" s="104"/>
      <c r="E67" s="104">
        <f t="shared" si="35"/>
        <v>1708705000</v>
      </c>
      <c r="F67" s="105">
        <f t="shared" ref="F67:O67" si="43">SUM(F9:F15,F18:F23,F26:F29,F32,F35:F39,F42:F52,F55:F58,F61:F65)</f>
        <v>1708705000</v>
      </c>
      <c r="G67" s="106">
        <f t="shared" si="43"/>
        <v>780146000</v>
      </c>
      <c r="H67" s="105">
        <f t="shared" si="43"/>
        <v>330447000</v>
      </c>
      <c r="I67" s="106">
        <f t="shared" si="43"/>
        <v>20500000</v>
      </c>
      <c r="J67" s="105">
        <f t="shared" si="43"/>
        <v>219700000</v>
      </c>
      <c r="K67" s="106">
        <f t="shared" si="43"/>
        <v>138797000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550147000</v>
      </c>
      <c r="Q67" s="106">
        <f t="shared" si="37"/>
        <v>159297000</v>
      </c>
      <c r="R67" s="61">
        <f t="shared" si="38"/>
        <v>-33.514300326527405</v>
      </c>
      <c r="S67" s="62">
        <f t="shared" si="39"/>
        <v>577.0585365853658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32.438582164136641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9.3927056277694412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1708705000</v>
      </c>
      <c r="C72" s="104">
        <f>SUM(C9:C15,C18:C23,C26:C29,C32,C35:C39,C42:C52,C55:C58,C61:C65,C69)</f>
        <v>0</v>
      </c>
      <c r="D72" s="104"/>
      <c r="E72" s="104">
        <f>$B72      +$C72      +$D72</f>
        <v>1708705000</v>
      </c>
      <c r="F72" s="105">
        <f t="shared" ref="F72:O72" si="46">SUM(F9:F15,F18:F23,F26:F29,F32,F35:F39,F42:F52,F55:F58,F61:F65,F69)</f>
        <v>1708705000</v>
      </c>
      <c r="G72" s="106">
        <f t="shared" si="46"/>
        <v>780146000</v>
      </c>
      <c r="H72" s="105">
        <f t="shared" si="46"/>
        <v>330447000</v>
      </c>
      <c r="I72" s="106">
        <f t="shared" si="46"/>
        <v>20500000</v>
      </c>
      <c r="J72" s="105">
        <f t="shared" si="46"/>
        <v>219700000</v>
      </c>
      <c r="K72" s="106">
        <f t="shared" si="46"/>
        <v>138797000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550147000</v>
      </c>
      <c r="Q72" s="106">
        <f>$I72      +$K72      +$M72      +$O72</f>
        <v>159297000</v>
      </c>
      <c r="R72" s="61">
        <f>IF(($H72      =0),0,((($J72      -$H72      )/$H72      )*100))</f>
        <v>-33.514300326527405</v>
      </c>
      <c r="S72" s="62">
        <f>IF(($I72      =0),0,((($K72      -$I72      )/$I72      )*100))</f>
        <v>577.0585365853658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32.438582164136641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9.3927056277694412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8b8xI3R8Y+SS0Jp5QPm51Cez5g/P0o26tlxd43VpiQ3DSQv2Jve7lZvZyvyWFoWPgT0LajyZi1IOM9N44dkgA==" saltValue="4EylOd3VZZkUxwMJFk+3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26136000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/>
      <c r="M10" s="94"/>
      <c r="N10" s="93"/>
      <c r="O10" s="94"/>
      <c r="P10" s="93">
        <f t="shared" ref="P10:P16" si="1">$H10      +$J10      +$L10      +$N10</f>
        <v>498000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49.8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56569000</v>
      </c>
      <c r="C13" s="92">
        <v>0</v>
      </c>
      <c r="D13" s="92"/>
      <c r="E13" s="92">
        <f t="shared" si="0"/>
        <v>56569000</v>
      </c>
      <c r="F13" s="93">
        <v>56569000</v>
      </c>
      <c r="G13" s="94">
        <v>23190000</v>
      </c>
      <c r="H13" s="93">
        <v>6162000</v>
      </c>
      <c r="I13" s="94"/>
      <c r="J13" s="93">
        <v>7594000</v>
      </c>
      <c r="K13" s="94"/>
      <c r="L13" s="93"/>
      <c r="M13" s="94"/>
      <c r="N13" s="93"/>
      <c r="O13" s="94"/>
      <c r="P13" s="93">
        <f t="shared" si="1"/>
        <v>13756000</v>
      </c>
      <c r="Q13" s="94">
        <f t="shared" si="2"/>
        <v>0</v>
      </c>
      <c r="R13" s="48">
        <f t="shared" si="3"/>
        <v>23.239208049334632</v>
      </c>
      <c r="S13" s="49">
        <f t="shared" si="4"/>
        <v>0</v>
      </c>
      <c r="T13" s="48">
        <f t="shared" si="5"/>
        <v>24.317205536601318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148430000</v>
      </c>
      <c r="C16" s="95">
        <f>SUM(C9:C15)</f>
        <v>6000000</v>
      </c>
      <c r="D16" s="95"/>
      <c r="E16" s="95">
        <f t="shared" si="0"/>
        <v>154430000</v>
      </c>
      <c r="F16" s="96">
        <f t="shared" ref="F16:O16" si="7">SUM(F9:F15)</f>
        <v>148430000</v>
      </c>
      <c r="G16" s="97">
        <f t="shared" si="7"/>
        <v>54576000</v>
      </c>
      <c r="H16" s="96">
        <f t="shared" si="7"/>
        <v>6411000</v>
      </c>
      <c r="I16" s="97">
        <f t="shared" si="7"/>
        <v>0</v>
      </c>
      <c r="J16" s="96">
        <f t="shared" si="7"/>
        <v>7843000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14254000</v>
      </c>
      <c r="Q16" s="97">
        <f t="shared" si="2"/>
        <v>0</v>
      </c>
      <c r="R16" s="52">
        <f t="shared" si="3"/>
        <v>22.336608953361409</v>
      </c>
      <c r="S16" s="53">
        <f t="shared" si="4"/>
        <v>0</v>
      </c>
      <c r="T16" s="52">
        <f>IF((SUM($E9:$E13)+$E15)=0,0,(P16/(SUM($E9:$E13)+$E15)*100))</f>
        <v>9.8012789658254835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0</v>
      </c>
      <c r="D28" s="92"/>
      <c r="E28" s="92">
        <f>$B28      +$C28      +$D28</f>
        <v>1064843000</v>
      </c>
      <c r="F28" s="93">
        <v>1064843000</v>
      </c>
      <c r="G28" s="94">
        <v>359918000</v>
      </c>
      <c r="H28" s="93">
        <v>38295000</v>
      </c>
      <c r="I28" s="94"/>
      <c r="J28" s="93">
        <v>99298000</v>
      </c>
      <c r="K28" s="94"/>
      <c r="L28" s="93"/>
      <c r="M28" s="94"/>
      <c r="N28" s="93"/>
      <c r="O28" s="94"/>
      <c r="P28" s="93">
        <f>$H28      +$J28      +$L28      +$N28</f>
        <v>137593000</v>
      </c>
      <c r="Q28" s="94">
        <f>$I28      +$K28      +$M28      +$O28</f>
        <v>0</v>
      </c>
      <c r="R28" s="48">
        <f>IF(($H28      =0),0,((($J28      -$H28      )/$H28      )*100))</f>
        <v>159.29755842799321</v>
      </c>
      <c r="S28" s="49">
        <f>IF(($I28      =0),0,((($K28      -$I28      )/$I28      )*100))</f>
        <v>0</v>
      </c>
      <c r="T28" s="48">
        <f>IF(($E28      =0),0,(($P28      /$E28      )*100))</f>
        <v>12.921435366528211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1064843000</v>
      </c>
      <c r="C30" s="95">
        <f>SUM(C26:C29)</f>
        <v>0</v>
      </c>
      <c r="D30" s="95"/>
      <c r="E30" s="95">
        <f>$B30      +$C30      +$D30</f>
        <v>1064843000</v>
      </c>
      <c r="F30" s="96">
        <f t="shared" ref="F30:O30" si="16">SUM(F26:F29)</f>
        <v>1064843000</v>
      </c>
      <c r="G30" s="97">
        <f t="shared" si="16"/>
        <v>359918000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137593000</v>
      </c>
      <c r="Q30" s="97">
        <f>$I30      +$K30      +$M30      +$O30</f>
        <v>0</v>
      </c>
      <c r="R30" s="52">
        <f>IF(($H30      =0),0,((($J30      -$H30      )/$H30      )*100))</f>
        <v>159.29755842799321</v>
      </c>
      <c r="S30" s="53">
        <f>IF(($I30      =0),0,((($K30      -$I30      )/$I30      )*100))</f>
        <v>0</v>
      </c>
      <c r="T30" s="52">
        <f>IF($E30   =0,0,($P30   /$E30   )*100)</f>
        <v>12.921435366528211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5971000</v>
      </c>
      <c r="H32" s="93">
        <v>7764000</v>
      </c>
      <c r="I32" s="94"/>
      <c r="J32" s="93">
        <v>176000</v>
      </c>
      <c r="K32" s="94"/>
      <c r="L32" s="93"/>
      <c r="M32" s="94"/>
      <c r="N32" s="93"/>
      <c r="O32" s="94"/>
      <c r="P32" s="93">
        <f>$H32      +$J32      +$L32      +$N32</f>
        <v>7940000</v>
      </c>
      <c r="Q32" s="94">
        <f>$I32      +$K32      +$M32      +$O32</f>
        <v>0</v>
      </c>
      <c r="R32" s="48">
        <f>IF(($H32      =0),0,((($J32      -$H32      )/$H32      )*100))</f>
        <v>-97.733127253992791</v>
      </c>
      <c r="S32" s="49">
        <f>IF(($I32      =0),0,((($K32      -$I32      )/$I32      )*100))</f>
        <v>0</v>
      </c>
      <c r="T32" s="48">
        <f>IF(($E32      =0),0,(($P32      /$E32      )*100))</f>
        <v>93.094149372728339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5971000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7940000</v>
      </c>
      <c r="Q33" s="97">
        <f>$I33      +$K33      +$M33      +$O33</f>
        <v>0</v>
      </c>
      <c r="R33" s="52">
        <f>IF(($H33      =0),0,((($J33      -$H33      )/$H33      )*100))</f>
        <v>-97.733127253992791</v>
      </c>
      <c r="S33" s="53">
        <f>IF(($I33      =0),0,((($K33      -$I33      )/$I33      )*100))</f>
        <v>0</v>
      </c>
      <c r="T33" s="52">
        <f>IF($E33   =0,0,($P33   /$E33   )*100)</f>
        <v>93.094149372728339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7000000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0</v>
      </c>
      <c r="D65" s="92"/>
      <c r="E65" s="92">
        <f t="shared" si="35"/>
        <v>646375000</v>
      </c>
      <c r="F65" s="93">
        <v>646375000</v>
      </c>
      <c r="G65" s="94">
        <v>199093000</v>
      </c>
      <c r="H65" s="93">
        <v>25484000</v>
      </c>
      <c r="I65" s="94"/>
      <c r="J65" s="93"/>
      <c r="K65" s="94"/>
      <c r="L65" s="93"/>
      <c r="M65" s="94"/>
      <c r="N65" s="93"/>
      <c r="O65" s="94"/>
      <c r="P65" s="93">
        <f t="shared" si="36"/>
        <v>25484000</v>
      </c>
      <c r="Q65" s="94">
        <f t="shared" si="37"/>
        <v>0</v>
      </c>
      <c r="R65" s="48">
        <f t="shared" si="38"/>
        <v>-100</v>
      </c>
      <c r="S65" s="49">
        <f t="shared" si="39"/>
        <v>0</v>
      </c>
      <c r="T65" s="48">
        <f t="shared" si="40"/>
        <v>3.9426029781473604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646375000</v>
      </c>
      <c r="C66" s="95">
        <f>SUM(C61:C65)</f>
        <v>0</v>
      </c>
      <c r="D66" s="95"/>
      <c r="E66" s="95">
        <f t="shared" si="35"/>
        <v>646375000</v>
      </c>
      <c r="F66" s="96">
        <f t="shared" ref="F66:O66" si="42">SUM(F61:F65)</f>
        <v>646375000</v>
      </c>
      <c r="G66" s="97">
        <f t="shared" si="42"/>
        <v>199093000</v>
      </c>
      <c r="H66" s="96">
        <f t="shared" si="42"/>
        <v>25484000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25484000</v>
      </c>
      <c r="Q66" s="97">
        <f t="shared" si="37"/>
        <v>0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3.9426029781473604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6000000</v>
      </c>
      <c r="D67" s="104"/>
      <c r="E67" s="104">
        <f t="shared" si="35"/>
        <v>1904438000</v>
      </c>
      <c r="F67" s="105">
        <f t="shared" ref="F67:O67" si="43">SUM(F9:F15,F18:F23,F26:F29,F32,F35:F39,F42:F52,F55:F58,F61:F65)</f>
        <v>1898438000</v>
      </c>
      <c r="G67" s="106">
        <f t="shared" si="43"/>
        <v>626558000</v>
      </c>
      <c r="H67" s="105">
        <f t="shared" si="43"/>
        <v>77954000</v>
      </c>
      <c r="I67" s="106">
        <f t="shared" si="43"/>
        <v>0</v>
      </c>
      <c r="J67" s="105">
        <f t="shared" si="43"/>
        <v>107317000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185271000</v>
      </c>
      <c r="Q67" s="106">
        <f t="shared" si="37"/>
        <v>0</v>
      </c>
      <c r="R67" s="61">
        <f t="shared" si="38"/>
        <v>37.667085717217844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9.8801873103179059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6000000</v>
      </c>
      <c r="D72" s="104"/>
      <c r="E72" s="104">
        <f>$B72      +$C72      +$D72</f>
        <v>1904438000</v>
      </c>
      <c r="F72" s="105">
        <f t="shared" ref="F72:O72" si="46">SUM(F9:F15,F18:F23,F26:F29,F32,F35:F39,F42:F52,F55:F58,F61:F65,F69)</f>
        <v>1898438000</v>
      </c>
      <c r="G72" s="106">
        <f t="shared" si="46"/>
        <v>626558000</v>
      </c>
      <c r="H72" s="105">
        <f t="shared" si="46"/>
        <v>77954000</v>
      </c>
      <c r="I72" s="106">
        <f t="shared" si="46"/>
        <v>0</v>
      </c>
      <c r="J72" s="105">
        <f t="shared" si="46"/>
        <v>107317000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185271000</v>
      </c>
      <c r="Q72" s="106">
        <f>$I72      +$K72      +$M72      +$O72</f>
        <v>0</v>
      </c>
      <c r="R72" s="61">
        <f>IF(($H72      =0),0,((($J72      -$H72      )/$H72      )*100))</f>
        <v>37.667085717217844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9.8801873103179059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LGnsLMfYmbL1aazhkg7FRAe6dL7Cq+9yR5nguu/Vs/4h147UIxLohX1UVgkm/6KXjlj2EIpQe7k8v9gfqrskA==" saltValue="bVT3d5gBEGOlOIEuCove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/>
      <c r="M10" s="94"/>
      <c r="N10" s="93"/>
      <c r="O10" s="94"/>
      <c r="P10" s="93">
        <f t="shared" ref="P10:P16" si="1">$H10      +$J10      +$L10      +$N10</f>
        <v>1326000</v>
      </c>
      <c r="Q10" s="94">
        <f t="shared" ref="Q10:Q16" si="2">$I10      +$K10      +$M10      +$O10</f>
        <v>960700</v>
      </c>
      <c r="R10" s="48">
        <f t="shared" ref="R10:R16" si="3">IF(($H10      =0),0,((($J10      -$H10      )/$H10      )*100))</f>
        <v>905.00000000000011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63.142857142857146</v>
      </c>
      <c r="U10" s="50">
        <f t="shared" ref="U10:U15" si="6">IF(($E10      =0),0,(($Q10      /$E10      )*100))</f>
        <v>45.747619047619047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5812953</v>
      </c>
      <c r="L13" s="93"/>
      <c r="M13" s="94"/>
      <c r="N13" s="93"/>
      <c r="O13" s="94"/>
      <c r="P13" s="93">
        <f t="shared" si="1"/>
        <v>0</v>
      </c>
      <c r="Q13" s="94">
        <f t="shared" si="2"/>
        <v>5812953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58.129529999999995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19134000</v>
      </c>
      <c r="C16" s="95">
        <f>SUM(C9:C15)</f>
        <v>0</v>
      </c>
      <c r="D16" s="95"/>
      <c r="E16" s="95">
        <f t="shared" si="0"/>
        <v>19134000</v>
      </c>
      <c r="F16" s="96">
        <f t="shared" ref="F16:O16" si="7">SUM(F9:F15)</f>
        <v>19134000</v>
      </c>
      <c r="G16" s="97">
        <f t="shared" si="7"/>
        <v>4411000</v>
      </c>
      <c r="H16" s="96">
        <f t="shared" si="7"/>
        <v>120000</v>
      </c>
      <c r="I16" s="97">
        <f t="shared" si="7"/>
        <v>0</v>
      </c>
      <c r="J16" s="96">
        <f t="shared" si="7"/>
        <v>1206000</v>
      </c>
      <c r="K16" s="97">
        <f t="shared" si="7"/>
        <v>6773653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1326000</v>
      </c>
      <c r="Q16" s="97">
        <f t="shared" si="2"/>
        <v>6773653</v>
      </c>
      <c r="R16" s="52">
        <f t="shared" si="3"/>
        <v>905.00000000000011</v>
      </c>
      <c r="S16" s="53">
        <f t="shared" si="4"/>
        <v>0</v>
      </c>
      <c r="T16" s="52">
        <f>IF((SUM($E9:$E13)+$E15)=0,0,(P16/(SUM($E9:$E13)+$E15)*100))</f>
        <v>6.9664810339392664</v>
      </c>
      <c r="U16" s="54">
        <f>IF((SUM($E9:$E13)+$E15)=0,0,(Q16/(SUM($E9:$E13)+$E15)*100))</f>
        <v>35.587123042975726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180708000</v>
      </c>
      <c r="H28" s="93">
        <v>22812000</v>
      </c>
      <c r="I28" s="94"/>
      <c r="J28" s="93">
        <v>75577000</v>
      </c>
      <c r="K28" s="94">
        <v>90816965</v>
      </c>
      <c r="L28" s="93"/>
      <c r="M28" s="94"/>
      <c r="N28" s="93"/>
      <c r="O28" s="94"/>
      <c r="P28" s="93">
        <f>$H28      +$J28      +$L28      +$N28</f>
        <v>98389000</v>
      </c>
      <c r="Q28" s="94">
        <f>$I28      +$K28      +$M28      +$O28</f>
        <v>90816965</v>
      </c>
      <c r="R28" s="48">
        <f>IF(($H28      =0),0,((($J28      -$H28      )/$H28      )*100))</f>
        <v>231.30369980711905</v>
      </c>
      <c r="S28" s="49">
        <f>IF(($I28      =0),0,((($K28      -$I28      )/$I28      )*100))</f>
        <v>0</v>
      </c>
      <c r="T28" s="48">
        <f>IF(($E28      =0),0,(($P28      /$E28      )*100))</f>
        <v>43.992792244956355</v>
      </c>
      <c r="U28" s="50">
        <f>IF(($E28      =0),0,(($Q28      /$E28      )*100))</f>
        <v>40.607099102160539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180708000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98389000</v>
      </c>
      <c r="Q30" s="97">
        <f>$I30      +$K30      +$M30      +$O30</f>
        <v>90816965</v>
      </c>
      <c r="R30" s="52">
        <f>IF(($H30      =0),0,((($J30      -$H30      )/$H30      )*100))</f>
        <v>231.30369980711905</v>
      </c>
      <c r="S30" s="53">
        <f>IF(($I30      =0),0,((($K30      -$I30      )/$I30      )*100))</f>
        <v>0</v>
      </c>
      <c r="T30" s="52">
        <f>IF($E30   =0,0,($P30   /$E30   )*100)</f>
        <v>43.992792244956355</v>
      </c>
      <c r="U30" s="54">
        <f>IF($E30   =0,0,($Q30   /$E30   )*100)</f>
        <v>40.607099102160539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921000</v>
      </c>
      <c r="H32" s="93"/>
      <c r="I32" s="94"/>
      <c r="J32" s="93">
        <v>252000</v>
      </c>
      <c r="K32" s="94">
        <v>332841</v>
      </c>
      <c r="L32" s="93"/>
      <c r="M32" s="94"/>
      <c r="N32" s="93"/>
      <c r="O32" s="94"/>
      <c r="P32" s="93">
        <f>$H32      +$J32      +$L32      +$N32</f>
        <v>252000</v>
      </c>
      <c r="Q32" s="94">
        <f>$I32      +$K32      +$M32      +$O32</f>
        <v>332841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19.148936170212767</v>
      </c>
      <c r="U32" s="50">
        <f>IF(($E32      =0),0,(($Q32      /$E32      )*100))</f>
        <v>25.291869300911856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921000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252000</v>
      </c>
      <c r="Q33" s="97">
        <f>$I33      +$K33      +$M33      +$O33</f>
        <v>332841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19.148936170212767</v>
      </c>
      <c r="U33" s="54">
        <f>IF($E33   =0,0,($Q33   /$E33   )*100)</f>
        <v>25.291869300911856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>
        <v>25306079</v>
      </c>
      <c r="L65" s="93"/>
      <c r="M65" s="94"/>
      <c r="N65" s="93"/>
      <c r="O65" s="94"/>
      <c r="P65" s="93">
        <f t="shared" si="36"/>
        <v>10217000</v>
      </c>
      <c r="Q65" s="94">
        <f t="shared" si="37"/>
        <v>25306079</v>
      </c>
      <c r="R65" s="48">
        <f t="shared" si="38"/>
        <v>-100</v>
      </c>
      <c r="S65" s="49">
        <f t="shared" si="39"/>
        <v>0</v>
      </c>
      <c r="T65" s="48">
        <f t="shared" si="40"/>
        <v>3.871644947005036</v>
      </c>
      <c r="U65" s="50">
        <f t="shared" si="41"/>
        <v>9.5895226474366506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25306079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25306079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9.5895226474366506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0</v>
      </c>
      <c r="D67" s="104"/>
      <c r="E67" s="104">
        <f t="shared" si="35"/>
        <v>518257000</v>
      </c>
      <c r="F67" s="105">
        <f t="shared" ref="F67:O67" si="43">SUM(F9:F15,F18:F23,F26:F29,F32,F35:F39,F42:F52,F55:F58,F61:F65)</f>
        <v>518257000</v>
      </c>
      <c r="G67" s="106">
        <f t="shared" si="43"/>
        <v>226040000</v>
      </c>
      <c r="H67" s="105">
        <f t="shared" si="43"/>
        <v>33149000</v>
      </c>
      <c r="I67" s="106">
        <f t="shared" si="43"/>
        <v>0</v>
      </c>
      <c r="J67" s="105">
        <f t="shared" si="43"/>
        <v>77035000</v>
      </c>
      <c r="K67" s="106">
        <f t="shared" si="43"/>
        <v>123229538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110184000</v>
      </c>
      <c r="Q67" s="106">
        <f t="shared" si="37"/>
        <v>123229538</v>
      </c>
      <c r="R67" s="61">
        <f t="shared" si="38"/>
        <v>132.39011734893964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21.694418684323999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24.26298910593021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0</v>
      </c>
      <c r="D72" s="104"/>
      <c r="E72" s="104">
        <f>$B72      +$C72      +$D72</f>
        <v>518257000</v>
      </c>
      <c r="F72" s="105">
        <f t="shared" ref="F72:O72" si="46">SUM(F9:F15,F18:F23,F26:F29,F32,F35:F39,F42:F52,F55:F58,F61:F65,F69)</f>
        <v>518257000</v>
      </c>
      <c r="G72" s="106">
        <f t="shared" si="46"/>
        <v>226040000</v>
      </c>
      <c r="H72" s="105">
        <f t="shared" si="46"/>
        <v>33149000</v>
      </c>
      <c r="I72" s="106">
        <f t="shared" si="46"/>
        <v>0</v>
      </c>
      <c r="J72" s="105">
        <f t="shared" si="46"/>
        <v>77035000</v>
      </c>
      <c r="K72" s="106">
        <f t="shared" si="46"/>
        <v>123229538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110184000</v>
      </c>
      <c r="Q72" s="106">
        <f>$I72      +$K72      +$M72      +$O72</f>
        <v>123229538</v>
      </c>
      <c r="R72" s="61">
        <f>IF(($H72      =0),0,((($J72      -$H72      )/$H72      )*100))</f>
        <v>132.39011734893964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21.694418684323999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24.26298910593021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2zchaciVIOqgNSDQayx3zi+OFCEBIuwLfEGFfPd5Bht4i9u3ZTE91iocof2RPIVtceODDnJ0Sx1EqAXVNgBBQ==" saltValue="sb5jY7M1jo8digpnbiNo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4517000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>
        <v>489000</v>
      </c>
      <c r="K10" s="94"/>
      <c r="L10" s="93"/>
      <c r="M10" s="94"/>
      <c r="N10" s="93"/>
      <c r="O10" s="94"/>
      <c r="P10" s="93">
        <f t="shared" ref="P10:P16" si="1">$H10      +$J10      +$L10      +$N10</f>
        <v>652000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200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65.2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2230000</v>
      </c>
      <c r="I11" s="94"/>
      <c r="J11" s="93"/>
      <c r="K11" s="94"/>
      <c r="L11" s="93"/>
      <c r="M11" s="94"/>
      <c r="N11" s="93"/>
      <c r="O11" s="94"/>
      <c r="P11" s="93">
        <f t="shared" si="1"/>
        <v>2230000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21.238095238095241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23700000</v>
      </c>
      <c r="C13" s="92">
        <v>0</v>
      </c>
      <c r="D13" s="92"/>
      <c r="E13" s="92">
        <f t="shared" si="0"/>
        <v>23700000</v>
      </c>
      <c r="F13" s="93">
        <v>23700000</v>
      </c>
      <c r="G13" s="94">
        <v>15954000</v>
      </c>
      <c r="H13" s="93"/>
      <c r="I13" s="94"/>
      <c r="J13" s="93">
        <v>4778000</v>
      </c>
      <c r="K13" s="94"/>
      <c r="L13" s="93"/>
      <c r="M13" s="94"/>
      <c r="N13" s="93"/>
      <c r="O13" s="94"/>
      <c r="P13" s="93">
        <f t="shared" si="1"/>
        <v>4778000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20.160337552742615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48467000</v>
      </c>
      <c r="C16" s="95">
        <f>SUM(C9:C15)</f>
        <v>0</v>
      </c>
      <c r="D16" s="95"/>
      <c r="E16" s="95">
        <f t="shared" si="0"/>
        <v>48467000</v>
      </c>
      <c r="F16" s="96">
        <f t="shared" ref="F16:O16" si="7">SUM(F9:F15)</f>
        <v>48467000</v>
      </c>
      <c r="G16" s="97">
        <f t="shared" si="7"/>
        <v>26971000</v>
      </c>
      <c r="H16" s="96">
        <f t="shared" si="7"/>
        <v>2393000</v>
      </c>
      <c r="I16" s="97">
        <f t="shared" si="7"/>
        <v>0</v>
      </c>
      <c r="J16" s="96">
        <f t="shared" si="7"/>
        <v>5267000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7660000</v>
      </c>
      <c r="Q16" s="97">
        <f t="shared" si="2"/>
        <v>0</v>
      </c>
      <c r="R16" s="52">
        <f t="shared" si="3"/>
        <v>120.10029251984957</v>
      </c>
      <c r="S16" s="53">
        <f t="shared" si="4"/>
        <v>0</v>
      </c>
      <c r="T16" s="52">
        <f>IF((SUM($E9:$E13)+$E15)=0,0,(P16/(SUM($E9:$E13)+$E15)*100))</f>
        <v>16.484817182086211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0</v>
      </c>
      <c r="D28" s="92"/>
      <c r="E28" s="92">
        <f>$B28      +$C28      +$D28</f>
        <v>285087000</v>
      </c>
      <c r="F28" s="93">
        <v>285087000</v>
      </c>
      <c r="G28" s="94">
        <v>96361000</v>
      </c>
      <c r="H28" s="93">
        <v>18245000</v>
      </c>
      <c r="I28" s="94"/>
      <c r="J28" s="93">
        <v>29189000</v>
      </c>
      <c r="K28" s="94"/>
      <c r="L28" s="93"/>
      <c r="M28" s="94"/>
      <c r="N28" s="93"/>
      <c r="O28" s="94"/>
      <c r="P28" s="93">
        <f>$H28      +$J28      +$L28      +$N28</f>
        <v>47434000</v>
      </c>
      <c r="Q28" s="94">
        <f>$I28      +$K28      +$M28      +$O28</f>
        <v>0</v>
      </c>
      <c r="R28" s="48">
        <f>IF(($H28      =0),0,((($J28      -$H28      )/$H28      )*100))</f>
        <v>59.983557138942182</v>
      </c>
      <c r="S28" s="49">
        <f>IF(($I28      =0),0,((($K28      -$I28      )/$I28      )*100))</f>
        <v>0</v>
      </c>
      <c r="T28" s="48">
        <f>IF(($E28      =0),0,(($P28      /$E28      )*100))</f>
        <v>16.638429672345634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285087000</v>
      </c>
      <c r="C30" s="95">
        <f>SUM(C26:C29)</f>
        <v>0</v>
      </c>
      <c r="D30" s="95"/>
      <c r="E30" s="95">
        <f>$B30      +$C30      +$D30</f>
        <v>285087000</v>
      </c>
      <c r="F30" s="96">
        <f t="shared" ref="F30:O30" si="16">SUM(F26:F29)</f>
        <v>285087000</v>
      </c>
      <c r="G30" s="97">
        <f t="shared" si="16"/>
        <v>96361000</v>
      </c>
      <c r="H30" s="96">
        <f t="shared" si="16"/>
        <v>18245000</v>
      </c>
      <c r="I30" s="97">
        <f t="shared" si="16"/>
        <v>0</v>
      </c>
      <c r="J30" s="96">
        <f t="shared" si="16"/>
        <v>29189000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47434000</v>
      </c>
      <c r="Q30" s="97">
        <f>$I30      +$K30      +$M30      +$O30</f>
        <v>0</v>
      </c>
      <c r="R30" s="52">
        <f>IF(($H30      =0),0,((($J30      -$H30      )/$H30      )*100))</f>
        <v>59.983557138942182</v>
      </c>
      <c r="S30" s="53">
        <f>IF(($I30      =0),0,((($K30      -$I30      )/$I30      )*100))</f>
        <v>0</v>
      </c>
      <c r="T30" s="52">
        <f>IF($E30   =0,0,($P30   /$E30   )*100)</f>
        <v>16.638429672345634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4981000</v>
      </c>
      <c r="H32" s="93">
        <v>97000</v>
      </c>
      <c r="I32" s="94"/>
      <c r="J32" s="93">
        <v>1542000</v>
      </c>
      <c r="K32" s="94"/>
      <c r="L32" s="93"/>
      <c r="M32" s="94"/>
      <c r="N32" s="93"/>
      <c r="O32" s="94"/>
      <c r="P32" s="93">
        <f>$H32      +$J32      +$L32      +$N32</f>
        <v>1639000</v>
      </c>
      <c r="Q32" s="94">
        <f>$I32      +$K32      +$M32      +$O32</f>
        <v>0</v>
      </c>
      <c r="R32" s="48">
        <f>IF(($H32      =0),0,((($J32      -$H32      )/$H32      )*100))</f>
        <v>1489.6907216494847</v>
      </c>
      <c r="S32" s="49">
        <f>IF(($I32      =0),0,((($K32      -$I32      )/$I32      )*100))</f>
        <v>0</v>
      </c>
      <c r="T32" s="48">
        <f>IF(($E32      =0),0,(($P32      /$E32      )*100))</f>
        <v>23.032602585722316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4981000</v>
      </c>
      <c r="H33" s="96">
        <f t="shared" si="17"/>
        <v>97000</v>
      </c>
      <c r="I33" s="97">
        <f t="shared" si="17"/>
        <v>0</v>
      </c>
      <c r="J33" s="96">
        <f t="shared" si="17"/>
        <v>1542000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1639000</v>
      </c>
      <c r="Q33" s="97">
        <f>$I33      +$K33      +$M33      +$O33</f>
        <v>0</v>
      </c>
      <c r="R33" s="52">
        <f>IF(($H33      =0),0,((($J33      -$H33      )/$H33      )*100))</f>
        <v>1489.6907216494847</v>
      </c>
      <c r="S33" s="53">
        <f>IF(($I33      =0),0,((($K33      -$I33      )/$I33      )*100))</f>
        <v>0</v>
      </c>
      <c r="T33" s="52">
        <f>IF($E33   =0,0,($P33   /$E33   )*100)</f>
        <v>23.032602585722316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316045000</v>
      </c>
      <c r="C65" s="92">
        <v>0</v>
      </c>
      <c r="D65" s="92"/>
      <c r="E65" s="92">
        <f t="shared" si="35"/>
        <v>316045000</v>
      </c>
      <c r="F65" s="93">
        <v>316045000</v>
      </c>
      <c r="G65" s="94">
        <v>73415000</v>
      </c>
      <c r="H65" s="93">
        <v>2813000</v>
      </c>
      <c r="I65" s="94"/>
      <c r="J65" s="93"/>
      <c r="K65" s="94"/>
      <c r="L65" s="93"/>
      <c r="M65" s="94"/>
      <c r="N65" s="93"/>
      <c r="O65" s="94"/>
      <c r="P65" s="93">
        <f t="shared" si="36"/>
        <v>2813000</v>
      </c>
      <c r="Q65" s="94">
        <f t="shared" si="37"/>
        <v>0</v>
      </c>
      <c r="R65" s="48">
        <f t="shared" si="38"/>
        <v>-100</v>
      </c>
      <c r="S65" s="49">
        <f t="shared" si="39"/>
        <v>0</v>
      </c>
      <c r="T65" s="48">
        <f t="shared" si="40"/>
        <v>0.89006312392222631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316045000</v>
      </c>
      <c r="C66" s="95">
        <f>SUM(C61:C65)</f>
        <v>0</v>
      </c>
      <c r="D66" s="95"/>
      <c r="E66" s="95">
        <f t="shared" si="35"/>
        <v>316045000</v>
      </c>
      <c r="F66" s="96">
        <f t="shared" ref="F66:O66" si="42">SUM(F61:F65)</f>
        <v>316045000</v>
      </c>
      <c r="G66" s="97">
        <f t="shared" si="42"/>
        <v>73415000</v>
      </c>
      <c r="H66" s="96">
        <f t="shared" si="42"/>
        <v>2813000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2813000</v>
      </c>
      <c r="Q66" s="97">
        <f t="shared" si="37"/>
        <v>0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0.89006312392222631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656715000</v>
      </c>
      <c r="C67" s="104">
        <f>SUM(C9:C15,C18:C23,C26:C29,C32,C35:C39,C42:C52,C55:C58,C61:C65)</f>
        <v>0</v>
      </c>
      <c r="D67" s="104"/>
      <c r="E67" s="104">
        <f t="shared" si="35"/>
        <v>656715000</v>
      </c>
      <c r="F67" s="105">
        <f t="shared" ref="F67:O67" si="43">SUM(F9:F15,F18:F23,F26:F29,F32,F35:F39,F42:F52,F55:F58,F61:F65)</f>
        <v>656715000</v>
      </c>
      <c r="G67" s="106">
        <f t="shared" si="43"/>
        <v>201728000</v>
      </c>
      <c r="H67" s="105">
        <f t="shared" si="43"/>
        <v>23548000</v>
      </c>
      <c r="I67" s="106">
        <f t="shared" si="43"/>
        <v>0</v>
      </c>
      <c r="J67" s="105">
        <f t="shared" si="43"/>
        <v>35998000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59546000</v>
      </c>
      <c r="Q67" s="106">
        <f t="shared" si="37"/>
        <v>0</v>
      </c>
      <c r="R67" s="61">
        <f t="shared" si="38"/>
        <v>52.870732121623917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9.0949497109429291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656715000</v>
      </c>
      <c r="C72" s="104">
        <f>SUM(C9:C15,C18:C23,C26:C29,C32,C35:C39,C42:C52,C55:C58,C61:C65,C69)</f>
        <v>0</v>
      </c>
      <c r="D72" s="104"/>
      <c r="E72" s="104">
        <f>$B72      +$C72      +$D72</f>
        <v>656715000</v>
      </c>
      <c r="F72" s="105">
        <f t="shared" ref="F72:O72" si="46">SUM(F9:F15,F18:F23,F26:F29,F32,F35:F39,F42:F52,F55:F58,F61:F65,F69)</f>
        <v>656715000</v>
      </c>
      <c r="G72" s="106">
        <f t="shared" si="46"/>
        <v>201728000</v>
      </c>
      <c r="H72" s="105">
        <f t="shared" si="46"/>
        <v>23548000</v>
      </c>
      <c r="I72" s="106">
        <f t="shared" si="46"/>
        <v>0</v>
      </c>
      <c r="J72" s="105">
        <f t="shared" si="46"/>
        <v>35998000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59546000</v>
      </c>
      <c r="Q72" s="106">
        <f>$I72      +$K72      +$M72      +$O72</f>
        <v>0</v>
      </c>
      <c r="R72" s="61">
        <f>IF(($H72      =0),0,((($J72      -$H72      )/$H72      )*100))</f>
        <v>52.870732121623917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9.0949497109429291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5LaqU5O3tvHy2uz2MzhSV1lBNLdkcbHSeivo3uG1apnVieM3J+a1rDMxDp5asn2U9qfY8jaGPHwkHMCLU99nQ==" saltValue="Gr79YHnf5lEi5m6MSMbO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18458000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152665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7.2697619047619053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0</v>
      </c>
      <c r="D13" s="92"/>
      <c r="E13" s="92">
        <f t="shared" si="0"/>
        <v>20000000</v>
      </c>
      <c r="F13" s="93">
        <v>20000000</v>
      </c>
      <c r="G13" s="94">
        <v>12896000</v>
      </c>
      <c r="H13" s="93">
        <v>2441000</v>
      </c>
      <c r="I13" s="94">
        <v>1113241</v>
      </c>
      <c r="J13" s="93">
        <v>76000</v>
      </c>
      <c r="K13" s="94">
        <v>112739</v>
      </c>
      <c r="L13" s="93"/>
      <c r="M13" s="94"/>
      <c r="N13" s="93"/>
      <c r="O13" s="94"/>
      <c r="P13" s="93">
        <f t="shared" si="1"/>
        <v>2517000</v>
      </c>
      <c r="Q13" s="94">
        <f t="shared" si="2"/>
        <v>1225980</v>
      </c>
      <c r="R13" s="48">
        <f t="shared" si="3"/>
        <v>-96.886521917247023</v>
      </c>
      <c r="S13" s="49">
        <f t="shared" si="4"/>
        <v>-89.87290263294291</v>
      </c>
      <c r="T13" s="48">
        <f t="shared" si="5"/>
        <v>12.584999999999999</v>
      </c>
      <c r="U13" s="50">
        <f t="shared" si="6"/>
        <v>6.1299000000000001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81475000</v>
      </c>
      <c r="C16" s="95">
        <f>SUM(C9:C15)</f>
        <v>8000000</v>
      </c>
      <c r="D16" s="95"/>
      <c r="E16" s="95">
        <f t="shared" si="0"/>
        <v>89475000</v>
      </c>
      <c r="F16" s="96">
        <f t="shared" ref="F16:O16" si="7">SUM(F9:F15)</f>
        <v>81475000</v>
      </c>
      <c r="G16" s="97">
        <f t="shared" si="7"/>
        <v>33454000</v>
      </c>
      <c r="H16" s="96">
        <f t="shared" si="7"/>
        <v>2441000</v>
      </c>
      <c r="I16" s="97">
        <f t="shared" si="7"/>
        <v>1113241</v>
      </c>
      <c r="J16" s="96">
        <f t="shared" si="7"/>
        <v>76000</v>
      </c>
      <c r="K16" s="97">
        <f t="shared" si="7"/>
        <v>265404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2517000</v>
      </c>
      <c r="Q16" s="97">
        <f t="shared" si="2"/>
        <v>1378645</v>
      </c>
      <c r="R16" s="52">
        <f t="shared" si="3"/>
        <v>-96.886521917247023</v>
      </c>
      <c r="S16" s="53">
        <f t="shared" si="4"/>
        <v>-76.159340160845673</v>
      </c>
      <c r="T16" s="52">
        <f>IF((SUM($E9:$E13)+$E15)=0,0,(P16/(SUM($E9:$E13)+$E15)*100))</f>
        <v>3.2487899322362055</v>
      </c>
      <c r="U16" s="54">
        <f>IF((SUM($E9:$E13)+$E15)=0,0,(Q16/(SUM($E9:$E13)+$E15)*100))</f>
        <v>1.7794707970313004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228307000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/>
      <c r="M28" s="94"/>
      <c r="N28" s="93"/>
      <c r="O28" s="94"/>
      <c r="P28" s="93">
        <f>$H28      +$J28      +$L28      +$N28</f>
        <v>266224000</v>
      </c>
      <c r="Q28" s="94">
        <f>$I28      +$K28      +$M28      +$O28</f>
        <v>94978757</v>
      </c>
      <c r="R28" s="48">
        <f>IF(($H28      =0),0,((($J28      -$H28      )/$H28      )*100))</f>
        <v>174.91585573659677</v>
      </c>
      <c r="S28" s="49">
        <f>IF(($I28      =0),0,((($K28      -$I28      )/$I28      )*100))</f>
        <v>260.92494745008304</v>
      </c>
      <c r="T28" s="48">
        <f>IF(($E28      =0),0,(($P28      /$E28      )*100))</f>
        <v>39.413616161975064</v>
      </c>
      <c r="U28" s="50">
        <f>IF(($E28      =0),0,(($Q28      /$E28      )*100))</f>
        <v>14.061302782391905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228307000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266224000</v>
      </c>
      <c r="Q30" s="97">
        <f>$I30      +$K30      +$M30      +$O30</f>
        <v>94978757</v>
      </c>
      <c r="R30" s="52">
        <f>IF(($H30      =0),0,((($J30      -$H30      )/$H30      )*100))</f>
        <v>174.91585573659677</v>
      </c>
      <c r="S30" s="53">
        <f>IF(($I30      =0),0,((($K30      -$I30      )/$I30      )*100))</f>
        <v>260.92494745008304</v>
      </c>
      <c r="T30" s="52">
        <f>IF($E30   =0,0,($P30   /$E30   )*100)</f>
        <v>39.413616161975064</v>
      </c>
      <c r="U30" s="54">
        <f>IF($E30   =0,0,($Q30   /$E30   )*100)</f>
        <v>14.061302782391905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13321000</v>
      </c>
      <c r="H32" s="93">
        <v>4758000</v>
      </c>
      <c r="I32" s="94">
        <v>4758000</v>
      </c>
      <c r="J32" s="93"/>
      <c r="K32" s="94">
        <v>6181730</v>
      </c>
      <c r="L32" s="93"/>
      <c r="M32" s="94"/>
      <c r="N32" s="93"/>
      <c r="O32" s="94"/>
      <c r="P32" s="93">
        <f>$H32      +$J32      +$L32      +$N32</f>
        <v>4758000</v>
      </c>
      <c r="Q32" s="94">
        <f>$I32      +$K32      +$M32      +$O32</f>
        <v>10939730</v>
      </c>
      <c r="R32" s="48">
        <f>IF(($H32      =0),0,((($J32      -$H32      )/$H32      )*100))</f>
        <v>-100</v>
      </c>
      <c r="S32" s="49">
        <f>IF(($I32      =0),0,((($K32      -$I32      )/$I32      )*100))</f>
        <v>29.922866750735604</v>
      </c>
      <c r="T32" s="48">
        <f>IF(($E32      =0),0,(($P32      /$E32      )*100))</f>
        <v>25.001313646156269</v>
      </c>
      <c r="U32" s="50">
        <f>IF(($E32      =0),0,(($Q32      /$E32      )*100))</f>
        <v>57.483737060585362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13321000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4758000</v>
      </c>
      <c r="Q33" s="97">
        <f>$I33      +$K33      +$M33      +$O33</f>
        <v>10939730</v>
      </c>
      <c r="R33" s="52">
        <f>IF(($H33      =0),0,((($J33      -$H33      )/$H33      )*100))</f>
        <v>-100</v>
      </c>
      <c r="S33" s="53">
        <f>IF(($I33      =0),0,((($K33      -$I33      )/$I33      )*100))</f>
        <v>29.922866750735604</v>
      </c>
      <c r="T33" s="52">
        <f>IF($E33   =0,0,($P33   /$E33   )*100)</f>
        <v>25.001313646156269</v>
      </c>
      <c r="U33" s="54">
        <f>IF($E33   =0,0,($Q33   /$E33   )*100)</f>
        <v>57.483737060585362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2000000</v>
      </c>
      <c r="H38" s="93"/>
      <c r="I38" s="94">
        <v>193618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193618</v>
      </c>
      <c r="R38" s="48">
        <f t="shared" si="21"/>
        <v>0</v>
      </c>
      <c r="S38" s="49">
        <f t="shared" si="22"/>
        <v>-100</v>
      </c>
      <c r="T38" s="48">
        <f t="shared" si="23"/>
        <v>0</v>
      </c>
      <c r="U38" s="50">
        <f t="shared" si="24"/>
        <v>1.9361799999999998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13671000</v>
      </c>
      <c r="C40" s="95">
        <f>SUM(C35:C39)</f>
        <v>0</v>
      </c>
      <c r="D40" s="95"/>
      <c r="E40" s="95">
        <f t="shared" si="18"/>
        <v>13671000</v>
      </c>
      <c r="F40" s="96">
        <f t="shared" ref="F40:O40" si="25">SUM(F35:F39)</f>
        <v>13671000</v>
      </c>
      <c r="G40" s="97">
        <f t="shared" si="25"/>
        <v>2000000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193618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1.9361799999999998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168091000</v>
      </c>
      <c r="H65" s="93">
        <v>87235000</v>
      </c>
      <c r="I65" s="94">
        <v>87235516</v>
      </c>
      <c r="J65" s="93"/>
      <c r="K65" s="94">
        <v>339286557</v>
      </c>
      <c r="L65" s="93"/>
      <c r="M65" s="94"/>
      <c r="N65" s="93"/>
      <c r="O65" s="94"/>
      <c r="P65" s="93">
        <f t="shared" si="36"/>
        <v>87235000</v>
      </c>
      <c r="Q65" s="94">
        <f t="shared" si="37"/>
        <v>426522073</v>
      </c>
      <c r="R65" s="48">
        <f t="shared" si="38"/>
        <v>-100</v>
      </c>
      <c r="S65" s="49">
        <f t="shared" si="39"/>
        <v>288.93167892765143</v>
      </c>
      <c r="T65" s="48">
        <f t="shared" si="40"/>
        <v>15.569310067267415</v>
      </c>
      <c r="U65" s="50">
        <f t="shared" si="41"/>
        <v>76.123739382938822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168091000</v>
      </c>
      <c r="H66" s="96">
        <f t="shared" si="42"/>
        <v>87235000</v>
      </c>
      <c r="I66" s="97">
        <f t="shared" si="42"/>
        <v>87235516</v>
      </c>
      <c r="J66" s="96">
        <f t="shared" si="42"/>
        <v>0</v>
      </c>
      <c r="K66" s="97">
        <f t="shared" si="42"/>
        <v>339286557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87235000</v>
      </c>
      <c r="Q66" s="97">
        <f t="shared" si="37"/>
        <v>426522073</v>
      </c>
      <c r="R66" s="52">
        <f t="shared" si="38"/>
        <v>-100</v>
      </c>
      <c r="S66" s="53">
        <f t="shared" si="39"/>
        <v>288.93167892765143</v>
      </c>
      <c r="T66" s="52">
        <f>IF((+$E61+$E63+$E64++$E65) =0,0,(P66   /(+$E61+$E63+$E64+$E65) )*100)</f>
        <v>15.569310067267415</v>
      </c>
      <c r="U66" s="54">
        <f>IF((+$E61+$E63+$E65) =0,0,(Q66  /(+$E61+$E63+$E65) )*100)</f>
        <v>76.123739382938822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8000000</v>
      </c>
      <c r="D67" s="104"/>
      <c r="E67" s="104">
        <f t="shared" si="35"/>
        <v>1357940000</v>
      </c>
      <c r="F67" s="105">
        <f t="shared" ref="F67:O67" si="43">SUM(F9:F15,F18:F23,F26:F29,F32,F35:F39,F42:F52,F55:F58,F61:F65)</f>
        <v>1349940000</v>
      </c>
      <c r="G67" s="106">
        <f t="shared" si="43"/>
        <v>445173000</v>
      </c>
      <c r="H67" s="105">
        <f t="shared" si="43"/>
        <v>165443000</v>
      </c>
      <c r="I67" s="106">
        <f t="shared" si="43"/>
        <v>113906497</v>
      </c>
      <c r="J67" s="105">
        <f t="shared" si="43"/>
        <v>195291000</v>
      </c>
      <c r="K67" s="106">
        <f t="shared" si="43"/>
        <v>420106326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360734000</v>
      </c>
      <c r="Q67" s="106">
        <f t="shared" si="37"/>
        <v>534012823</v>
      </c>
      <c r="R67" s="61">
        <f t="shared" si="38"/>
        <v>18.041258923012759</v>
      </c>
      <c r="S67" s="62">
        <f t="shared" si="39"/>
        <v>268.81682525975668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26.874940865057599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39.784337044213942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8000000</v>
      </c>
      <c r="D72" s="104"/>
      <c r="E72" s="104">
        <f>$B72      +$C72      +$D72</f>
        <v>1357940000</v>
      </c>
      <c r="F72" s="105">
        <f t="shared" ref="F72:O72" si="46">SUM(F9:F15,F18:F23,F26:F29,F32,F35:F39,F42:F52,F55:F58,F61:F65,F69)</f>
        <v>1349940000</v>
      </c>
      <c r="G72" s="106">
        <f t="shared" si="46"/>
        <v>445173000</v>
      </c>
      <c r="H72" s="105">
        <f t="shared" si="46"/>
        <v>165443000</v>
      </c>
      <c r="I72" s="106">
        <f t="shared" si="46"/>
        <v>113906497</v>
      </c>
      <c r="J72" s="105">
        <f t="shared" si="46"/>
        <v>195291000</v>
      </c>
      <c r="K72" s="106">
        <f t="shared" si="46"/>
        <v>420106326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360734000</v>
      </c>
      <c r="Q72" s="106">
        <f>$I72      +$K72      +$M72      +$O72</f>
        <v>534012823</v>
      </c>
      <c r="R72" s="61">
        <f>IF(($H72      =0),0,((($J72      -$H72      )/$H72      )*100))</f>
        <v>18.041258923012759</v>
      </c>
      <c r="S72" s="62">
        <f>IF(($I72      =0),0,((($K72      -$I72      )/$I72      )*100))</f>
        <v>268.81682525975668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26.874940865057599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39.784337044213942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FKORiLdkhJBgay/qMUe7jiReLvejkJ9nAiPxSIYd4mFYn4YV9LRAD5Ct+MAaen0b32wgksHpKA+XhzBFCJ9wA==" saltValue="2pTqufU8bOvN8g9VWdxw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9B2AD-D823-46FA-B754-4A0FB5B8E3C8}"/>
</file>

<file path=customXml/itemProps2.xml><?xml version="1.0" encoding="utf-8"?>
<ds:datastoreItem xmlns:ds="http://schemas.openxmlformats.org/officeDocument/2006/customXml" ds:itemID="{705B77C9-829F-4553-A55B-D7F52C9794CC}"/>
</file>

<file path=customXml/itemProps3.xml><?xml version="1.0" encoding="utf-8"?>
<ds:datastoreItem xmlns:ds="http://schemas.openxmlformats.org/officeDocument/2006/customXml" ds:itemID="{A1B59E8B-3119-4011-A2BC-0D6133CCC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2022-01-31T12:06:15Z</dcterms:created>
  <dcterms:modified xsi:type="dcterms:W3CDTF">2022-01-31T12:07:29Z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