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727325D1-059D-4330-B2E6-D9724AA5FC48}" xr6:coauthVersionLast="47" xr6:coauthVersionMax="47" xr10:uidLastSave="{00000000-0000-0000-0000-000000000000}"/>
  <bookViews>
    <workbookView xWindow="31035" yWindow="1155" windowWidth="11820" windowHeight="1584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<sst xmlns="http://schemas.openxmlformats.org/spreadsheetml/2006/main" count="1378" uniqueCount="615">
  <si>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</si>
  <si>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</si>
  <si>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2nd Quarter Ended 31 December 2021</t>
  </si>
  <si>
    <t>Second Quarter 2021/22</t>
  </si>
  <si>
    <t>Second Quarter 2020/21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</si>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</sst>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wrapText="1"/>
    </xf>
    <xf numFmtId="0" fontId="9" fillId="0" borderId="0" xfId="0" applyFont="1"/>
    <xf numFmtId="0" fontId="6" fillId="0" borderId="7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horizontal="center" wrapText="1"/>
    </xf>
    <xf numFmtId="0" fontId="9" fillId="0" borderId="2" xfId="0" applyFont="1" applyBorder="1" applyProtection="1"/>
    <xf numFmtId="0" fontId="9" fillId="0" borderId="9" xfId="0" applyFont="1" applyBorder="1" applyProtection="1"/>
    <xf numFmtId="164" fontId="9" fillId="0" borderId="20" xfId="0" applyNumberFormat="1" applyFont="1" applyBorder="1" applyAlignment="1" applyProtection="1"/>
    <xf numFmtId="164" fontId="9" fillId="0" borderId="12" xfId="0" applyNumberFormat="1" applyFont="1" applyBorder="1" applyAlignment="1" applyProtection="1"/>
    <xf numFmtId="164" fontId="9" fillId="0" borderId="21" xfId="0" applyNumberFormat="1" applyFont="1" applyBorder="1" applyAlignment="1" applyProtection="1"/>
    <xf numFmtId="164" fontId="9" fillId="0" borderId="22" xfId="0" applyNumberFormat="1" applyFont="1" applyBorder="1" applyAlignment="1" applyProtection="1"/>
    <xf numFmtId="164" fontId="9" fillId="0" borderId="23" xfId="0" applyNumberFormat="1" applyFont="1" applyBorder="1" applyAlignment="1" applyProtection="1"/>
    <xf numFmtId="164" fontId="9" fillId="0" borderId="24" xfId="0" applyNumberFormat="1" applyFont="1" applyBorder="1" applyAlignment="1" applyProtection="1"/>
    <xf numFmtId="0" fontId="9" fillId="0" borderId="8" xfId="0" applyFont="1" applyBorder="1" applyProtection="1"/>
    <xf numFmtId="0" fontId="9" fillId="0" borderId="7" xfId="0" applyFont="1" applyBorder="1" applyProtection="1"/>
    <xf numFmtId="0" fontId="6" fillId="0" borderId="7" xfId="0" applyFont="1" applyBorder="1" applyProtection="1"/>
    <xf numFmtId="0" fontId="9" fillId="0" borderId="13" xfId="0" applyFont="1" applyBorder="1" applyProtection="1"/>
    <xf numFmtId="0" fontId="9" fillId="0" borderId="0" xfId="0" applyFont="1" applyProtection="1"/>
    <xf numFmtId="0" fontId="0" fillId="0" borderId="1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29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6" fillId="0" borderId="8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 wrapText="1"/>
    </xf>
    <xf numFmtId="0" fontId="0" fillId="0" borderId="7" xfId="0" applyBorder="1" applyProtection="1"/>
    <xf numFmtId="0" fontId="0" fillId="0" borderId="0" xfId="0" applyBorder="1" applyAlignment="1" applyProtection="1">
      <alignment horizontal="left" indent="1"/>
    </xf>
    <xf numFmtId="0" fontId="0" fillId="0" borderId="0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7" xfId="0" applyBorder="1" applyProtection="1"/>
    <xf numFmtId="0" fontId="0" fillId="0" borderId="24" xfId="0" applyBorder="1" applyProtection="1"/>
    <xf numFmtId="0" fontId="2" fillId="0" borderId="7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right"/>
    </xf>
    <xf numFmtId="165" fontId="10" fillId="0" borderId="8" xfId="0" applyNumberFormat="1" applyFont="1" applyBorder="1" applyAlignment="1" applyProtection="1">
      <alignment horizontal="left" indent="1"/>
    </xf>
    <xf numFmtId="165" fontId="10" fillId="0" borderId="7" xfId="0" applyNumberFormat="1" applyFont="1" applyBorder="1" applyAlignment="1" applyProtection="1">
      <alignment wrapText="1"/>
    </xf>
    <xf numFmtId="165" fontId="9" fillId="0" borderId="22" xfId="0" applyNumberFormat="1" applyFont="1" applyFill="1" applyBorder="1" applyAlignment="1" applyProtection="1"/>
    <xf numFmtId="165" fontId="9" fillId="0" borderId="23" xfId="0" applyNumberFormat="1" applyFont="1" applyFill="1" applyBorder="1" applyAlignment="1" applyProtection="1"/>
    <xf numFmtId="165" fontId="10" fillId="0" borderId="24" xfId="0" applyNumberFormat="1" applyFont="1" applyBorder="1" applyAlignment="1" applyProtection="1">
      <alignment wrapText="1"/>
    </xf>
    <xf numFmtId="165" fontId="10" fillId="0" borderId="22" xfId="0" applyNumberFormat="1" applyFont="1" applyBorder="1" applyAlignment="1" applyProtection="1">
      <alignment wrapText="1"/>
    </xf>
    <xf numFmtId="165" fontId="10" fillId="0" borderId="23" xfId="0" applyNumberFormat="1" applyFont="1" applyBorder="1" applyAlignment="1" applyProtection="1">
      <alignment wrapText="1"/>
    </xf>
    <xf numFmtId="165" fontId="9" fillId="0" borderId="8" xfId="0" applyNumberFormat="1" applyFont="1" applyBorder="1" applyAlignment="1" applyProtection="1">
      <alignment horizontal="left" indent="1"/>
    </xf>
    <xf numFmtId="165" fontId="6" fillId="0" borderId="8" xfId="0" applyNumberFormat="1" applyFont="1" applyBorder="1" applyProtection="1"/>
    <xf numFmtId="165" fontId="6" fillId="0" borderId="7" xfId="0" applyNumberFormat="1" applyFont="1" applyBorder="1" applyProtection="1"/>
    <xf numFmtId="165" fontId="7" fillId="0" borderId="22" xfId="0" applyNumberFormat="1" applyFont="1" applyFill="1" applyBorder="1" applyAlignment="1" applyProtection="1"/>
    <xf numFmtId="165" fontId="7" fillId="0" borderId="23" xfId="0" applyNumberFormat="1" applyFont="1" applyFill="1" applyBorder="1" applyAlignment="1" applyProtection="1"/>
    <xf numFmtId="165" fontId="6" fillId="0" borderId="24" xfId="0" applyNumberFormat="1" applyFont="1" applyBorder="1" applyAlignment="1" applyProtection="1"/>
    <xf numFmtId="165" fontId="6" fillId="0" borderId="22" xfId="0" applyNumberFormat="1" applyFont="1" applyBorder="1" applyAlignment="1" applyProtection="1"/>
    <xf numFmtId="165" fontId="6" fillId="0" borderId="23" xfId="0" applyNumberFormat="1" applyFont="1" applyBorder="1" applyAlignment="1" applyProtection="1"/>
    <xf numFmtId="165" fontId="9" fillId="0" borderId="14" xfId="0" applyNumberFormat="1" applyFont="1" applyBorder="1" applyProtection="1"/>
    <xf numFmtId="165" fontId="9" fillId="0" borderId="15" xfId="0" applyNumberFormat="1" applyFont="1" applyBorder="1" applyProtection="1"/>
    <xf numFmtId="165" fontId="7" fillId="0" borderId="25" xfId="0" applyNumberFormat="1" applyFont="1" applyBorder="1" applyAlignment="1" applyProtection="1"/>
    <xf numFmtId="165" fontId="7" fillId="0" borderId="18" xfId="0" applyNumberFormat="1" applyFont="1" applyBorder="1" applyAlignment="1" applyProtection="1"/>
    <xf numFmtId="165" fontId="7" fillId="0" borderId="19" xfId="0" applyNumberFormat="1" applyFont="1" applyBorder="1" applyAlignment="1" applyProtection="1"/>
    <xf numFmtId="165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left" wrapText="1" indent="1"/>
    </xf>
    <xf numFmtId="165" fontId="1" fillId="0" borderId="0" xfId="0" applyNumberFormat="1" applyFont="1" applyFill="1" applyBorder="1" applyAlignment="1" applyProtection="1">
      <alignment horizontal="left" wrapText="1"/>
    </xf>
    <xf numFmtId="165" fontId="1" fillId="0" borderId="22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1" fillId="0" borderId="27" xfId="0" applyNumberFormat="1" applyFont="1" applyFill="1" applyBorder="1" applyAlignment="1" applyProtection="1">
      <alignment horizontal="right"/>
    </xf>
    <xf numFmtId="165" fontId="1" fillId="0" borderId="24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/>
    </xf>
    <xf numFmtId="165" fontId="3" fillId="0" borderId="22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6" xfId="0" applyNumberFormat="1" applyFont="1" applyFill="1" applyBorder="1" applyAlignment="1" applyProtection="1">
      <alignment horizontal="left"/>
    </xf>
    <xf numFmtId="165" fontId="3" fillId="0" borderId="26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18" xfId="0" applyNumberFormat="1" applyFont="1" applyFill="1" applyBorder="1" applyAlignment="1" applyProtection="1">
      <alignment horizontal="right"/>
    </xf>
    <xf numFmtId="165" fontId="3" fillId="0" borderId="28" xfId="0" applyNumberFormat="1" applyFont="1" applyFill="1" applyBorder="1" applyAlignment="1" applyProtection="1">
      <alignment horizontal="right"/>
    </xf>
    <xf numFmtId="165" fontId="3" fillId="0" borderId="19" xfId="0" applyNumberFormat="1" applyFont="1" applyFill="1" applyBorder="1" applyAlignment="1" applyProtection="1">
      <alignment horizontal="right"/>
    </xf>
    <xf numFmtId="165" fontId="9" fillId="0" borderId="24" xfId="0" applyNumberFormat="1" applyFont="1" applyFill="1" applyBorder="1" applyAlignment="1" applyProtection="1"/>
    <xf numFmtId="165" fontId="6" fillId="0" borderId="8" xfId="0" applyNumberFormat="1" applyFont="1" applyBorder="1" applyAlignment="1" applyProtection="1">
      <alignment horizontal="left"/>
    </xf>
    <xf numFmtId="165" fontId="6" fillId="0" borderId="24" xfId="0" applyNumberFormat="1" applyFont="1" applyBorder="1" applyAlignment="1" applyProtection="1">
      <alignment wrapText="1"/>
    </xf>
    <xf numFmtId="165" fontId="6" fillId="0" borderId="22" xfId="0" applyNumberFormat="1" applyFont="1" applyBorder="1" applyAlignment="1" applyProtection="1">
      <alignment wrapText="1"/>
    </xf>
    <xf numFmtId="165" fontId="6" fillId="0" borderId="23" xfId="0" applyNumberFormat="1" applyFont="1" applyBorder="1" applyAlignment="1" applyProtection="1">
      <alignment wrapText="1"/>
    </xf>
    <xf numFmtId="165" fontId="7" fillId="0" borderId="24" xfId="0" applyNumberFormat="1" applyFont="1" applyFill="1" applyBorder="1" applyAlignment="1" applyProtection="1"/>
    <xf numFmtId="165" fontId="10" fillId="0" borderId="14" xfId="0" applyNumberFormat="1" applyFont="1" applyBorder="1" applyAlignment="1" applyProtection="1">
      <alignment horizontal="left" indent="1"/>
    </xf>
    <xf numFmtId="165" fontId="10" fillId="0" borderId="13" xfId="0" applyNumberFormat="1" applyFont="1" applyBorder="1" applyAlignment="1" applyProtection="1">
      <alignment wrapText="1"/>
    </xf>
    <xf numFmtId="165" fontId="9" fillId="0" borderId="25" xfId="0" applyNumberFormat="1" applyFont="1" applyFill="1" applyBorder="1" applyAlignment="1" applyProtection="1"/>
    <xf numFmtId="165" fontId="9" fillId="0" borderId="18" xfId="0" applyNumberFormat="1" applyFont="1" applyFill="1" applyBorder="1" applyAlignment="1" applyProtection="1"/>
    <xf numFmtId="165" fontId="10" fillId="0" borderId="19" xfId="0" applyNumberFormat="1" applyFont="1" applyBorder="1" applyAlignment="1" applyProtection="1">
      <alignment wrapText="1"/>
    </xf>
    <xf numFmtId="165" fontId="10" fillId="0" borderId="25" xfId="0" applyNumberFormat="1" applyFont="1" applyBorder="1" applyAlignment="1" applyProtection="1">
      <alignment wrapText="1"/>
    </xf>
    <xf numFmtId="165" fontId="10" fillId="0" borderId="18" xfId="0" applyNumberFormat="1" applyFont="1" applyBorder="1" applyAlignment="1" applyProtection="1">
      <alignment wrapText="1"/>
    </xf>
    <xf numFmtId="165" fontId="9" fillId="0" borderId="19" xfId="0" applyNumberFormat="1" applyFont="1" applyFill="1" applyBorder="1" applyAlignment="1" applyProtection="1"/>
    <xf numFmtId="165" fontId="11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right" wrapText="1"/>
    </xf>
    <xf numFmtId="0" fontId="6" fillId="0" borderId="4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7" customFormat="1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3" s="7" customFormat="1" x14ac:dyDescent="0.2">
      <c r="A7" s="8" t="s">
        <v>0</v>
      </c>
      <c r="B7" s="9" t="s">
        <v>13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3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3" s="7" customFormat="1" x14ac:dyDescent="0.2">
      <c r="A9" s="23" t="s">
        <v>14</v>
      </c>
      <c r="B9" s="53" t="s">
        <v>15</v>
      </c>
      <c r="C9" s="54" t="s">
        <v>16</v>
      </c>
      <c r="D9" s="55">
        <v>554051525</v>
      </c>
      <c r="E9" s="56">
        <v>4306425564</v>
      </c>
      <c r="F9" s="56">
        <v>3845747987</v>
      </c>
      <c r="G9" s="56">
        <v>343463000</v>
      </c>
      <c r="H9" s="57">
        <v>9049688076</v>
      </c>
      <c r="I9" s="58">
        <v>531481899</v>
      </c>
      <c r="J9" s="59">
        <v>2244374883</v>
      </c>
      <c r="K9" s="56">
        <v>3873118942</v>
      </c>
      <c r="L9" s="59">
        <v>325037000</v>
      </c>
      <c r="M9" s="57">
        <v>6974012724</v>
      </c>
    </row>
    <row r="10" spans="1:13" s="7" customFormat="1" x14ac:dyDescent="0.2">
      <c r="A10" s="23" t="s">
        <v>14</v>
      </c>
      <c r="B10" s="53" t="s">
        <v>17</v>
      </c>
      <c r="C10" s="54" t="s">
        <v>18</v>
      </c>
      <c r="D10" s="55">
        <v>770751487</v>
      </c>
      <c r="E10" s="56">
        <v>2948961160</v>
      </c>
      <c r="F10" s="56">
        <v>1212428422</v>
      </c>
      <c r="G10" s="56">
        <v>314785000</v>
      </c>
      <c r="H10" s="57">
        <v>5246926069</v>
      </c>
      <c r="I10" s="58">
        <v>547229543</v>
      </c>
      <c r="J10" s="59">
        <v>2158266516</v>
      </c>
      <c r="K10" s="56">
        <v>1941460114</v>
      </c>
      <c r="L10" s="59">
        <v>183947000</v>
      </c>
      <c r="M10" s="57">
        <v>4830903173</v>
      </c>
    </row>
    <row r="11" spans="1:13" s="7" customFormat="1" x14ac:dyDescent="0.2">
      <c r="A11" s="23" t="s">
        <v>14</v>
      </c>
      <c r="B11" s="53" t="s">
        <v>19</v>
      </c>
      <c r="C11" s="54" t="s">
        <v>20</v>
      </c>
      <c r="D11" s="55">
        <v>8149694880</v>
      </c>
      <c r="E11" s="56">
        <v>21753666778</v>
      </c>
      <c r="F11" s="56">
        <v>9931287599</v>
      </c>
      <c r="G11" s="56">
        <v>326383000</v>
      </c>
      <c r="H11" s="57">
        <v>40161032257</v>
      </c>
      <c r="I11" s="58">
        <v>7487521264</v>
      </c>
      <c r="J11" s="59">
        <v>20143032411</v>
      </c>
      <c r="K11" s="56">
        <v>11394712455</v>
      </c>
      <c r="L11" s="59">
        <v>617488000</v>
      </c>
      <c r="M11" s="57">
        <v>39642754130</v>
      </c>
    </row>
    <row r="12" spans="1:13" s="7" customFormat="1" x14ac:dyDescent="0.2">
      <c r="A12" s="23" t="s">
        <v>14</v>
      </c>
      <c r="B12" s="53" t="s">
        <v>21</v>
      </c>
      <c r="C12" s="54" t="s">
        <v>22</v>
      </c>
      <c r="D12" s="55">
        <v>4132940544</v>
      </c>
      <c r="E12" s="56">
        <v>10017206954</v>
      </c>
      <c r="F12" s="56">
        <v>7054557354</v>
      </c>
      <c r="G12" s="56">
        <v>941819000</v>
      </c>
      <c r="H12" s="57">
        <v>22146523852</v>
      </c>
      <c r="I12" s="58">
        <v>3396554880</v>
      </c>
      <c r="J12" s="59">
        <v>7724417549</v>
      </c>
      <c r="K12" s="56">
        <v>6509832031</v>
      </c>
      <c r="L12" s="59">
        <v>1011479000</v>
      </c>
      <c r="M12" s="57">
        <v>18642283460</v>
      </c>
    </row>
    <row r="13" spans="1:13" s="7" customFormat="1" x14ac:dyDescent="0.2">
      <c r="A13" s="23" t="s">
        <v>14</v>
      </c>
      <c r="B13" s="53" t="s">
        <v>23</v>
      </c>
      <c r="C13" s="54" t="s">
        <v>24</v>
      </c>
      <c r="D13" s="55">
        <v>505926736</v>
      </c>
      <c r="E13" s="56">
        <v>1413703778</v>
      </c>
      <c r="F13" s="56">
        <v>2905853119</v>
      </c>
      <c r="G13" s="56">
        <v>644905000</v>
      </c>
      <c r="H13" s="57">
        <v>5470388633</v>
      </c>
      <c r="I13" s="58">
        <v>476696815</v>
      </c>
      <c r="J13" s="59">
        <v>1092000324</v>
      </c>
      <c r="K13" s="56">
        <v>4779090917</v>
      </c>
      <c r="L13" s="59">
        <v>539914000</v>
      </c>
      <c r="M13" s="57">
        <v>6887702056</v>
      </c>
    </row>
    <row r="14" spans="1:13" s="7" customFormat="1" x14ac:dyDescent="0.2">
      <c r="A14" s="23" t="s">
        <v>14</v>
      </c>
      <c r="B14" s="53" t="s">
        <v>25</v>
      </c>
      <c r="C14" s="54" t="s">
        <v>26</v>
      </c>
      <c r="D14" s="55">
        <v>528721164</v>
      </c>
      <c r="E14" s="56">
        <v>2038779918</v>
      </c>
      <c r="F14" s="56">
        <v>2097465606</v>
      </c>
      <c r="G14" s="56">
        <v>435656000</v>
      </c>
      <c r="H14" s="57">
        <v>5100622688</v>
      </c>
      <c r="I14" s="58">
        <v>817632782</v>
      </c>
      <c r="J14" s="59">
        <v>1762464899</v>
      </c>
      <c r="K14" s="56">
        <v>2746873254</v>
      </c>
      <c r="L14" s="59">
        <v>440853000</v>
      </c>
      <c r="M14" s="57">
        <v>5767823935</v>
      </c>
    </row>
    <row r="15" spans="1:13" s="7" customFormat="1" x14ac:dyDescent="0.2">
      <c r="A15" s="23" t="s">
        <v>14</v>
      </c>
      <c r="B15" s="53" t="s">
        <v>27</v>
      </c>
      <c r="C15" s="54" t="s">
        <v>28</v>
      </c>
      <c r="D15" s="55">
        <v>537765744</v>
      </c>
      <c r="E15" s="56">
        <v>1497263806</v>
      </c>
      <c r="F15" s="56">
        <v>1642280894</v>
      </c>
      <c r="G15" s="56">
        <v>474898000</v>
      </c>
      <c r="H15" s="57">
        <v>4152208444</v>
      </c>
      <c r="I15" s="58">
        <v>527296064</v>
      </c>
      <c r="J15" s="59">
        <v>2166994334</v>
      </c>
      <c r="K15" s="56">
        <v>2643855916</v>
      </c>
      <c r="L15" s="59">
        <v>207474000</v>
      </c>
      <c r="M15" s="57">
        <v>5545620314</v>
      </c>
    </row>
    <row r="16" spans="1:13" s="7" customFormat="1" x14ac:dyDescent="0.2">
      <c r="A16" s="23" t="s">
        <v>14</v>
      </c>
      <c r="B16" s="53" t="s">
        <v>29</v>
      </c>
      <c r="C16" s="54" t="s">
        <v>30</v>
      </c>
      <c r="D16" s="55">
        <v>293272986</v>
      </c>
      <c r="E16" s="56">
        <v>834568743</v>
      </c>
      <c r="F16" s="56">
        <v>381730409</v>
      </c>
      <c r="G16" s="56">
        <v>212369000</v>
      </c>
      <c r="H16" s="57">
        <v>1721941138</v>
      </c>
      <c r="I16" s="58">
        <v>264475744</v>
      </c>
      <c r="J16" s="59">
        <v>-103594860</v>
      </c>
      <c r="K16" s="56">
        <v>498139350</v>
      </c>
      <c r="L16" s="59">
        <v>130239000</v>
      </c>
      <c r="M16" s="57">
        <v>789259234</v>
      </c>
    </row>
    <row r="17" spans="1:13" s="7" customFormat="1" x14ac:dyDescent="0.2">
      <c r="A17" s="23" t="s">
        <v>14</v>
      </c>
      <c r="B17" s="60" t="s">
        <v>31</v>
      </c>
      <c r="C17" s="54" t="s">
        <v>32</v>
      </c>
      <c r="D17" s="55">
        <v>3227200271</v>
      </c>
      <c r="E17" s="56">
        <v>8186505194</v>
      </c>
      <c r="F17" s="56">
        <v>5603239301</v>
      </c>
      <c r="G17" s="56">
        <v>295937000</v>
      </c>
      <c r="H17" s="57">
        <v>17312881766</v>
      </c>
      <c r="I17" s="58">
        <v>3190623182</v>
      </c>
      <c r="J17" s="59">
        <v>7246799583</v>
      </c>
      <c r="K17" s="56">
        <v>5225156616</v>
      </c>
      <c r="L17" s="59">
        <v>234443000</v>
      </c>
      <c r="M17" s="57">
        <v>15897022381</v>
      </c>
    </row>
    <row r="18" spans="1:13" s="7" customFormat="1" x14ac:dyDescent="0.2">
      <c r="A18" s="24" t="s">
        <v>0</v>
      </c>
      <c r="B18" s="61" t="s">
        <v>614</v>
      </c>
      <c r="C18" s="62" t="s">
        <v>0</v>
      </c>
      <c r="D18" s="63">
        <f t="shared" ref="D18:M18" si="0">SUM(D9:D17)</f>
        <v>18700325337</v>
      </c>
      <c r="E18" s="64">
        <f t="shared" si="0"/>
        <v>52997081895</v>
      </c>
      <c r="F18" s="64">
        <f t="shared" si="0"/>
        <v>34674590691</v>
      </c>
      <c r="G18" s="64">
        <f t="shared" si="0"/>
        <v>3990215000</v>
      </c>
      <c r="H18" s="65">
        <f t="shared" si="0"/>
        <v>110362212923</v>
      </c>
      <c r="I18" s="66">
        <f t="shared" si="0"/>
        <v>17239512173</v>
      </c>
      <c r="J18" s="67">
        <f t="shared" si="0"/>
        <v>44434755639</v>
      </c>
      <c r="K18" s="64">
        <f t="shared" si="0"/>
        <v>39612239595</v>
      </c>
      <c r="L18" s="67">
        <f t="shared" si="0"/>
        <v>3690874000</v>
      </c>
      <c r="M18" s="65">
        <f t="shared" si="0"/>
        <v>104977381407</v>
      </c>
    </row>
    <row r="19" spans="1:13" s="7" customFormat="1" ht="12.75" customHeight="1" x14ac:dyDescent="0.2">
      <c r="A19" s="25"/>
      <c r="B19" s="68"/>
      <c r="C19" s="69"/>
      <c r="D19" s="70"/>
      <c r="E19" s="71"/>
      <c r="F19" s="71"/>
      <c r="G19" s="71"/>
      <c r="H19" s="72"/>
      <c r="I19" s="70"/>
      <c r="J19" s="71"/>
      <c r="K19" s="71"/>
      <c r="L19" s="71"/>
      <c r="M19" s="72"/>
    </row>
    <row r="20" spans="1:13" s="7" customFormat="1" x14ac:dyDescent="0.2">
      <c r="A20" s="2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499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500</v>
      </c>
      <c r="C9" s="75" t="s">
        <v>501</v>
      </c>
      <c r="D9" s="76">
        <v>6917294</v>
      </c>
      <c r="E9" s="77">
        <v>8414263</v>
      </c>
      <c r="F9" s="77">
        <v>-24116721</v>
      </c>
      <c r="G9" s="77">
        <v>31054000</v>
      </c>
      <c r="H9" s="78">
        <v>22268836</v>
      </c>
      <c r="I9" s="76">
        <v>16000440</v>
      </c>
      <c r="J9" s="77">
        <v>13705903</v>
      </c>
      <c r="K9" s="77">
        <v>151462698</v>
      </c>
      <c r="L9" s="77">
        <v>41017000</v>
      </c>
      <c r="M9" s="79">
        <v>222186041</v>
      </c>
    </row>
    <row r="10" spans="1:13" x14ac:dyDescent="0.2">
      <c r="A10" s="50" t="s">
        <v>53</v>
      </c>
      <c r="B10" s="74" t="s">
        <v>502</v>
      </c>
      <c r="C10" s="75" t="s">
        <v>503</v>
      </c>
      <c r="D10" s="76">
        <v>79632292</v>
      </c>
      <c r="E10" s="77">
        <v>216528811</v>
      </c>
      <c r="F10" s="77">
        <v>293061031</v>
      </c>
      <c r="G10" s="77">
        <v>6500000</v>
      </c>
      <c r="H10" s="78">
        <v>595722134</v>
      </c>
      <c r="I10" s="76">
        <v>44719892</v>
      </c>
      <c r="J10" s="77">
        <v>262808402</v>
      </c>
      <c r="K10" s="77">
        <v>383366628</v>
      </c>
      <c r="L10" s="77">
        <v>5718000</v>
      </c>
      <c r="M10" s="79">
        <v>696612922</v>
      </c>
    </row>
    <row r="11" spans="1:13" x14ac:dyDescent="0.2">
      <c r="A11" s="50" t="s">
        <v>53</v>
      </c>
      <c r="B11" s="74" t="s">
        <v>504</v>
      </c>
      <c r="C11" s="75" t="s">
        <v>505</v>
      </c>
      <c r="D11" s="76">
        <v>126289770</v>
      </c>
      <c r="E11" s="77">
        <v>970782349</v>
      </c>
      <c r="F11" s="77">
        <v>50192628</v>
      </c>
      <c r="G11" s="77">
        <v>103288000</v>
      </c>
      <c r="H11" s="78">
        <v>1250552747</v>
      </c>
      <c r="I11" s="76">
        <v>103962237</v>
      </c>
      <c r="J11" s="77">
        <v>796737781</v>
      </c>
      <c r="K11" s="77">
        <v>788695116</v>
      </c>
      <c r="L11" s="77">
        <v>26940000</v>
      </c>
      <c r="M11" s="79">
        <v>1716335134</v>
      </c>
    </row>
    <row r="12" spans="1:13" x14ac:dyDescent="0.2">
      <c r="A12" s="50" t="s">
        <v>53</v>
      </c>
      <c r="B12" s="74" t="s">
        <v>506</v>
      </c>
      <c r="C12" s="75" t="s">
        <v>507</v>
      </c>
      <c r="D12" s="76">
        <v>878345</v>
      </c>
      <c r="E12" s="77">
        <v>2502231</v>
      </c>
      <c r="F12" s="77">
        <v>1566625</v>
      </c>
      <c r="G12" s="77">
        <v>441000</v>
      </c>
      <c r="H12" s="78">
        <v>5388201</v>
      </c>
      <c r="I12" s="76">
        <v>1218987</v>
      </c>
      <c r="J12" s="77">
        <v>13278368</v>
      </c>
      <c r="K12" s="77">
        <v>10739919</v>
      </c>
      <c r="L12" s="77">
        <v>0</v>
      </c>
      <c r="M12" s="79">
        <v>25237274</v>
      </c>
    </row>
    <row r="13" spans="1:13" x14ac:dyDescent="0.2">
      <c r="A13" s="50" t="s">
        <v>53</v>
      </c>
      <c r="B13" s="74" t="s">
        <v>508</v>
      </c>
      <c r="C13" s="75" t="s">
        <v>509</v>
      </c>
      <c r="D13" s="76">
        <v>32200215</v>
      </c>
      <c r="E13" s="77">
        <v>56706515</v>
      </c>
      <c r="F13" s="77">
        <v>166253267</v>
      </c>
      <c r="G13" s="77">
        <v>768000</v>
      </c>
      <c r="H13" s="78">
        <v>255927997</v>
      </c>
      <c r="I13" s="76">
        <v>36154697</v>
      </c>
      <c r="J13" s="77">
        <v>44931690</v>
      </c>
      <c r="K13" s="77">
        <v>224340504</v>
      </c>
      <c r="L13" s="77">
        <v>15822000</v>
      </c>
      <c r="M13" s="79">
        <v>321248891</v>
      </c>
    </row>
    <row r="14" spans="1:13" x14ac:dyDescent="0.2">
      <c r="A14" s="50" t="s">
        <v>68</v>
      </c>
      <c r="B14" s="74" t="s">
        <v>510</v>
      </c>
      <c r="C14" s="75" t="s">
        <v>511</v>
      </c>
      <c r="D14" s="76">
        <v>0</v>
      </c>
      <c r="E14" s="77">
        <v>0</v>
      </c>
      <c r="F14" s="77">
        <v>122043001</v>
      </c>
      <c r="G14" s="77">
        <v>660000</v>
      </c>
      <c r="H14" s="78">
        <v>122703001</v>
      </c>
      <c r="I14" s="76">
        <v>0</v>
      </c>
      <c r="J14" s="77">
        <v>0</v>
      </c>
      <c r="K14" s="77">
        <v>20662439</v>
      </c>
      <c r="L14" s="77">
        <v>805000</v>
      </c>
      <c r="M14" s="79">
        <v>21467439</v>
      </c>
    </row>
    <row r="15" spans="1:13" ht="16.5" x14ac:dyDescent="0.3">
      <c r="A15" s="51" t="s">
        <v>0</v>
      </c>
      <c r="B15" s="80" t="s">
        <v>512</v>
      </c>
      <c r="C15" s="81" t="s">
        <v>0</v>
      </c>
      <c r="D15" s="82">
        <f t="shared" ref="D15:M15" si="0">SUM(D9:D14)</f>
        <v>245917916</v>
      </c>
      <c r="E15" s="83">
        <f t="shared" si="0"/>
        <v>1254934169</v>
      </c>
      <c r="F15" s="83">
        <f t="shared" si="0"/>
        <v>608999831</v>
      </c>
      <c r="G15" s="83">
        <f t="shared" si="0"/>
        <v>142711000</v>
      </c>
      <c r="H15" s="84">
        <f t="shared" si="0"/>
        <v>2252562916</v>
      </c>
      <c r="I15" s="82">
        <f t="shared" si="0"/>
        <v>202056253</v>
      </c>
      <c r="J15" s="83">
        <f t="shared" si="0"/>
        <v>1131462144</v>
      </c>
      <c r="K15" s="83">
        <f t="shared" si="0"/>
        <v>1579267304</v>
      </c>
      <c r="L15" s="83">
        <f t="shared" si="0"/>
        <v>90302000</v>
      </c>
      <c r="M15" s="85">
        <f t="shared" si="0"/>
        <v>3003087701</v>
      </c>
    </row>
    <row r="16" spans="1:13" x14ac:dyDescent="0.2">
      <c r="A16" s="50" t="s">
        <v>53</v>
      </c>
      <c r="B16" s="74" t="s">
        <v>513</v>
      </c>
      <c r="C16" s="75" t="s">
        <v>514</v>
      </c>
      <c r="D16" s="76">
        <v>0</v>
      </c>
      <c r="E16" s="77">
        <v>123922</v>
      </c>
      <c r="F16" s="77">
        <v>48512373</v>
      </c>
      <c r="G16" s="77">
        <v>0</v>
      </c>
      <c r="H16" s="78">
        <v>48636295</v>
      </c>
      <c r="I16" s="76">
        <v>319236</v>
      </c>
      <c r="J16" s="77">
        <v>57683</v>
      </c>
      <c r="K16" s="77">
        <v>67772333</v>
      </c>
      <c r="L16" s="77">
        <v>0</v>
      </c>
      <c r="M16" s="79">
        <v>68149252</v>
      </c>
    </row>
    <row r="17" spans="1:13" x14ac:dyDescent="0.2">
      <c r="A17" s="50" t="s">
        <v>53</v>
      </c>
      <c r="B17" s="74" t="s">
        <v>515</v>
      </c>
      <c r="C17" s="75" t="s">
        <v>516</v>
      </c>
      <c r="D17" s="76">
        <v>7647461</v>
      </c>
      <c r="E17" s="77">
        <v>19421466</v>
      </c>
      <c r="F17" s="77">
        <v>-2840015</v>
      </c>
      <c r="G17" s="77">
        <v>2855000</v>
      </c>
      <c r="H17" s="78">
        <v>27083912</v>
      </c>
      <c r="I17" s="76">
        <v>6927299</v>
      </c>
      <c r="J17" s="77">
        <v>45694937</v>
      </c>
      <c r="K17" s="77">
        <v>50176548</v>
      </c>
      <c r="L17" s="77">
        <v>7229000</v>
      </c>
      <c r="M17" s="79">
        <v>110027784</v>
      </c>
    </row>
    <row r="18" spans="1:13" x14ac:dyDescent="0.2">
      <c r="A18" s="50" t="s">
        <v>53</v>
      </c>
      <c r="B18" s="74" t="s">
        <v>517</v>
      </c>
      <c r="C18" s="75" t="s">
        <v>518</v>
      </c>
      <c r="D18" s="76">
        <v>83839393</v>
      </c>
      <c r="E18" s="77">
        <v>63681632</v>
      </c>
      <c r="F18" s="77">
        <v>29261856</v>
      </c>
      <c r="G18" s="77">
        <v>0</v>
      </c>
      <c r="H18" s="78">
        <v>176782881</v>
      </c>
      <c r="I18" s="76">
        <v>80323110</v>
      </c>
      <c r="J18" s="77">
        <v>59757505</v>
      </c>
      <c r="K18" s="77">
        <v>16428977</v>
      </c>
      <c r="L18" s="77">
        <v>2496000</v>
      </c>
      <c r="M18" s="79">
        <v>159005592</v>
      </c>
    </row>
    <row r="19" spans="1:13" x14ac:dyDescent="0.2">
      <c r="A19" s="50" t="s">
        <v>53</v>
      </c>
      <c r="B19" s="74" t="s">
        <v>519</v>
      </c>
      <c r="C19" s="75" t="s">
        <v>520</v>
      </c>
      <c r="D19" s="76">
        <v>900</v>
      </c>
      <c r="E19" s="77">
        <v>3443160</v>
      </c>
      <c r="F19" s="77">
        <v>49550286</v>
      </c>
      <c r="G19" s="77">
        <v>679000</v>
      </c>
      <c r="H19" s="78">
        <v>53673346</v>
      </c>
      <c r="I19" s="76">
        <v>0</v>
      </c>
      <c r="J19" s="77">
        <v>6466</v>
      </c>
      <c r="K19" s="77">
        <v>-926269</v>
      </c>
      <c r="L19" s="77">
        <v>951000</v>
      </c>
      <c r="M19" s="79">
        <v>31197</v>
      </c>
    </row>
    <row r="20" spans="1:13" x14ac:dyDescent="0.2">
      <c r="A20" s="50" t="s">
        <v>53</v>
      </c>
      <c r="B20" s="74" t="s">
        <v>521</v>
      </c>
      <c r="C20" s="75" t="s">
        <v>522</v>
      </c>
      <c r="D20" s="76">
        <v>11900780</v>
      </c>
      <c r="E20" s="77">
        <v>14703873</v>
      </c>
      <c r="F20" s="77">
        <v>56382493</v>
      </c>
      <c r="G20" s="77">
        <v>3545000</v>
      </c>
      <c r="H20" s="78">
        <v>86532146</v>
      </c>
      <c r="I20" s="76">
        <v>9943627</v>
      </c>
      <c r="J20" s="77">
        <v>18801571</v>
      </c>
      <c r="K20" s="77">
        <v>907711</v>
      </c>
      <c r="L20" s="77">
        <v>450000</v>
      </c>
      <c r="M20" s="79">
        <v>30102909</v>
      </c>
    </row>
    <row r="21" spans="1:13" x14ac:dyDescent="0.2">
      <c r="A21" s="50" t="s">
        <v>68</v>
      </c>
      <c r="B21" s="74" t="s">
        <v>523</v>
      </c>
      <c r="C21" s="75" t="s">
        <v>524</v>
      </c>
      <c r="D21" s="76">
        <v>0</v>
      </c>
      <c r="E21" s="77">
        <v>26415</v>
      </c>
      <c r="F21" s="77">
        <v>309253305</v>
      </c>
      <c r="G21" s="77">
        <v>963000</v>
      </c>
      <c r="H21" s="78">
        <v>310242720</v>
      </c>
      <c r="I21" s="76">
        <v>0</v>
      </c>
      <c r="J21" s="77">
        <v>2609</v>
      </c>
      <c r="K21" s="77">
        <v>369952122</v>
      </c>
      <c r="L21" s="77">
        <v>513000</v>
      </c>
      <c r="M21" s="79">
        <v>370467731</v>
      </c>
    </row>
    <row r="22" spans="1:13" ht="16.5" x14ac:dyDescent="0.3">
      <c r="A22" s="51" t="s">
        <v>0</v>
      </c>
      <c r="B22" s="80" t="s">
        <v>525</v>
      </c>
      <c r="C22" s="81" t="s">
        <v>0</v>
      </c>
      <c r="D22" s="82">
        <f t="shared" ref="D22:M22" si="1">SUM(D16:D21)</f>
        <v>103388534</v>
      </c>
      <c r="E22" s="83">
        <f t="shared" si="1"/>
        <v>101400468</v>
      </c>
      <c r="F22" s="83">
        <f t="shared" si="1"/>
        <v>490120298</v>
      </c>
      <c r="G22" s="83">
        <f t="shared" si="1"/>
        <v>8042000</v>
      </c>
      <c r="H22" s="84">
        <f t="shared" si="1"/>
        <v>702951300</v>
      </c>
      <c r="I22" s="82">
        <f t="shared" si="1"/>
        <v>97513272</v>
      </c>
      <c r="J22" s="83">
        <f t="shared" si="1"/>
        <v>124320771</v>
      </c>
      <c r="K22" s="83">
        <f t="shared" si="1"/>
        <v>504311422</v>
      </c>
      <c r="L22" s="83">
        <f t="shared" si="1"/>
        <v>11639000</v>
      </c>
      <c r="M22" s="85">
        <f t="shared" si="1"/>
        <v>737784465</v>
      </c>
    </row>
    <row r="23" spans="1:13" x14ac:dyDescent="0.2">
      <c r="A23" s="50" t="s">
        <v>53</v>
      </c>
      <c r="B23" s="74" t="s">
        <v>526</v>
      </c>
      <c r="C23" s="75" t="s">
        <v>527</v>
      </c>
      <c r="D23" s="76">
        <v>6720922</v>
      </c>
      <c r="E23" s="77">
        <v>57020330</v>
      </c>
      <c r="F23" s="77">
        <v>-114485</v>
      </c>
      <c r="G23" s="77">
        <v>6922000</v>
      </c>
      <c r="H23" s="78">
        <v>70548767</v>
      </c>
      <c r="I23" s="76">
        <v>25160388</v>
      </c>
      <c r="J23" s="77">
        <v>72973012</v>
      </c>
      <c r="K23" s="77">
        <v>18921574</v>
      </c>
      <c r="L23" s="77">
        <v>4693000</v>
      </c>
      <c r="M23" s="79">
        <v>121747974</v>
      </c>
    </row>
    <row r="24" spans="1:13" x14ac:dyDescent="0.2">
      <c r="A24" s="50" t="s">
        <v>53</v>
      </c>
      <c r="B24" s="74" t="s">
        <v>528</v>
      </c>
      <c r="C24" s="75" t="s">
        <v>529</v>
      </c>
      <c r="D24" s="76">
        <v>2294110</v>
      </c>
      <c r="E24" s="77">
        <v>21115008</v>
      </c>
      <c r="F24" s="77">
        <v>-3968989</v>
      </c>
      <c r="G24" s="77">
        <v>8595000</v>
      </c>
      <c r="H24" s="78">
        <v>28035129</v>
      </c>
      <c r="I24" s="76">
        <v>0</v>
      </c>
      <c r="J24" s="77">
        <v>0</v>
      </c>
      <c r="K24" s="77">
        <v>-4562000</v>
      </c>
      <c r="L24" s="77">
        <v>4562000</v>
      </c>
      <c r="M24" s="79">
        <v>0</v>
      </c>
    </row>
    <row r="25" spans="1:13" x14ac:dyDescent="0.2">
      <c r="A25" s="50" t="s">
        <v>53</v>
      </c>
      <c r="B25" s="74" t="s">
        <v>530</v>
      </c>
      <c r="C25" s="75" t="s">
        <v>531</v>
      </c>
      <c r="D25" s="76">
        <v>1357866</v>
      </c>
      <c r="E25" s="77">
        <v>2862169</v>
      </c>
      <c r="F25" s="77">
        <v>71359177</v>
      </c>
      <c r="G25" s="77">
        <v>769000</v>
      </c>
      <c r="H25" s="78">
        <v>76348212</v>
      </c>
      <c r="I25" s="76">
        <v>-280350</v>
      </c>
      <c r="J25" s="77">
        <v>949648</v>
      </c>
      <c r="K25" s="77">
        <v>40365183</v>
      </c>
      <c r="L25" s="77">
        <v>0</v>
      </c>
      <c r="M25" s="79">
        <v>41034481</v>
      </c>
    </row>
    <row r="26" spans="1:13" x14ac:dyDescent="0.2">
      <c r="A26" s="50" t="s">
        <v>53</v>
      </c>
      <c r="B26" s="74" t="s">
        <v>532</v>
      </c>
      <c r="C26" s="75" t="s">
        <v>533</v>
      </c>
      <c r="D26" s="76">
        <v>7331617</v>
      </c>
      <c r="E26" s="77">
        <v>27161795</v>
      </c>
      <c r="F26" s="77">
        <v>20559961</v>
      </c>
      <c r="G26" s="77">
        <v>5053000</v>
      </c>
      <c r="H26" s="78">
        <v>60106373</v>
      </c>
      <c r="I26" s="76">
        <v>7059753</v>
      </c>
      <c r="J26" s="77">
        <v>32502775</v>
      </c>
      <c r="K26" s="77">
        <v>41558243</v>
      </c>
      <c r="L26" s="77">
        <v>456000</v>
      </c>
      <c r="M26" s="79">
        <v>81576771</v>
      </c>
    </row>
    <row r="27" spans="1:13" x14ac:dyDescent="0.2">
      <c r="A27" s="50" t="s">
        <v>53</v>
      </c>
      <c r="B27" s="74" t="s">
        <v>534</v>
      </c>
      <c r="C27" s="75" t="s">
        <v>535</v>
      </c>
      <c r="D27" s="76">
        <v>0</v>
      </c>
      <c r="E27" s="77">
        <v>0</v>
      </c>
      <c r="F27" s="77">
        <v>41439768</v>
      </c>
      <c r="G27" s="77">
        <v>7610000</v>
      </c>
      <c r="H27" s="78">
        <v>49049768</v>
      </c>
      <c r="I27" s="76">
        <v>35698176</v>
      </c>
      <c r="J27" s="77">
        <v>0</v>
      </c>
      <c r="K27" s="77">
        <v>77260367</v>
      </c>
      <c r="L27" s="77">
        <v>4647000</v>
      </c>
      <c r="M27" s="79">
        <v>117605543</v>
      </c>
    </row>
    <row r="28" spans="1:13" x14ac:dyDescent="0.2">
      <c r="A28" s="50" t="s">
        <v>68</v>
      </c>
      <c r="B28" s="74" t="s">
        <v>536</v>
      </c>
      <c r="C28" s="75" t="s">
        <v>537</v>
      </c>
      <c r="D28" s="76">
        <v>0</v>
      </c>
      <c r="E28" s="77">
        <v>0</v>
      </c>
      <c r="F28" s="77">
        <v>-138998909</v>
      </c>
      <c r="G28" s="77">
        <v>275825000</v>
      </c>
      <c r="H28" s="78">
        <v>136826091</v>
      </c>
      <c r="I28" s="76">
        <v>0</v>
      </c>
      <c r="J28" s="77">
        <v>0</v>
      </c>
      <c r="K28" s="77">
        <v>-14091432</v>
      </c>
      <c r="L28" s="77">
        <v>60010000</v>
      </c>
      <c r="M28" s="79">
        <v>45918568</v>
      </c>
    </row>
    <row r="29" spans="1:13" ht="16.5" x14ac:dyDescent="0.3">
      <c r="A29" s="51" t="s">
        <v>0</v>
      </c>
      <c r="B29" s="80" t="s">
        <v>538</v>
      </c>
      <c r="C29" s="81" t="s">
        <v>0</v>
      </c>
      <c r="D29" s="82">
        <f t="shared" ref="D29:M29" si="2">SUM(D23:D28)</f>
        <v>17704515</v>
      </c>
      <c r="E29" s="83">
        <f t="shared" si="2"/>
        <v>108159302</v>
      </c>
      <c r="F29" s="83">
        <f t="shared" si="2"/>
        <v>-9723477</v>
      </c>
      <c r="G29" s="83">
        <f t="shared" si="2"/>
        <v>304774000</v>
      </c>
      <c r="H29" s="84">
        <f t="shared" si="2"/>
        <v>420914340</v>
      </c>
      <c r="I29" s="82">
        <f t="shared" si="2"/>
        <v>67637967</v>
      </c>
      <c r="J29" s="83">
        <f t="shared" si="2"/>
        <v>106425435</v>
      </c>
      <c r="K29" s="83">
        <f t="shared" si="2"/>
        <v>159451935</v>
      </c>
      <c r="L29" s="83">
        <f t="shared" si="2"/>
        <v>74368000</v>
      </c>
      <c r="M29" s="85">
        <f t="shared" si="2"/>
        <v>407883337</v>
      </c>
    </row>
    <row r="30" spans="1:13" x14ac:dyDescent="0.2">
      <c r="A30" s="50" t="s">
        <v>53</v>
      </c>
      <c r="B30" s="74" t="s">
        <v>539</v>
      </c>
      <c r="C30" s="75" t="s">
        <v>540</v>
      </c>
      <c r="D30" s="76">
        <v>101941308</v>
      </c>
      <c r="E30" s="77">
        <v>453468306</v>
      </c>
      <c r="F30" s="77">
        <v>320948225</v>
      </c>
      <c r="G30" s="77">
        <v>803000</v>
      </c>
      <c r="H30" s="78">
        <v>877160839</v>
      </c>
      <c r="I30" s="76">
        <v>98120536</v>
      </c>
      <c r="J30" s="77">
        <v>410919125</v>
      </c>
      <c r="K30" s="77">
        <v>115132107</v>
      </c>
      <c r="L30" s="77">
        <v>15872000</v>
      </c>
      <c r="M30" s="79">
        <v>640043768</v>
      </c>
    </row>
    <row r="31" spans="1:13" x14ac:dyDescent="0.2">
      <c r="A31" s="50" t="s">
        <v>53</v>
      </c>
      <c r="B31" s="74" t="s">
        <v>541</v>
      </c>
      <c r="C31" s="75" t="s">
        <v>542</v>
      </c>
      <c r="D31" s="76">
        <v>12846750</v>
      </c>
      <c r="E31" s="77">
        <v>-609284723</v>
      </c>
      <c r="F31" s="77">
        <v>66331233</v>
      </c>
      <c r="G31" s="77">
        <v>623000</v>
      </c>
      <c r="H31" s="78">
        <v>-529483740</v>
      </c>
      <c r="I31" s="76">
        <v>12707546</v>
      </c>
      <c r="J31" s="77">
        <v>45917759</v>
      </c>
      <c r="K31" s="77">
        <v>88303170</v>
      </c>
      <c r="L31" s="77">
        <v>7514000</v>
      </c>
      <c r="M31" s="79">
        <v>154442475</v>
      </c>
    </row>
    <row r="32" spans="1:13" x14ac:dyDescent="0.2">
      <c r="A32" s="50" t="s">
        <v>53</v>
      </c>
      <c r="B32" s="74" t="s">
        <v>543</v>
      </c>
      <c r="C32" s="75" t="s">
        <v>544</v>
      </c>
      <c r="D32" s="76">
        <v>55966721</v>
      </c>
      <c r="E32" s="77">
        <v>188586284</v>
      </c>
      <c r="F32" s="77">
        <v>96353830</v>
      </c>
      <c r="G32" s="77">
        <v>16991000</v>
      </c>
      <c r="H32" s="78">
        <v>357897835</v>
      </c>
      <c r="I32" s="76">
        <v>49260490</v>
      </c>
      <c r="J32" s="77">
        <v>347949100</v>
      </c>
      <c r="K32" s="77">
        <v>134673783</v>
      </c>
      <c r="L32" s="77">
        <v>7018000</v>
      </c>
      <c r="M32" s="79">
        <v>538901373</v>
      </c>
    </row>
    <row r="33" spans="1:13" x14ac:dyDescent="0.2">
      <c r="A33" s="50" t="s">
        <v>68</v>
      </c>
      <c r="B33" s="74" t="s">
        <v>545</v>
      </c>
      <c r="C33" s="75" t="s">
        <v>546</v>
      </c>
      <c r="D33" s="76">
        <v>0</v>
      </c>
      <c r="E33" s="77">
        <v>0</v>
      </c>
      <c r="F33" s="77">
        <v>69250954</v>
      </c>
      <c r="G33" s="77">
        <v>954000</v>
      </c>
      <c r="H33" s="78">
        <v>70204954</v>
      </c>
      <c r="I33" s="76">
        <v>0</v>
      </c>
      <c r="J33" s="77">
        <v>0</v>
      </c>
      <c r="K33" s="77">
        <v>62716195</v>
      </c>
      <c r="L33" s="77">
        <v>761000</v>
      </c>
      <c r="M33" s="79">
        <v>63477195</v>
      </c>
    </row>
    <row r="34" spans="1:13" ht="16.5" x14ac:dyDescent="0.3">
      <c r="A34" s="51" t="s">
        <v>0</v>
      </c>
      <c r="B34" s="80" t="s">
        <v>547</v>
      </c>
      <c r="C34" s="81" t="s">
        <v>0</v>
      </c>
      <c r="D34" s="82">
        <f t="shared" ref="D34:M34" si="3">SUM(D30:D33)</f>
        <v>170754779</v>
      </c>
      <c r="E34" s="83">
        <f t="shared" si="3"/>
        <v>32769867</v>
      </c>
      <c r="F34" s="83">
        <f t="shared" si="3"/>
        <v>552884242</v>
      </c>
      <c r="G34" s="83">
        <f t="shared" si="3"/>
        <v>19371000</v>
      </c>
      <c r="H34" s="84">
        <f t="shared" si="3"/>
        <v>775779888</v>
      </c>
      <c r="I34" s="82">
        <f t="shared" si="3"/>
        <v>160088572</v>
      </c>
      <c r="J34" s="83">
        <f t="shared" si="3"/>
        <v>804785984</v>
      </c>
      <c r="K34" s="83">
        <f t="shared" si="3"/>
        <v>400825255</v>
      </c>
      <c r="L34" s="83">
        <f t="shared" si="3"/>
        <v>31165000</v>
      </c>
      <c r="M34" s="85">
        <f t="shared" si="3"/>
        <v>1396864811</v>
      </c>
    </row>
    <row r="35" spans="1:13" ht="16.5" x14ac:dyDescent="0.3">
      <c r="A35" s="52" t="s">
        <v>0</v>
      </c>
      <c r="B35" s="86" t="s">
        <v>548</v>
      </c>
      <c r="C35" s="87" t="s">
        <v>0</v>
      </c>
      <c r="D35" s="88">
        <f t="shared" ref="D35:M35" si="4">SUM(D9:D14,D16:D21,D23:D28,D30:D33)</f>
        <v>537765744</v>
      </c>
      <c r="E35" s="89">
        <f t="shared" si="4"/>
        <v>1497263806</v>
      </c>
      <c r="F35" s="89">
        <f t="shared" si="4"/>
        <v>1642280894</v>
      </c>
      <c r="G35" s="89">
        <f t="shared" si="4"/>
        <v>474898000</v>
      </c>
      <c r="H35" s="90">
        <f t="shared" si="4"/>
        <v>4152208444</v>
      </c>
      <c r="I35" s="88">
        <f t="shared" si="4"/>
        <v>527296064</v>
      </c>
      <c r="J35" s="89">
        <f t="shared" si="4"/>
        <v>2166994334</v>
      </c>
      <c r="K35" s="89">
        <f t="shared" si="4"/>
        <v>2643855916</v>
      </c>
      <c r="L35" s="89">
        <f t="shared" si="4"/>
        <v>207474000</v>
      </c>
      <c r="M35" s="91">
        <f t="shared" si="4"/>
        <v>5545620314</v>
      </c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549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36</v>
      </c>
      <c r="C9" s="75" t="s">
        <v>37</v>
      </c>
      <c r="D9" s="76">
        <v>2527920799</v>
      </c>
      <c r="E9" s="77">
        <v>5378212556</v>
      </c>
      <c r="F9" s="77">
        <v>4049611641</v>
      </c>
      <c r="G9" s="77">
        <v>26397000</v>
      </c>
      <c r="H9" s="78">
        <v>11982141996</v>
      </c>
      <c r="I9" s="76">
        <v>2596627436</v>
      </c>
      <c r="J9" s="77">
        <v>4726015455</v>
      </c>
      <c r="K9" s="77">
        <v>3812231638</v>
      </c>
      <c r="L9" s="77">
        <v>24147000</v>
      </c>
      <c r="M9" s="79">
        <v>11159021529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2527920799</v>
      </c>
      <c r="E10" s="83">
        <f t="shared" si="0"/>
        <v>5378212556</v>
      </c>
      <c r="F10" s="83">
        <f t="shared" si="0"/>
        <v>4049611641</v>
      </c>
      <c r="G10" s="83">
        <f t="shared" si="0"/>
        <v>26397000</v>
      </c>
      <c r="H10" s="84">
        <f t="shared" si="0"/>
        <v>11982141996</v>
      </c>
      <c r="I10" s="82">
        <f t="shared" si="0"/>
        <v>2596627436</v>
      </c>
      <c r="J10" s="83">
        <f t="shared" si="0"/>
        <v>4726015455</v>
      </c>
      <c r="K10" s="83">
        <f t="shared" si="0"/>
        <v>3812231638</v>
      </c>
      <c r="L10" s="83">
        <f t="shared" si="0"/>
        <v>24147000</v>
      </c>
      <c r="M10" s="85">
        <f t="shared" si="0"/>
        <v>11159021529</v>
      </c>
    </row>
    <row r="11" spans="1:13" x14ac:dyDescent="0.2">
      <c r="A11" s="50" t="s">
        <v>53</v>
      </c>
      <c r="B11" s="74" t="s">
        <v>550</v>
      </c>
      <c r="C11" s="75" t="s">
        <v>551</v>
      </c>
      <c r="D11" s="76">
        <v>11007683</v>
      </c>
      <c r="E11" s="77">
        <v>51216022</v>
      </c>
      <c r="F11" s="77">
        <v>7919939</v>
      </c>
      <c r="G11" s="77">
        <v>23826000</v>
      </c>
      <c r="H11" s="78">
        <v>93969644</v>
      </c>
      <c r="I11" s="76">
        <v>11538530</v>
      </c>
      <c r="J11" s="77">
        <v>47678238</v>
      </c>
      <c r="K11" s="77">
        <v>19447831</v>
      </c>
      <c r="L11" s="77">
        <v>11723000</v>
      </c>
      <c r="M11" s="79">
        <v>90387599</v>
      </c>
    </row>
    <row r="12" spans="1:13" x14ac:dyDescent="0.2">
      <c r="A12" s="50" t="s">
        <v>53</v>
      </c>
      <c r="B12" s="74" t="s">
        <v>552</v>
      </c>
      <c r="C12" s="75" t="s">
        <v>553</v>
      </c>
      <c r="D12" s="76">
        <v>10697841</v>
      </c>
      <c r="E12" s="77">
        <v>50351043</v>
      </c>
      <c r="F12" s="77">
        <v>15359322</v>
      </c>
      <c r="G12" s="77">
        <v>11789000</v>
      </c>
      <c r="H12" s="78">
        <v>88197206</v>
      </c>
      <c r="I12" s="76">
        <v>10580510</v>
      </c>
      <c r="J12" s="77">
        <v>37138947</v>
      </c>
      <c r="K12" s="77">
        <v>14749858</v>
      </c>
      <c r="L12" s="77">
        <v>10000000</v>
      </c>
      <c r="M12" s="79">
        <v>72469315</v>
      </c>
    </row>
    <row r="13" spans="1:13" x14ac:dyDescent="0.2">
      <c r="A13" s="50" t="s">
        <v>53</v>
      </c>
      <c r="B13" s="74" t="s">
        <v>554</v>
      </c>
      <c r="C13" s="75" t="s">
        <v>555</v>
      </c>
      <c r="D13" s="76">
        <v>18236611</v>
      </c>
      <c r="E13" s="77">
        <v>52943922</v>
      </c>
      <c r="F13" s="77">
        <v>23259674</v>
      </c>
      <c r="G13" s="77">
        <v>7529000</v>
      </c>
      <c r="H13" s="78">
        <v>101969207</v>
      </c>
      <c r="I13" s="76">
        <v>17282824</v>
      </c>
      <c r="J13" s="77">
        <v>47746789</v>
      </c>
      <c r="K13" s="77">
        <v>25780921</v>
      </c>
      <c r="L13" s="77">
        <v>1961000</v>
      </c>
      <c r="M13" s="79">
        <v>92771534</v>
      </c>
    </row>
    <row r="14" spans="1:13" x14ac:dyDescent="0.2">
      <c r="A14" s="50" t="s">
        <v>53</v>
      </c>
      <c r="B14" s="74" t="s">
        <v>556</v>
      </c>
      <c r="C14" s="75" t="s">
        <v>557</v>
      </c>
      <c r="D14" s="76">
        <v>61685108</v>
      </c>
      <c r="E14" s="77">
        <v>177963953</v>
      </c>
      <c r="F14" s="77">
        <v>32327372</v>
      </c>
      <c r="G14" s="77">
        <v>3690000</v>
      </c>
      <c r="H14" s="78">
        <v>275666433</v>
      </c>
      <c r="I14" s="76">
        <v>56386908</v>
      </c>
      <c r="J14" s="77">
        <v>149997539</v>
      </c>
      <c r="K14" s="77">
        <v>61347959</v>
      </c>
      <c r="L14" s="77">
        <v>4292000</v>
      </c>
      <c r="M14" s="79">
        <v>272024406</v>
      </c>
    </row>
    <row r="15" spans="1:13" x14ac:dyDescent="0.2">
      <c r="A15" s="50" t="s">
        <v>53</v>
      </c>
      <c r="B15" s="74" t="s">
        <v>558</v>
      </c>
      <c r="C15" s="75" t="s">
        <v>559</v>
      </c>
      <c r="D15" s="76">
        <v>34388774</v>
      </c>
      <c r="E15" s="77">
        <v>130606190</v>
      </c>
      <c r="F15" s="77">
        <v>48155632</v>
      </c>
      <c r="G15" s="77">
        <v>6179000</v>
      </c>
      <c r="H15" s="78">
        <v>219329596</v>
      </c>
      <c r="I15" s="76">
        <v>32396656</v>
      </c>
      <c r="J15" s="77">
        <v>113281061</v>
      </c>
      <c r="K15" s="77">
        <v>49217102</v>
      </c>
      <c r="L15" s="77">
        <v>4497000</v>
      </c>
      <c r="M15" s="79">
        <v>199391819</v>
      </c>
    </row>
    <row r="16" spans="1:13" x14ac:dyDescent="0.2">
      <c r="A16" s="50" t="s">
        <v>68</v>
      </c>
      <c r="B16" s="74" t="s">
        <v>560</v>
      </c>
      <c r="C16" s="75" t="s">
        <v>561</v>
      </c>
      <c r="D16" s="76">
        <v>0</v>
      </c>
      <c r="E16" s="77">
        <v>33359337</v>
      </c>
      <c r="F16" s="77">
        <v>110623787</v>
      </c>
      <c r="G16" s="77">
        <v>630000</v>
      </c>
      <c r="H16" s="78">
        <v>144613124</v>
      </c>
      <c r="I16" s="76">
        <v>0</v>
      </c>
      <c r="J16" s="77">
        <v>27343110</v>
      </c>
      <c r="K16" s="77">
        <v>78716151</v>
      </c>
      <c r="L16" s="77">
        <v>533000</v>
      </c>
      <c r="M16" s="79">
        <v>106592261</v>
      </c>
    </row>
    <row r="17" spans="1:13" ht="16.5" x14ac:dyDescent="0.3">
      <c r="A17" s="51" t="s">
        <v>0</v>
      </c>
      <c r="B17" s="80" t="s">
        <v>562</v>
      </c>
      <c r="C17" s="81" t="s">
        <v>0</v>
      </c>
      <c r="D17" s="82">
        <f t="shared" ref="D17:M17" si="1">SUM(D11:D16)</f>
        <v>136016017</v>
      </c>
      <c r="E17" s="83">
        <f t="shared" si="1"/>
        <v>496440467</v>
      </c>
      <c r="F17" s="83">
        <f t="shared" si="1"/>
        <v>237645726</v>
      </c>
      <c r="G17" s="83">
        <f t="shared" si="1"/>
        <v>53643000</v>
      </c>
      <c r="H17" s="84">
        <f t="shared" si="1"/>
        <v>923745210</v>
      </c>
      <c r="I17" s="82">
        <f t="shared" si="1"/>
        <v>128185428</v>
      </c>
      <c r="J17" s="83">
        <f t="shared" si="1"/>
        <v>423185684</v>
      </c>
      <c r="K17" s="83">
        <f t="shared" si="1"/>
        <v>249259822</v>
      </c>
      <c r="L17" s="83">
        <f t="shared" si="1"/>
        <v>33006000</v>
      </c>
      <c r="M17" s="85">
        <f t="shared" si="1"/>
        <v>833636934</v>
      </c>
    </row>
    <row r="18" spans="1:13" x14ac:dyDescent="0.2">
      <c r="A18" s="50" t="s">
        <v>53</v>
      </c>
      <c r="B18" s="74" t="s">
        <v>563</v>
      </c>
      <c r="C18" s="75" t="s">
        <v>564</v>
      </c>
      <c r="D18" s="76">
        <v>13612897</v>
      </c>
      <c r="E18" s="77">
        <v>84538906</v>
      </c>
      <c r="F18" s="77">
        <v>22066968</v>
      </c>
      <c r="G18" s="77">
        <v>21141000</v>
      </c>
      <c r="H18" s="78">
        <v>141359771</v>
      </c>
      <c r="I18" s="76">
        <v>12849254</v>
      </c>
      <c r="J18" s="77">
        <v>86133635</v>
      </c>
      <c r="K18" s="77">
        <v>10155224</v>
      </c>
      <c r="L18" s="77">
        <v>10000000</v>
      </c>
      <c r="M18" s="79">
        <v>119138113</v>
      </c>
    </row>
    <row r="19" spans="1:13" x14ac:dyDescent="0.2">
      <c r="A19" s="50" t="s">
        <v>53</v>
      </c>
      <c r="B19" s="74" t="s">
        <v>565</v>
      </c>
      <c r="C19" s="75" t="s">
        <v>566</v>
      </c>
      <c r="D19" s="76">
        <v>93661247</v>
      </c>
      <c r="E19" s="77">
        <v>408580863</v>
      </c>
      <c r="F19" s="77">
        <v>124704187</v>
      </c>
      <c r="G19" s="77">
        <v>45574000</v>
      </c>
      <c r="H19" s="78">
        <v>672520297</v>
      </c>
      <c r="I19" s="76">
        <v>76699786</v>
      </c>
      <c r="J19" s="77">
        <v>379402322</v>
      </c>
      <c r="K19" s="77">
        <v>57723931</v>
      </c>
      <c r="L19" s="77">
        <v>37842000</v>
      </c>
      <c r="M19" s="79">
        <v>551668039</v>
      </c>
    </row>
    <row r="20" spans="1:13" x14ac:dyDescent="0.2">
      <c r="A20" s="50" t="s">
        <v>53</v>
      </c>
      <c r="B20" s="74" t="s">
        <v>567</v>
      </c>
      <c r="C20" s="75" t="s">
        <v>568</v>
      </c>
      <c r="D20" s="76">
        <v>87002648</v>
      </c>
      <c r="E20" s="77">
        <v>240419924</v>
      </c>
      <c r="F20" s="77">
        <v>107741075</v>
      </c>
      <c r="G20" s="77">
        <v>22379000</v>
      </c>
      <c r="H20" s="78">
        <v>457542647</v>
      </c>
      <c r="I20" s="76">
        <v>80388751</v>
      </c>
      <c r="J20" s="77">
        <v>180584069</v>
      </c>
      <c r="K20" s="77">
        <v>110720124</v>
      </c>
      <c r="L20" s="77">
        <v>17202000</v>
      </c>
      <c r="M20" s="79">
        <v>388894944</v>
      </c>
    </row>
    <row r="21" spans="1:13" x14ac:dyDescent="0.2">
      <c r="A21" s="50" t="s">
        <v>53</v>
      </c>
      <c r="B21" s="74" t="s">
        <v>569</v>
      </c>
      <c r="C21" s="75" t="s">
        <v>570</v>
      </c>
      <c r="D21" s="76">
        <v>34824073</v>
      </c>
      <c r="E21" s="77">
        <v>170544936</v>
      </c>
      <c r="F21" s="77">
        <v>48829401</v>
      </c>
      <c r="G21" s="77">
        <v>13334000</v>
      </c>
      <c r="H21" s="78">
        <v>267532410</v>
      </c>
      <c r="I21" s="76">
        <v>31845487</v>
      </c>
      <c r="J21" s="77">
        <v>149318657</v>
      </c>
      <c r="K21" s="77">
        <v>61097221</v>
      </c>
      <c r="L21" s="77">
        <v>9384000</v>
      </c>
      <c r="M21" s="79">
        <v>251645365</v>
      </c>
    </row>
    <row r="22" spans="1:13" x14ac:dyDescent="0.2">
      <c r="A22" s="50" t="s">
        <v>53</v>
      </c>
      <c r="B22" s="74" t="s">
        <v>571</v>
      </c>
      <c r="C22" s="75" t="s">
        <v>572</v>
      </c>
      <c r="D22" s="76">
        <v>-384095</v>
      </c>
      <c r="E22" s="77">
        <v>145035762</v>
      </c>
      <c r="F22" s="77">
        <v>42901182</v>
      </c>
      <c r="G22" s="77">
        <v>1994000</v>
      </c>
      <c r="H22" s="78">
        <v>189546849</v>
      </c>
      <c r="I22" s="76">
        <v>-114691</v>
      </c>
      <c r="J22" s="77">
        <v>128223105</v>
      </c>
      <c r="K22" s="77">
        <v>49335491</v>
      </c>
      <c r="L22" s="77">
        <v>911000</v>
      </c>
      <c r="M22" s="79">
        <v>178354905</v>
      </c>
    </row>
    <row r="23" spans="1:13" x14ac:dyDescent="0.2">
      <c r="A23" s="50" t="s">
        <v>68</v>
      </c>
      <c r="B23" s="74" t="s">
        <v>573</v>
      </c>
      <c r="C23" s="75" t="s">
        <v>574</v>
      </c>
      <c r="D23" s="76">
        <v>0</v>
      </c>
      <c r="E23" s="77">
        <v>0</v>
      </c>
      <c r="F23" s="77">
        <v>114129591</v>
      </c>
      <c r="G23" s="77">
        <v>635000</v>
      </c>
      <c r="H23" s="78">
        <v>114764591</v>
      </c>
      <c r="I23" s="76">
        <v>0</v>
      </c>
      <c r="J23" s="77">
        <v>0</v>
      </c>
      <c r="K23" s="77">
        <v>112485325</v>
      </c>
      <c r="L23" s="77">
        <v>676000</v>
      </c>
      <c r="M23" s="79">
        <v>113161325</v>
      </c>
    </row>
    <row r="24" spans="1:13" ht="16.5" x14ac:dyDescent="0.3">
      <c r="A24" s="51" t="s">
        <v>0</v>
      </c>
      <c r="B24" s="80" t="s">
        <v>575</v>
      </c>
      <c r="C24" s="81" t="s">
        <v>0</v>
      </c>
      <c r="D24" s="82">
        <f t="shared" ref="D24:M24" si="2">SUM(D18:D23)</f>
        <v>228716770</v>
      </c>
      <c r="E24" s="83">
        <f t="shared" si="2"/>
        <v>1049120391</v>
      </c>
      <c r="F24" s="83">
        <f t="shared" si="2"/>
        <v>460372404</v>
      </c>
      <c r="G24" s="83">
        <f t="shared" si="2"/>
        <v>105057000</v>
      </c>
      <c r="H24" s="84">
        <f t="shared" si="2"/>
        <v>1843266565</v>
      </c>
      <c r="I24" s="82">
        <f t="shared" si="2"/>
        <v>201668587</v>
      </c>
      <c r="J24" s="83">
        <f t="shared" si="2"/>
        <v>923661788</v>
      </c>
      <c r="K24" s="83">
        <f t="shared" si="2"/>
        <v>401517316</v>
      </c>
      <c r="L24" s="83">
        <f t="shared" si="2"/>
        <v>76015000</v>
      </c>
      <c r="M24" s="85">
        <f t="shared" si="2"/>
        <v>1602862691</v>
      </c>
    </row>
    <row r="25" spans="1:13" x14ac:dyDescent="0.2">
      <c r="A25" s="50" t="s">
        <v>53</v>
      </c>
      <c r="B25" s="74" t="s">
        <v>576</v>
      </c>
      <c r="C25" s="75" t="s">
        <v>577</v>
      </c>
      <c r="D25" s="76">
        <v>23950786</v>
      </c>
      <c r="E25" s="77">
        <v>61687888</v>
      </c>
      <c r="F25" s="77">
        <v>43895711</v>
      </c>
      <c r="G25" s="77">
        <v>5894000</v>
      </c>
      <c r="H25" s="78">
        <v>135428385</v>
      </c>
      <c r="I25" s="76">
        <v>19464285</v>
      </c>
      <c r="J25" s="77">
        <v>60935164</v>
      </c>
      <c r="K25" s="77">
        <v>10880670</v>
      </c>
      <c r="L25" s="77">
        <v>1869000</v>
      </c>
      <c r="M25" s="79">
        <v>93149119</v>
      </c>
    </row>
    <row r="26" spans="1:13" x14ac:dyDescent="0.2">
      <c r="A26" s="50" t="s">
        <v>53</v>
      </c>
      <c r="B26" s="74" t="s">
        <v>578</v>
      </c>
      <c r="C26" s="75" t="s">
        <v>579</v>
      </c>
      <c r="D26" s="76">
        <v>68403898</v>
      </c>
      <c r="E26" s="77">
        <v>201432224</v>
      </c>
      <c r="F26" s="77">
        <v>80897131</v>
      </c>
      <c r="G26" s="77">
        <v>13320000</v>
      </c>
      <c r="H26" s="78">
        <v>364053253</v>
      </c>
      <c r="I26" s="76">
        <v>64518625</v>
      </c>
      <c r="J26" s="77">
        <v>180731037</v>
      </c>
      <c r="K26" s="77">
        <v>100234694</v>
      </c>
      <c r="L26" s="77">
        <v>2125000</v>
      </c>
      <c r="M26" s="79">
        <v>347609356</v>
      </c>
    </row>
    <row r="27" spans="1:13" x14ac:dyDescent="0.2">
      <c r="A27" s="50" t="s">
        <v>53</v>
      </c>
      <c r="B27" s="74" t="s">
        <v>580</v>
      </c>
      <c r="C27" s="75" t="s">
        <v>581</v>
      </c>
      <c r="D27" s="76">
        <v>12529439</v>
      </c>
      <c r="E27" s="77">
        <v>53701965</v>
      </c>
      <c r="F27" s="77">
        <v>13069546</v>
      </c>
      <c r="G27" s="77">
        <v>8733000</v>
      </c>
      <c r="H27" s="78">
        <v>88033950</v>
      </c>
      <c r="I27" s="76">
        <v>11571300</v>
      </c>
      <c r="J27" s="77">
        <v>49957796</v>
      </c>
      <c r="K27" s="77">
        <v>22948017</v>
      </c>
      <c r="L27" s="77">
        <v>912000</v>
      </c>
      <c r="M27" s="79">
        <v>85389113</v>
      </c>
    </row>
    <row r="28" spans="1:13" x14ac:dyDescent="0.2">
      <c r="A28" s="50" t="s">
        <v>53</v>
      </c>
      <c r="B28" s="74" t="s">
        <v>582</v>
      </c>
      <c r="C28" s="75" t="s">
        <v>583</v>
      </c>
      <c r="D28" s="76">
        <v>10971378</v>
      </c>
      <c r="E28" s="77">
        <v>37229662</v>
      </c>
      <c r="F28" s="77">
        <v>25273696</v>
      </c>
      <c r="G28" s="77">
        <v>9523000</v>
      </c>
      <c r="H28" s="78">
        <v>82997736</v>
      </c>
      <c r="I28" s="76">
        <v>9801004</v>
      </c>
      <c r="J28" s="77">
        <v>33911400</v>
      </c>
      <c r="K28" s="77">
        <v>31763307</v>
      </c>
      <c r="L28" s="77">
        <v>1662000</v>
      </c>
      <c r="M28" s="79">
        <v>77137711</v>
      </c>
    </row>
    <row r="29" spans="1:13" x14ac:dyDescent="0.2">
      <c r="A29" s="50" t="s">
        <v>68</v>
      </c>
      <c r="B29" s="74" t="s">
        <v>584</v>
      </c>
      <c r="C29" s="75" t="s">
        <v>585</v>
      </c>
      <c r="D29" s="76">
        <v>0</v>
      </c>
      <c r="E29" s="77">
        <v>3192573</v>
      </c>
      <c r="F29" s="77">
        <v>73552453</v>
      </c>
      <c r="G29" s="77">
        <v>473000</v>
      </c>
      <c r="H29" s="78">
        <v>77218026</v>
      </c>
      <c r="I29" s="76">
        <v>0</v>
      </c>
      <c r="J29" s="77">
        <v>2672849</v>
      </c>
      <c r="K29" s="77">
        <v>64980196</v>
      </c>
      <c r="L29" s="77">
        <v>535000</v>
      </c>
      <c r="M29" s="79">
        <v>68188045</v>
      </c>
    </row>
    <row r="30" spans="1:13" ht="16.5" x14ac:dyDescent="0.3">
      <c r="A30" s="51" t="s">
        <v>0</v>
      </c>
      <c r="B30" s="80" t="s">
        <v>586</v>
      </c>
      <c r="C30" s="81" t="s">
        <v>0</v>
      </c>
      <c r="D30" s="82">
        <f t="shared" ref="D30:M30" si="3">SUM(D25:D29)</f>
        <v>115855501</v>
      </c>
      <c r="E30" s="83">
        <f t="shared" si="3"/>
        <v>357244312</v>
      </c>
      <c r="F30" s="83">
        <f t="shared" si="3"/>
        <v>236688537</v>
      </c>
      <c r="G30" s="83">
        <f t="shared" si="3"/>
        <v>37943000</v>
      </c>
      <c r="H30" s="84">
        <f t="shared" si="3"/>
        <v>747731350</v>
      </c>
      <c r="I30" s="82">
        <f t="shared" si="3"/>
        <v>105355214</v>
      </c>
      <c r="J30" s="83">
        <f t="shared" si="3"/>
        <v>328208246</v>
      </c>
      <c r="K30" s="83">
        <f t="shared" si="3"/>
        <v>230806884</v>
      </c>
      <c r="L30" s="83">
        <f t="shared" si="3"/>
        <v>7103000</v>
      </c>
      <c r="M30" s="85">
        <f t="shared" si="3"/>
        <v>671473344</v>
      </c>
    </row>
    <row r="31" spans="1:13" x14ac:dyDescent="0.2">
      <c r="A31" s="50" t="s">
        <v>53</v>
      </c>
      <c r="B31" s="74" t="s">
        <v>587</v>
      </c>
      <c r="C31" s="75" t="s">
        <v>588</v>
      </c>
      <c r="D31" s="76">
        <v>6475942</v>
      </c>
      <c r="E31" s="77">
        <v>22794438</v>
      </c>
      <c r="F31" s="77">
        <v>2715486</v>
      </c>
      <c r="G31" s="77">
        <v>1000000</v>
      </c>
      <c r="H31" s="78">
        <v>32985866</v>
      </c>
      <c r="I31" s="76">
        <v>3648068</v>
      </c>
      <c r="J31" s="77">
        <v>21017117</v>
      </c>
      <c r="K31" s="77">
        <v>11841896</v>
      </c>
      <c r="L31" s="77">
        <v>5000000</v>
      </c>
      <c r="M31" s="79">
        <v>41507081</v>
      </c>
    </row>
    <row r="32" spans="1:13" x14ac:dyDescent="0.2">
      <c r="A32" s="50" t="s">
        <v>53</v>
      </c>
      <c r="B32" s="74" t="s">
        <v>589</v>
      </c>
      <c r="C32" s="75" t="s">
        <v>590</v>
      </c>
      <c r="D32" s="76">
        <v>-1041629</v>
      </c>
      <c r="E32" s="77">
        <v>67213975</v>
      </c>
      <c r="F32" s="77">
        <v>51460945</v>
      </c>
      <c r="G32" s="77">
        <v>5519000</v>
      </c>
      <c r="H32" s="78">
        <v>123152291</v>
      </c>
      <c r="I32" s="76">
        <v>-408288</v>
      </c>
      <c r="J32" s="77">
        <v>55511275</v>
      </c>
      <c r="K32" s="77">
        <v>56166209</v>
      </c>
      <c r="L32" s="77">
        <v>2000000</v>
      </c>
      <c r="M32" s="79">
        <v>113269196</v>
      </c>
    </row>
    <row r="33" spans="1:13" x14ac:dyDescent="0.2">
      <c r="A33" s="50" t="s">
        <v>53</v>
      </c>
      <c r="B33" s="74" t="s">
        <v>591</v>
      </c>
      <c r="C33" s="75" t="s">
        <v>592</v>
      </c>
      <c r="D33" s="76">
        <v>41391837</v>
      </c>
      <c r="E33" s="77">
        <v>216967400</v>
      </c>
      <c r="F33" s="77">
        <v>23053032</v>
      </c>
      <c r="G33" s="77">
        <v>8852000</v>
      </c>
      <c r="H33" s="78">
        <v>290264269</v>
      </c>
      <c r="I33" s="76">
        <v>38237991</v>
      </c>
      <c r="J33" s="77">
        <v>198245731</v>
      </c>
      <c r="K33" s="77">
        <v>38839903</v>
      </c>
      <c r="L33" s="77">
        <v>7000000</v>
      </c>
      <c r="M33" s="79">
        <v>282323625</v>
      </c>
    </row>
    <row r="34" spans="1:13" x14ac:dyDescent="0.2">
      <c r="A34" s="50" t="s">
        <v>53</v>
      </c>
      <c r="B34" s="74" t="s">
        <v>593</v>
      </c>
      <c r="C34" s="75" t="s">
        <v>594</v>
      </c>
      <c r="D34" s="76">
        <v>81456947</v>
      </c>
      <c r="E34" s="77">
        <v>269353293</v>
      </c>
      <c r="F34" s="77">
        <v>157855691</v>
      </c>
      <c r="G34" s="77">
        <v>41504000</v>
      </c>
      <c r="H34" s="78">
        <v>550169931</v>
      </c>
      <c r="I34" s="76">
        <v>75534956</v>
      </c>
      <c r="J34" s="77">
        <v>273096429</v>
      </c>
      <c r="K34" s="77">
        <v>80416639</v>
      </c>
      <c r="L34" s="77">
        <v>60349000</v>
      </c>
      <c r="M34" s="79">
        <v>489397024</v>
      </c>
    </row>
    <row r="35" spans="1:13" x14ac:dyDescent="0.2">
      <c r="A35" s="50" t="s">
        <v>53</v>
      </c>
      <c r="B35" s="74" t="s">
        <v>595</v>
      </c>
      <c r="C35" s="75" t="s">
        <v>596</v>
      </c>
      <c r="D35" s="76">
        <v>664098</v>
      </c>
      <c r="E35" s="77">
        <v>79814368</v>
      </c>
      <c r="F35" s="77">
        <v>36138544</v>
      </c>
      <c r="G35" s="77">
        <v>1802000</v>
      </c>
      <c r="H35" s="78">
        <v>118419010</v>
      </c>
      <c r="I35" s="76">
        <v>-134535</v>
      </c>
      <c r="J35" s="77">
        <v>72371265</v>
      </c>
      <c r="K35" s="77">
        <v>26100418</v>
      </c>
      <c r="L35" s="77">
        <v>4009000</v>
      </c>
      <c r="M35" s="79">
        <v>102346148</v>
      </c>
    </row>
    <row r="36" spans="1:13" x14ac:dyDescent="0.2">
      <c r="A36" s="50" t="s">
        <v>53</v>
      </c>
      <c r="B36" s="74" t="s">
        <v>597</v>
      </c>
      <c r="C36" s="75" t="s">
        <v>598</v>
      </c>
      <c r="D36" s="76">
        <v>38745146</v>
      </c>
      <c r="E36" s="77">
        <v>98022500</v>
      </c>
      <c r="F36" s="77">
        <v>113112127</v>
      </c>
      <c r="G36" s="77">
        <v>3607000</v>
      </c>
      <c r="H36" s="78">
        <v>253486773</v>
      </c>
      <c r="I36" s="76">
        <v>35198037</v>
      </c>
      <c r="J36" s="77">
        <v>97913219</v>
      </c>
      <c r="K36" s="77">
        <v>57824068</v>
      </c>
      <c r="L36" s="77">
        <v>2700000</v>
      </c>
      <c r="M36" s="79">
        <v>193635324</v>
      </c>
    </row>
    <row r="37" spans="1:13" x14ac:dyDescent="0.2">
      <c r="A37" s="50" t="s">
        <v>53</v>
      </c>
      <c r="B37" s="74" t="s">
        <v>599</v>
      </c>
      <c r="C37" s="75" t="s">
        <v>600</v>
      </c>
      <c r="D37" s="76">
        <v>41700341</v>
      </c>
      <c r="E37" s="77">
        <v>100482605</v>
      </c>
      <c r="F37" s="77">
        <v>50038474</v>
      </c>
      <c r="G37" s="77">
        <v>3610000</v>
      </c>
      <c r="H37" s="78">
        <v>195831420</v>
      </c>
      <c r="I37" s="76">
        <v>22250</v>
      </c>
      <c r="J37" s="77">
        <v>77199974</v>
      </c>
      <c r="K37" s="77">
        <v>78174273</v>
      </c>
      <c r="L37" s="77">
        <v>5000000</v>
      </c>
      <c r="M37" s="79">
        <v>160396497</v>
      </c>
    </row>
    <row r="38" spans="1:13" x14ac:dyDescent="0.2">
      <c r="A38" s="50" t="s">
        <v>68</v>
      </c>
      <c r="B38" s="74" t="s">
        <v>601</v>
      </c>
      <c r="C38" s="75" t="s">
        <v>602</v>
      </c>
      <c r="D38" s="76">
        <v>0</v>
      </c>
      <c r="E38" s="77">
        <v>0</v>
      </c>
      <c r="F38" s="77">
        <v>124467081</v>
      </c>
      <c r="G38" s="77">
        <v>931000</v>
      </c>
      <c r="H38" s="78">
        <v>125398081</v>
      </c>
      <c r="I38" s="76">
        <v>0</v>
      </c>
      <c r="J38" s="77">
        <v>0</v>
      </c>
      <c r="K38" s="77">
        <v>103124382</v>
      </c>
      <c r="L38" s="77">
        <v>932000</v>
      </c>
      <c r="M38" s="79">
        <v>104056382</v>
      </c>
    </row>
    <row r="39" spans="1:13" ht="16.5" x14ac:dyDescent="0.3">
      <c r="A39" s="51" t="s">
        <v>0</v>
      </c>
      <c r="B39" s="80" t="s">
        <v>603</v>
      </c>
      <c r="C39" s="81" t="s">
        <v>0</v>
      </c>
      <c r="D39" s="82">
        <f t="shared" ref="D39:M39" si="4">SUM(D31:D38)</f>
        <v>209392682</v>
      </c>
      <c r="E39" s="83">
        <f t="shared" si="4"/>
        <v>854648579</v>
      </c>
      <c r="F39" s="83">
        <f t="shared" si="4"/>
        <v>558841380</v>
      </c>
      <c r="G39" s="83">
        <f t="shared" si="4"/>
        <v>66825000</v>
      </c>
      <c r="H39" s="84">
        <f t="shared" si="4"/>
        <v>1689707641</v>
      </c>
      <c r="I39" s="82">
        <f t="shared" si="4"/>
        <v>152098479</v>
      </c>
      <c r="J39" s="83">
        <f t="shared" si="4"/>
        <v>795355010</v>
      </c>
      <c r="K39" s="83">
        <f t="shared" si="4"/>
        <v>452487788</v>
      </c>
      <c r="L39" s="83">
        <f t="shared" si="4"/>
        <v>86990000</v>
      </c>
      <c r="M39" s="85">
        <f t="shared" si="4"/>
        <v>1486931277</v>
      </c>
    </row>
    <row r="40" spans="1:13" x14ac:dyDescent="0.2">
      <c r="A40" s="50" t="s">
        <v>53</v>
      </c>
      <c r="B40" s="74" t="s">
        <v>604</v>
      </c>
      <c r="C40" s="75" t="s">
        <v>605</v>
      </c>
      <c r="D40" s="76">
        <v>22325</v>
      </c>
      <c r="E40" s="77">
        <v>7094846</v>
      </c>
      <c r="F40" s="77">
        <v>12085532</v>
      </c>
      <c r="G40" s="77">
        <v>494000</v>
      </c>
      <c r="H40" s="78">
        <v>19696703</v>
      </c>
      <c r="I40" s="76">
        <v>20655</v>
      </c>
      <c r="J40" s="77">
        <v>6253759</v>
      </c>
      <c r="K40" s="77">
        <v>21435739</v>
      </c>
      <c r="L40" s="77">
        <v>563000</v>
      </c>
      <c r="M40" s="79">
        <v>28273153</v>
      </c>
    </row>
    <row r="41" spans="1:13" x14ac:dyDescent="0.2">
      <c r="A41" s="50" t="s">
        <v>53</v>
      </c>
      <c r="B41" s="74" t="s">
        <v>606</v>
      </c>
      <c r="C41" s="75" t="s">
        <v>607</v>
      </c>
      <c r="D41" s="76">
        <v>831488</v>
      </c>
      <c r="E41" s="77">
        <v>7471479</v>
      </c>
      <c r="F41" s="77">
        <v>10963399</v>
      </c>
      <c r="G41" s="77">
        <v>0</v>
      </c>
      <c r="H41" s="78">
        <v>19266366</v>
      </c>
      <c r="I41" s="76">
        <v>752251</v>
      </c>
      <c r="J41" s="77">
        <v>6894440</v>
      </c>
      <c r="K41" s="77">
        <v>7875249</v>
      </c>
      <c r="L41" s="77">
        <v>0</v>
      </c>
      <c r="M41" s="79">
        <v>15521940</v>
      </c>
    </row>
    <row r="42" spans="1:13" x14ac:dyDescent="0.2">
      <c r="A42" s="50" t="s">
        <v>53</v>
      </c>
      <c r="B42" s="74" t="s">
        <v>608</v>
      </c>
      <c r="C42" s="75" t="s">
        <v>609</v>
      </c>
      <c r="D42" s="76">
        <v>8444689</v>
      </c>
      <c r="E42" s="77">
        <v>36272564</v>
      </c>
      <c r="F42" s="77">
        <v>24982307</v>
      </c>
      <c r="G42" s="77">
        <v>5578000</v>
      </c>
      <c r="H42" s="78">
        <v>75277560</v>
      </c>
      <c r="I42" s="76">
        <v>5915132</v>
      </c>
      <c r="J42" s="77">
        <v>37225201</v>
      </c>
      <c r="K42" s="77">
        <v>25961167</v>
      </c>
      <c r="L42" s="77">
        <v>6051000</v>
      </c>
      <c r="M42" s="79">
        <v>75152500</v>
      </c>
    </row>
    <row r="43" spans="1:13" x14ac:dyDescent="0.2">
      <c r="A43" s="50" t="s">
        <v>68</v>
      </c>
      <c r="B43" s="74" t="s">
        <v>610</v>
      </c>
      <c r="C43" s="75" t="s">
        <v>611</v>
      </c>
      <c r="D43" s="76">
        <v>0</v>
      </c>
      <c r="E43" s="77">
        <v>0</v>
      </c>
      <c r="F43" s="77">
        <v>12048375</v>
      </c>
      <c r="G43" s="77">
        <v>0</v>
      </c>
      <c r="H43" s="78">
        <v>12048375</v>
      </c>
      <c r="I43" s="76">
        <v>0</v>
      </c>
      <c r="J43" s="77">
        <v>0</v>
      </c>
      <c r="K43" s="77">
        <v>23581013</v>
      </c>
      <c r="L43" s="77">
        <v>568000</v>
      </c>
      <c r="M43" s="79">
        <v>24149013</v>
      </c>
    </row>
    <row r="44" spans="1:13" ht="16.5" x14ac:dyDescent="0.3">
      <c r="A44" s="51" t="s">
        <v>0</v>
      </c>
      <c r="B44" s="80" t="s">
        <v>612</v>
      </c>
      <c r="C44" s="81" t="s">
        <v>0</v>
      </c>
      <c r="D44" s="82">
        <f t="shared" ref="D44:M44" si="5">SUM(D40:D43)</f>
        <v>9298502</v>
      </c>
      <c r="E44" s="83">
        <f t="shared" si="5"/>
        <v>50838889</v>
      </c>
      <c r="F44" s="83">
        <f t="shared" si="5"/>
        <v>60079613</v>
      </c>
      <c r="G44" s="83">
        <f t="shared" si="5"/>
        <v>6072000</v>
      </c>
      <c r="H44" s="84">
        <f t="shared" si="5"/>
        <v>126289004</v>
      </c>
      <c r="I44" s="82">
        <f t="shared" si="5"/>
        <v>6688038</v>
      </c>
      <c r="J44" s="83">
        <f t="shared" si="5"/>
        <v>50373400</v>
      </c>
      <c r="K44" s="83">
        <f t="shared" si="5"/>
        <v>78853168</v>
      </c>
      <c r="L44" s="83">
        <f t="shared" si="5"/>
        <v>7182000</v>
      </c>
      <c r="M44" s="85">
        <f t="shared" si="5"/>
        <v>143096606</v>
      </c>
    </row>
    <row r="45" spans="1:13" ht="16.5" x14ac:dyDescent="0.3">
      <c r="A45" s="52" t="s">
        <v>0</v>
      </c>
      <c r="B45" s="86" t="s">
        <v>613</v>
      </c>
      <c r="C45" s="87" t="s">
        <v>0</v>
      </c>
      <c r="D45" s="88">
        <f t="shared" ref="D45:M45" si="6">SUM(D9,D11:D16,D18:D23,D25:D29,D31:D38,D40:D43)</f>
        <v>3227200271</v>
      </c>
      <c r="E45" s="89">
        <f t="shared" si="6"/>
        <v>8186505194</v>
      </c>
      <c r="F45" s="89">
        <f t="shared" si="6"/>
        <v>5603239301</v>
      </c>
      <c r="G45" s="89">
        <f t="shared" si="6"/>
        <v>295937000</v>
      </c>
      <c r="H45" s="90">
        <f t="shared" si="6"/>
        <v>17312881766</v>
      </c>
      <c r="I45" s="88">
        <f t="shared" si="6"/>
        <v>3190623182</v>
      </c>
      <c r="J45" s="89">
        <f t="shared" si="6"/>
        <v>7246799583</v>
      </c>
      <c r="K45" s="89">
        <f t="shared" si="6"/>
        <v>5225156616</v>
      </c>
      <c r="L45" s="89">
        <f t="shared" si="6"/>
        <v>234443000</v>
      </c>
      <c r="M45" s="91">
        <f t="shared" si="6"/>
        <v>15897022381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7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2"/>
      <c r="O2" s="2"/>
      <c r="P2" s="2"/>
      <c r="Q2" s="2"/>
    </row>
    <row r="3" spans="1:17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7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7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7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7" s="7" customFormat="1" x14ac:dyDescent="0.2">
      <c r="A7" s="8" t="s">
        <v>0</v>
      </c>
      <c r="B7" s="9" t="s">
        <v>33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7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7" s="7" customFormat="1" x14ac:dyDescent="0.2">
      <c r="A9" s="23" t="s">
        <v>14</v>
      </c>
      <c r="B9" s="53" t="s">
        <v>34</v>
      </c>
      <c r="C9" s="54" t="s">
        <v>35</v>
      </c>
      <c r="D9" s="55">
        <v>397316934</v>
      </c>
      <c r="E9" s="56">
        <v>1123458066</v>
      </c>
      <c r="F9" s="56">
        <v>671898808</v>
      </c>
      <c r="G9" s="56">
        <v>6785000</v>
      </c>
      <c r="H9" s="57">
        <v>2199458808</v>
      </c>
      <c r="I9" s="58">
        <v>369252942</v>
      </c>
      <c r="J9" s="59">
        <v>1082021052</v>
      </c>
      <c r="K9" s="56">
        <v>805581025</v>
      </c>
      <c r="L9" s="59">
        <v>7802000</v>
      </c>
      <c r="M9" s="92">
        <v>2264657019</v>
      </c>
    </row>
    <row r="10" spans="1:17" s="7" customFormat="1" x14ac:dyDescent="0.2">
      <c r="A10" s="23" t="s">
        <v>14</v>
      </c>
      <c r="B10" s="53" t="s">
        <v>36</v>
      </c>
      <c r="C10" s="54" t="s">
        <v>37</v>
      </c>
      <c r="D10" s="55">
        <v>2527920799</v>
      </c>
      <c r="E10" s="56">
        <v>5378212556</v>
      </c>
      <c r="F10" s="56">
        <v>4049611641</v>
      </c>
      <c r="G10" s="56">
        <v>26397000</v>
      </c>
      <c r="H10" s="57">
        <v>11982141996</v>
      </c>
      <c r="I10" s="58">
        <v>2596627436</v>
      </c>
      <c r="J10" s="59">
        <v>4726015455</v>
      </c>
      <c r="K10" s="56">
        <v>3812231638</v>
      </c>
      <c r="L10" s="59">
        <v>24147000</v>
      </c>
      <c r="M10" s="92">
        <v>11159021529</v>
      </c>
    </row>
    <row r="11" spans="1:17" s="7" customFormat="1" x14ac:dyDescent="0.2">
      <c r="A11" s="23" t="s">
        <v>14</v>
      </c>
      <c r="B11" s="53" t="s">
        <v>38</v>
      </c>
      <c r="C11" s="54" t="s">
        <v>39</v>
      </c>
      <c r="D11" s="55">
        <v>1979208604</v>
      </c>
      <c r="E11" s="56">
        <v>6159772259</v>
      </c>
      <c r="F11" s="56">
        <v>2652243943</v>
      </c>
      <c r="G11" s="56">
        <v>141271000</v>
      </c>
      <c r="H11" s="57">
        <v>10932495806</v>
      </c>
      <c r="I11" s="58">
        <v>1483732021</v>
      </c>
      <c r="J11" s="59">
        <v>5251720439</v>
      </c>
      <c r="K11" s="56">
        <v>2489824930</v>
      </c>
      <c r="L11" s="59">
        <v>246649000</v>
      </c>
      <c r="M11" s="92">
        <v>9471926390</v>
      </c>
    </row>
    <row r="12" spans="1:17" s="7" customFormat="1" x14ac:dyDescent="0.2">
      <c r="A12" s="23" t="s">
        <v>14</v>
      </c>
      <c r="B12" s="53" t="s">
        <v>40</v>
      </c>
      <c r="C12" s="54" t="s">
        <v>41</v>
      </c>
      <c r="D12" s="55">
        <v>2401236717</v>
      </c>
      <c r="E12" s="56">
        <v>5563126465</v>
      </c>
      <c r="F12" s="56">
        <v>2577797192</v>
      </c>
      <c r="G12" s="56">
        <v>247846000</v>
      </c>
      <c r="H12" s="57">
        <v>10790006374</v>
      </c>
      <c r="I12" s="58">
        <v>2210070854</v>
      </c>
      <c r="J12" s="59">
        <v>4994479834</v>
      </c>
      <c r="K12" s="56">
        <v>2365406029</v>
      </c>
      <c r="L12" s="59">
        <v>404790000</v>
      </c>
      <c r="M12" s="92">
        <v>9974746717</v>
      </c>
    </row>
    <row r="13" spans="1:17" s="7" customFormat="1" x14ac:dyDescent="0.2">
      <c r="A13" s="23" t="s">
        <v>14</v>
      </c>
      <c r="B13" s="53" t="s">
        <v>42</v>
      </c>
      <c r="C13" s="54" t="s">
        <v>43</v>
      </c>
      <c r="D13" s="55">
        <v>3389418705</v>
      </c>
      <c r="E13" s="56">
        <v>8305931979</v>
      </c>
      <c r="F13" s="56">
        <v>5817684156</v>
      </c>
      <c r="G13" s="56">
        <v>8338000</v>
      </c>
      <c r="H13" s="57">
        <v>17521372840</v>
      </c>
      <c r="I13" s="58">
        <v>3298453853</v>
      </c>
      <c r="J13" s="59">
        <v>7534143744</v>
      </c>
      <c r="K13" s="56">
        <v>6427892349</v>
      </c>
      <c r="L13" s="59">
        <v>74337000</v>
      </c>
      <c r="M13" s="92">
        <v>17334826946</v>
      </c>
    </row>
    <row r="14" spans="1:17" s="7" customFormat="1" x14ac:dyDescent="0.2">
      <c r="A14" s="23" t="s">
        <v>14</v>
      </c>
      <c r="B14" s="53" t="s">
        <v>44</v>
      </c>
      <c r="C14" s="54" t="s">
        <v>45</v>
      </c>
      <c r="D14" s="55">
        <v>346719104</v>
      </c>
      <c r="E14" s="56">
        <v>1667265371</v>
      </c>
      <c r="F14" s="56">
        <v>554772780</v>
      </c>
      <c r="G14" s="56">
        <v>105705000</v>
      </c>
      <c r="H14" s="57">
        <v>2674462255</v>
      </c>
      <c r="I14" s="58">
        <v>174698499</v>
      </c>
      <c r="J14" s="59">
        <v>987135282</v>
      </c>
      <c r="K14" s="56">
        <v>334609121</v>
      </c>
      <c r="L14" s="59">
        <v>0</v>
      </c>
      <c r="M14" s="92">
        <v>1496442902</v>
      </c>
    </row>
    <row r="15" spans="1:17" s="7" customFormat="1" x14ac:dyDescent="0.2">
      <c r="A15" s="23" t="s">
        <v>14</v>
      </c>
      <c r="B15" s="53" t="s">
        <v>46</v>
      </c>
      <c r="C15" s="54" t="s">
        <v>47</v>
      </c>
      <c r="D15" s="55">
        <v>-21819965</v>
      </c>
      <c r="E15" s="56">
        <v>2181121595</v>
      </c>
      <c r="F15" s="56">
        <v>443964010</v>
      </c>
      <c r="G15" s="56">
        <v>3202000</v>
      </c>
      <c r="H15" s="57">
        <v>2606467640</v>
      </c>
      <c r="I15" s="58">
        <v>0</v>
      </c>
      <c r="J15" s="59">
        <v>0</v>
      </c>
      <c r="K15" s="56">
        <v>-130052000</v>
      </c>
      <c r="L15" s="59">
        <v>130052000</v>
      </c>
      <c r="M15" s="92">
        <v>0</v>
      </c>
    </row>
    <row r="16" spans="1:17" s="7" customFormat="1" x14ac:dyDescent="0.2">
      <c r="A16" s="23" t="s">
        <v>14</v>
      </c>
      <c r="B16" s="53" t="s">
        <v>48</v>
      </c>
      <c r="C16" s="54" t="s">
        <v>49</v>
      </c>
      <c r="D16" s="55">
        <v>2100950192</v>
      </c>
      <c r="E16" s="56">
        <v>5086477259</v>
      </c>
      <c r="F16" s="56">
        <v>447191079</v>
      </c>
      <c r="G16" s="56">
        <v>10563000</v>
      </c>
      <c r="H16" s="57">
        <v>7645181530</v>
      </c>
      <c r="I16" s="58">
        <v>2057726118</v>
      </c>
      <c r="J16" s="59">
        <v>5301875740</v>
      </c>
      <c r="K16" s="56">
        <v>1794944726</v>
      </c>
      <c r="L16" s="59">
        <v>207454000</v>
      </c>
      <c r="M16" s="92">
        <v>9362000584</v>
      </c>
    </row>
    <row r="17" spans="1:13" s="7" customFormat="1" x14ac:dyDescent="0.2">
      <c r="A17" s="23" t="s">
        <v>0</v>
      </c>
      <c r="B17" s="93" t="s">
        <v>52</v>
      </c>
      <c r="C17" s="54" t="s">
        <v>0</v>
      </c>
      <c r="D17" s="63">
        <f t="shared" ref="D17:M17" si="0">SUM(D9:D16)</f>
        <v>13120951090</v>
      </c>
      <c r="E17" s="64">
        <f t="shared" si="0"/>
        <v>35465365550</v>
      </c>
      <c r="F17" s="64">
        <f t="shared" si="0"/>
        <v>17215163609</v>
      </c>
      <c r="G17" s="64">
        <f t="shared" si="0"/>
        <v>550107000</v>
      </c>
      <c r="H17" s="94">
        <f t="shared" si="0"/>
        <v>66351587249</v>
      </c>
      <c r="I17" s="95">
        <f t="shared" si="0"/>
        <v>12190561723</v>
      </c>
      <c r="J17" s="96">
        <f t="shared" si="0"/>
        <v>29877391546</v>
      </c>
      <c r="K17" s="64">
        <f t="shared" si="0"/>
        <v>17900437818</v>
      </c>
      <c r="L17" s="96">
        <f t="shared" si="0"/>
        <v>1095231000</v>
      </c>
      <c r="M17" s="97">
        <f t="shared" si="0"/>
        <v>61063622087</v>
      </c>
    </row>
    <row r="18" spans="1:13" s="7" customFormat="1" x14ac:dyDescent="0.2">
      <c r="A18" s="25"/>
      <c r="B18" s="98"/>
      <c r="C18" s="99"/>
      <c r="D18" s="100"/>
      <c r="E18" s="101"/>
      <c r="F18" s="101"/>
      <c r="G18" s="101"/>
      <c r="H18" s="102"/>
      <c r="I18" s="103"/>
      <c r="J18" s="104"/>
      <c r="K18" s="101"/>
      <c r="L18" s="104"/>
      <c r="M18" s="105"/>
    </row>
    <row r="19" spans="1:13" x14ac:dyDescent="0.2">
      <c r="A19" s="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34</v>
      </c>
      <c r="C9" s="75" t="s">
        <v>35</v>
      </c>
      <c r="D9" s="76">
        <v>397316934</v>
      </c>
      <c r="E9" s="77">
        <v>1123458066</v>
      </c>
      <c r="F9" s="77">
        <v>671898808</v>
      </c>
      <c r="G9" s="77">
        <v>6785000</v>
      </c>
      <c r="H9" s="78">
        <v>2199458808</v>
      </c>
      <c r="I9" s="76">
        <v>369252942</v>
      </c>
      <c r="J9" s="77">
        <v>1082021052</v>
      </c>
      <c r="K9" s="77">
        <v>805581025</v>
      </c>
      <c r="L9" s="77">
        <v>7802000</v>
      </c>
      <c r="M9" s="79">
        <v>2264657019</v>
      </c>
    </row>
    <row r="10" spans="1:13" x14ac:dyDescent="0.2">
      <c r="A10" s="50" t="s">
        <v>51</v>
      </c>
      <c r="B10" s="74" t="s">
        <v>46</v>
      </c>
      <c r="C10" s="75" t="s">
        <v>47</v>
      </c>
      <c r="D10" s="76">
        <v>-21819965</v>
      </c>
      <c r="E10" s="77">
        <v>2181121595</v>
      </c>
      <c r="F10" s="77">
        <v>443964010</v>
      </c>
      <c r="G10" s="77">
        <v>3202000</v>
      </c>
      <c r="H10" s="78">
        <v>2606467640</v>
      </c>
      <c r="I10" s="76">
        <v>0</v>
      </c>
      <c r="J10" s="77">
        <v>0</v>
      </c>
      <c r="K10" s="77">
        <v>-130052000</v>
      </c>
      <c r="L10" s="77">
        <v>130052000</v>
      </c>
      <c r="M10" s="79">
        <v>0</v>
      </c>
    </row>
    <row r="11" spans="1:13" ht="16.5" x14ac:dyDescent="0.3">
      <c r="A11" s="51" t="s">
        <v>0</v>
      </c>
      <c r="B11" s="80" t="s">
        <v>52</v>
      </c>
      <c r="C11" s="81" t="s">
        <v>0</v>
      </c>
      <c r="D11" s="82">
        <f t="shared" ref="D11:M11" si="0">SUM(D9:D10)</f>
        <v>375496969</v>
      </c>
      <c r="E11" s="83">
        <f t="shared" si="0"/>
        <v>3304579661</v>
      </c>
      <c r="F11" s="83">
        <f t="shared" si="0"/>
        <v>1115862818</v>
      </c>
      <c r="G11" s="83">
        <f t="shared" si="0"/>
        <v>9987000</v>
      </c>
      <c r="H11" s="84">
        <f t="shared" si="0"/>
        <v>4805926448</v>
      </c>
      <c r="I11" s="82">
        <f t="shared" si="0"/>
        <v>369252942</v>
      </c>
      <c r="J11" s="83">
        <f t="shared" si="0"/>
        <v>1082021052</v>
      </c>
      <c r="K11" s="83">
        <f t="shared" si="0"/>
        <v>675529025</v>
      </c>
      <c r="L11" s="83">
        <f t="shared" si="0"/>
        <v>137854000</v>
      </c>
      <c r="M11" s="85">
        <f t="shared" si="0"/>
        <v>2264657019</v>
      </c>
    </row>
    <row r="12" spans="1:13" x14ac:dyDescent="0.2">
      <c r="A12" s="50" t="s">
        <v>53</v>
      </c>
      <c r="B12" s="74" t="s">
        <v>54</v>
      </c>
      <c r="C12" s="75" t="s">
        <v>55</v>
      </c>
      <c r="D12" s="76">
        <v>524985</v>
      </c>
      <c r="E12" s="77">
        <v>52134431</v>
      </c>
      <c r="F12" s="77">
        <v>36501966</v>
      </c>
      <c r="G12" s="77">
        <v>4698000</v>
      </c>
      <c r="H12" s="78">
        <v>93859382</v>
      </c>
      <c r="I12" s="76">
        <v>-99757</v>
      </c>
      <c r="J12" s="77">
        <v>46482003</v>
      </c>
      <c r="K12" s="77">
        <v>49616907</v>
      </c>
      <c r="L12" s="77">
        <v>534000</v>
      </c>
      <c r="M12" s="79">
        <v>96533153</v>
      </c>
    </row>
    <row r="13" spans="1:13" x14ac:dyDescent="0.2">
      <c r="A13" s="50" t="s">
        <v>53</v>
      </c>
      <c r="B13" s="74" t="s">
        <v>56</v>
      </c>
      <c r="C13" s="75" t="s">
        <v>57</v>
      </c>
      <c r="D13" s="76">
        <v>1291294</v>
      </c>
      <c r="E13" s="77">
        <v>42566685</v>
      </c>
      <c r="F13" s="77">
        <v>19024753</v>
      </c>
      <c r="G13" s="77">
        <v>7750000</v>
      </c>
      <c r="H13" s="78">
        <v>70632732</v>
      </c>
      <c r="I13" s="76">
        <v>1156200</v>
      </c>
      <c r="J13" s="77">
        <v>38721285</v>
      </c>
      <c r="K13" s="77">
        <v>25231547</v>
      </c>
      <c r="L13" s="77">
        <v>6697000</v>
      </c>
      <c r="M13" s="79">
        <v>71806032</v>
      </c>
    </row>
    <row r="14" spans="1:13" x14ac:dyDescent="0.2">
      <c r="A14" s="50" t="s">
        <v>53</v>
      </c>
      <c r="B14" s="74" t="s">
        <v>58</v>
      </c>
      <c r="C14" s="75" t="s">
        <v>59</v>
      </c>
      <c r="D14" s="76">
        <v>16880855</v>
      </c>
      <c r="E14" s="77">
        <v>72859453</v>
      </c>
      <c r="F14" s="77">
        <v>32487377</v>
      </c>
      <c r="G14" s="77">
        <v>9575000</v>
      </c>
      <c r="H14" s="78">
        <v>131802685</v>
      </c>
      <c r="I14" s="76">
        <v>16101218</v>
      </c>
      <c r="J14" s="77">
        <v>60159993</v>
      </c>
      <c r="K14" s="77">
        <v>41142142</v>
      </c>
      <c r="L14" s="77">
        <v>5902000</v>
      </c>
      <c r="M14" s="79">
        <v>123305353</v>
      </c>
    </row>
    <row r="15" spans="1:13" x14ac:dyDescent="0.2">
      <c r="A15" s="50" t="s">
        <v>53</v>
      </c>
      <c r="B15" s="74" t="s">
        <v>60</v>
      </c>
      <c r="C15" s="75" t="s">
        <v>61</v>
      </c>
      <c r="D15" s="76">
        <v>33004273</v>
      </c>
      <c r="E15" s="77">
        <v>37774434</v>
      </c>
      <c r="F15" s="77">
        <v>39109986</v>
      </c>
      <c r="G15" s="77">
        <v>12954000</v>
      </c>
      <c r="H15" s="78">
        <v>122842693</v>
      </c>
      <c r="I15" s="76">
        <v>29958106</v>
      </c>
      <c r="J15" s="77">
        <v>33509730</v>
      </c>
      <c r="K15" s="77">
        <v>56473471</v>
      </c>
      <c r="L15" s="77">
        <v>3528000</v>
      </c>
      <c r="M15" s="79">
        <v>123469307</v>
      </c>
    </row>
    <row r="16" spans="1:13" x14ac:dyDescent="0.2">
      <c r="A16" s="50" t="s">
        <v>53</v>
      </c>
      <c r="B16" s="74" t="s">
        <v>62</v>
      </c>
      <c r="C16" s="75" t="s">
        <v>63</v>
      </c>
      <c r="D16" s="76">
        <v>-69639</v>
      </c>
      <c r="E16" s="77">
        <v>12352327</v>
      </c>
      <c r="F16" s="77">
        <v>-13675518</v>
      </c>
      <c r="G16" s="77">
        <v>14638000</v>
      </c>
      <c r="H16" s="78">
        <v>13245170</v>
      </c>
      <c r="I16" s="76">
        <v>9448468</v>
      </c>
      <c r="J16" s="77">
        <v>9951021</v>
      </c>
      <c r="K16" s="77">
        <v>41082804</v>
      </c>
      <c r="L16" s="77">
        <v>3579000</v>
      </c>
      <c r="M16" s="79">
        <v>64061293</v>
      </c>
    </row>
    <row r="17" spans="1:13" x14ac:dyDescent="0.2">
      <c r="A17" s="50" t="s">
        <v>53</v>
      </c>
      <c r="B17" s="74" t="s">
        <v>64</v>
      </c>
      <c r="C17" s="75" t="s">
        <v>65</v>
      </c>
      <c r="D17" s="76">
        <v>41482979</v>
      </c>
      <c r="E17" s="77">
        <v>132791698</v>
      </c>
      <c r="F17" s="77">
        <v>69490801</v>
      </c>
      <c r="G17" s="77">
        <v>3240000</v>
      </c>
      <c r="H17" s="78">
        <v>247005478</v>
      </c>
      <c r="I17" s="76">
        <v>36998904</v>
      </c>
      <c r="J17" s="77">
        <v>124158359</v>
      </c>
      <c r="K17" s="77">
        <v>67904395</v>
      </c>
      <c r="L17" s="77">
        <v>2474000</v>
      </c>
      <c r="M17" s="79">
        <v>231535658</v>
      </c>
    </row>
    <row r="18" spans="1:13" x14ac:dyDescent="0.2">
      <c r="A18" s="50" t="s">
        <v>53</v>
      </c>
      <c r="B18" s="74" t="s">
        <v>66</v>
      </c>
      <c r="C18" s="75" t="s">
        <v>67</v>
      </c>
      <c r="D18" s="76">
        <v>-88327</v>
      </c>
      <c r="E18" s="77">
        <v>7550248</v>
      </c>
      <c r="F18" s="77">
        <v>24048353</v>
      </c>
      <c r="G18" s="77">
        <v>1568000</v>
      </c>
      <c r="H18" s="78">
        <v>33078274</v>
      </c>
      <c r="I18" s="76">
        <v>63</v>
      </c>
      <c r="J18" s="77">
        <v>7128863</v>
      </c>
      <c r="K18" s="77">
        <v>28364346</v>
      </c>
      <c r="L18" s="77">
        <v>2000000</v>
      </c>
      <c r="M18" s="79">
        <v>37493272</v>
      </c>
    </row>
    <row r="19" spans="1:13" x14ac:dyDescent="0.2">
      <c r="A19" s="50" t="s">
        <v>68</v>
      </c>
      <c r="B19" s="74" t="s">
        <v>69</v>
      </c>
      <c r="C19" s="75" t="s">
        <v>70</v>
      </c>
      <c r="D19" s="76">
        <v>0</v>
      </c>
      <c r="E19" s="77">
        <v>0</v>
      </c>
      <c r="F19" s="77">
        <v>20191328</v>
      </c>
      <c r="G19" s="77">
        <v>483000</v>
      </c>
      <c r="H19" s="78">
        <v>20674328</v>
      </c>
      <c r="I19" s="76">
        <v>0</v>
      </c>
      <c r="J19" s="77">
        <v>0</v>
      </c>
      <c r="K19" s="77">
        <v>35965666</v>
      </c>
      <c r="L19" s="77">
        <v>0</v>
      </c>
      <c r="M19" s="79">
        <v>35965666</v>
      </c>
    </row>
    <row r="20" spans="1:13" ht="16.5" x14ac:dyDescent="0.3">
      <c r="A20" s="51" t="s">
        <v>0</v>
      </c>
      <c r="B20" s="80" t="s">
        <v>71</v>
      </c>
      <c r="C20" s="81" t="s">
        <v>0</v>
      </c>
      <c r="D20" s="82">
        <f t="shared" ref="D20:M20" si="1">SUM(D12:D19)</f>
        <v>93026420</v>
      </c>
      <c r="E20" s="83">
        <f t="shared" si="1"/>
        <v>358029276</v>
      </c>
      <c r="F20" s="83">
        <f t="shared" si="1"/>
        <v>227179046</v>
      </c>
      <c r="G20" s="83">
        <f t="shared" si="1"/>
        <v>54906000</v>
      </c>
      <c r="H20" s="84">
        <f t="shared" si="1"/>
        <v>733140742</v>
      </c>
      <c r="I20" s="82">
        <f t="shared" si="1"/>
        <v>93563202</v>
      </c>
      <c r="J20" s="83">
        <f t="shared" si="1"/>
        <v>320111254</v>
      </c>
      <c r="K20" s="83">
        <f t="shared" si="1"/>
        <v>345781278</v>
      </c>
      <c r="L20" s="83">
        <f t="shared" si="1"/>
        <v>24714000</v>
      </c>
      <c r="M20" s="85">
        <f t="shared" si="1"/>
        <v>784169734</v>
      </c>
    </row>
    <row r="21" spans="1:13" x14ac:dyDescent="0.2">
      <c r="A21" s="50" t="s">
        <v>53</v>
      </c>
      <c r="B21" s="74" t="s">
        <v>72</v>
      </c>
      <c r="C21" s="75" t="s">
        <v>73</v>
      </c>
      <c r="D21" s="76">
        <v>1619419</v>
      </c>
      <c r="E21" s="77">
        <v>856668</v>
      </c>
      <c r="F21" s="77">
        <v>94088638</v>
      </c>
      <c r="G21" s="77">
        <v>2079000</v>
      </c>
      <c r="H21" s="78">
        <v>98643725</v>
      </c>
      <c r="I21" s="76">
        <v>1301538</v>
      </c>
      <c r="J21" s="77">
        <v>601554</v>
      </c>
      <c r="K21" s="77">
        <v>133807753</v>
      </c>
      <c r="L21" s="77">
        <v>6358000</v>
      </c>
      <c r="M21" s="79">
        <v>142068845</v>
      </c>
    </row>
    <row r="22" spans="1:13" x14ac:dyDescent="0.2">
      <c r="A22" s="50" t="s">
        <v>53</v>
      </c>
      <c r="B22" s="74" t="s">
        <v>74</v>
      </c>
      <c r="C22" s="75" t="s">
        <v>75</v>
      </c>
      <c r="D22" s="76">
        <v>13715266</v>
      </c>
      <c r="E22" s="77">
        <v>1331224</v>
      </c>
      <c r="F22" s="77">
        <v>96508269</v>
      </c>
      <c r="G22" s="77">
        <v>5223000</v>
      </c>
      <c r="H22" s="78">
        <v>116777759</v>
      </c>
      <c r="I22" s="76">
        <v>16788358</v>
      </c>
      <c r="J22" s="77">
        <v>1263234</v>
      </c>
      <c r="K22" s="77">
        <v>5597374</v>
      </c>
      <c r="L22" s="77">
        <v>3763000</v>
      </c>
      <c r="M22" s="79">
        <v>27411966</v>
      </c>
    </row>
    <row r="23" spans="1:13" x14ac:dyDescent="0.2">
      <c r="A23" s="50" t="s">
        <v>53</v>
      </c>
      <c r="B23" s="74" t="s">
        <v>76</v>
      </c>
      <c r="C23" s="75" t="s">
        <v>77</v>
      </c>
      <c r="D23" s="76">
        <v>7625137</v>
      </c>
      <c r="E23" s="77">
        <v>5289861</v>
      </c>
      <c r="F23" s="77">
        <v>19137085</v>
      </c>
      <c r="G23" s="77">
        <v>485000</v>
      </c>
      <c r="H23" s="78">
        <v>32537083</v>
      </c>
      <c r="I23" s="76">
        <v>7883382</v>
      </c>
      <c r="J23" s="77">
        <v>5194074</v>
      </c>
      <c r="K23" s="77">
        <v>24376749</v>
      </c>
      <c r="L23" s="77">
        <v>461000</v>
      </c>
      <c r="M23" s="79">
        <v>37915205</v>
      </c>
    </row>
    <row r="24" spans="1:13" x14ac:dyDescent="0.2">
      <c r="A24" s="50" t="s">
        <v>53</v>
      </c>
      <c r="B24" s="74" t="s">
        <v>78</v>
      </c>
      <c r="C24" s="75" t="s">
        <v>79</v>
      </c>
      <c r="D24" s="76">
        <v>5486888</v>
      </c>
      <c r="E24" s="77">
        <v>12921412</v>
      </c>
      <c r="F24" s="77">
        <v>43760394</v>
      </c>
      <c r="G24" s="77">
        <v>568000</v>
      </c>
      <c r="H24" s="78">
        <v>62736694</v>
      </c>
      <c r="I24" s="76">
        <v>5237280</v>
      </c>
      <c r="J24" s="77">
        <v>8651293</v>
      </c>
      <c r="K24" s="77">
        <v>2646602</v>
      </c>
      <c r="L24" s="77">
        <v>450000</v>
      </c>
      <c r="M24" s="79">
        <v>16985175</v>
      </c>
    </row>
    <row r="25" spans="1:13" x14ac:dyDescent="0.2">
      <c r="A25" s="50" t="s">
        <v>53</v>
      </c>
      <c r="B25" s="74" t="s">
        <v>80</v>
      </c>
      <c r="C25" s="75" t="s">
        <v>81</v>
      </c>
      <c r="D25" s="76">
        <v>1208640</v>
      </c>
      <c r="E25" s="77">
        <v>374301</v>
      </c>
      <c r="F25" s="77">
        <v>37200732</v>
      </c>
      <c r="G25" s="77">
        <v>0</v>
      </c>
      <c r="H25" s="78">
        <v>38783673</v>
      </c>
      <c r="I25" s="76">
        <v>1157082</v>
      </c>
      <c r="J25" s="77">
        <v>366636</v>
      </c>
      <c r="K25" s="77">
        <v>40375371</v>
      </c>
      <c r="L25" s="77">
        <v>1595000</v>
      </c>
      <c r="M25" s="79">
        <v>43494089</v>
      </c>
    </row>
    <row r="26" spans="1:13" x14ac:dyDescent="0.2">
      <c r="A26" s="50" t="s">
        <v>53</v>
      </c>
      <c r="B26" s="74" t="s">
        <v>82</v>
      </c>
      <c r="C26" s="75" t="s">
        <v>83</v>
      </c>
      <c r="D26" s="76">
        <v>12679207</v>
      </c>
      <c r="E26" s="77">
        <v>19673845</v>
      </c>
      <c r="F26" s="77">
        <v>72515136</v>
      </c>
      <c r="G26" s="77">
        <v>1305000</v>
      </c>
      <c r="H26" s="78">
        <v>106173188</v>
      </c>
      <c r="I26" s="76">
        <v>-611802</v>
      </c>
      <c r="J26" s="77">
        <v>23026547</v>
      </c>
      <c r="K26" s="77">
        <v>3466090</v>
      </c>
      <c r="L26" s="77">
        <v>5989000</v>
      </c>
      <c r="M26" s="79">
        <v>31869835</v>
      </c>
    </row>
    <row r="27" spans="1:13" x14ac:dyDescent="0.2">
      <c r="A27" s="50" t="s">
        <v>68</v>
      </c>
      <c r="B27" s="74" t="s">
        <v>84</v>
      </c>
      <c r="C27" s="75" t="s">
        <v>85</v>
      </c>
      <c r="D27" s="76">
        <v>0</v>
      </c>
      <c r="E27" s="77">
        <v>117378830</v>
      </c>
      <c r="F27" s="77">
        <v>430602741</v>
      </c>
      <c r="G27" s="77">
        <v>24502000</v>
      </c>
      <c r="H27" s="78">
        <v>572483571</v>
      </c>
      <c r="I27" s="76">
        <v>0</v>
      </c>
      <c r="J27" s="77">
        <v>110365426</v>
      </c>
      <c r="K27" s="77">
        <v>335914289</v>
      </c>
      <c r="L27" s="77">
        <v>32101000</v>
      </c>
      <c r="M27" s="79">
        <v>478380715</v>
      </c>
    </row>
    <row r="28" spans="1:13" ht="16.5" x14ac:dyDescent="0.3">
      <c r="A28" s="51" t="s">
        <v>0</v>
      </c>
      <c r="B28" s="80" t="s">
        <v>86</v>
      </c>
      <c r="C28" s="81" t="s">
        <v>0</v>
      </c>
      <c r="D28" s="82">
        <f t="shared" ref="D28:M28" si="2">SUM(D21:D27)</f>
        <v>42334557</v>
      </c>
      <c r="E28" s="83">
        <f t="shared" si="2"/>
        <v>157826141</v>
      </c>
      <c r="F28" s="83">
        <f t="shared" si="2"/>
        <v>793812995</v>
      </c>
      <c r="G28" s="83">
        <f t="shared" si="2"/>
        <v>34162000</v>
      </c>
      <c r="H28" s="84">
        <f t="shared" si="2"/>
        <v>1028135693</v>
      </c>
      <c r="I28" s="82">
        <f t="shared" si="2"/>
        <v>31755838</v>
      </c>
      <c r="J28" s="83">
        <f t="shared" si="2"/>
        <v>149468764</v>
      </c>
      <c r="K28" s="83">
        <f t="shared" si="2"/>
        <v>546184228</v>
      </c>
      <c r="L28" s="83">
        <f t="shared" si="2"/>
        <v>50717000</v>
      </c>
      <c r="M28" s="85">
        <f t="shared" si="2"/>
        <v>778125830</v>
      </c>
    </row>
    <row r="29" spans="1:13" x14ac:dyDescent="0.2">
      <c r="A29" s="50" t="s">
        <v>53</v>
      </c>
      <c r="B29" s="74" t="s">
        <v>87</v>
      </c>
      <c r="C29" s="75" t="s">
        <v>88</v>
      </c>
      <c r="D29" s="76">
        <v>-116458</v>
      </c>
      <c r="E29" s="77">
        <v>34033685</v>
      </c>
      <c r="F29" s="77">
        <v>7502588</v>
      </c>
      <c r="G29" s="77">
        <v>693000</v>
      </c>
      <c r="H29" s="78">
        <v>42112815</v>
      </c>
      <c r="I29" s="76">
        <v>-677149</v>
      </c>
      <c r="J29" s="77">
        <v>31237020</v>
      </c>
      <c r="K29" s="77">
        <v>9025620</v>
      </c>
      <c r="L29" s="77">
        <v>1596000</v>
      </c>
      <c r="M29" s="79">
        <v>41181491</v>
      </c>
    </row>
    <row r="30" spans="1:13" x14ac:dyDescent="0.2">
      <c r="A30" s="50" t="s">
        <v>53</v>
      </c>
      <c r="B30" s="74" t="s">
        <v>89</v>
      </c>
      <c r="C30" s="75" t="s">
        <v>90</v>
      </c>
      <c r="D30" s="76">
        <v>2082273</v>
      </c>
      <c r="E30" s="77">
        <v>525325</v>
      </c>
      <c r="F30" s="77">
        <v>55609606</v>
      </c>
      <c r="G30" s="77">
        <v>3118000</v>
      </c>
      <c r="H30" s="78">
        <v>61335204</v>
      </c>
      <c r="I30" s="76">
        <v>1999833</v>
      </c>
      <c r="J30" s="77">
        <v>482599</v>
      </c>
      <c r="K30" s="77">
        <v>84916966</v>
      </c>
      <c r="L30" s="77">
        <v>2322000</v>
      </c>
      <c r="M30" s="79">
        <v>89721398</v>
      </c>
    </row>
    <row r="31" spans="1:13" x14ac:dyDescent="0.2">
      <c r="A31" s="50" t="s">
        <v>53</v>
      </c>
      <c r="B31" s="74" t="s">
        <v>91</v>
      </c>
      <c r="C31" s="75" t="s">
        <v>92</v>
      </c>
      <c r="D31" s="76">
        <v>1864423</v>
      </c>
      <c r="E31" s="77">
        <v>6230839</v>
      </c>
      <c r="F31" s="77">
        <v>42138607</v>
      </c>
      <c r="G31" s="77">
        <v>6401000</v>
      </c>
      <c r="H31" s="78">
        <v>56634869</v>
      </c>
      <c r="I31" s="76">
        <v>1464781</v>
      </c>
      <c r="J31" s="77">
        <v>5770693</v>
      </c>
      <c r="K31" s="77">
        <v>67149844</v>
      </c>
      <c r="L31" s="77">
        <v>3291000</v>
      </c>
      <c r="M31" s="79">
        <v>77676318</v>
      </c>
    </row>
    <row r="32" spans="1:13" x14ac:dyDescent="0.2">
      <c r="A32" s="50" t="s">
        <v>53</v>
      </c>
      <c r="B32" s="74" t="s">
        <v>93</v>
      </c>
      <c r="C32" s="75" t="s">
        <v>94</v>
      </c>
      <c r="D32" s="76">
        <v>19069</v>
      </c>
      <c r="E32" s="77">
        <v>279584</v>
      </c>
      <c r="F32" s="77">
        <v>56653768</v>
      </c>
      <c r="G32" s="77">
        <v>6232000</v>
      </c>
      <c r="H32" s="78">
        <v>63184421</v>
      </c>
      <c r="I32" s="76">
        <v>0</v>
      </c>
      <c r="J32" s="77">
        <v>271386</v>
      </c>
      <c r="K32" s="77">
        <v>67039459</v>
      </c>
      <c r="L32" s="77">
        <v>9600000</v>
      </c>
      <c r="M32" s="79">
        <v>76910845</v>
      </c>
    </row>
    <row r="33" spans="1:13" x14ac:dyDescent="0.2">
      <c r="A33" s="50" t="s">
        <v>53</v>
      </c>
      <c r="B33" s="74" t="s">
        <v>95</v>
      </c>
      <c r="C33" s="75" t="s">
        <v>96</v>
      </c>
      <c r="D33" s="76">
        <v>1472089</v>
      </c>
      <c r="E33" s="77">
        <v>4148988</v>
      </c>
      <c r="F33" s="77">
        <v>15522144</v>
      </c>
      <c r="G33" s="77">
        <v>3293000</v>
      </c>
      <c r="H33" s="78">
        <v>24436221</v>
      </c>
      <c r="I33" s="76">
        <v>1193325</v>
      </c>
      <c r="J33" s="77">
        <v>140093461</v>
      </c>
      <c r="K33" s="77">
        <v>33704944</v>
      </c>
      <c r="L33" s="77">
        <v>4012000</v>
      </c>
      <c r="M33" s="79">
        <v>179003730</v>
      </c>
    </row>
    <row r="34" spans="1:13" x14ac:dyDescent="0.2">
      <c r="A34" s="50" t="s">
        <v>53</v>
      </c>
      <c r="B34" s="74" t="s">
        <v>97</v>
      </c>
      <c r="C34" s="75" t="s">
        <v>98</v>
      </c>
      <c r="D34" s="76">
        <v>-69534</v>
      </c>
      <c r="E34" s="77">
        <v>83809865</v>
      </c>
      <c r="F34" s="77">
        <v>83638336</v>
      </c>
      <c r="G34" s="77">
        <v>1574000</v>
      </c>
      <c r="H34" s="78">
        <v>168952667</v>
      </c>
      <c r="I34" s="76">
        <v>309626</v>
      </c>
      <c r="J34" s="77">
        <v>71707549</v>
      </c>
      <c r="K34" s="77">
        <v>62867644</v>
      </c>
      <c r="L34" s="77">
        <v>3298000</v>
      </c>
      <c r="M34" s="79">
        <v>138182819</v>
      </c>
    </row>
    <row r="35" spans="1:13" x14ac:dyDescent="0.2">
      <c r="A35" s="50" t="s">
        <v>68</v>
      </c>
      <c r="B35" s="74" t="s">
        <v>99</v>
      </c>
      <c r="C35" s="75" t="s">
        <v>100</v>
      </c>
      <c r="D35" s="76">
        <v>0</v>
      </c>
      <c r="E35" s="77">
        <v>50088553</v>
      </c>
      <c r="F35" s="77">
        <v>174587274</v>
      </c>
      <c r="G35" s="77">
        <v>73139000</v>
      </c>
      <c r="H35" s="78">
        <v>297814827</v>
      </c>
      <c r="I35" s="76">
        <v>0</v>
      </c>
      <c r="J35" s="77">
        <v>82981387</v>
      </c>
      <c r="K35" s="77">
        <v>236576169</v>
      </c>
      <c r="L35" s="77">
        <v>2869000</v>
      </c>
      <c r="M35" s="79">
        <v>322426556</v>
      </c>
    </row>
    <row r="36" spans="1:13" ht="16.5" x14ac:dyDescent="0.3">
      <c r="A36" s="51" t="s">
        <v>0</v>
      </c>
      <c r="B36" s="80" t="s">
        <v>101</v>
      </c>
      <c r="C36" s="81" t="s">
        <v>0</v>
      </c>
      <c r="D36" s="82">
        <f t="shared" ref="D36:M36" si="3">SUM(D29:D35)</f>
        <v>5251862</v>
      </c>
      <c r="E36" s="83">
        <f t="shared" si="3"/>
        <v>179116839</v>
      </c>
      <c r="F36" s="83">
        <f t="shared" si="3"/>
        <v>435652323</v>
      </c>
      <c r="G36" s="83">
        <f t="shared" si="3"/>
        <v>94450000</v>
      </c>
      <c r="H36" s="84">
        <f t="shared" si="3"/>
        <v>714471024</v>
      </c>
      <c r="I36" s="82">
        <f t="shared" si="3"/>
        <v>4290416</v>
      </c>
      <c r="J36" s="83">
        <f t="shared" si="3"/>
        <v>332544095</v>
      </c>
      <c r="K36" s="83">
        <f t="shared" si="3"/>
        <v>561280646</v>
      </c>
      <c r="L36" s="83">
        <f t="shared" si="3"/>
        <v>26988000</v>
      </c>
      <c r="M36" s="85">
        <f t="shared" si="3"/>
        <v>925103157</v>
      </c>
    </row>
    <row r="37" spans="1:13" x14ac:dyDescent="0.2">
      <c r="A37" s="50" t="s">
        <v>53</v>
      </c>
      <c r="B37" s="74" t="s">
        <v>102</v>
      </c>
      <c r="C37" s="75" t="s">
        <v>103</v>
      </c>
      <c r="D37" s="76">
        <v>6324183</v>
      </c>
      <c r="E37" s="77">
        <v>11778034</v>
      </c>
      <c r="F37" s="77">
        <v>53479724</v>
      </c>
      <c r="G37" s="77">
        <v>7896000</v>
      </c>
      <c r="H37" s="78">
        <v>79477941</v>
      </c>
      <c r="I37" s="76">
        <v>7693410</v>
      </c>
      <c r="J37" s="77">
        <v>10433835</v>
      </c>
      <c r="K37" s="77">
        <v>84219750</v>
      </c>
      <c r="L37" s="77">
        <v>8000000</v>
      </c>
      <c r="M37" s="79">
        <v>110346995</v>
      </c>
    </row>
    <row r="38" spans="1:13" x14ac:dyDescent="0.2">
      <c r="A38" s="50" t="s">
        <v>53</v>
      </c>
      <c r="B38" s="74" t="s">
        <v>104</v>
      </c>
      <c r="C38" s="75" t="s">
        <v>105</v>
      </c>
      <c r="D38" s="76">
        <v>2098780</v>
      </c>
      <c r="E38" s="77">
        <v>13447921</v>
      </c>
      <c r="F38" s="77">
        <v>49999567</v>
      </c>
      <c r="G38" s="77">
        <v>0</v>
      </c>
      <c r="H38" s="78">
        <v>65546268</v>
      </c>
      <c r="I38" s="76">
        <v>6873029</v>
      </c>
      <c r="J38" s="77">
        <v>10370289</v>
      </c>
      <c r="K38" s="77">
        <v>80120192</v>
      </c>
      <c r="L38" s="77">
        <v>1178000</v>
      </c>
      <c r="M38" s="79">
        <v>98541510</v>
      </c>
    </row>
    <row r="39" spans="1:13" x14ac:dyDescent="0.2">
      <c r="A39" s="50" t="s">
        <v>53</v>
      </c>
      <c r="B39" s="74" t="s">
        <v>106</v>
      </c>
      <c r="C39" s="75" t="s">
        <v>107</v>
      </c>
      <c r="D39" s="76">
        <v>8307899</v>
      </c>
      <c r="E39" s="77">
        <v>43378379</v>
      </c>
      <c r="F39" s="77">
        <v>38118759</v>
      </c>
      <c r="G39" s="77">
        <v>597000</v>
      </c>
      <c r="H39" s="78">
        <v>90402037</v>
      </c>
      <c r="I39" s="76">
        <v>5031734</v>
      </c>
      <c r="J39" s="77">
        <v>24363517</v>
      </c>
      <c r="K39" s="77">
        <v>25032231</v>
      </c>
      <c r="L39" s="77">
        <v>536000</v>
      </c>
      <c r="M39" s="79">
        <v>54963482</v>
      </c>
    </row>
    <row r="40" spans="1:13" x14ac:dyDescent="0.2">
      <c r="A40" s="50" t="s">
        <v>68</v>
      </c>
      <c r="B40" s="74" t="s">
        <v>108</v>
      </c>
      <c r="C40" s="75" t="s">
        <v>109</v>
      </c>
      <c r="D40" s="76">
        <v>0</v>
      </c>
      <c r="E40" s="77">
        <v>0</v>
      </c>
      <c r="F40" s="77">
        <v>79418831</v>
      </c>
      <c r="G40" s="77">
        <v>23000000</v>
      </c>
      <c r="H40" s="78">
        <v>102418831</v>
      </c>
      <c r="I40" s="76">
        <v>0</v>
      </c>
      <c r="J40" s="77">
        <v>73170752</v>
      </c>
      <c r="K40" s="77">
        <v>878771</v>
      </c>
      <c r="L40" s="77">
        <v>30241000</v>
      </c>
      <c r="M40" s="79">
        <v>104290523</v>
      </c>
    </row>
    <row r="41" spans="1:13" ht="16.5" x14ac:dyDescent="0.3">
      <c r="A41" s="51" t="s">
        <v>0</v>
      </c>
      <c r="B41" s="80" t="s">
        <v>110</v>
      </c>
      <c r="C41" s="81" t="s">
        <v>0</v>
      </c>
      <c r="D41" s="82">
        <f t="shared" ref="D41:M41" si="4">SUM(D37:D40)</f>
        <v>16730862</v>
      </c>
      <c r="E41" s="83">
        <f t="shared" si="4"/>
        <v>68604334</v>
      </c>
      <c r="F41" s="83">
        <f t="shared" si="4"/>
        <v>221016881</v>
      </c>
      <c r="G41" s="83">
        <f t="shared" si="4"/>
        <v>31493000</v>
      </c>
      <c r="H41" s="84">
        <f t="shared" si="4"/>
        <v>337845077</v>
      </c>
      <c r="I41" s="82">
        <f t="shared" si="4"/>
        <v>19598173</v>
      </c>
      <c r="J41" s="83">
        <f t="shared" si="4"/>
        <v>118338393</v>
      </c>
      <c r="K41" s="83">
        <f t="shared" si="4"/>
        <v>190250944</v>
      </c>
      <c r="L41" s="83">
        <f t="shared" si="4"/>
        <v>39955000</v>
      </c>
      <c r="M41" s="85">
        <f t="shared" si="4"/>
        <v>368142510</v>
      </c>
    </row>
    <row r="42" spans="1:13" x14ac:dyDescent="0.2">
      <c r="A42" s="50" t="s">
        <v>53</v>
      </c>
      <c r="B42" s="74" t="s">
        <v>111</v>
      </c>
      <c r="C42" s="75" t="s">
        <v>112</v>
      </c>
      <c r="D42" s="76">
        <v>-1035964</v>
      </c>
      <c r="E42" s="77">
        <v>344292</v>
      </c>
      <c r="F42" s="77">
        <v>6392123</v>
      </c>
      <c r="G42" s="77">
        <v>623000</v>
      </c>
      <c r="H42" s="78">
        <v>6323451</v>
      </c>
      <c r="I42" s="76">
        <v>-3712573</v>
      </c>
      <c r="J42" s="77">
        <v>341926</v>
      </c>
      <c r="K42" s="77">
        <v>134947866</v>
      </c>
      <c r="L42" s="77">
        <v>1149000</v>
      </c>
      <c r="M42" s="79">
        <v>132726219</v>
      </c>
    </row>
    <row r="43" spans="1:13" x14ac:dyDescent="0.2">
      <c r="A43" s="50" t="s">
        <v>53</v>
      </c>
      <c r="B43" s="74" t="s">
        <v>113</v>
      </c>
      <c r="C43" s="75" t="s">
        <v>114</v>
      </c>
      <c r="D43" s="76">
        <v>-99916</v>
      </c>
      <c r="E43" s="77">
        <v>174251</v>
      </c>
      <c r="F43" s="77">
        <v>-2018480</v>
      </c>
      <c r="G43" s="77">
        <v>3716000</v>
      </c>
      <c r="H43" s="78">
        <v>1771855</v>
      </c>
      <c r="I43" s="76">
        <v>-221303</v>
      </c>
      <c r="J43" s="77">
        <v>84871</v>
      </c>
      <c r="K43" s="77">
        <v>79450972</v>
      </c>
      <c r="L43" s="77">
        <v>1655000</v>
      </c>
      <c r="M43" s="79">
        <v>80969540</v>
      </c>
    </row>
    <row r="44" spans="1:13" x14ac:dyDescent="0.2">
      <c r="A44" s="50" t="s">
        <v>53</v>
      </c>
      <c r="B44" s="74" t="s">
        <v>115</v>
      </c>
      <c r="C44" s="75" t="s">
        <v>116</v>
      </c>
      <c r="D44" s="76">
        <v>0</v>
      </c>
      <c r="E44" s="77">
        <v>96742</v>
      </c>
      <c r="F44" s="77">
        <v>137190369</v>
      </c>
      <c r="G44" s="77">
        <v>5272000</v>
      </c>
      <c r="H44" s="78">
        <v>142559111</v>
      </c>
      <c r="I44" s="76">
        <v>0</v>
      </c>
      <c r="J44" s="77">
        <v>115652</v>
      </c>
      <c r="K44" s="77">
        <v>148664762</v>
      </c>
      <c r="L44" s="77">
        <v>1765000</v>
      </c>
      <c r="M44" s="79">
        <v>150545414</v>
      </c>
    </row>
    <row r="45" spans="1:13" x14ac:dyDescent="0.2">
      <c r="A45" s="50" t="s">
        <v>53</v>
      </c>
      <c r="B45" s="74" t="s">
        <v>117</v>
      </c>
      <c r="C45" s="75" t="s">
        <v>118</v>
      </c>
      <c r="D45" s="76">
        <v>0</v>
      </c>
      <c r="E45" s="77">
        <v>471153</v>
      </c>
      <c r="F45" s="77">
        <v>64526202</v>
      </c>
      <c r="G45" s="77">
        <v>6044000</v>
      </c>
      <c r="H45" s="78">
        <v>71041355</v>
      </c>
      <c r="I45" s="76">
        <v>6716357</v>
      </c>
      <c r="J45" s="77">
        <v>452523</v>
      </c>
      <c r="K45" s="77">
        <v>92378576</v>
      </c>
      <c r="L45" s="77">
        <v>4304000</v>
      </c>
      <c r="M45" s="79">
        <v>103851456</v>
      </c>
    </row>
    <row r="46" spans="1:13" x14ac:dyDescent="0.2">
      <c r="A46" s="50" t="s">
        <v>53</v>
      </c>
      <c r="B46" s="74" t="s">
        <v>119</v>
      </c>
      <c r="C46" s="75" t="s">
        <v>120</v>
      </c>
      <c r="D46" s="76">
        <v>9686233</v>
      </c>
      <c r="E46" s="77">
        <v>125679535</v>
      </c>
      <c r="F46" s="77">
        <v>154024375</v>
      </c>
      <c r="G46" s="77">
        <v>1693000</v>
      </c>
      <c r="H46" s="78">
        <v>291083143</v>
      </c>
      <c r="I46" s="76">
        <v>-2476387</v>
      </c>
      <c r="J46" s="77">
        <v>108563411</v>
      </c>
      <c r="K46" s="77">
        <v>198853599</v>
      </c>
      <c r="L46" s="77">
        <v>1864000</v>
      </c>
      <c r="M46" s="79">
        <v>306804623</v>
      </c>
    </row>
    <row r="47" spans="1:13" x14ac:dyDescent="0.2">
      <c r="A47" s="50" t="s">
        <v>68</v>
      </c>
      <c r="B47" s="74" t="s">
        <v>121</v>
      </c>
      <c r="C47" s="75" t="s">
        <v>122</v>
      </c>
      <c r="D47" s="76">
        <v>0</v>
      </c>
      <c r="E47" s="77">
        <v>75657815</v>
      </c>
      <c r="F47" s="77">
        <v>208707047</v>
      </c>
      <c r="G47" s="77">
        <v>0</v>
      </c>
      <c r="H47" s="78">
        <v>284364862</v>
      </c>
      <c r="I47" s="76">
        <v>0</v>
      </c>
      <c r="J47" s="77">
        <v>100933044</v>
      </c>
      <c r="K47" s="77">
        <v>213981822</v>
      </c>
      <c r="L47" s="77">
        <v>2933000</v>
      </c>
      <c r="M47" s="79">
        <v>317847866</v>
      </c>
    </row>
    <row r="48" spans="1:13" ht="16.5" x14ac:dyDescent="0.3">
      <c r="A48" s="51" t="s">
        <v>0</v>
      </c>
      <c r="B48" s="80" t="s">
        <v>123</v>
      </c>
      <c r="C48" s="81" t="s">
        <v>0</v>
      </c>
      <c r="D48" s="82">
        <f t="shared" ref="D48:M48" si="5">SUM(D42:D47)</f>
        <v>8550353</v>
      </c>
      <c r="E48" s="83">
        <f t="shared" si="5"/>
        <v>202423788</v>
      </c>
      <c r="F48" s="83">
        <f t="shared" si="5"/>
        <v>568821636</v>
      </c>
      <c r="G48" s="83">
        <f t="shared" si="5"/>
        <v>17348000</v>
      </c>
      <c r="H48" s="84">
        <f t="shared" si="5"/>
        <v>797143777</v>
      </c>
      <c r="I48" s="82">
        <f t="shared" si="5"/>
        <v>306094</v>
      </c>
      <c r="J48" s="83">
        <f t="shared" si="5"/>
        <v>210491427</v>
      </c>
      <c r="K48" s="83">
        <f t="shared" si="5"/>
        <v>868277597</v>
      </c>
      <c r="L48" s="83">
        <f t="shared" si="5"/>
        <v>13670000</v>
      </c>
      <c r="M48" s="85">
        <f t="shared" si="5"/>
        <v>1092745118</v>
      </c>
    </row>
    <row r="49" spans="1:13" x14ac:dyDescent="0.2">
      <c r="A49" s="50" t="s">
        <v>53</v>
      </c>
      <c r="B49" s="74" t="s">
        <v>124</v>
      </c>
      <c r="C49" s="75" t="s">
        <v>125</v>
      </c>
      <c r="D49" s="76">
        <v>5007377</v>
      </c>
      <c r="E49" s="77">
        <v>17949120</v>
      </c>
      <c r="F49" s="77">
        <v>57627445</v>
      </c>
      <c r="G49" s="77">
        <v>38199000</v>
      </c>
      <c r="H49" s="78">
        <v>118782942</v>
      </c>
      <c r="I49" s="76">
        <v>4892288</v>
      </c>
      <c r="J49" s="77">
        <v>15799458</v>
      </c>
      <c r="K49" s="77">
        <v>122850257</v>
      </c>
      <c r="L49" s="77">
        <v>10575000</v>
      </c>
      <c r="M49" s="79">
        <v>154117003</v>
      </c>
    </row>
    <row r="50" spans="1:13" x14ac:dyDescent="0.2">
      <c r="A50" s="50" t="s">
        <v>53</v>
      </c>
      <c r="B50" s="74" t="s">
        <v>126</v>
      </c>
      <c r="C50" s="75" t="s">
        <v>127</v>
      </c>
      <c r="D50" s="76">
        <v>1802192</v>
      </c>
      <c r="E50" s="77">
        <v>301674</v>
      </c>
      <c r="F50" s="77">
        <v>86925851</v>
      </c>
      <c r="G50" s="77">
        <v>15535000</v>
      </c>
      <c r="H50" s="78">
        <v>104564717</v>
      </c>
      <c r="I50" s="76">
        <v>1206458</v>
      </c>
      <c r="J50" s="77">
        <v>201478</v>
      </c>
      <c r="K50" s="77">
        <v>115975743</v>
      </c>
      <c r="L50" s="77">
        <v>4921000</v>
      </c>
      <c r="M50" s="79">
        <v>122304679</v>
      </c>
    </row>
    <row r="51" spans="1:13" x14ac:dyDescent="0.2">
      <c r="A51" s="50" t="s">
        <v>53</v>
      </c>
      <c r="B51" s="74" t="s">
        <v>128</v>
      </c>
      <c r="C51" s="75" t="s">
        <v>129</v>
      </c>
      <c r="D51" s="76">
        <v>1684284</v>
      </c>
      <c r="E51" s="77">
        <v>9822577</v>
      </c>
      <c r="F51" s="77">
        <v>106116716</v>
      </c>
      <c r="G51" s="77">
        <v>9606000</v>
      </c>
      <c r="H51" s="78">
        <v>127229577</v>
      </c>
      <c r="I51" s="76">
        <v>2972718</v>
      </c>
      <c r="J51" s="77">
        <v>7994800</v>
      </c>
      <c r="K51" s="77">
        <v>135196226</v>
      </c>
      <c r="L51" s="77">
        <v>8075000</v>
      </c>
      <c r="M51" s="79">
        <v>154238744</v>
      </c>
    </row>
    <row r="52" spans="1:13" x14ac:dyDescent="0.2">
      <c r="A52" s="50" t="s">
        <v>53</v>
      </c>
      <c r="B52" s="74" t="s">
        <v>130</v>
      </c>
      <c r="C52" s="75" t="s">
        <v>131</v>
      </c>
      <c r="D52" s="76">
        <v>4166649</v>
      </c>
      <c r="E52" s="77">
        <v>160596</v>
      </c>
      <c r="F52" s="77">
        <v>45943517</v>
      </c>
      <c r="G52" s="77">
        <v>894000</v>
      </c>
      <c r="H52" s="78">
        <v>51164762</v>
      </c>
      <c r="I52" s="76">
        <v>3643770</v>
      </c>
      <c r="J52" s="77">
        <v>159220</v>
      </c>
      <c r="K52" s="77">
        <v>56618793</v>
      </c>
      <c r="L52" s="77">
        <v>6568000</v>
      </c>
      <c r="M52" s="79">
        <v>66989783</v>
      </c>
    </row>
    <row r="53" spans="1:13" x14ac:dyDescent="0.2">
      <c r="A53" s="50" t="s">
        <v>68</v>
      </c>
      <c r="B53" s="74" t="s">
        <v>132</v>
      </c>
      <c r="C53" s="75" t="s">
        <v>133</v>
      </c>
      <c r="D53" s="76">
        <v>0</v>
      </c>
      <c r="E53" s="77">
        <v>7611558</v>
      </c>
      <c r="F53" s="77">
        <v>186788759</v>
      </c>
      <c r="G53" s="77">
        <v>36883000</v>
      </c>
      <c r="H53" s="78">
        <v>231283317</v>
      </c>
      <c r="I53" s="76">
        <v>0</v>
      </c>
      <c r="J53" s="77">
        <v>7244942</v>
      </c>
      <c r="K53" s="77">
        <v>255174205</v>
      </c>
      <c r="L53" s="77">
        <v>1000000</v>
      </c>
      <c r="M53" s="79">
        <v>263419147</v>
      </c>
    </row>
    <row r="54" spans="1:13" ht="16.5" x14ac:dyDescent="0.3">
      <c r="A54" s="51" t="s">
        <v>0</v>
      </c>
      <c r="B54" s="80" t="s">
        <v>134</v>
      </c>
      <c r="C54" s="81" t="s">
        <v>0</v>
      </c>
      <c r="D54" s="82">
        <f t="shared" ref="D54:M54" si="6">SUM(D49:D53)</f>
        <v>12660502</v>
      </c>
      <c r="E54" s="83">
        <f t="shared" si="6"/>
        <v>35845525</v>
      </c>
      <c r="F54" s="83">
        <f t="shared" si="6"/>
        <v>483402288</v>
      </c>
      <c r="G54" s="83">
        <f t="shared" si="6"/>
        <v>101117000</v>
      </c>
      <c r="H54" s="84">
        <f t="shared" si="6"/>
        <v>633025315</v>
      </c>
      <c r="I54" s="82">
        <f t="shared" si="6"/>
        <v>12715234</v>
      </c>
      <c r="J54" s="83">
        <f t="shared" si="6"/>
        <v>31399898</v>
      </c>
      <c r="K54" s="83">
        <f t="shared" si="6"/>
        <v>685815224</v>
      </c>
      <c r="L54" s="83">
        <f t="shared" si="6"/>
        <v>31139000</v>
      </c>
      <c r="M54" s="85">
        <f t="shared" si="6"/>
        <v>761069356</v>
      </c>
    </row>
    <row r="55" spans="1:13" ht="16.5" x14ac:dyDescent="0.3">
      <c r="A55" s="52" t="s">
        <v>0</v>
      </c>
      <c r="B55" s="86" t="s">
        <v>135</v>
      </c>
      <c r="C55" s="87" t="s">
        <v>0</v>
      </c>
      <c r="D55" s="88">
        <f t="shared" ref="D55:M55" si="7">SUM(D9:D10,D12:D19,D21:D27,D29:D35,D37:D40,D42:D47,D49:D53)</f>
        <v>554051525</v>
      </c>
      <c r="E55" s="89">
        <f t="shared" si="7"/>
        <v>4306425564</v>
      </c>
      <c r="F55" s="89">
        <f t="shared" si="7"/>
        <v>3845747987</v>
      </c>
      <c r="G55" s="89">
        <f t="shared" si="7"/>
        <v>343463000</v>
      </c>
      <c r="H55" s="90">
        <f t="shared" si="7"/>
        <v>9049688076</v>
      </c>
      <c r="I55" s="88">
        <f t="shared" si="7"/>
        <v>531481899</v>
      </c>
      <c r="J55" s="89">
        <f t="shared" si="7"/>
        <v>2244374883</v>
      </c>
      <c r="K55" s="89">
        <f t="shared" si="7"/>
        <v>3873118942</v>
      </c>
      <c r="L55" s="89">
        <f t="shared" si="7"/>
        <v>325037000</v>
      </c>
      <c r="M55" s="91">
        <f t="shared" si="7"/>
        <v>6974012724</v>
      </c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136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44</v>
      </c>
      <c r="C9" s="75" t="s">
        <v>45</v>
      </c>
      <c r="D9" s="76">
        <v>346719104</v>
      </c>
      <c r="E9" s="77">
        <v>1667265371</v>
      </c>
      <c r="F9" s="77">
        <v>554772780</v>
      </c>
      <c r="G9" s="77">
        <v>105705000</v>
      </c>
      <c r="H9" s="78">
        <v>2674462255</v>
      </c>
      <c r="I9" s="76">
        <v>174698499</v>
      </c>
      <c r="J9" s="77">
        <v>987135282</v>
      </c>
      <c r="K9" s="77">
        <v>334609121</v>
      </c>
      <c r="L9" s="77">
        <v>0</v>
      </c>
      <c r="M9" s="79">
        <v>1496442902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346719104</v>
      </c>
      <c r="E10" s="83">
        <f t="shared" si="0"/>
        <v>1667265371</v>
      </c>
      <c r="F10" s="83">
        <f t="shared" si="0"/>
        <v>554772780</v>
      </c>
      <c r="G10" s="83">
        <f t="shared" si="0"/>
        <v>105705000</v>
      </c>
      <c r="H10" s="84">
        <f t="shared" si="0"/>
        <v>2674462255</v>
      </c>
      <c r="I10" s="82">
        <f t="shared" si="0"/>
        <v>174698499</v>
      </c>
      <c r="J10" s="83">
        <f t="shared" si="0"/>
        <v>987135282</v>
      </c>
      <c r="K10" s="83">
        <f t="shared" si="0"/>
        <v>334609121</v>
      </c>
      <c r="L10" s="83">
        <f t="shared" si="0"/>
        <v>0</v>
      </c>
      <c r="M10" s="85">
        <f t="shared" si="0"/>
        <v>1496442902</v>
      </c>
    </row>
    <row r="11" spans="1:13" x14ac:dyDescent="0.2">
      <c r="A11" s="50" t="s">
        <v>53</v>
      </c>
      <c r="B11" s="74" t="s">
        <v>137</v>
      </c>
      <c r="C11" s="75" t="s">
        <v>138</v>
      </c>
      <c r="D11" s="76">
        <v>4299944</v>
      </c>
      <c r="E11" s="77">
        <v>13399015</v>
      </c>
      <c r="F11" s="77">
        <v>11915892</v>
      </c>
      <c r="G11" s="77">
        <v>6437000</v>
      </c>
      <c r="H11" s="78">
        <v>36051851</v>
      </c>
      <c r="I11" s="76">
        <v>6221773</v>
      </c>
      <c r="J11" s="77">
        <v>12065938</v>
      </c>
      <c r="K11" s="77">
        <v>25493041</v>
      </c>
      <c r="L11" s="77">
        <v>9704000</v>
      </c>
      <c r="M11" s="79">
        <v>53484752</v>
      </c>
    </row>
    <row r="12" spans="1:13" x14ac:dyDescent="0.2">
      <c r="A12" s="50" t="s">
        <v>53</v>
      </c>
      <c r="B12" s="74" t="s">
        <v>139</v>
      </c>
      <c r="C12" s="75" t="s">
        <v>140</v>
      </c>
      <c r="D12" s="76">
        <v>66336604</v>
      </c>
      <c r="E12" s="77">
        <v>27275916</v>
      </c>
      <c r="F12" s="77">
        <v>58868986</v>
      </c>
      <c r="G12" s="77">
        <v>9040000</v>
      </c>
      <c r="H12" s="78">
        <v>161521506</v>
      </c>
      <c r="I12" s="76">
        <v>0</v>
      </c>
      <c r="J12" s="77">
        <v>-21</v>
      </c>
      <c r="K12" s="77">
        <v>3138959</v>
      </c>
      <c r="L12" s="77">
        <v>10867000</v>
      </c>
      <c r="M12" s="79">
        <v>14005938</v>
      </c>
    </row>
    <row r="13" spans="1:13" x14ac:dyDescent="0.2">
      <c r="A13" s="50" t="s">
        <v>53</v>
      </c>
      <c r="B13" s="74" t="s">
        <v>141</v>
      </c>
      <c r="C13" s="75" t="s">
        <v>142</v>
      </c>
      <c r="D13" s="76">
        <v>1956218</v>
      </c>
      <c r="E13" s="77">
        <v>23202801</v>
      </c>
      <c r="F13" s="77">
        <v>-7981193</v>
      </c>
      <c r="G13" s="77">
        <v>14300000</v>
      </c>
      <c r="H13" s="78">
        <v>31477826</v>
      </c>
      <c r="I13" s="76">
        <v>5571077</v>
      </c>
      <c r="J13" s="77">
        <v>4586877</v>
      </c>
      <c r="K13" s="77">
        <v>-19327546</v>
      </c>
      <c r="L13" s="77">
        <v>19555000</v>
      </c>
      <c r="M13" s="79">
        <v>10385408</v>
      </c>
    </row>
    <row r="14" spans="1:13" x14ac:dyDescent="0.2">
      <c r="A14" s="50" t="s">
        <v>68</v>
      </c>
      <c r="B14" s="74" t="s">
        <v>143</v>
      </c>
      <c r="C14" s="75" t="s">
        <v>144</v>
      </c>
      <c r="D14" s="76">
        <v>0</v>
      </c>
      <c r="E14" s="77">
        <v>0</v>
      </c>
      <c r="F14" s="77">
        <v>17737619</v>
      </c>
      <c r="G14" s="77">
        <v>514000</v>
      </c>
      <c r="H14" s="78">
        <v>18251619</v>
      </c>
      <c r="I14" s="76">
        <v>0</v>
      </c>
      <c r="J14" s="77">
        <v>0</v>
      </c>
      <c r="K14" s="77">
        <v>16506529</v>
      </c>
      <c r="L14" s="77">
        <v>468000</v>
      </c>
      <c r="M14" s="79">
        <v>16974529</v>
      </c>
    </row>
    <row r="15" spans="1:13" ht="16.5" x14ac:dyDescent="0.3">
      <c r="A15" s="51" t="s">
        <v>0</v>
      </c>
      <c r="B15" s="80" t="s">
        <v>145</v>
      </c>
      <c r="C15" s="81" t="s">
        <v>0</v>
      </c>
      <c r="D15" s="82">
        <f t="shared" ref="D15:M15" si="1">SUM(D11:D14)</f>
        <v>72592766</v>
      </c>
      <c r="E15" s="83">
        <f t="shared" si="1"/>
        <v>63877732</v>
      </c>
      <c r="F15" s="83">
        <f t="shared" si="1"/>
        <v>80541304</v>
      </c>
      <c r="G15" s="83">
        <f t="shared" si="1"/>
        <v>30291000</v>
      </c>
      <c r="H15" s="84">
        <f t="shared" si="1"/>
        <v>247302802</v>
      </c>
      <c r="I15" s="82">
        <f t="shared" si="1"/>
        <v>11792850</v>
      </c>
      <c r="J15" s="83">
        <f t="shared" si="1"/>
        <v>16652794</v>
      </c>
      <c r="K15" s="83">
        <f t="shared" si="1"/>
        <v>25810983</v>
      </c>
      <c r="L15" s="83">
        <f t="shared" si="1"/>
        <v>40594000</v>
      </c>
      <c r="M15" s="85">
        <f t="shared" si="1"/>
        <v>94850627</v>
      </c>
    </row>
    <row r="16" spans="1:13" x14ac:dyDescent="0.2">
      <c r="A16" s="50" t="s">
        <v>53</v>
      </c>
      <c r="B16" s="74" t="s">
        <v>146</v>
      </c>
      <c r="C16" s="75" t="s">
        <v>147</v>
      </c>
      <c r="D16" s="76">
        <v>15490484</v>
      </c>
      <c r="E16" s="77">
        <v>28013784</v>
      </c>
      <c r="F16" s="77">
        <v>-3711619</v>
      </c>
      <c r="G16" s="77">
        <v>3883000</v>
      </c>
      <c r="H16" s="78">
        <v>43675649</v>
      </c>
      <c r="I16" s="76">
        <v>20508919</v>
      </c>
      <c r="J16" s="77">
        <v>31584297</v>
      </c>
      <c r="K16" s="77">
        <v>41423211</v>
      </c>
      <c r="L16" s="77">
        <v>3850000</v>
      </c>
      <c r="M16" s="79">
        <v>97366427</v>
      </c>
    </row>
    <row r="17" spans="1:13" x14ac:dyDescent="0.2">
      <c r="A17" s="50" t="s">
        <v>53</v>
      </c>
      <c r="B17" s="74" t="s">
        <v>148</v>
      </c>
      <c r="C17" s="75" t="s">
        <v>149</v>
      </c>
      <c r="D17" s="76">
        <v>1695396</v>
      </c>
      <c r="E17" s="77">
        <v>7091629</v>
      </c>
      <c r="F17" s="77">
        <v>1801660</v>
      </c>
      <c r="G17" s="77">
        <v>2200000</v>
      </c>
      <c r="H17" s="78">
        <v>12788685</v>
      </c>
      <c r="I17" s="76">
        <v>0</v>
      </c>
      <c r="J17" s="77">
        <v>56172</v>
      </c>
      <c r="K17" s="77">
        <v>17250860</v>
      </c>
      <c r="L17" s="77">
        <v>0</v>
      </c>
      <c r="M17" s="79">
        <v>17307032</v>
      </c>
    </row>
    <row r="18" spans="1:13" x14ac:dyDescent="0.2">
      <c r="A18" s="50" t="s">
        <v>53</v>
      </c>
      <c r="B18" s="74" t="s">
        <v>150</v>
      </c>
      <c r="C18" s="75" t="s">
        <v>151</v>
      </c>
      <c r="D18" s="76">
        <v>2427365</v>
      </c>
      <c r="E18" s="77">
        <v>15330341</v>
      </c>
      <c r="F18" s="77">
        <v>23619867</v>
      </c>
      <c r="G18" s="77">
        <v>4600000</v>
      </c>
      <c r="H18" s="78">
        <v>45977573</v>
      </c>
      <c r="I18" s="76">
        <v>2403407</v>
      </c>
      <c r="J18" s="77">
        <v>14998758</v>
      </c>
      <c r="K18" s="77">
        <v>33228128</v>
      </c>
      <c r="L18" s="77">
        <v>3626000</v>
      </c>
      <c r="M18" s="79">
        <v>54256293</v>
      </c>
    </row>
    <row r="19" spans="1:13" x14ac:dyDescent="0.2">
      <c r="A19" s="50" t="s">
        <v>53</v>
      </c>
      <c r="B19" s="74" t="s">
        <v>152</v>
      </c>
      <c r="C19" s="75" t="s">
        <v>153</v>
      </c>
      <c r="D19" s="76">
        <v>136007395</v>
      </c>
      <c r="E19" s="77">
        <v>343113592</v>
      </c>
      <c r="F19" s="77">
        <v>67435272</v>
      </c>
      <c r="G19" s="77">
        <v>1333000</v>
      </c>
      <c r="H19" s="78">
        <v>547889259</v>
      </c>
      <c r="I19" s="76">
        <v>124812887</v>
      </c>
      <c r="J19" s="77">
        <v>323650646</v>
      </c>
      <c r="K19" s="77">
        <v>299914309</v>
      </c>
      <c r="L19" s="77">
        <v>787000</v>
      </c>
      <c r="M19" s="79">
        <v>749164842</v>
      </c>
    </row>
    <row r="20" spans="1:13" x14ac:dyDescent="0.2">
      <c r="A20" s="50" t="s">
        <v>53</v>
      </c>
      <c r="B20" s="74" t="s">
        <v>154</v>
      </c>
      <c r="C20" s="75" t="s">
        <v>155</v>
      </c>
      <c r="D20" s="76">
        <v>5982607</v>
      </c>
      <c r="E20" s="77">
        <v>54391610</v>
      </c>
      <c r="F20" s="77">
        <v>47341212</v>
      </c>
      <c r="G20" s="77">
        <v>7054000</v>
      </c>
      <c r="H20" s="78">
        <v>114769429</v>
      </c>
      <c r="I20" s="76">
        <v>6376013</v>
      </c>
      <c r="J20" s="77">
        <v>53609662</v>
      </c>
      <c r="K20" s="77">
        <v>51005433</v>
      </c>
      <c r="L20" s="77">
        <v>1000000</v>
      </c>
      <c r="M20" s="79">
        <v>111991108</v>
      </c>
    </row>
    <row r="21" spans="1:13" x14ac:dyDescent="0.2">
      <c r="A21" s="50" t="s">
        <v>68</v>
      </c>
      <c r="B21" s="74" t="s">
        <v>156</v>
      </c>
      <c r="C21" s="75" t="s">
        <v>157</v>
      </c>
      <c r="D21" s="76">
        <v>0</v>
      </c>
      <c r="E21" s="77">
        <v>0</v>
      </c>
      <c r="F21" s="77">
        <v>46678435</v>
      </c>
      <c r="G21" s="77">
        <v>530000</v>
      </c>
      <c r="H21" s="78">
        <v>47208435</v>
      </c>
      <c r="I21" s="76">
        <v>0</v>
      </c>
      <c r="J21" s="77">
        <v>0</v>
      </c>
      <c r="K21" s="77">
        <v>44506759</v>
      </c>
      <c r="L21" s="77">
        <v>4012000</v>
      </c>
      <c r="M21" s="79">
        <v>48518759</v>
      </c>
    </row>
    <row r="22" spans="1:13" ht="16.5" x14ac:dyDescent="0.3">
      <c r="A22" s="51" t="s">
        <v>0</v>
      </c>
      <c r="B22" s="80" t="s">
        <v>158</v>
      </c>
      <c r="C22" s="81" t="s">
        <v>0</v>
      </c>
      <c r="D22" s="82">
        <f t="shared" ref="D22:M22" si="2">SUM(D16:D21)</f>
        <v>161603247</v>
      </c>
      <c r="E22" s="83">
        <f t="shared" si="2"/>
        <v>447940956</v>
      </c>
      <c r="F22" s="83">
        <f t="shared" si="2"/>
        <v>183164827</v>
      </c>
      <c r="G22" s="83">
        <f t="shared" si="2"/>
        <v>19600000</v>
      </c>
      <c r="H22" s="84">
        <f t="shared" si="2"/>
        <v>812309030</v>
      </c>
      <c r="I22" s="82">
        <f t="shared" si="2"/>
        <v>154101226</v>
      </c>
      <c r="J22" s="83">
        <f t="shared" si="2"/>
        <v>423899535</v>
      </c>
      <c r="K22" s="83">
        <f t="shared" si="2"/>
        <v>487328700</v>
      </c>
      <c r="L22" s="83">
        <f t="shared" si="2"/>
        <v>13275000</v>
      </c>
      <c r="M22" s="85">
        <f t="shared" si="2"/>
        <v>1078604461</v>
      </c>
    </row>
    <row r="23" spans="1:13" x14ac:dyDescent="0.2">
      <c r="A23" s="50" t="s">
        <v>53</v>
      </c>
      <c r="B23" s="74" t="s">
        <v>159</v>
      </c>
      <c r="C23" s="75" t="s">
        <v>160</v>
      </c>
      <c r="D23" s="76">
        <v>16117350</v>
      </c>
      <c r="E23" s="77">
        <v>58378948</v>
      </c>
      <c r="F23" s="77">
        <v>-32625200</v>
      </c>
      <c r="G23" s="77">
        <v>44299000</v>
      </c>
      <c r="H23" s="78">
        <v>86170098</v>
      </c>
      <c r="I23" s="76">
        <v>17140354</v>
      </c>
      <c r="J23" s="77">
        <v>54842653</v>
      </c>
      <c r="K23" s="77">
        <v>26837339</v>
      </c>
      <c r="L23" s="77">
        <v>41703000</v>
      </c>
      <c r="M23" s="79">
        <v>140523346</v>
      </c>
    </row>
    <row r="24" spans="1:13" x14ac:dyDescent="0.2">
      <c r="A24" s="50" t="s">
        <v>53</v>
      </c>
      <c r="B24" s="74" t="s">
        <v>161</v>
      </c>
      <c r="C24" s="75" t="s">
        <v>162</v>
      </c>
      <c r="D24" s="76">
        <v>32550078</v>
      </c>
      <c r="E24" s="77">
        <v>97228077</v>
      </c>
      <c r="F24" s="77">
        <v>13905000</v>
      </c>
      <c r="G24" s="77">
        <v>7449000</v>
      </c>
      <c r="H24" s="78">
        <v>151132155</v>
      </c>
      <c r="I24" s="76">
        <v>31428348</v>
      </c>
      <c r="J24" s="77">
        <v>96815541</v>
      </c>
      <c r="K24" s="77">
        <v>38274979</v>
      </c>
      <c r="L24" s="77">
        <v>5762000</v>
      </c>
      <c r="M24" s="79">
        <v>172280868</v>
      </c>
    </row>
    <row r="25" spans="1:13" x14ac:dyDescent="0.2">
      <c r="A25" s="50" t="s">
        <v>53</v>
      </c>
      <c r="B25" s="74" t="s">
        <v>163</v>
      </c>
      <c r="C25" s="75" t="s">
        <v>164</v>
      </c>
      <c r="D25" s="76">
        <v>4055834</v>
      </c>
      <c r="E25" s="77">
        <v>48234411</v>
      </c>
      <c r="F25" s="77">
        <v>59530496</v>
      </c>
      <c r="G25" s="77">
        <v>0</v>
      </c>
      <c r="H25" s="78">
        <v>111820741</v>
      </c>
      <c r="I25" s="76">
        <v>4099742</v>
      </c>
      <c r="J25" s="77">
        <v>39850847</v>
      </c>
      <c r="K25" s="77">
        <v>58811663</v>
      </c>
      <c r="L25" s="77">
        <v>250000</v>
      </c>
      <c r="M25" s="79">
        <v>103012252</v>
      </c>
    </row>
    <row r="26" spans="1:13" x14ac:dyDescent="0.2">
      <c r="A26" s="50" t="s">
        <v>53</v>
      </c>
      <c r="B26" s="74" t="s">
        <v>165</v>
      </c>
      <c r="C26" s="75" t="s">
        <v>166</v>
      </c>
      <c r="D26" s="76">
        <v>30991603</v>
      </c>
      <c r="E26" s="77">
        <v>60219587</v>
      </c>
      <c r="F26" s="77">
        <v>38288894</v>
      </c>
      <c r="G26" s="77">
        <v>23604000</v>
      </c>
      <c r="H26" s="78">
        <v>153104084</v>
      </c>
      <c r="I26" s="76">
        <v>42205311</v>
      </c>
      <c r="J26" s="77">
        <v>85038147</v>
      </c>
      <c r="K26" s="77">
        <v>637342016</v>
      </c>
      <c r="L26" s="77">
        <v>21500000</v>
      </c>
      <c r="M26" s="79">
        <v>786085474</v>
      </c>
    </row>
    <row r="27" spans="1:13" x14ac:dyDescent="0.2">
      <c r="A27" s="50" t="s">
        <v>53</v>
      </c>
      <c r="B27" s="74" t="s">
        <v>167</v>
      </c>
      <c r="C27" s="75" t="s">
        <v>168</v>
      </c>
      <c r="D27" s="76">
        <v>2652536</v>
      </c>
      <c r="E27" s="77">
        <v>8532072</v>
      </c>
      <c r="F27" s="77">
        <v>17815473</v>
      </c>
      <c r="G27" s="77">
        <v>12654000</v>
      </c>
      <c r="H27" s="78">
        <v>41654081</v>
      </c>
      <c r="I27" s="76">
        <v>1987622</v>
      </c>
      <c r="J27" s="77">
        <v>9035545</v>
      </c>
      <c r="K27" s="77">
        <v>-18995856</v>
      </c>
      <c r="L27" s="77">
        <v>24346000</v>
      </c>
      <c r="M27" s="79">
        <v>16373311</v>
      </c>
    </row>
    <row r="28" spans="1:13" x14ac:dyDescent="0.2">
      <c r="A28" s="50" t="s">
        <v>53</v>
      </c>
      <c r="B28" s="74" t="s">
        <v>169</v>
      </c>
      <c r="C28" s="75" t="s">
        <v>170</v>
      </c>
      <c r="D28" s="76">
        <v>1677468</v>
      </c>
      <c r="E28" s="77">
        <v>9013292</v>
      </c>
      <c r="F28" s="77">
        <v>-1557901</v>
      </c>
      <c r="G28" s="77">
        <v>6660000</v>
      </c>
      <c r="H28" s="78">
        <v>15792859</v>
      </c>
      <c r="I28" s="76">
        <v>3764270</v>
      </c>
      <c r="J28" s="77">
        <v>17663030</v>
      </c>
      <c r="K28" s="77">
        <v>38043561</v>
      </c>
      <c r="L28" s="77">
        <v>1421000</v>
      </c>
      <c r="M28" s="79">
        <v>60891861</v>
      </c>
    </row>
    <row r="29" spans="1:13" x14ac:dyDescent="0.2">
      <c r="A29" s="50" t="s">
        <v>68</v>
      </c>
      <c r="B29" s="74" t="s">
        <v>171</v>
      </c>
      <c r="C29" s="75" t="s">
        <v>172</v>
      </c>
      <c r="D29" s="76">
        <v>0</v>
      </c>
      <c r="E29" s="77">
        <v>0</v>
      </c>
      <c r="F29" s="77">
        <v>52888242</v>
      </c>
      <c r="G29" s="77">
        <v>2496000</v>
      </c>
      <c r="H29" s="78">
        <v>55384242</v>
      </c>
      <c r="I29" s="76">
        <v>0</v>
      </c>
      <c r="J29" s="77">
        <v>0</v>
      </c>
      <c r="K29" s="77">
        <v>54540154</v>
      </c>
      <c r="L29" s="77">
        <v>3192000</v>
      </c>
      <c r="M29" s="79">
        <v>57732154</v>
      </c>
    </row>
    <row r="30" spans="1:13" ht="16.5" x14ac:dyDescent="0.3">
      <c r="A30" s="51" t="s">
        <v>0</v>
      </c>
      <c r="B30" s="80" t="s">
        <v>173</v>
      </c>
      <c r="C30" s="81" t="s">
        <v>0</v>
      </c>
      <c r="D30" s="82">
        <f t="shared" ref="D30:M30" si="3">SUM(D23:D29)</f>
        <v>88044869</v>
      </c>
      <c r="E30" s="83">
        <f t="shared" si="3"/>
        <v>281606387</v>
      </c>
      <c r="F30" s="83">
        <f t="shared" si="3"/>
        <v>148245004</v>
      </c>
      <c r="G30" s="83">
        <f t="shared" si="3"/>
        <v>97162000</v>
      </c>
      <c r="H30" s="84">
        <f t="shared" si="3"/>
        <v>615058260</v>
      </c>
      <c r="I30" s="82">
        <f t="shared" si="3"/>
        <v>100625647</v>
      </c>
      <c r="J30" s="83">
        <f t="shared" si="3"/>
        <v>303245763</v>
      </c>
      <c r="K30" s="83">
        <f t="shared" si="3"/>
        <v>834853856</v>
      </c>
      <c r="L30" s="83">
        <f t="shared" si="3"/>
        <v>98174000</v>
      </c>
      <c r="M30" s="85">
        <f t="shared" si="3"/>
        <v>1336899266</v>
      </c>
    </row>
    <row r="31" spans="1:13" x14ac:dyDescent="0.2">
      <c r="A31" s="50" t="s">
        <v>53</v>
      </c>
      <c r="B31" s="74" t="s">
        <v>174</v>
      </c>
      <c r="C31" s="75" t="s">
        <v>175</v>
      </c>
      <c r="D31" s="76">
        <v>18623590</v>
      </c>
      <c r="E31" s="77">
        <v>136658184</v>
      </c>
      <c r="F31" s="77">
        <v>77421122</v>
      </c>
      <c r="G31" s="77">
        <v>1626000</v>
      </c>
      <c r="H31" s="78">
        <v>234328896</v>
      </c>
      <c r="I31" s="76">
        <v>19307932</v>
      </c>
      <c r="J31" s="77">
        <v>131663722</v>
      </c>
      <c r="K31" s="77">
        <v>46817375</v>
      </c>
      <c r="L31" s="77">
        <v>553000</v>
      </c>
      <c r="M31" s="79">
        <v>198342029</v>
      </c>
    </row>
    <row r="32" spans="1:13" x14ac:dyDescent="0.2">
      <c r="A32" s="50" t="s">
        <v>53</v>
      </c>
      <c r="B32" s="74" t="s">
        <v>176</v>
      </c>
      <c r="C32" s="75" t="s">
        <v>177</v>
      </c>
      <c r="D32" s="76">
        <v>25204829</v>
      </c>
      <c r="E32" s="77">
        <v>107656630</v>
      </c>
      <c r="F32" s="77">
        <v>8275397</v>
      </c>
      <c r="G32" s="77">
        <v>39232000</v>
      </c>
      <c r="H32" s="78">
        <v>180368856</v>
      </c>
      <c r="I32" s="76">
        <v>24492133</v>
      </c>
      <c r="J32" s="77">
        <v>126615053</v>
      </c>
      <c r="K32" s="77">
        <v>90519805</v>
      </c>
      <c r="L32" s="77">
        <v>17460000</v>
      </c>
      <c r="M32" s="79">
        <v>259086991</v>
      </c>
    </row>
    <row r="33" spans="1:13" x14ac:dyDescent="0.2">
      <c r="A33" s="50" t="s">
        <v>53</v>
      </c>
      <c r="B33" s="74" t="s">
        <v>178</v>
      </c>
      <c r="C33" s="75" t="s">
        <v>179</v>
      </c>
      <c r="D33" s="76">
        <v>51874050</v>
      </c>
      <c r="E33" s="77">
        <v>226941609</v>
      </c>
      <c r="F33" s="77">
        <v>74850390</v>
      </c>
      <c r="G33" s="77">
        <v>16169000</v>
      </c>
      <c r="H33" s="78">
        <v>369835049</v>
      </c>
      <c r="I33" s="76">
        <v>52982396</v>
      </c>
      <c r="J33" s="77">
        <v>162243109</v>
      </c>
      <c r="K33" s="77">
        <v>73510889</v>
      </c>
      <c r="L33" s="77">
        <v>5597000</v>
      </c>
      <c r="M33" s="79">
        <v>294333394</v>
      </c>
    </row>
    <row r="34" spans="1:13" x14ac:dyDescent="0.2">
      <c r="A34" s="50" t="s">
        <v>53</v>
      </c>
      <c r="B34" s="74" t="s">
        <v>180</v>
      </c>
      <c r="C34" s="75" t="s">
        <v>181</v>
      </c>
      <c r="D34" s="76">
        <v>6089032</v>
      </c>
      <c r="E34" s="77">
        <v>17014291</v>
      </c>
      <c r="F34" s="77">
        <v>31528863</v>
      </c>
      <c r="G34" s="77">
        <v>3000000</v>
      </c>
      <c r="H34" s="78">
        <v>57632186</v>
      </c>
      <c r="I34" s="76">
        <v>9228860</v>
      </c>
      <c r="J34" s="77">
        <v>6811258</v>
      </c>
      <c r="K34" s="77">
        <v>5575928</v>
      </c>
      <c r="L34" s="77">
        <v>7594000</v>
      </c>
      <c r="M34" s="79">
        <v>29210046</v>
      </c>
    </row>
    <row r="35" spans="1:13" x14ac:dyDescent="0.2">
      <c r="A35" s="50" t="s">
        <v>68</v>
      </c>
      <c r="B35" s="74" t="s">
        <v>182</v>
      </c>
      <c r="C35" s="75" t="s">
        <v>183</v>
      </c>
      <c r="D35" s="76">
        <v>0</v>
      </c>
      <c r="E35" s="77">
        <v>0</v>
      </c>
      <c r="F35" s="77">
        <v>53628735</v>
      </c>
      <c r="G35" s="77">
        <v>2000000</v>
      </c>
      <c r="H35" s="78">
        <v>55628735</v>
      </c>
      <c r="I35" s="76">
        <v>0</v>
      </c>
      <c r="J35" s="77">
        <v>0</v>
      </c>
      <c r="K35" s="77">
        <v>42433457</v>
      </c>
      <c r="L35" s="77">
        <v>700000</v>
      </c>
      <c r="M35" s="79">
        <v>43133457</v>
      </c>
    </row>
    <row r="36" spans="1:13" ht="16.5" x14ac:dyDescent="0.3">
      <c r="A36" s="51" t="s">
        <v>0</v>
      </c>
      <c r="B36" s="80" t="s">
        <v>184</v>
      </c>
      <c r="C36" s="81" t="s">
        <v>0</v>
      </c>
      <c r="D36" s="82">
        <f t="shared" ref="D36:M36" si="4">SUM(D31:D35)</f>
        <v>101791501</v>
      </c>
      <c r="E36" s="83">
        <f t="shared" si="4"/>
        <v>488270714</v>
      </c>
      <c r="F36" s="83">
        <f t="shared" si="4"/>
        <v>245704507</v>
      </c>
      <c r="G36" s="83">
        <f t="shared" si="4"/>
        <v>62027000</v>
      </c>
      <c r="H36" s="84">
        <f t="shared" si="4"/>
        <v>897793722</v>
      </c>
      <c r="I36" s="82">
        <f t="shared" si="4"/>
        <v>106011321</v>
      </c>
      <c r="J36" s="83">
        <f t="shared" si="4"/>
        <v>427333142</v>
      </c>
      <c r="K36" s="83">
        <f t="shared" si="4"/>
        <v>258857454</v>
      </c>
      <c r="L36" s="83">
        <f t="shared" si="4"/>
        <v>31904000</v>
      </c>
      <c r="M36" s="85">
        <f t="shared" si="4"/>
        <v>824105917</v>
      </c>
    </row>
    <row r="37" spans="1:13" ht="16.5" x14ac:dyDescent="0.3">
      <c r="A37" s="52" t="s">
        <v>0</v>
      </c>
      <c r="B37" s="86" t="s">
        <v>185</v>
      </c>
      <c r="C37" s="87" t="s">
        <v>0</v>
      </c>
      <c r="D37" s="88">
        <f t="shared" ref="D37:M37" si="5">SUM(D9,D11:D14,D16:D21,D23:D29,D31:D35)</f>
        <v>770751487</v>
      </c>
      <c r="E37" s="89">
        <f t="shared" si="5"/>
        <v>2948961160</v>
      </c>
      <c r="F37" s="89">
        <f t="shared" si="5"/>
        <v>1212428422</v>
      </c>
      <c r="G37" s="89">
        <f t="shared" si="5"/>
        <v>314785000</v>
      </c>
      <c r="H37" s="90">
        <f t="shared" si="5"/>
        <v>5246926069</v>
      </c>
      <c r="I37" s="88">
        <f t="shared" si="5"/>
        <v>547229543</v>
      </c>
      <c r="J37" s="89">
        <f t="shared" si="5"/>
        <v>2158266516</v>
      </c>
      <c r="K37" s="89">
        <f t="shared" si="5"/>
        <v>1941460114</v>
      </c>
      <c r="L37" s="89">
        <f t="shared" si="5"/>
        <v>183947000</v>
      </c>
      <c r="M37" s="91">
        <f t="shared" si="5"/>
        <v>4830903173</v>
      </c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186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38</v>
      </c>
      <c r="C9" s="75" t="s">
        <v>39</v>
      </c>
      <c r="D9" s="76">
        <v>1979208604</v>
      </c>
      <c r="E9" s="77">
        <v>6159772259</v>
      </c>
      <c r="F9" s="77">
        <v>2652243943</v>
      </c>
      <c r="G9" s="77">
        <v>141271000</v>
      </c>
      <c r="H9" s="78">
        <v>10932495806</v>
      </c>
      <c r="I9" s="76">
        <v>1483732021</v>
      </c>
      <c r="J9" s="77">
        <v>5251720439</v>
      </c>
      <c r="K9" s="77">
        <v>2489824930</v>
      </c>
      <c r="L9" s="77">
        <v>246649000</v>
      </c>
      <c r="M9" s="79">
        <v>9471926390</v>
      </c>
    </row>
    <row r="10" spans="1:13" x14ac:dyDescent="0.2">
      <c r="A10" s="50" t="s">
        <v>51</v>
      </c>
      <c r="B10" s="74" t="s">
        <v>42</v>
      </c>
      <c r="C10" s="75" t="s">
        <v>43</v>
      </c>
      <c r="D10" s="76">
        <v>3389418705</v>
      </c>
      <c r="E10" s="77">
        <v>8305931979</v>
      </c>
      <c r="F10" s="77">
        <v>5817684156</v>
      </c>
      <c r="G10" s="77">
        <v>8338000</v>
      </c>
      <c r="H10" s="78">
        <v>17521372840</v>
      </c>
      <c r="I10" s="76">
        <v>3298453853</v>
      </c>
      <c r="J10" s="77">
        <v>7534143744</v>
      </c>
      <c r="K10" s="77">
        <v>6427892349</v>
      </c>
      <c r="L10" s="77">
        <v>74337000</v>
      </c>
      <c r="M10" s="79">
        <v>17334826946</v>
      </c>
    </row>
    <row r="11" spans="1:13" x14ac:dyDescent="0.2">
      <c r="A11" s="50" t="s">
        <v>51</v>
      </c>
      <c r="B11" s="74" t="s">
        <v>48</v>
      </c>
      <c r="C11" s="75" t="s">
        <v>49</v>
      </c>
      <c r="D11" s="76">
        <v>2100950192</v>
      </c>
      <c r="E11" s="77">
        <v>5086477259</v>
      </c>
      <c r="F11" s="77">
        <v>447191079</v>
      </c>
      <c r="G11" s="77">
        <v>10563000</v>
      </c>
      <c r="H11" s="78">
        <v>7645181530</v>
      </c>
      <c r="I11" s="76">
        <v>2057726118</v>
      </c>
      <c r="J11" s="77">
        <v>5301875740</v>
      </c>
      <c r="K11" s="77">
        <v>1794944726</v>
      </c>
      <c r="L11" s="77">
        <v>207454000</v>
      </c>
      <c r="M11" s="79">
        <v>9362000584</v>
      </c>
    </row>
    <row r="12" spans="1:13" ht="16.5" x14ac:dyDescent="0.3">
      <c r="A12" s="51" t="s">
        <v>0</v>
      </c>
      <c r="B12" s="80" t="s">
        <v>52</v>
      </c>
      <c r="C12" s="81" t="s">
        <v>0</v>
      </c>
      <c r="D12" s="82">
        <f t="shared" ref="D12:M12" si="0">SUM(D9:D11)</f>
        <v>7469577501</v>
      </c>
      <c r="E12" s="83">
        <f t="shared" si="0"/>
        <v>19552181497</v>
      </c>
      <c r="F12" s="83">
        <f t="shared" si="0"/>
        <v>8917119178</v>
      </c>
      <c r="G12" s="83">
        <f t="shared" si="0"/>
        <v>160172000</v>
      </c>
      <c r="H12" s="84">
        <f t="shared" si="0"/>
        <v>36099050176</v>
      </c>
      <c r="I12" s="82">
        <f t="shared" si="0"/>
        <v>6839911992</v>
      </c>
      <c r="J12" s="83">
        <f t="shared" si="0"/>
        <v>18087739923</v>
      </c>
      <c r="K12" s="83">
        <f t="shared" si="0"/>
        <v>10712662005</v>
      </c>
      <c r="L12" s="83">
        <f t="shared" si="0"/>
        <v>528440000</v>
      </c>
      <c r="M12" s="85">
        <f t="shared" si="0"/>
        <v>36168753920</v>
      </c>
    </row>
    <row r="13" spans="1:13" x14ac:dyDescent="0.2">
      <c r="A13" s="50" t="s">
        <v>53</v>
      </c>
      <c r="B13" s="74" t="s">
        <v>187</v>
      </c>
      <c r="C13" s="75" t="s">
        <v>188</v>
      </c>
      <c r="D13" s="76">
        <v>218162452</v>
      </c>
      <c r="E13" s="77">
        <v>939842814</v>
      </c>
      <c r="F13" s="77">
        <v>344279045</v>
      </c>
      <c r="G13" s="77">
        <v>10000000</v>
      </c>
      <c r="H13" s="78">
        <v>1512284311</v>
      </c>
      <c r="I13" s="76">
        <v>235419765</v>
      </c>
      <c r="J13" s="77">
        <v>933610505</v>
      </c>
      <c r="K13" s="77">
        <v>54007129</v>
      </c>
      <c r="L13" s="77">
        <v>2644000</v>
      </c>
      <c r="M13" s="79">
        <v>1225681399</v>
      </c>
    </row>
    <row r="14" spans="1:13" x14ac:dyDescent="0.2">
      <c r="A14" s="50" t="s">
        <v>53</v>
      </c>
      <c r="B14" s="74" t="s">
        <v>189</v>
      </c>
      <c r="C14" s="75" t="s">
        <v>190</v>
      </c>
      <c r="D14" s="76">
        <v>69077392</v>
      </c>
      <c r="E14" s="77">
        <v>180132858</v>
      </c>
      <c r="F14" s="77">
        <v>67050722</v>
      </c>
      <c r="G14" s="77">
        <v>14692000</v>
      </c>
      <c r="H14" s="78">
        <v>330952972</v>
      </c>
      <c r="I14" s="76">
        <v>60889078</v>
      </c>
      <c r="J14" s="77">
        <v>177321405</v>
      </c>
      <c r="K14" s="77">
        <v>59952468</v>
      </c>
      <c r="L14" s="77">
        <v>16369000</v>
      </c>
      <c r="M14" s="79">
        <v>314531951</v>
      </c>
    </row>
    <row r="15" spans="1:13" x14ac:dyDescent="0.2">
      <c r="A15" s="50" t="s">
        <v>53</v>
      </c>
      <c r="B15" s="74" t="s">
        <v>191</v>
      </c>
      <c r="C15" s="75" t="s">
        <v>192</v>
      </c>
      <c r="D15" s="76">
        <v>36790121</v>
      </c>
      <c r="E15" s="77">
        <v>133795310</v>
      </c>
      <c r="F15" s="77">
        <v>46562711</v>
      </c>
      <c r="G15" s="77">
        <v>28495000</v>
      </c>
      <c r="H15" s="78">
        <v>245643142</v>
      </c>
      <c r="I15" s="76">
        <v>35397007</v>
      </c>
      <c r="J15" s="77">
        <v>141554309</v>
      </c>
      <c r="K15" s="77">
        <v>69563036</v>
      </c>
      <c r="L15" s="77">
        <v>5615000</v>
      </c>
      <c r="M15" s="79">
        <v>252129352</v>
      </c>
    </row>
    <row r="16" spans="1:13" x14ac:dyDescent="0.2">
      <c r="A16" s="50" t="s">
        <v>68</v>
      </c>
      <c r="B16" s="74" t="s">
        <v>193</v>
      </c>
      <c r="C16" s="75" t="s">
        <v>194</v>
      </c>
      <c r="D16" s="76">
        <v>0</v>
      </c>
      <c r="E16" s="77">
        <v>0</v>
      </c>
      <c r="F16" s="77">
        <v>117293637</v>
      </c>
      <c r="G16" s="77">
        <v>460000</v>
      </c>
      <c r="H16" s="78">
        <v>117753637</v>
      </c>
      <c r="I16" s="76">
        <v>0</v>
      </c>
      <c r="J16" s="77">
        <v>0</v>
      </c>
      <c r="K16" s="77">
        <v>120416820</v>
      </c>
      <c r="L16" s="77">
        <v>0</v>
      </c>
      <c r="M16" s="79">
        <v>120416820</v>
      </c>
    </row>
    <row r="17" spans="1:13" ht="16.5" x14ac:dyDescent="0.3">
      <c r="A17" s="51" t="s">
        <v>0</v>
      </c>
      <c r="B17" s="80" t="s">
        <v>195</v>
      </c>
      <c r="C17" s="81" t="s">
        <v>0</v>
      </c>
      <c r="D17" s="82">
        <f t="shared" ref="D17:M17" si="1">SUM(D13:D16)</f>
        <v>324029965</v>
      </c>
      <c r="E17" s="83">
        <f t="shared" si="1"/>
        <v>1253770982</v>
      </c>
      <c r="F17" s="83">
        <f t="shared" si="1"/>
        <v>575186115</v>
      </c>
      <c r="G17" s="83">
        <f t="shared" si="1"/>
        <v>53647000</v>
      </c>
      <c r="H17" s="84">
        <f t="shared" si="1"/>
        <v>2206634062</v>
      </c>
      <c r="I17" s="82">
        <f t="shared" si="1"/>
        <v>331705850</v>
      </c>
      <c r="J17" s="83">
        <f t="shared" si="1"/>
        <v>1252486219</v>
      </c>
      <c r="K17" s="83">
        <f t="shared" si="1"/>
        <v>303939453</v>
      </c>
      <c r="L17" s="83">
        <f t="shared" si="1"/>
        <v>24628000</v>
      </c>
      <c r="M17" s="85">
        <f t="shared" si="1"/>
        <v>1912759522</v>
      </c>
    </row>
    <row r="18" spans="1:13" x14ac:dyDescent="0.2">
      <c r="A18" s="50" t="s">
        <v>53</v>
      </c>
      <c r="B18" s="74" t="s">
        <v>196</v>
      </c>
      <c r="C18" s="75" t="s">
        <v>197</v>
      </c>
      <c r="D18" s="76">
        <v>139357295</v>
      </c>
      <c r="E18" s="77">
        <v>446648458</v>
      </c>
      <c r="F18" s="77">
        <v>144062160</v>
      </c>
      <c r="G18" s="77">
        <v>66277000</v>
      </c>
      <c r="H18" s="78">
        <v>796344913</v>
      </c>
      <c r="I18" s="76">
        <v>128714422</v>
      </c>
      <c r="J18" s="77">
        <v>427378592</v>
      </c>
      <c r="K18" s="77">
        <v>200822359</v>
      </c>
      <c r="L18" s="77">
        <v>46849000</v>
      </c>
      <c r="M18" s="79">
        <v>803764373</v>
      </c>
    </row>
    <row r="19" spans="1:13" x14ac:dyDescent="0.2">
      <c r="A19" s="50" t="s">
        <v>53</v>
      </c>
      <c r="B19" s="74" t="s">
        <v>198</v>
      </c>
      <c r="C19" s="75" t="s">
        <v>199</v>
      </c>
      <c r="D19" s="76">
        <v>142269839</v>
      </c>
      <c r="E19" s="77">
        <v>202159965</v>
      </c>
      <c r="F19" s="77">
        <v>99979652</v>
      </c>
      <c r="G19" s="77">
        <v>17278000</v>
      </c>
      <c r="H19" s="78">
        <v>461687456</v>
      </c>
      <c r="I19" s="76">
        <v>136623456</v>
      </c>
      <c r="J19" s="77">
        <v>191163880</v>
      </c>
      <c r="K19" s="77">
        <v>91686535</v>
      </c>
      <c r="L19" s="77">
        <v>0</v>
      </c>
      <c r="M19" s="79">
        <v>419473871</v>
      </c>
    </row>
    <row r="20" spans="1:13" x14ac:dyDescent="0.2">
      <c r="A20" s="50" t="s">
        <v>53</v>
      </c>
      <c r="B20" s="74" t="s">
        <v>200</v>
      </c>
      <c r="C20" s="75" t="s">
        <v>201</v>
      </c>
      <c r="D20" s="76">
        <v>74460280</v>
      </c>
      <c r="E20" s="77">
        <v>298745633</v>
      </c>
      <c r="F20" s="77">
        <v>116526939</v>
      </c>
      <c r="G20" s="77">
        <v>28519000</v>
      </c>
      <c r="H20" s="78">
        <v>518251852</v>
      </c>
      <c r="I20" s="76">
        <v>50565544</v>
      </c>
      <c r="J20" s="77">
        <v>184432077</v>
      </c>
      <c r="K20" s="77">
        <v>7497980</v>
      </c>
      <c r="L20" s="77">
        <v>17112000</v>
      </c>
      <c r="M20" s="79">
        <v>259607601</v>
      </c>
    </row>
    <row r="21" spans="1:13" x14ac:dyDescent="0.2">
      <c r="A21" s="50" t="s">
        <v>68</v>
      </c>
      <c r="B21" s="74" t="s">
        <v>202</v>
      </c>
      <c r="C21" s="75" t="s">
        <v>203</v>
      </c>
      <c r="D21" s="76">
        <v>0</v>
      </c>
      <c r="E21" s="77">
        <v>160243</v>
      </c>
      <c r="F21" s="77">
        <v>78413555</v>
      </c>
      <c r="G21" s="77">
        <v>490000</v>
      </c>
      <c r="H21" s="78">
        <v>79063798</v>
      </c>
      <c r="I21" s="76">
        <v>0</v>
      </c>
      <c r="J21" s="77">
        <v>-168280</v>
      </c>
      <c r="K21" s="77">
        <v>78104123</v>
      </c>
      <c r="L21" s="77">
        <v>459000</v>
      </c>
      <c r="M21" s="79">
        <v>78394843</v>
      </c>
    </row>
    <row r="22" spans="1:13" ht="16.5" x14ac:dyDescent="0.3">
      <c r="A22" s="51" t="s">
        <v>0</v>
      </c>
      <c r="B22" s="80" t="s">
        <v>204</v>
      </c>
      <c r="C22" s="81" t="s">
        <v>0</v>
      </c>
      <c r="D22" s="82">
        <f t="shared" ref="D22:M22" si="2">SUM(D18:D21)</f>
        <v>356087414</v>
      </c>
      <c r="E22" s="83">
        <f t="shared" si="2"/>
        <v>947714299</v>
      </c>
      <c r="F22" s="83">
        <f t="shared" si="2"/>
        <v>438982306</v>
      </c>
      <c r="G22" s="83">
        <f t="shared" si="2"/>
        <v>112564000</v>
      </c>
      <c r="H22" s="84">
        <f t="shared" si="2"/>
        <v>1855348019</v>
      </c>
      <c r="I22" s="82">
        <f t="shared" si="2"/>
        <v>315903422</v>
      </c>
      <c r="J22" s="83">
        <f t="shared" si="2"/>
        <v>802806269</v>
      </c>
      <c r="K22" s="83">
        <f t="shared" si="2"/>
        <v>378110997</v>
      </c>
      <c r="L22" s="83">
        <f t="shared" si="2"/>
        <v>64420000</v>
      </c>
      <c r="M22" s="85">
        <f t="shared" si="2"/>
        <v>1561240688</v>
      </c>
    </row>
    <row r="23" spans="1:13" ht="16.5" x14ac:dyDescent="0.3">
      <c r="A23" s="52" t="s">
        <v>0</v>
      </c>
      <c r="B23" s="86" t="s">
        <v>205</v>
      </c>
      <c r="C23" s="87" t="s">
        <v>0</v>
      </c>
      <c r="D23" s="88">
        <f t="shared" ref="D23:M23" si="3">SUM(D9:D11,D13:D16,D18:D21)</f>
        <v>8149694880</v>
      </c>
      <c r="E23" s="89">
        <f t="shared" si="3"/>
        <v>21753666778</v>
      </c>
      <c r="F23" s="89">
        <f t="shared" si="3"/>
        <v>9931287599</v>
      </c>
      <c r="G23" s="89">
        <f t="shared" si="3"/>
        <v>326383000</v>
      </c>
      <c r="H23" s="90">
        <f t="shared" si="3"/>
        <v>40161032257</v>
      </c>
      <c r="I23" s="88">
        <f t="shared" si="3"/>
        <v>7487521264</v>
      </c>
      <c r="J23" s="89">
        <f t="shared" si="3"/>
        <v>20143032411</v>
      </c>
      <c r="K23" s="89">
        <f t="shared" si="3"/>
        <v>11394712455</v>
      </c>
      <c r="L23" s="89">
        <f t="shared" si="3"/>
        <v>617488000</v>
      </c>
      <c r="M23" s="91">
        <f t="shared" si="3"/>
        <v>39642754130</v>
      </c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206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40</v>
      </c>
      <c r="C9" s="75" t="s">
        <v>41</v>
      </c>
      <c r="D9" s="76">
        <v>2401236717</v>
      </c>
      <c r="E9" s="77">
        <v>5563126465</v>
      </c>
      <c r="F9" s="77">
        <v>2577797192</v>
      </c>
      <c r="G9" s="77">
        <v>247846000</v>
      </c>
      <c r="H9" s="78">
        <v>10790006374</v>
      </c>
      <c r="I9" s="76">
        <v>2210070854</v>
      </c>
      <c r="J9" s="77">
        <v>4994479834</v>
      </c>
      <c r="K9" s="77">
        <v>2365406029</v>
      </c>
      <c r="L9" s="77">
        <v>404790000</v>
      </c>
      <c r="M9" s="79">
        <v>9974746717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2401236717</v>
      </c>
      <c r="E10" s="83">
        <f t="shared" si="0"/>
        <v>5563126465</v>
      </c>
      <c r="F10" s="83">
        <f t="shared" si="0"/>
        <v>2577797192</v>
      </c>
      <c r="G10" s="83">
        <f t="shared" si="0"/>
        <v>247846000</v>
      </c>
      <c r="H10" s="84">
        <f t="shared" si="0"/>
        <v>10790006374</v>
      </c>
      <c r="I10" s="82">
        <f t="shared" si="0"/>
        <v>2210070854</v>
      </c>
      <c r="J10" s="83">
        <f t="shared" si="0"/>
        <v>4994479834</v>
      </c>
      <c r="K10" s="83">
        <f t="shared" si="0"/>
        <v>2365406029</v>
      </c>
      <c r="L10" s="83">
        <f t="shared" si="0"/>
        <v>404790000</v>
      </c>
      <c r="M10" s="85">
        <f t="shared" si="0"/>
        <v>9974746717</v>
      </c>
    </row>
    <row r="11" spans="1:13" x14ac:dyDescent="0.2">
      <c r="A11" s="50" t="s">
        <v>53</v>
      </c>
      <c r="B11" s="74" t="s">
        <v>207</v>
      </c>
      <c r="C11" s="75" t="s">
        <v>208</v>
      </c>
      <c r="D11" s="76">
        <v>16896380</v>
      </c>
      <c r="E11" s="77">
        <v>2112304</v>
      </c>
      <c r="F11" s="77">
        <v>62853554</v>
      </c>
      <c r="G11" s="77">
        <v>889000</v>
      </c>
      <c r="H11" s="78">
        <v>82751238</v>
      </c>
      <c r="I11" s="76">
        <v>19520415</v>
      </c>
      <c r="J11" s="77">
        <v>2321180</v>
      </c>
      <c r="K11" s="77">
        <v>79353368</v>
      </c>
      <c r="L11" s="77">
        <v>629000</v>
      </c>
      <c r="M11" s="79">
        <v>101823963</v>
      </c>
    </row>
    <row r="12" spans="1:13" x14ac:dyDescent="0.2">
      <c r="A12" s="50" t="s">
        <v>53</v>
      </c>
      <c r="B12" s="74" t="s">
        <v>209</v>
      </c>
      <c r="C12" s="75" t="s">
        <v>210</v>
      </c>
      <c r="D12" s="76">
        <v>-1312</v>
      </c>
      <c r="E12" s="77">
        <v>0</v>
      </c>
      <c r="F12" s="77">
        <v>43475334</v>
      </c>
      <c r="G12" s="77">
        <v>15646000</v>
      </c>
      <c r="H12" s="78">
        <v>59120022</v>
      </c>
      <c r="I12" s="76">
        <v>0</v>
      </c>
      <c r="J12" s="77">
        <v>0</v>
      </c>
      <c r="K12" s="77">
        <v>64514113</v>
      </c>
      <c r="L12" s="77">
        <v>3690000</v>
      </c>
      <c r="M12" s="79">
        <v>68204113</v>
      </c>
    </row>
    <row r="13" spans="1:13" x14ac:dyDescent="0.2">
      <c r="A13" s="50" t="s">
        <v>53</v>
      </c>
      <c r="B13" s="74" t="s">
        <v>211</v>
      </c>
      <c r="C13" s="75" t="s">
        <v>212</v>
      </c>
      <c r="D13" s="76">
        <v>5354568</v>
      </c>
      <c r="E13" s="77">
        <v>10125706</v>
      </c>
      <c r="F13" s="77">
        <v>78608886</v>
      </c>
      <c r="G13" s="77">
        <v>3941000</v>
      </c>
      <c r="H13" s="78">
        <v>98030160</v>
      </c>
      <c r="I13" s="76">
        <v>5679748</v>
      </c>
      <c r="J13" s="77">
        <v>8906264</v>
      </c>
      <c r="K13" s="77">
        <v>42319269</v>
      </c>
      <c r="L13" s="77">
        <v>0</v>
      </c>
      <c r="M13" s="79">
        <v>56905281</v>
      </c>
    </row>
    <row r="14" spans="1:13" x14ac:dyDescent="0.2">
      <c r="A14" s="50" t="s">
        <v>53</v>
      </c>
      <c r="B14" s="74" t="s">
        <v>213</v>
      </c>
      <c r="C14" s="75" t="s">
        <v>214</v>
      </c>
      <c r="D14" s="76">
        <v>126039371</v>
      </c>
      <c r="E14" s="77">
        <v>54491627</v>
      </c>
      <c r="F14" s="77">
        <v>83179837</v>
      </c>
      <c r="G14" s="77">
        <v>41632000</v>
      </c>
      <c r="H14" s="78">
        <v>305342835</v>
      </c>
      <c r="I14" s="76">
        <v>121218821</v>
      </c>
      <c r="J14" s="77">
        <v>49957596</v>
      </c>
      <c r="K14" s="77">
        <v>103658898</v>
      </c>
      <c r="L14" s="77">
        <v>32277000</v>
      </c>
      <c r="M14" s="79">
        <v>307112315</v>
      </c>
    </row>
    <row r="15" spans="1:13" x14ac:dyDescent="0.2">
      <c r="A15" s="50" t="s">
        <v>68</v>
      </c>
      <c r="B15" s="74" t="s">
        <v>215</v>
      </c>
      <c r="C15" s="75" t="s">
        <v>216</v>
      </c>
      <c r="D15" s="76">
        <v>0</v>
      </c>
      <c r="E15" s="77">
        <v>122788359</v>
      </c>
      <c r="F15" s="77">
        <v>181978052</v>
      </c>
      <c r="G15" s="77">
        <v>26624000</v>
      </c>
      <c r="H15" s="78">
        <v>331390411</v>
      </c>
      <c r="I15" s="76">
        <v>0</v>
      </c>
      <c r="J15" s="77">
        <v>114084664</v>
      </c>
      <c r="K15" s="77">
        <v>215645150</v>
      </c>
      <c r="L15" s="77">
        <v>22011000</v>
      </c>
      <c r="M15" s="79">
        <v>351740814</v>
      </c>
    </row>
    <row r="16" spans="1:13" ht="16.5" x14ac:dyDescent="0.3">
      <c r="A16" s="51" t="s">
        <v>0</v>
      </c>
      <c r="B16" s="80" t="s">
        <v>217</v>
      </c>
      <c r="C16" s="81" t="s">
        <v>0</v>
      </c>
      <c r="D16" s="82">
        <f t="shared" ref="D16:M16" si="1">SUM(D11:D15)</f>
        <v>148289007</v>
      </c>
      <c r="E16" s="83">
        <f t="shared" si="1"/>
        <v>189517996</v>
      </c>
      <c r="F16" s="83">
        <f t="shared" si="1"/>
        <v>450095663</v>
      </c>
      <c r="G16" s="83">
        <f t="shared" si="1"/>
        <v>88732000</v>
      </c>
      <c r="H16" s="84">
        <f t="shared" si="1"/>
        <v>876634666</v>
      </c>
      <c r="I16" s="82">
        <f t="shared" si="1"/>
        <v>146418984</v>
      </c>
      <c r="J16" s="83">
        <f t="shared" si="1"/>
        <v>175269704</v>
      </c>
      <c r="K16" s="83">
        <f t="shared" si="1"/>
        <v>505490798</v>
      </c>
      <c r="L16" s="83">
        <f t="shared" si="1"/>
        <v>58607000</v>
      </c>
      <c r="M16" s="85">
        <f t="shared" si="1"/>
        <v>885786486</v>
      </c>
    </row>
    <row r="17" spans="1:13" x14ac:dyDescent="0.2">
      <c r="A17" s="50" t="s">
        <v>53</v>
      </c>
      <c r="B17" s="74" t="s">
        <v>218</v>
      </c>
      <c r="C17" s="75" t="s">
        <v>219</v>
      </c>
      <c r="D17" s="76">
        <v>12237951</v>
      </c>
      <c r="E17" s="77">
        <v>665904</v>
      </c>
      <c r="F17" s="77">
        <v>-2206584</v>
      </c>
      <c r="G17" s="77">
        <v>5419000</v>
      </c>
      <c r="H17" s="78">
        <v>16116271</v>
      </c>
      <c r="I17" s="76">
        <v>30431565</v>
      </c>
      <c r="J17" s="77">
        <v>1889813</v>
      </c>
      <c r="K17" s="77">
        <v>61681942</v>
      </c>
      <c r="L17" s="77">
        <v>4036000</v>
      </c>
      <c r="M17" s="79">
        <v>98039320</v>
      </c>
    </row>
    <row r="18" spans="1:13" x14ac:dyDescent="0.2">
      <c r="A18" s="50" t="s">
        <v>53</v>
      </c>
      <c r="B18" s="74" t="s">
        <v>220</v>
      </c>
      <c r="C18" s="75" t="s">
        <v>221</v>
      </c>
      <c r="D18" s="76">
        <v>57168242</v>
      </c>
      <c r="E18" s="77">
        <v>23047242</v>
      </c>
      <c r="F18" s="77">
        <v>40677559</v>
      </c>
      <c r="G18" s="77">
        <v>441000</v>
      </c>
      <c r="H18" s="78">
        <v>121334043</v>
      </c>
      <c r="I18" s="76">
        <v>53688780</v>
      </c>
      <c r="J18" s="77">
        <v>20412831</v>
      </c>
      <c r="K18" s="77">
        <v>40529682</v>
      </c>
      <c r="L18" s="77">
        <v>1000000</v>
      </c>
      <c r="M18" s="79">
        <v>115631293</v>
      </c>
    </row>
    <row r="19" spans="1:13" x14ac:dyDescent="0.2">
      <c r="A19" s="50" t="s">
        <v>53</v>
      </c>
      <c r="B19" s="74" t="s">
        <v>222</v>
      </c>
      <c r="C19" s="75" t="s">
        <v>223</v>
      </c>
      <c r="D19" s="76">
        <v>4180919</v>
      </c>
      <c r="E19" s="77">
        <v>14809236</v>
      </c>
      <c r="F19" s="77">
        <v>21985968</v>
      </c>
      <c r="G19" s="77">
        <v>511000</v>
      </c>
      <c r="H19" s="78">
        <v>41487123</v>
      </c>
      <c r="I19" s="76">
        <v>2581901</v>
      </c>
      <c r="J19" s="77">
        <v>7450122</v>
      </c>
      <c r="K19" s="77">
        <v>21405382</v>
      </c>
      <c r="L19" s="77">
        <v>545000</v>
      </c>
      <c r="M19" s="79">
        <v>31982405</v>
      </c>
    </row>
    <row r="20" spans="1:13" x14ac:dyDescent="0.2">
      <c r="A20" s="50" t="s">
        <v>53</v>
      </c>
      <c r="B20" s="74" t="s">
        <v>224</v>
      </c>
      <c r="C20" s="75" t="s">
        <v>225</v>
      </c>
      <c r="D20" s="76">
        <v>971413</v>
      </c>
      <c r="E20" s="77">
        <v>22733</v>
      </c>
      <c r="F20" s="77">
        <v>14387770</v>
      </c>
      <c r="G20" s="77">
        <v>549000</v>
      </c>
      <c r="H20" s="78">
        <v>15930916</v>
      </c>
      <c r="I20" s="76">
        <v>1195479</v>
      </c>
      <c r="J20" s="77">
        <v>19863</v>
      </c>
      <c r="K20" s="77">
        <v>19004870</v>
      </c>
      <c r="L20" s="77">
        <v>578000</v>
      </c>
      <c r="M20" s="79">
        <v>20798212</v>
      </c>
    </row>
    <row r="21" spans="1:13" x14ac:dyDescent="0.2">
      <c r="A21" s="50" t="s">
        <v>53</v>
      </c>
      <c r="B21" s="74" t="s">
        <v>226</v>
      </c>
      <c r="C21" s="75" t="s">
        <v>227</v>
      </c>
      <c r="D21" s="76">
        <v>839578489</v>
      </c>
      <c r="E21" s="77">
        <v>2475947759</v>
      </c>
      <c r="F21" s="77">
        <v>709919357</v>
      </c>
      <c r="G21" s="77">
        <v>20000000</v>
      </c>
      <c r="H21" s="78">
        <v>4045445605</v>
      </c>
      <c r="I21" s="76">
        <v>299190883</v>
      </c>
      <c r="J21" s="77">
        <v>823818493</v>
      </c>
      <c r="K21" s="77">
        <v>398407487</v>
      </c>
      <c r="L21" s="77">
        <v>10000000</v>
      </c>
      <c r="M21" s="79">
        <v>1531416863</v>
      </c>
    </row>
    <row r="22" spans="1:13" x14ac:dyDescent="0.2">
      <c r="A22" s="50" t="s">
        <v>53</v>
      </c>
      <c r="B22" s="74" t="s">
        <v>228</v>
      </c>
      <c r="C22" s="75" t="s">
        <v>229</v>
      </c>
      <c r="D22" s="76">
        <v>7433305</v>
      </c>
      <c r="E22" s="77">
        <v>138785</v>
      </c>
      <c r="F22" s="77">
        <v>20758338</v>
      </c>
      <c r="G22" s="77">
        <v>6598000</v>
      </c>
      <c r="H22" s="78">
        <v>34928428</v>
      </c>
      <c r="I22" s="76">
        <v>4798587</v>
      </c>
      <c r="J22" s="77">
        <v>133374</v>
      </c>
      <c r="K22" s="77">
        <v>36147489</v>
      </c>
      <c r="L22" s="77">
        <v>2514000</v>
      </c>
      <c r="M22" s="79">
        <v>43593450</v>
      </c>
    </row>
    <row r="23" spans="1:13" x14ac:dyDescent="0.2">
      <c r="A23" s="50" t="s">
        <v>53</v>
      </c>
      <c r="B23" s="74" t="s">
        <v>230</v>
      </c>
      <c r="C23" s="75" t="s">
        <v>231</v>
      </c>
      <c r="D23" s="76">
        <v>3084041</v>
      </c>
      <c r="E23" s="77">
        <v>231927</v>
      </c>
      <c r="F23" s="77">
        <v>29891995</v>
      </c>
      <c r="G23" s="77">
        <v>495000</v>
      </c>
      <c r="H23" s="78">
        <v>33702963</v>
      </c>
      <c r="I23" s="76">
        <v>2501992</v>
      </c>
      <c r="J23" s="77">
        <v>93024</v>
      </c>
      <c r="K23" s="77">
        <v>41785845</v>
      </c>
      <c r="L23" s="77">
        <v>0</v>
      </c>
      <c r="M23" s="79">
        <v>44380861</v>
      </c>
    </row>
    <row r="24" spans="1:13" x14ac:dyDescent="0.2">
      <c r="A24" s="50" t="s">
        <v>68</v>
      </c>
      <c r="B24" s="74" t="s">
        <v>232</v>
      </c>
      <c r="C24" s="75" t="s">
        <v>233</v>
      </c>
      <c r="D24" s="76">
        <v>0</v>
      </c>
      <c r="E24" s="77">
        <v>75064029</v>
      </c>
      <c r="F24" s="77">
        <v>183239175</v>
      </c>
      <c r="G24" s="77">
        <v>36034000</v>
      </c>
      <c r="H24" s="78">
        <v>294337204</v>
      </c>
      <c r="I24" s="76">
        <v>0</v>
      </c>
      <c r="J24" s="77">
        <v>77418973</v>
      </c>
      <c r="K24" s="77">
        <v>200692237</v>
      </c>
      <c r="L24" s="77">
        <v>23432000</v>
      </c>
      <c r="M24" s="79">
        <v>301543210</v>
      </c>
    </row>
    <row r="25" spans="1:13" ht="16.5" x14ac:dyDescent="0.3">
      <c r="A25" s="51" t="s">
        <v>0</v>
      </c>
      <c r="B25" s="80" t="s">
        <v>234</v>
      </c>
      <c r="C25" s="81" t="s">
        <v>0</v>
      </c>
      <c r="D25" s="82">
        <f t="shared" ref="D25:M25" si="2">SUM(D17:D24)</f>
        <v>924654360</v>
      </c>
      <c r="E25" s="83">
        <f t="shared" si="2"/>
        <v>2589927615</v>
      </c>
      <c r="F25" s="83">
        <f t="shared" si="2"/>
        <v>1018653578</v>
      </c>
      <c r="G25" s="83">
        <f t="shared" si="2"/>
        <v>70047000</v>
      </c>
      <c r="H25" s="84">
        <f t="shared" si="2"/>
        <v>4603282553</v>
      </c>
      <c r="I25" s="82">
        <f t="shared" si="2"/>
        <v>394389187</v>
      </c>
      <c r="J25" s="83">
        <f t="shared" si="2"/>
        <v>931236493</v>
      </c>
      <c r="K25" s="83">
        <f t="shared" si="2"/>
        <v>819654934</v>
      </c>
      <c r="L25" s="83">
        <f t="shared" si="2"/>
        <v>42105000</v>
      </c>
      <c r="M25" s="85">
        <f t="shared" si="2"/>
        <v>2187385614</v>
      </c>
    </row>
    <row r="26" spans="1:13" x14ac:dyDescent="0.2">
      <c r="A26" s="50" t="s">
        <v>53</v>
      </c>
      <c r="B26" s="74" t="s">
        <v>235</v>
      </c>
      <c r="C26" s="75" t="s">
        <v>236</v>
      </c>
      <c r="D26" s="76">
        <v>6954793</v>
      </c>
      <c r="E26" s="77">
        <v>316644</v>
      </c>
      <c r="F26" s="77">
        <v>50541311</v>
      </c>
      <c r="G26" s="77">
        <v>1130000</v>
      </c>
      <c r="H26" s="78">
        <v>58942748</v>
      </c>
      <c r="I26" s="76">
        <v>7659485</v>
      </c>
      <c r="J26" s="77">
        <v>739545</v>
      </c>
      <c r="K26" s="77">
        <v>79406768</v>
      </c>
      <c r="L26" s="77">
        <v>3386000</v>
      </c>
      <c r="M26" s="79">
        <v>91191798</v>
      </c>
    </row>
    <row r="27" spans="1:13" x14ac:dyDescent="0.2">
      <c r="A27" s="50" t="s">
        <v>53</v>
      </c>
      <c r="B27" s="74" t="s">
        <v>237</v>
      </c>
      <c r="C27" s="75" t="s">
        <v>238</v>
      </c>
      <c r="D27" s="76">
        <v>16473025</v>
      </c>
      <c r="E27" s="77">
        <v>58687129</v>
      </c>
      <c r="F27" s="77">
        <v>73908819</v>
      </c>
      <c r="G27" s="77">
        <v>951000</v>
      </c>
      <c r="H27" s="78">
        <v>150019973</v>
      </c>
      <c r="I27" s="76">
        <v>14764571</v>
      </c>
      <c r="J27" s="77">
        <v>55749691</v>
      </c>
      <c r="K27" s="77">
        <v>91628471</v>
      </c>
      <c r="L27" s="77">
        <v>4902000</v>
      </c>
      <c r="M27" s="79">
        <v>167044733</v>
      </c>
    </row>
    <row r="28" spans="1:13" x14ac:dyDescent="0.2">
      <c r="A28" s="50" t="s">
        <v>53</v>
      </c>
      <c r="B28" s="74" t="s">
        <v>239</v>
      </c>
      <c r="C28" s="75" t="s">
        <v>240</v>
      </c>
      <c r="D28" s="76">
        <v>55653094</v>
      </c>
      <c r="E28" s="77">
        <v>103657357</v>
      </c>
      <c r="F28" s="77">
        <v>61393398</v>
      </c>
      <c r="G28" s="77">
        <v>42801000</v>
      </c>
      <c r="H28" s="78">
        <v>263504849</v>
      </c>
      <c r="I28" s="76">
        <v>55941501</v>
      </c>
      <c r="J28" s="77">
        <v>101610049</v>
      </c>
      <c r="K28" s="77">
        <v>141039988</v>
      </c>
      <c r="L28" s="77">
        <v>2089000</v>
      </c>
      <c r="M28" s="79">
        <v>300680538</v>
      </c>
    </row>
    <row r="29" spans="1:13" x14ac:dyDescent="0.2">
      <c r="A29" s="50" t="s">
        <v>68</v>
      </c>
      <c r="B29" s="74" t="s">
        <v>241</v>
      </c>
      <c r="C29" s="75" t="s">
        <v>242</v>
      </c>
      <c r="D29" s="76">
        <v>0</v>
      </c>
      <c r="E29" s="77">
        <v>64144739</v>
      </c>
      <c r="F29" s="77">
        <v>142014453</v>
      </c>
      <c r="G29" s="77">
        <v>31582000</v>
      </c>
      <c r="H29" s="78">
        <v>237741192</v>
      </c>
      <c r="I29" s="76">
        <v>0</v>
      </c>
      <c r="J29" s="77">
        <v>61846467</v>
      </c>
      <c r="K29" s="77">
        <v>186014533</v>
      </c>
      <c r="L29" s="77">
        <v>30000000</v>
      </c>
      <c r="M29" s="79">
        <v>277861000</v>
      </c>
    </row>
    <row r="30" spans="1:13" ht="16.5" x14ac:dyDescent="0.3">
      <c r="A30" s="51" t="s">
        <v>0</v>
      </c>
      <c r="B30" s="80" t="s">
        <v>243</v>
      </c>
      <c r="C30" s="81" t="s">
        <v>0</v>
      </c>
      <c r="D30" s="82">
        <f t="shared" ref="D30:M30" si="3">SUM(D26:D29)</f>
        <v>79080912</v>
      </c>
      <c r="E30" s="83">
        <f t="shared" si="3"/>
        <v>226805869</v>
      </c>
      <c r="F30" s="83">
        <f t="shared" si="3"/>
        <v>327857981</v>
      </c>
      <c r="G30" s="83">
        <f t="shared" si="3"/>
        <v>76464000</v>
      </c>
      <c r="H30" s="84">
        <f t="shared" si="3"/>
        <v>710208762</v>
      </c>
      <c r="I30" s="82">
        <f t="shared" si="3"/>
        <v>78365557</v>
      </c>
      <c r="J30" s="83">
        <f t="shared" si="3"/>
        <v>219945752</v>
      </c>
      <c r="K30" s="83">
        <f t="shared" si="3"/>
        <v>498089760</v>
      </c>
      <c r="L30" s="83">
        <f t="shared" si="3"/>
        <v>40377000</v>
      </c>
      <c r="M30" s="85">
        <f t="shared" si="3"/>
        <v>836778069</v>
      </c>
    </row>
    <row r="31" spans="1:13" x14ac:dyDescent="0.2">
      <c r="A31" s="50" t="s">
        <v>53</v>
      </c>
      <c r="B31" s="74" t="s">
        <v>244</v>
      </c>
      <c r="C31" s="75" t="s">
        <v>245</v>
      </c>
      <c r="D31" s="76">
        <v>17024095</v>
      </c>
      <c r="E31" s="77">
        <v>40730017</v>
      </c>
      <c r="F31" s="77">
        <v>62193805</v>
      </c>
      <c r="G31" s="77">
        <v>8326000</v>
      </c>
      <c r="H31" s="78">
        <v>128273917</v>
      </c>
      <c r="I31" s="76">
        <v>12065858</v>
      </c>
      <c r="J31" s="77">
        <v>28524360</v>
      </c>
      <c r="K31" s="77">
        <v>25089364</v>
      </c>
      <c r="L31" s="77">
        <v>1601000</v>
      </c>
      <c r="M31" s="79">
        <v>67280582</v>
      </c>
    </row>
    <row r="32" spans="1:13" x14ac:dyDescent="0.2">
      <c r="A32" s="50" t="s">
        <v>53</v>
      </c>
      <c r="B32" s="74" t="s">
        <v>246</v>
      </c>
      <c r="C32" s="75" t="s">
        <v>247</v>
      </c>
      <c r="D32" s="76">
        <v>9144920</v>
      </c>
      <c r="E32" s="77">
        <v>7444476</v>
      </c>
      <c r="F32" s="77">
        <v>45282388</v>
      </c>
      <c r="G32" s="77">
        <v>6067000</v>
      </c>
      <c r="H32" s="78">
        <v>67938784</v>
      </c>
      <c r="I32" s="76">
        <v>12231553</v>
      </c>
      <c r="J32" s="77">
        <v>7484471</v>
      </c>
      <c r="K32" s="77">
        <v>71442166</v>
      </c>
      <c r="L32" s="77">
        <v>5490000</v>
      </c>
      <c r="M32" s="79">
        <v>96648190</v>
      </c>
    </row>
    <row r="33" spans="1:13" x14ac:dyDescent="0.2">
      <c r="A33" s="50" t="s">
        <v>53</v>
      </c>
      <c r="B33" s="74" t="s">
        <v>248</v>
      </c>
      <c r="C33" s="75" t="s">
        <v>249</v>
      </c>
      <c r="D33" s="76">
        <v>4873275</v>
      </c>
      <c r="E33" s="77">
        <v>122508</v>
      </c>
      <c r="F33" s="77">
        <v>96934528</v>
      </c>
      <c r="G33" s="77">
        <v>3795000</v>
      </c>
      <c r="H33" s="78">
        <v>105725311</v>
      </c>
      <c r="I33" s="76">
        <v>4577455</v>
      </c>
      <c r="J33" s="77">
        <v>99047</v>
      </c>
      <c r="K33" s="77">
        <v>85321743</v>
      </c>
      <c r="L33" s="77">
        <v>10998000</v>
      </c>
      <c r="M33" s="79">
        <v>100996245</v>
      </c>
    </row>
    <row r="34" spans="1:13" x14ac:dyDescent="0.2">
      <c r="A34" s="50" t="s">
        <v>53</v>
      </c>
      <c r="B34" s="74" t="s">
        <v>250</v>
      </c>
      <c r="C34" s="75" t="s">
        <v>251</v>
      </c>
      <c r="D34" s="76">
        <v>11333474</v>
      </c>
      <c r="E34" s="77">
        <v>25237970</v>
      </c>
      <c r="F34" s="77">
        <v>43944820</v>
      </c>
      <c r="G34" s="77">
        <v>8237000</v>
      </c>
      <c r="H34" s="78">
        <v>88753264</v>
      </c>
      <c r="I34" s="76">
        <v>12318767</v>
      </c>
      <c r="J34" s="77">
        <v>23455933</v>
      </c>
      <c r="K34" s="77">
        <v>69640470</v>
      </c>
      <c r="L34" s="77">
        <v>4000000</v>
      </c>
      <c r="M34" s="79">
        <v>109415170</v>
      </c>
    </row>
    <row r="35" spans="1:13" x14ac:dyDescent="0.2">
      <c r="A35" s="50" t="s">
        <v>68</v>
      </c>
      <c r="B35" s="74" t="s">
        <v>252</v>
      </c>
      <c r="C35" s="75" t="s">
        <v>253</v>
      </c>
      <c r="D35" s="76">
        <v>0</v>
      </c>
      <c r="E35" s="77">
        <v>31658248</v>
      </c>
      <c r="F35" s="77">
        <v>112133190</v>
      </c>
      <c r="G35" s="77">
        <v>32178000</v>
      </c>
      <c r="H35" s="78">
        <v>175969438</v>
      </c>
      <c r="I35" s="76">
        <v>0</v>
      </c>
      <c r="J35" s="77">
        <v>18673285</v>
      </c>
      <c r="K35" s="77">
        <v>150037039</v>
      </c>
      <c r="L35" s="77">
        <v>22456000</v>
      </c>
      <c r="M35" s="79">
        <v>191166324</v>
      </c>
    </row>
    <row r="36" spans="1:13" ht="16.5" x14ac:dyDescent="0.3">
      <c r="A36" s="51" t="s">
        <v>0</v>
      </c>
      <c r="B36" s="80" t="s">
        <v>254</v>
      </c>
      <c r="C36" s="81" t="s">
        <v>0</v>
      </c>
      <c r="D36" s="82">
        <f t="shared" ref="D36:M36" si="4">SUM(D31:D35)</f>
        <v>42375764</v>
      </c>
      <c r="E36" s="83">
        <f t="shared" si="4"/>
        <v>105193219</v>
      </c>
      <c r="F36" s="83">
        <f t="shared" si="4"/>
        <v>360488731</v>
      </c>
      <c r="G36" s="83">
        <f t="shared" si="4"/>
        <v>58603000</v>
      </c>
      <c r="H36" s="84">
        <f t="shared" si="4"/>
        <v>566660714</v>
      </c>
      <c r="I36" s="82">
        <f t="shared" si="4"/>
        <v>41193633</v>
      </c>
      <c r="J36" s="83">
        <f t="shared" si="4"/>
        <v>78237096</v>
      </c>
      <c r="K36" s="83">
        <f t="shared" si="4"/>
        <v>401530782</v>
      </c>
      <c r="L36" s="83">
        <f t="shared" si="4"/>
        <v>44545000</v>
      </c>
      <c r="M36" s="85">
        <f t="shared" si="4"/>
        <v>565506511</v>
      </c>
    </row>
    <row r="37" spans="1:13" x14ac:dyDescent="0.2">
      <c r="A37" s="50" t="s">
        <v>53</v>
      </c>
      <c r="B37" s="74" t="s">
        <v>255</v>
      </c>
      <c r="C37" s="75" t="s">
        <v>256</v>
      </c>
      <c r="D37" s="76">
        <v>86370630</v>
      </c>
      <c r="E37" s="77">
        <v>253371564</v>
      </c>
      <c r="F37" s="77">
        <v>278202682</v>
      </c>
      <c r="G37" s="77">
        <v>6326000</v>
      </c>
      <c r="H37" s="78">
        <v>624270876</v>
      </c>
      <c r="I37" s="76">
        <v>82257609</v>
      </c>
      <c r="J37" s="77">
        <v>243060934</v>
      </c>
      <c r="K37" s="77">
        <v>254994949</v>
      </c>
      <c r="L37" s="77">
        <v>19303000</v>
      </c>
      <c r="M37" s="79">
        <v>599616492</v>
      </c>
    </row>
    <row r="38" spans="1:13" x14ac:dyDescent="0.2">
      <c r="A38" s="50" t="s">
        <v>53</v>
      </c>
      <c r="B38" s="74" t="s">
        <v>257</v>
      </c>
      <c r="C38" s="75" t="s">
        <v>258</v>
      </c>
      <c r="D38" s="76">
        <v>5659446</v>
      </c>
      <c r="E38" s="77">
        <v>4001940</v>
      </c>
      <c r="F38" s="77">
        <v>13203049</v>
      </c>
      <c r="G38" s="77">
        <v>3075000</v>
      </c>
      <c r="H38" s="78">
        <v>25939435</v>
      </c>
      <c r="I38" s="76">
        <v>5446473</v>
      </c>
      <c r="J38" s="77">
        <v>3742360</v>
      </c>
      <c r="K38" s="77">
        <v>2757879</v>
      </c>
      <c r="L38" s="77">
        <v>0</v>
      </c>
      <c r="M38" s="79">
        <v>11946712</v>
      </c>
    </row>
    <row r="39" spans="1:13" x14ac:dyDescent="0.2">
      <c r="A39" s="50" t="s">
        <v>53</v>
      </c>
      <c r="B39" s="74" t="s">
        <v>259</v>
      </c>
      <c r="C39" s="75" t="s">
        <v>260</v>
      </c>
      <c r="D39" s="76">
        <v>7213183</v>
      </c>
      <c r="E39" s="77">
        <v>327139</v>
      </c>
      <c r="F39" s="77">
        <v>49057504</v>
      </c>
      <c r="G39" s="77">
        <v>0</v>
      </c>
      <c r="H39" s="78">
        <v>56597826</v>
      </c>
      <c r="I39" s="76">
        <v>6248255</v>
      </c>
      <c r="J39" s="77">
        <v>310903</v>
      </c>
      <c r="K39" s="77">
        <v>43469928</v>
      </c>
      <c r="L39" s="77">
        <v>0</v>
      </c>
      <c r="M39" s="79">
        <v>50029086</v>
      </c>
    </row>
    <row r="40" spans="1:13" x14ac:dyDescent="0.2">
      <c r="A40" s="50" t="s">
        <v>68</v>
      </c>
      <c r="B40" s="74" t="s">
        <v>261</v>
      </c>
      <c r="C40" s="75" t="s">
        <v>262</v>
      </c>
      <c r="D40" s="76">
        <v>0</v>
      </c>
      <c r="E40" s="77">
        <v>10087536</v>
      </c>
      <c r="F40" s="77">
        <v>62990452</v>
      </c>
      <c r="G40" s="77">
        <v>761000</v>
      </c>
      <c r="H40" s="78">
        <v>73838988</v>
      </c>
      <c r="I40" s="76">
        <v>0</v>
      </c>
      <c r="J40" s="77">
        <v>5103016</v>
      </c>
      <c r="K40" s="77">
        <v>-19305761</v>
      </c>
      <c r="L40" s="77">
        <v>20833000</v>
      </c>
      <c r="M40" s="79">
        <v>6630255</v>
      </c>
    </row>
    <row r="41" spans="1:13" ht="16.5" x14ac:dyDescent="0.3">
      <c r="A41" s="51" t="s">
        <v>0</v>
      </c>
      <c r="B41" s="80" t="s">
        <v>263</v>
      </c>
      <c r="C41" s="81" t="s">
        <v>0</v>
      </c>
      <c r="D41" s="82">
        <f t="shared" ref="D41:M41" si="5">SUM(D37:D40)</f>
        <v>99243259</v>
      </c>
      <c r="E41" s="83">
        <f t="shared" si="5"/>
        <v>267788179</v>
      </c>
      <c r="F41" s="83">
        <f t="shared" si="5"/>
        <v>403453687</v>
      </c>
      <c r="G41" s="83">
        <f t="shared" si="5"/>
        <v>10162000</v>
      </c>
      <c r="H41" s="84">
        <f t="shared" si="5"/>
        <v>780647125</v>
      </c>
      <c r="I41" s="82">
        <f t="shared" si="5"/>
        <v>93952337</v>
      </c>
      <c r="J41" s="83">
        <f t="shared" si="5"/>
        <v>252217213</v>
      </c>
      <c r="K41" s="83">
        <f t="shared" si="5"/>
        <v>281916995</v>
      </c>
      <c r="L41" s="83">
        <f t="shared" si="5"/>
        <v>40136000</v>
      </c>
      <c r="M41" s="85">
        <f t="shared" si="5"/>
        <v>668222545</v>
      </c>
    </row>
    <row r="42" spans="1:13" x14ac:dyDescent="0.2">
      <c r="A42" s="50" t="s">
        <v>53</v>
      </c>
      <c r="B42" s="74" t="s">
        <v>264</v>
      </c>
      <c r="C42" s="75" t="s">
        <v>265</v>
      </c>
      <c r="D42" s="76">
        <v>7298091</v>
      </c>
      <c r="E42" s="77">
        <v>7579618</v>
      </c>
      <c r="F42" s="77">
        <v>17607331</v>
      </c>
      <c r="G42" s="77">
        <v>12553000</v>
      </c>
      <c r="H42" s="78">
        <v>45038040</v>
      </c>
      <c r="I42" s="76">
        <v>4816720</v>
      </c>
      <c r="J42" s="77">
        <v>5452585</v>
      </c>
      <c r="K42" s="77">
        <v>37437708</v>
      </c>
      <c r="L42" s="77">
        <v>9185000</v>
      </c>
      <c r="M42" s="79">
        <v>56892013</v>
      </c>
    </row>
    <row r="43" spans="1:13" x14ac:dyDescent="0.2">
      <c r="A43" s="50" t="s">
        <v>53</v>
      </c>
      <c r="B43" s="74" t="s">
        <v>266</v>
      </c>
      <c r="C43" s="75" t="s">
        <v>267</v>
      </c>
      <c r="D43" s="76">
        <v>12965430</v>
      </c>
      <c r="E43" s="77">
        <v>15198700</v>
      </c>
      <c r="F43" s="77">
        <v>51055643</v>
      </c>
      <c r="G43" s="77">
        <v>9126000</v>
      </c>
      <c r="H43" s="78">
        <v>88345773</v>
      </c>
      <c r="I43" s="76">
        <v>13176858</v>
      </c>
      <c r="J43" s="77">
        <v>11726550</v>
      </c>
      <c r="K43" s="77">
        <v>5830608</v>
      </c>
      <c r="L43" s="77">
        <v>3375000</v>
      </c>
      <c r="M43" s="79">
        <v>34109016</v>
      </c>
    </row>
    <row r="44" spans="1:13" x14ac:dyDescent="0.2">
      <c r="A44" s="50" t="s">
        <v>53</v>
      </c>
      <c r="B44" s="74" t="s">
        <v>268</v>
      </c>
      <c r="C44" s="75" t="s">
        <v>269</v>
      </c>
      <c r="D44" s="76">
        <v>25630780</v>
      </c>
      <c r="E44" s="77">
        <v>76620167</v>
      </c>
      <c r="F44" s="77">
        <v>57603904</v>
      </c>
      <c r="G44" s="77">
        <v>4527000</v>
      </c>
      <c r="H44" s="78">
        <v>164381851</v>
      </c>
      <c r="I44" s="76">
        <v>25906342</v>
      </c>
      <c r="J44" s="77">
        <v>67564365</v>
      </c>
      <c r="K44" s="77">
        <v>93047677</v>
      </c>
      <c r="L44" s="77">
        <v>5324000</v>
      </c>
      <c r="M44" s="79">
        <v>191842384</v>
      </c>
    </row>
    <row r="45" spans="1:13" x14ac:dyDescent="0.2">
      <c r="A45" s="50" t="s">
        <v>53</v>
      </c>
      <c r="B45" s="74" t="s">
        <v>270</v>
      </c>
      <c r="C45" s="75" t="s">
        <v>271</v>
      </c>
      <c r="D45" s="76">
        <v>3358536</v>
      </c>
      <c r="E45" s="77">
        <v>501350</v>
      </c>
      <c r="F45" s="77">
        <v>49384147</v>
      </c>
      <c r="G45" s="77">
        <v>10922000</v>
      </c>
      <c r="H45" s="78">
        <v>64166033</v>
      </c>
      <c r="I45" s="76">
        <v>3485656</v>
      </c>
      <c r="J45" s="77">
        <v>477215</v>
      </c>
      <c r="K45" s="77">
        <v>79083048</v>
      </c>
      <c r="L45" s="77">
        <v>4445000</v>
      </c>
      <c r="M45" s="79">
        <v>87490919</v>
      </c>
    </row>
    <row r="46" spans="1:13" x14ac:dyDescent="0.2">
      <c r="A46" s="50" t="s">
        <v>53</v>
      </c>
      <c r="B46" s="74" t="s">
        <v>272</v>
      </c>
      <c r="C46" s="75" t="s">
        <v>273</v>
      </c>
      <c r="D46" s="76">
        <v>8386803</v>
      </c>
      <c r="E46" s="77">
        <v>17303538</v>
      </c>
      <c r="F46" s="77">
        <v>63223512</v>
      </c>
      <c r="G46" s="77">
        <v>6652000</v>
      </c>
      <c r="H46" s="78">
        <v>95565853</v>
      </c>
      <c r="I46" s="76">
        <v>12600814</v>
      </c>
      <c r="J46" s="77">
        <v>17425210</v>
      </c>
      <c r="K46" s="77">
        <v>54197148</v>
      </c>
      <c r="L46" s="77">
        <v>6323000</v>
      </c>
      <c r="M46" s="79">
        <v>90546172</v>
      </c>
    </row>
    <row r="47" spans="1:13" x14ac:dyDescent="0.2">
      <c r="A47" s="50" t="s">
        <v>68</v>
      </c>
      <c r="B47" s="74" t="s">
        <v>274</v>
      </c>
      <c r="C47" s="75" t="s">
        <v>275</v>
      </c>
      <c r="D47" s="76">
        <v>0</v>
      </c>
      <c r="E47" s="77">
        <v>12173666</v>
      </c>
      <c r="F47" s="77">
        <v>73498317</v>
      </c>
      <c r="G47" s="77">
        <v>119325000</v>
      </c>
      <c r="H47" s="78">
        <v>204996983</v>
      </c>
      <c r="I47" s="76">
        <v>0</v>
      </c>
      <c r="J47" s="77">
        <v>11649870</v>
      </c>
      <c r="K47" s="77">
        <v>-58324517</v>
      </c>
      <c r="L47" s="77">
        <v>60817000</v>
      </c>
      <c r="M47" s="79">
        <v>14142353</v>
      </c>
    </row>
    <row r="48" spans="1:13" ht="16.5" x14ac:dyDescent="0.3">
      <c r="A48" s="51" t="s">
        <v>0</v>
      </c>
      <c r="B48" s="80" t="s">
        <v>276</v>
      </c>
      <c r="C48" s="81" t="s">
        <v>0</v>
      </c>
      <c r="D48" s="82">
        <f t="shared" ref="D48:M48" si="6">SUM(D42:D47)</f>
        <v>57639640</v>
      </c>
      <c r="E48" s="83">
        <f t="shared" si="6"/>
        <v>129377039</v>
      </c>
      <c r="F48" s="83">
        <f t="shared" si="6"/>
        <v>312372854</v>
      </c>
      <c r="G48" s="83">
        <f t="shared" si="6"/>
        <v>163105000</v>
      </c>
      <c r="H48" s="84">
        <f t="shared" si="6"/>
        <v>662494533</v>
      </c>
      <c r="I48" s="82">
        <f t="shared" si="6"/>
        <v>59986390</v>
      </c>
      <c r="J48" s="83">
        <f t="shared" si="6"/>
        <v>114295795</v>
      </c>
      <c r="K48" s="83">
        <f t="shared" si="6"/>
        <v>211271672</v>
      </c>
      <c r="L48" s="83">
        <f t="shared" si="6"/>
        <v>89469000</v>
      </c>
      <c r="M48" s="85">
        <f t="shared" si="6"/>
        <v>475022857</v>
      </c>
    </row>
    <row r="49" spans="1:13" x14ac:dyDescent="0.2">
      <c r="A49" s="50" t="s">
        <v>53</v>
      </c>
      <c r="B49" s="74" t="s">
        <v>277</v>
      </c>
      <c r="C49" s="75" t="s">
        <v>278</v>
      </c>
      <c r="D49" s="76">
        <v>5755602</v>
      </c>
      <c r="E49" s="77">
        <v>156090</v>
      </c>
      <c r="F49" s="77">
        <v>60971185</v>
      </c>
      <c r="G49" s="77">
        <v>5791000</v>
      </c>
      <c r="H49" s="78">
        <v>72673877</v>
      </c>
      <c r="I49" s="76">
        <v>5718449</v>
      </c>
      <c r="J49" s="77">
        <v>156090</v>
      </c>
      <c r="K49" s="77">
        <v>88397404</v>
      </c>
      <c r="L49" s="77">
        <v>6000000</v>
      </c>
      <c r="M49" s="79">
        <v>100271943</v>
      </c>
    </row>
    <row r="50" spans="1:13" x14ac:dyDescent="0.2">
      <c r="A50" s="50" t="s">
        <v>53</v>
      </c>
      <c r="B50" s="74" t="s">
        <v>279</v>
      </c>
      <c r="C50" s="75" t="s">
        <v>280</v>
      </c>
      <c r="D50" s="76">
        <v>7789779</v>
      </c>
      <c r="E50" s="77">
        <v>998757</v>
      </c>
      <c r="F50" s="77">
        <v>75995844</v>
      </c>
      <c r="G50" s="77">
        <v>6483000</v>
      </c>
      <c r="H50" s="78">
        <v>91267380</v>
      </c>
      <c r="I50" s="76">
        <v>6784716</v>
      </c>
      <c r="J50" s="77">
        <v>956733</v>
      </c>
      <c r="K50" s="77">
        <v>106162773</v>
      </c>
      <c r="L50" s="77">
        <v>2236000</v>
      </c>
      <c r="M50" s="79">
        <v>116140222</v>
      </c>
    </row>
    <row r="51" spans="1:13" x14ac:dyDescent="0.2">
      <c r="A51" s="50" t="s">
        <v>53</v>
      </c>
      <c r="B51" s="74" t="s">
        <v>281</v>
      </c>
      <c r="C51" s="75" t="s">
        <v>282</v>
      </c>
      <c r="D51" s="76">
        <v>11199204</v>
      </c>
      <c r="E51" s="77">
        <v>1429528</v>
      </c>
      <c r="F51" s="77">
        <v>67810992</v>
      </c>
      <c r="G51" s="77">
        <v>3462000</v>
      </c>
      <c r="H51" s="78">
        <v>83901724</v>
      </c>
      <c r="I51" s="76">
        <v>9418484</v>
      </c>
      <c r="J51" s="77">
        <v>2165883</v>
      </c>
      <c r="K51" s="77">
        <v>91400087</v>
      </c>
      <c r="L51" s="77">
        <v>4375000</v>
      </c>
      <c r="M51" s="79">
        <v>107359454</v>
      </c>
    </row>
    <row r="52" spans="1:13" x14ac:dyDescent="0.2">
      <c r="A52" s="50" t="s">
        <v>53</v>
      </c>
      <c r="B52" s="74" t="s">
        <v>283</v>
      </c>
      <c r="C52" s="75" t="s">
        <v>284</v>
      </c>
      <c r="D52" s="76">
        <v>3615208</v>
      </c>
      <c r="E52" s="77">
        <v>538325</v>
      </c>
      <c r="F52" s="77">
        <v>49110658</v>
      </c>
      <c r="G52" s="77">
        <v>2695000</v>
      </c>
      <c r="H52" s="78">
        <v>55959191</v>
      </c>
      <c r="I52" s="76">
        <v>3489934</v>
      </c>
      <c r="J52" s="77">
        <v>534282</v>
      </c>
      <c r="K52" s="77">
        <v>39854284</v>
      </c>
      <c r="L52" s="77">
        <v>4000000</v>
      </c>
      <c r="M52" s="79">
        <v>47878500</v>
      </c>
    </row>
    <row r="53" spans="1:13" x14ac:dyDescent="0.2">
      <c r="A53" s="50" t="s">
        <v>68</v>
      </c>
      <c r="B53" s="74" t="s">
        <v>285</v>
      </c>
      <c r="C53" s="75" t="s">
        <v>286</v>
      </c>
      <c r="D53" s="76">
        <v>0</v>
      </c>
      <c r="E53" s="77">
        <v>7628883</v>
      </c>
      <c r="F53" s="77">
        <v>6170233</v>
      </c>
      <c r="G53" s="77">
        <v>2630000</v>
      </c>
      <c r="H53" s="78">
        <v>16429116</v>
      </c>
      <c r="I53" s="76">
        <v>0</v>
      </c>
      <c r="J53" s="77">
        <v>15291405</v>
      </c>
      <c r="K53" s="77">
        <v>-24797680</v>
      </c>
      <c r="L53" s="77">
        <v>30000000</v>
      </c>
      <c r="M53" s="79">
        <v>20493725</v>
      </c>
    </row>
    <row r="54" spans="1:13" ht="16.5" x14ac:dyDescent="0.3">
      <c r="A54" s="51" t="s">
        <v>0</v>
      </c>
      <c r="B54" s="80" t="s">
        <v>287</v>
      </c>
      <c r="C54" s="81" t="s">
        <v>0</v>
      </c>
      <c r="D54" s="82">
        <f t="shared" ref="D54:M54" si="7">SUM(D49:D53)</f>
        <v>28359793</v>
      </c>
      <c r="E54" s="83">
        <f t="shared" si="7"/>
        <v>10751583</v>
      </c>
      <c r="F54" s="83">
        <f t="shared" si="7"/>
        <v>260058912</v>
      </c>
      <c r="G54" s="83">
        <f t="shared" si="7"/>
        <v>21061000</v>
      </c>
      <c r="H54" s="84">
        <f t="shared" si="7"/>
        <v>320231288</v>
      </c>
      <c r="I54" s="82">
        <f t="shared" si="7"/>
        <v>25411583</v>
      </c>
      <c r="J54" s="83">
        <f t="shared" si="7"/>
        <v>19104393</v>
      </c>
      <c r="K54" s="83">
        <f t="shared" si="7"/>
        <v>301016868</v>
      </c>
      <c r="L54" s="83">
        <f t="shared" si="7"/>
        <v>46611000</v>
      </c>
      <c r="M54" s="85">
        <f t="shared" si="7"/>
        <v>392143844</v>
      </c>
    </row>
    <row r="55" spans="1:13" x14ac:dyDescent="0.2">
      <c r="A55" s="50" t="s">
        <v>53</v>
      </c>
      <c r="B55" s="74" t="s">
        <v>288</v>
      </c>
      <c r="C55" s="75" t="s">
        <v>289</v>
      </c>
      <c r="D55" s="76">
        <v>3053557</v>
      </c>
      <c r="E55" s="77">
        <v>156277</v>
      </c>
      <c r="F55" s="77">
        <v>50997812</v>
      </c>
      <c r="G55" s="77">
        <v>700000</v>
      </c>
      <c r="H55" s="78">
        <v>54907646</v>
      </c>
      <c r="I55" s="76">
        <v>2893824</v>
      </c>
      <c r="J55" s="77">
        <v>142090</v>
      </c>
      <c r="K55" s="77">
        <v>64132584</v>
      </c>
      <c r="L55" s="77">
        <v>5805000</v>
      </c>
      <c r="M55" s="79">
        <v>72973498</v>
      </c>
    </row>
    <row r="56" spans="1:13" x14ac:dyDescent="0.2">
      <c r="A56" s="50" t="s">
        <v>53</v>
      </c>
      <c r="B56" s="74" t="s">
        <v>290</v>
      </c>
      <c r="C56" s="75" t="s">
        <v>291</v>
      </c>
      <c r="D56" s="76">
        <v>130813782</v>
      </c>
      <c r="E56" s="77">
        <v>477226943</v>
      </c>
      <c r="F56" s="77">
        <v>261674362</v>
      </c>
      <c r="G56" s="77">
        <v>59707000</v>
      </c>
      <c r="H56" s="78">
        <v>929422087</v>
      </c>
      <c r="I56" s="76">
        <v>124864067</v>
      </c>
      <c r="J56" s="77">
        <v>544988043</v>
      </c>
      <c r="K56" s="77">
        <v>139391643</v>
      </c>
      <c r="L56" s="77">
        <v>72927000</v>
      </c>
      <c r="M56" s="79">
        <v>882170753</v>
      </c>
    </row>
    <row r="57" spans="1:13" x14ac:dyDescent="0.2">
      <c r="A57" s="50" t="s">
        <v>53</v>
      </c>
      <c r="B57" s="74" t="s">
        <v>292</v>
      </c>
      <c r="C57" s="75" t="s">
        <v>293</v>
      </c>
      <c r="D57" s="76">
        <v>7025149</v>
      </c>
      <c r="E57" s="77">
        <v>23354763</v>
      </c>
      <c r="F57" s="77">
        <v>68878333</v>
      </c>
      <c r="G57" s="77">
        <v>3862000</v>
      </c>
      <c r="H57" s="78">
        <v>103120245</v>
      </c>
      <c r="I57" s="76">
        <v>6784340</v>
      </c>
      <c r="J57" s="77">
        <v>20970885</v>
      </c>
      <c r="K57" s="77">
        <v>111298610</v>
      </c>
      <c r="L57" s="77">
        <v>5025000</v>
      </c>
      <c r="M57" s="79">
        <v>144078835</v>
      </c>
    </row>
    <row r="58" spans="1:13" x14ac:dyDescent="0.2">
      <c r="A58" s="50" t="s">
        <v>53</v>
      </c>
      <c r="B58" s="74" t="s">
        <v>294</v>
      </c>
      <c r="C58" s="75" t="s">
        <v>295</v>
      </c>
      <c r="D58" s="76">
        <v>3622325</v>
      </c>
      <c r="E58" s="77">
        <v>6095749</v>
      </c>
      <c r="F58" s="77">
        <v>18403120</v>
      </c>
      <c r="G58" s="77">
        <v>11655000</v>
      </c>
      <c r="H58" s="78">
        <v>39776194</v>
      </c>
      <c r="I58" s="76">
        <v>3733229</v>
      </c>
      <c r="J58" s="77">
        <v>5056300</v>
      </c>
      <c r="K58" s="77">
        <v>-7341500</v>
      </c>
      <c r="L58" s="77">
        <v>9037000</v>
      </c>
      <c r="M58" s="79">
        <v>10485029</v>
      </c>
    </row>
    <row r="59" spans="1:13" x14ac:dyDescent="0.2">
      <c r="A59" s="50" t="s">
        <v>53</v>
      </c>
      <c r="B59" s="74" t="s">
        <v>296</v>
      </c>
      <c r="C59" s="75" t="s">
        <v>297</v>
      </c>
      <c r="D59" s="76">
        <v>13540092</v>
      </c>
      <c r="E59" s="77">
        <v>2692609</v>
      </c>
      <c r="F59" s="77">
        <v>33002688</v>
      </c>
      <c r="G59" s="77">
        <v>3098000</v>
      </c>
      <c r="H59" s="78">
        <v>52333389</v>
      </c>
      <c r="I59" s="76">
        <v>12253944</v>
      </c>
      <c r="J59" s="77">
        <v>3331214</v>
      </c>
      <c r="K59" s="77">
        <v>23064284</v>
      </c>
      <c r="L59" s="77">
        <v>6614000</v>
      </c>
      <c r="M59" s="79">
        <v>45263442</v>
      </c>
    </row>
    <row r="60" spans="1:13" x14ac:dyDescent="0.2">
      <c r="A60" s="50" t="s">
        <v>68</v>
      </c>
      <c r="B60" s="74" t="s">
        <v>298</v>
      </c>
      <c r="C60" s="75" t="s">
        <v>299</v>
      </c>
      <c r="D60" s="76">
        <v>0</v>
      </c>
      <c r="E60" s="77">
        <v>24415323</v>
      </c>
      <c r="F60" s="77">
        <v>189628762</v>
      </c>
      <c r="G60" s="77">
        <v>25078000</v>
      </c>
      <c r="H60" s="78">
        <v>239122085</v>
      </c>
      <c r="I60" s="76">
        <v>0</v>
      </c>
      <c r="J60" s="77">
        <v>22271130</v>
      </c>
      <c r="K60" s="77">
        <v>167663966</v>
      </c>
      <c r="L60" s="77">
        <v>52374000</v>
      </c>
      <c r="M60" s="79">
        <v>242309096</v>
      </c>
    </row>
    <row r="61" spans="1:13" ht="16.5" x14ac:dyDescent="0.3">
      <c r="A61" s="51" t="s">
        <v>0</v>
      </c>
      <c r="B61" s="80" t="s">
        <v>300</v>
      </c>
      <c r="C61" s="81" t="s">
        <v>0</v>
      </c>
      <c r="D61" s="82">
        <f t="shared" ref="D61:M61" si="8">SUM(D55:D60)</f>
        <v>158054905</v>
      </c>
      <c r="E61" s="83">
        <f t="shared" si="8"/>
        <v>533941664</v>
      </c>
      <c r="F61" s="83">
        <f t="shared" si="8"/>
        <v>622585077</v>
      </c>
      <c r="G61" s="83">
        <f t="shared" si="8"/>
        <v>104100000</v>
      </c>
      <c r="H61" s="84">
        <f t="shared" si="8"/>
        <v>1418681646</v>
      </c>
      <c r="I61" s="82">
        <f t="shared" si="8"/>
        <v>150529404</v>
      </c>
      <c r="J61" s="83">
        <f t="shared" si="8"/>
        <v>596759662</v>
      </c>
      <c r="K61" s="83">
        <f t="shared" si="8"/>
        <v>498209587</v>
      </c>
      <c r="L61" s="83">
        <f t="shared" si="8"/>
        <v>151782000</v>
      </c>
      <c r="M61" s="85">
        <f t="shared" si="8"/>
        <v>1397280653</v>
      </c>
    </row>
    <row r="62" spans="1:13" x14ac:dyDescent="0.2">
      <c r="A62" s="50" t="s">
        <v>53</v>
      </c>
      <c r="B62" s="74" t="s">
        <v>301</v>
      </c>
      <c r="C62" s="75" t="s">
        <v>302</v>
      </c>
      <c r="D62" s="76">
        <v>4687984</v>
      </c>
      <c r="E62" s="77">
        <v>10619527</v>
      </c>
      <c r="F62" s="77">
        <v>61707558</v>
      </c>
      <c r="G62" s="77">
        <v>3967000</v>
      </c>
      <c r="H62" s="78">
        <v>80982069</v>
      </c>
      <c r="I62" s="76">
        <v>11548077</v>
      </c>
      <c r="J62" s="77">
        <v>8782043</v>
      </c>
      <c r="K62" s="77">
        <v>83847570</v>
      </c>
      <c r="L62" s="77">
        <v>4074000</v>
      </c>
      <c r="M62" s="79">
        <v>108251690</v>
      </c>
    </row>
    <row r="63" spans="1:13" x14ac:dyDescent="0.2">
      <c r="A63" s="50" t="s">
        <v>53</v>
      </c>
      <c r="B63" s="74" t="s">
        <v>303</v>
      </c>
      <c r="C63" s="75" t="s">
        <v>304</v>
      </c>
      <c r="D63" s="76">
        <v>146023935</v>
      </c>
      <c r="E63" s="77">
        <v>260800691</v>
      </c>
      <c r="F63" s="77">
        <v>90289929</v>
      </c>
      <c r="G63" s="77">
        <v>2859000</v>
      </c>
      <c r="H63" s="78">
        <v>499973555</v>
      </c>
      <c r="I63" s="76">
        <v>143683345</v>
      </c>
      <c r="J63" s="77">
        <v>228102756</v>
      </c>
      <c r="K63" s="77">
        <v>110082471</v>
      </c>
      <c r="L63" s="77">
        <v>4159000</v>
      </c>
      <c r="M63" s="79">
        <v>486027572</v>
      </c>
    </row>
    <row r="64" spans="1:13" x14ac:dyDescent="0.2">
      <c r="A64" s="50" t="s">
        <v>53</v>
      </c>
      <c r="B64" s="74" t="s">
        <v>305</v>
      </c>
      <c r="C64" s="75" t="s">
        <v>306</v>
      </c>
      <c r="D64" s="76">
        <v>898765</v>
      </c>
      <c r="E64" s="77">
        <v>125217</v>
      </c>
      <c r="F64" s="77">
        <v>53175229</v>
      </c>
      <c r="G64" s="77">
        <v>5785000</v>
      </c>
      <c r="H64" s="78">
        <v>59984211</v>
      </c>
      <c r="I64" s="76">
        <v>842734</v>
      </c>
      <c r="J64" s="77">
        <v>6696</v>
      </c>
      <c r="K64" s="77">
        <v>78612093</v>
      </c>
      <c r="L64" s="77">
        <v>2792000</v>
      </c>
      <c r="M64" s="79">
        <v>82253523</v>
      </c>
    </row>
    <row r="65" spans="1:13" x14ac:dyDescent="0.2">
      <c r="A65" s="50" t="s">
        <v>53</v>
      </c>
      <c r="B65" s="74" t="s">
        <v>307</v>
      </c>
      <c r="C65" s="75" t="s">
        <v>308</v>
      </c>
      <c r="D65" s="76">
        <v>270225</v>
      </c>
      <c r="E65" s="77">
        <v>50376</v>
      </c>
      <c r="F65" s="77">
        <v>25655106</v>
      </c>
      <c r="G65" s="77">
        <v>9053000</v>
      </c>
      <c r="H65" s="78">
        <v>35028707</v>
      </c>
      <c r="I65" s="76">
        <v>2747538</v>
      </c>
      <c r="J65" s="77">
        <v>67061</v>
      </c>
      <c r="K65" s="77">
        <v>33014582</v>
      </c>
      <c r="L65" s="77">
        <v>6077000</v>
      </c>
      <c r="M65" s="79">
        <v>41906181</v>
      </c>
    </row>
    <row r="66" spans="1:13" x14ac:dyDescent="0.2">
      <c r="A66" s="50" t="s">
        <v>68</v>
      </c>
      <c r="B66" s="74" t="s">
        <v>309</v>
      </c>
      <c r="C66" s="75" t="s">
        <v>310</v>
      </c>
      <c r="D66" s="76">
        <v>0</v>
      </c>
      <c r="E66" s="77">
        <v>67830670</v>
      </c>
      <c r="F66" s="77">
        <v>196642238</v>
      </c>
      <c r="G66" s="77">
        <v>22863000</v>
      </c>
      <c r="H66" s="78">
        <v>287335908</v>
      </c>
      <c r="I66" s="76">
        <v>0</v>
      </c>
      <c r="J66" s="77">
        <v>52052130</v>
      </c>
      <c r="K66" s="77">
        <v>-4992154</v>
      </c>
      <c r="L66" s="77">
        <v>32136000</v>
      </c>
      <c r="M66" s="79">
        <v>79195976</v>
      </c>
    </row>
    <row r="67" spans="1:13" ht="16.5" x14ac:dyDescent="0.3">
      <c r="A67" s="51" t="s">
        <v>0</v>
      </c>
      <c r="B67" s="80" t="s">
        <v>311</v>
      </c>
      <c r="C67" s="81" t="s">
        <v>0</v>
      </c>
      <c r="D67" s="82">
        <f t="shared" ref="D67:M67" si="9">SUM(D62:D66)</f>
        <v>151880909</v>
      </c>
      <c r="E67" s="83">
        <f t="shared" si="9"/>
        <v>339426481</v>
      </c>
      <c r="F67" s="83">
        <f t="shared" si="9"/>
        <v>427470060</v>
      </c>
      <c r="G67" s="83">
        <f t="shared" si="9"/>
        <v>44527000</v>
      </c>
      <c r="H67" s="84">
        <f t="shared" si="9"/>
        <v>963304450</v>
      </c>
      <c r="I67" s="82">
        <f t="shared" si="9"/>
        <v>158821694</v>
      </c>
      <c r="J67" s="83">
        <f t="shared" si="9"/>
        <v>289010686</v>
      </c>
      <c r="K67" s="83">
        <f t="shared" si="9"/>
        <v>300564562</v>
      </c>
      <c r="L67" s="83">
        <f t="shared" si="9"/>
        <v>49238000</v>
      </c>
      <c r="M67" s="85">
        <f t="shared" si="9"/>
        <v>797634942</v>
      </c>
    </row>
    <row r="68" spans="1:13" x14ac:dyDescent="0.2">
      <c r="A68" s="50" t="s">
        <v>53</v>
      </c>
      <c r="B68" s="74" t="s">
        <v>312</v>
      </c>
      <c r="C68" s="75" t="s">
        <v>313</v>
      </c>
      <c r="D68" s="76">
        <v>26444275</v>
      </c>
      <c r="E68" s="77">
        <v>45122244</v>
      </c>
      <c r="F68" s="77">
        <v>16004722</v>
      </c>
      <c r="G68" s="77">
        <v>12082000</v>
      </c>
      <c r="H68" s="78">
        <v>99653241</v>
      </c>
      <c r="I68" s="76">
        <v>21285397</v>
      </c>
      <c r="J68" s="77">
        <v>34145729</v>
      </c>
      <c r="K68" s="77">
        <v>34052396</v>
      </c>
      <c r="L68" s="77">
        <v>1424000</v>
      </c>
      <c r="M68" s="79">
        <v>90907522</v>
      </c>
    </row>
    <row r="69" spans="1:13" x14ac:dyDescent="0.2">
      <c r="A69" s="50" t="s">
        <v>53</v>
      </c>
      <c r="B69" s="74" t="s">
        <v>314</v>
      </c>
      <c r="C69" s="75" t="s">
        <v>315</v>
      </c>
      <c r="D69" s="76">
        <v>5821806</v>
      </c>
      <c r="E69" s="77">
        <v>756529</v>
      </c>
      <c r="F69" s="77">
        <v>36611783</v>
      </c>
      <c r="G69" s="77">
        <v>5458000</v>
      </c>
      <c r="H69" s="78">
        <v>48648118</v>
      </c>
      <c r="I69" s="76">
        <v>6821776</v>
      </c>
      <c r="J69" s="77">
        <v>730676</v>
      </c>
      <c r="K69" s="77">
        <v>-3050137</v>
      </c>
      <c r="L69" s="77">
        <v>8356000</v>
      </c>
      <c r="M69" s="79">
        <v>12858315</v>
      </c>
    </row>
    <row r="70" spans="1:13" x14ac:dyDescent="0.2">
      <c r="A70" s="50" t="s">
        <v>53</v>
      </c>
      <c r="B70" s="74" t="s">
        <v>316</v>
      </c>
      <c r="C70" s="75" t="s">
        <v>317</v>
      </c>
      <c r="D70" s="76">
        <v>1083114</v>
      </c>
      <c r="E70" s="77">
        <v>750673</v>
      </c>
      <c r="F70" s="77">
        <v>75706233</v>
      </c>
      <c r="G70" s="77">
        <v>1519000</v>
      </c>
      <c r="H70" s="78">
        <v>79059020</v>
      </c>
      <c r="I70" s="76">
        <v>1091870</v>
      </c>
      <c r="J70" s="77">
        <v>728443</v>
      </c>
      <c r="K70" s="77">
        <v>89538972</v>
      </c>
      <c r="L70" s="77">
        <v>4500000</v>
      </c>
      <c r="M70" s="79">
        <v>95859285</v>
      </c>
    </row>
    <row r="71" spans="1:13" x14ac:dyDescent="0.2">
      <c r="A71" s="50" t="s">
        <v>53</v>
      </c>
      <c r="B71" s="74" t="s">
        <v>318</v>
      </c>
      <c r="C71" s="75" t="s">
        <v>319</v>
      </c>
      <c r="D71" s="76">
        <v>8776083</v>
      </c>
      <c r="E71" s="77">
        <v>1002849</v>
      </c>
      <c r="F71" s="77">
        <v>54600762</v>
      </c>
      <c r="G71" s="77">
        <v>1045000</v>
      </c>
      <c r="H71" s="78">
        <v>65424694</v>
      </c>
      <c r="I71" s="76">
        <v>8216214</v>
      </c>
      <c r="J71" s="77">
        <v>869623</v>
      </c>
      <c r="K71" s="77">
        <v>69524372</v>
      </c>
      <c r="L71" s="77">
        <v>3201000</v>
      </c>
      <c r="M71" s="79">
        <v>81811209</v>
      </c>
    </row>
    <row r="72" spans="1:13" x14ac:dyDescent="0.2">
      <c r="A72" s="50" t="s">
        <v>68</v>
      </c>
      <c r="B72" s="74" t="s">
        <v>320</v>
      </c>
      <c r="C72" s="75" t="s">
        <v>321</v>
      </c>
      <c r="D72" s="76">
        <v>0</v>
      </c>
      <c r="E72" s="77">
        <v>13718549</v>
      </c>
      <c r="F72" s="77">
        <v>110800119</v>
      </c>
      <c r="G72" s="77">
        <v>37068000</v>
      </c>
      <c r="H72" s="78">
        <v>161586668</v>
      </c>
      <c r="I72" s="76">
        <v>0</v>
      </c>
      <c r="J72" s="77">
        <v>17386450</v>
      </c>
      <c r="K72" s="77">
        <v>136614441</v>
      </c>
      <c r="L72" s="77">
        <v>26338000</v>
      </c>
      <c r="M72" s="79">
        <v>180338891</v>
      </c>
    </row>
    <row r="73" spans="1:13" ht="16.5" x14ac:dyDescent="0.3">
      <c r="A73" s="51" t="s">
        <v>0</v>
      </c>
      <c r="B73" s="80" t="s">
        <v>322</v>
      </c>
      <c r="C73" s="81" t="s">
        <v>0</v>
      </c>
      <c r="D73" s="82">
        <f t="shared" ref="D73:M73" si="10">SUM(D68:D72)</f>
        <v>42125278</v>
      </c>
      <c r="E73" s="83">
        <f t="shared" si="10"/>
        <v>61350844</v>
      </c>
      <c r="F73" s="83">
        <f t="shared" si="10"/>
        <v>293723619</v>
      </c>
      <c r="G73" s="83">
        <f t="shared" si="10"/>
        <v>57172000</v>
      </c>
      <c r="H73" s="84">
        <f t="shared" si="10"/>
        <v>454371741</v>
      </c>
      <c r="I73" s="82">
        <f t="shared" si="10"/>
        <v>37415257</v>
      </c>
      <c r="J73" s="83">
        <f t="shared" si="10"/>
        <v>53860921</v>
      </c>
      <c r="K73" s="83">
        <f t="shared" si="10"/>
        <v>326680044</v>
      </c>
      <c r="L73" s="83">
        <f t="shared" si="10"/>
        <v>43819000</v>
      </c>
      <c r="M73" s="85">
        <f t="shared" si="10"/>
        <v>461775222</v>
      </c>
    </row>
    <row r="74" spans="1:13" ht="16.5" x14ac:dyDescent="0.3">
      <c r="A74" s="52" t="s">
        <v>0</v>
      </c>
      <c r="B74" s="86" t="s">
        <v>323</v>
      </c>
      <c r="C74" s="87" t="s">
        <v>0</v>
      </c>
      <c r="D74" s="88">
        <f t="shared" ref="D74:M74" si="11">SUM(D9,D11:D15,D17:D24,D26:D29,D31:D35,D37:D40,D42:D47,D49:D53,D55:D60,D62:D66,D68:D72)</f>
        <v>4132940544</v>
      </c>
      <c r="E74" s="89">
        <f t="shared" si="11"/>
        <v>10017206954</v>
      </c>
      <c r="F74" s="89">
        <f t="shared" si="11"/>
        <v>7054557354</v>
      </c>
      <c r="G74" s="89">
        <f t="shared" si="11"/>
        <v>941819000</v>
      </c>
      <c r="H74" s="90">
        <f t="shared" si="11"/>
        <v>22146523852</v>
      </c>
      <c r="I74" s="88">
        <f t="shared" si="11"/>
        <v>3396554880</v>
      </c>
      <c r="J74" s="89">
        <f t="shared" si="11"/>
        <v>7724417549</v>
      </c>
      <c r="K74" s="89">
        <f t="shared" si="11"/>
        <v>6509832031</v>
      </c>
      <c r="L74" s="89">
        <f t="shared" si="11"/>
        <v>1011479000</v>
      </c>
      <c r="M74" s="91">
        <f t="shared" si="11"/>
        <v>18642283460</v>
      </c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324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325</v>
      </c>
      <c r="C9" s="75" t="s">
        <v>326</v>
      </c>
      <c r="D9" s="76">
        <v>16517265</v>
      </c>
      <c r="E9" s="77">
        <v>1990712</v>
      </c>
      <c r="F9" s="77">
        <v>112180167</v>
      </c>
      <c r="G9" s="77">
        <v>11732000</v>
      </c>
      <c r="H9" s="78">
        <v>142420144</v>
      </c>
      <c r="I9" s="76">
        <v>17175335</v>
      </c>
      <c r="J9" s="77">
        <v>1865543</v>
      </c>
      <c r="K9" s="77">
        <v>178677966</v>
      </c>
      <c r="L9" s="77">
        <v>9534000</v>
      </c>
      <c r="M9" s="79">
        <v>207252844</v>
      </c>
    </row>
    <row r="10" spans="1:13" x14ac:dyDescent="0.2">
      <c r="A10" s="50" t="s">
        <v>53</v>
      </c>
      <c r="B10" s="74" t="s">
        <v>327</v>
      </c>
      <c r="C10" s="75" t="s">
        <v>328</v>
      </c>
      <c r="D10" s="76">
        <v>2941634</v>
      </c>
      <c r="E10" s="77">
        <v>5480705</v>
      </c>
      <c r="F10" s="77">
        <v>106018555</v>
      </c>
      <c r="G10" s="77">
        <v>9863000</v>
      </c>
      <c r="H10" s="78">
        <v>124303894</v>
      </c>
      <c r="I10" s="76">
        <v>1946372</v>
      </c>
      <c r="J10" s="77">
        <v>5610598</v>
      </c>
      <c r="K10" s="77">
        <v>129740470</v>
      </c>
      <c r="L10" s="77">
        <v>5260000</v>
      </c>
      <c r="M10" s="79">
        <v>142557440</v>
      </c>
    </row>
    <row r="11" spans="1:13" x14ac:dyDescent="0.2">
      <c r="A11" s="50" t="s">
        <v>53</v>
      </c>
      <c r="B11" s="74" t="s">
        <v>329</v>
      </c>
      <c r="C11" s="75" t="s">
        <v>330</v>
      </c>
      <c r="D11" s="76">
        <v>34964581</v>
      </c>
      <c r="E11" s="77">
        <v>117176152</v>
      </c>
      <c r="F11" s="77">
        <v>155174011</v>
      </c>
      <c r="G11" s="77">
        <v>13828000</v>
      </c>
      <c r="H11" s="78">
        <v>321142744</v>
      </c>
      <c r="I11" s="76">
        <v>28088472</v>
      </c>
      <c r="J11" s="77">
        <v>111712945</v>
      </c>
      <c r="K11" s="77">
        <v>515663059</v>
      </c>
      <c r="L11" s="77">
        <v>11210000</v>
      </c>
      <c r="M11" s="79">
        <v>666674476</v>
      </c>
    </row>
    <row r="12" spans="1:13" x14ac:dyDescent="0.2">
      <c r="A12" s="50" t="s">
        <v>53</v>
      </c>
      <c r="B12" s="74" t="s">
        <v>331</v>
      </c>
      <c r="C12" s="75" t="s">
        <v>332</v>
      </c>
      <c r="D12" s="76">
        <v>35680460</v>
      </c>
      <c r="E12" s="77">
        <v>35225318</v>
      </c>
      <c r="F12" s="77">
        <v>143734588</v>
      </c>
      <c r="G12" s="77">
        <v>12037000</v>
      </c>
      <c r="H12" s="78">
        <v>226677366</v>
      </c>
      <c r="I12" s="76">
        <v>26866726</v>
      </c>
      <c r="J12" s="77">
        <v>17287832</v>
      </c>
      <c r="K12" s="77">
        <v>98240629</v>
      </c>
      <c r="L12" s="77">
        <v>5495000</v>
      </c>
      <c r="M12" s="79">
        <v>147890187</v>
      </c>
    </row>
    <row r="13" spans="1:13" x14ac:dyDescent="0.2">
      <c r="A13" s="50" t="s">
        <v>53</v>
      </c>
      <c r="B13" s="74" t="s">
        <v>333</v>
      </c>
      <c r="C13" s="75" t="s">
        <v>334</v>
      </c>
      <c r="D13" s="76">
        <v>28180382</v>
      </c>
      <c r="E13" s="77">
        <v>2172203</v>
      </c>
      <c r="F13" s="77">
        <v>54246453</v>
      </c>
      <c r="G13" s="77">
        <v>528000</v>
      </c>
      <c r="H13" s="78">
        <v>85127038</v>
      </c>
      <c r="I13" s="76">
        <v>7306678</v>
      </c>
      <c r="J13" s="77">
        <v>-1114588</v>
      </c>
      <c r="K13" s="77">
        <v>86115021</v>
      </c>
      <c r="L13" s="77">
        <v>450000</v>
      </c>
      <c r="M13" s="79">
        <v>92757111</v>
      </c>
    </row>
    <row r="14" spans="1:13" x14ac:dyDescent="0.2">
      <c r="A14" s="50" t="s">
        <v>68</v>
      </c>
      <c r="B14" s="74" t="s">
        <v>335</v>
      </c>
      <c r="C14" s="75" t="s">
        <v>336</v>
      </c>
      <c r="D14" s="76">
        <v>0</v>
      </c>
      <c r="E14" s="77">
        <v>7040838</v>
      </c>
      <c r="F14" s="77">
        <v>-22854166</v>
      </c>
      <c r="G14" s="77">
        <v>26921000</v>
      </c>
      <c r="H14" s="78">
        <v>11107672</v>
      </c>
      <c r="I14" s="76">
        <v>0</v>
      </c>
      <c r="J14" s="77">
        <v>0</v>
      </c>
      <c r="K14" s="77">
        <v>444606033</v>
      </c>
      <c r="L14" s="77">
        <v>4245000</v>
      </c>
      <c r="M14" s="79">
        <v>448851033</v>
      </c>
    </row>
    <row r="15" spans="1:13" ht="16.5" x14ac:dyDescent="0.3">
      <c r="A15" s="51" t="s">
        <v>0</v>
      </c>
      <c r="B15" s="80" t="s">
        <v>337</v>
      </c>
      <c r="C15" s="81" t="s">
        <v>0</v>
      </c>
      <c r="D15" s="82">
        <f t="shared" ref="D15:M15" si="0">SUM(D9:D14)</f>
        <v>118284322</v>
      </c>
      <c r="E15" s="83">
        <f t="shared" si="0"/>
        <v>169085928</v>
      </c>
      <c r="F15" s="83">
        <f t="shared" si="0"/>
        <v>548499608</v>
      </c>
      <c r="G15" s="83">
        <f t="shared" si="0"/>
        <v>74909000</v>
      </c>
      <c r="H15" s="84">
        <f t="shared" si="0"/>
        <v>910778858</v>
      </c>
      <c r="I15" s="82">
        <f t="shared" si="0"/>
        <v>81383583</v>
      </c>
      <c r="J15" s="83">
        <f t="shared" si="0"/>
        <v>135362330</v>
      </c>
      <c r="K15" s="83">
        <f t="shared" si="0"/>
        <v>1453043178</v>
      </c>
      <c r="L15" s="83">
        <f t="shared" si="0"/>
        <v>36194000</v>
      </c>
      <c r="M15" s="85">
        <f t="shared" si="0"/>
        <v>1705983091</v>
      </c>
    </row>
    <row r="16" spans="1:13" x14ac:dyDescent="0.2">
      <c r="A16" s="50" t="s">
        <v>53</v>
      </c>
      <c r="B16" s="74" t="s">
        <v>338</v>
      </c>
      <c r="C16" s="75" t="s">
        <v>339</v>
      </c>
      <c r="D16" s="76">
        <v>5428031</v>
      </c>
      <c r="E16" s="77">
        <v>43039437</v>
      </c>
      <c r="F16" s="77">
        <v>42627164</v>
      </c>
      <c r="G16" s="77">
        <v>771000</v>
      </c>
      <c r="H16" s="78">
        <v>91865632</v>
      </c>
      <c r="I16" s="76">
        <v>5479358</v>
      </c>
      <c r="J16" s="77">
        <v>35722516</v>
      </c>
      <c r="K16" s="77">
        <v>84530452</v>
      </c>
      <c r="L16" s="77">
        <v>738000</v>
      </c>
      <c r="M16" s="79">
        <v>126470326</v>
      </c>
    </row>
    <row r="17" spans="1:13" x14ac:dyDescent="0.2">
      <c r="A17" s="50" t="s">
        <v>53</v>
      </c>
      <c r="B17" s="74" t="s">
        <v>340</v>
      </c>
      <c r="C17" s="75" t="s">
        <v>341</v>
      </c>
      <c r="D17" s="76">
        <v>22799880</v>
      </c>
      <c r="E17" s="77">
        <v>6963181</v>
      </c>
      <c r="F17" s="77">
        <v>174419330</v>
      </c>
      <c r="G17" s="77">
        <v>28731000</v>
      </c>
      <c r="H17" s="78">
        <v>232913391</v>
      </c>
      <c r="I17" s="76">
        <v>23204666</v>
      </c>
      <c r="J17" s="77">
        <v>6533221</v>
      </c>
      <c r="K17" s="77">
        <v>263782906</v>
      </c>
      <c r="L17" s="77">
        <v>7203000</v>
      </c>
      <c r="M17" s="79">
        <v>300723793</v>
      </c>
    </row>
    <row r="18" spans="1:13" x14ac:dyDescent="0.2">
      <c r="A18" s="50" t="s">
        <v>53</v>
      </c>
      <c r="B18" s="74" t="s">
        <v>342</v>
      </c>
      <c r="C18" s="75" t="s">
        <v>343</v>
      </c>
      <c r="D18" s="76">
        <v>23074724</v>
      </c>
      <c r="E18" s="77">
        <v>97665791</v>
      </c>
      <c r="F18" s="77">
        <v>116070815</v>
      </c>
      <c r="G18" s="77">
        <v>33322000</v>
      </c>
      <c r="H18" s="78">
        <v>270133330</v>
      </c>
      <c r="I18" s="76">
        <v>21823547</v>
      </c>
      <c r="J18" s="77">
        <v>105523384</v>
      </c>
      <c r="K18" s="77">
        <v>205104497</v>
      </c>
      <c r="L18" s="77">
        <v>9022000</v>
      </c>
      <c r="M18" s="79">
        <v>341473428</v>
      </c>
    </row>
    <row r="19" spans="1:13" x14ac:dyDescent="0.2">
      <c r="A19" s="50" t="s">
        <v>53</v>
      </c>
      <c r="B19" s="74" t="s">
        <v>344</v>
      </c>
      <c r="C19" s="75" t="s">
        <v>345</v>
      </c>
      <c r="D19" s="76">
        <v>19819874</v>
      </c>
      <c r="E19" s="77">
        <v>1525461</v>
      </c>
      <c r="F19" s="77">
        <v>94361658</v>
      </c>
      <c r="G19" s="77">
        <v>35302000</v>
      </c>
      <c r="H19" s="78">
        <v>151008993</v>
      </c>
      <c r="I19" s="76">
        <v>9067255</v>
      </c>
      <c r="J19" s="77">
        <v>1072733</v>
      </c>
      <c r="K19" s="77">
        <v>194324135</v>
      </c>
      <c r="L19" s="77">
        <v>8522000</v>
      </c>
      <c r="M19" s="79">
        <v>212986123</v>
      </c>
    </row>
    <row r="20" spans="1:13" x14ac:dyDescent="0.2">
      <c r="A20" s="50" t="s">
        <v>68</v>
      </c>
      <c r="B20" s="74" t="s">
        <v>346</v>
      </c>
      <c r="C20" s="75" t="s">
        <v>347</v>
      </c>
      <c r="D20" s="76">
        <v>0</v>
      </c>
      <c r="E20" s="77">
        <v>140266669</v>
      </c>
      <c r="F20" s="77">
        <v>425017514</v>
      </c>
      <c r="G20" s="77">
        <v>21010000</v>
      </c>
      <c r="H20" s="78">
        <v>586294183</v>
      </c>
      <c r="I20" s="76">
        <v>0</v>
      </c>
      <c r="J20" s="77">
        <v>83954956</v>
      </c>
      <c r="K20" s="77">
        <v>469195313</v>
      </c>
      <c r="L20" s="77">
        <v>0</v>
      </c>
      <c r="M20" s="79">
        <v>553150269</v>
      </c>
    </row>
    <row r="21" spans="1:13" ht="16.5" x14ac:dyDescent="0.3">
      <c r="A21" s="51" t="s">
        <v>0</v>
      </c>
      <c r="B21" s="80" t="s">
        <v>348</v>
      </c>
      <c r="C21" s="81" t="s">
        <v>0</v>
      </c>
      <c r="D21" s="82">
        <f t="shared" ref="D21:M21" si="1">SUM(D16:D20)</f>
        <v>71122509</v>
      </c>
      <c r="E21" s="83">
        <f t="shared" si="1"/>
        <v>289460539</v>
      </c>
      <c r="F21" s="83">
        <f t="shared" si="1"/>
        <v>852496481</v>
      </c>
      <c r="G21" s="83">
        <f t="shared" si="1"/>
        <v>119136000</v>
      </c>
      <c r="H21" s="84">
        <f t="shared" si="1"/>
        <v>1332215529</v>
      </c>
      <c r="I21" s="82">
        <f t="shared" si="1"/>
        <v>59574826</v>
      </c>
      <c r="J21" s="83">
        <f t="shared" si="1"/>
        <v>232806810</v>
      </c>
      <c r="K21" s="83">
        <f t="shared" si="1"/>
        <v>1216937303</v>
      </c>
      <c r="L21" s="83">
        <f t="shared" si="1"/>
        <v>25485000</v>
      </c>
      <c r="M21" s="85">
        <f t="shared" si="1"/>
        <v>1534803939</v>
      </c>
    </row>
    <row r="22" spans="1:13" x14ac:dyDescent="0.2">
      <c r="A22" s="50" t="s">
        <v>53</v>
      </c>
      <c r="B22" s="74" t="s">
        <v>349</v>
      </c>
      <c r="C22" s="75" t="s">
        <v>350</v>
      </c>
      <c r="D22" s="76">
        <v>1193412</v>
      </c>
      <c r="E22" s="77">
        <v>7734824</v>
      </c>
      <c r="F22" s="77">
        <v>57787780</v>
      </c>
      <c r="G22" s="77">
        <v>13469000</v>
      </c>
      <c r="H22" s="78">
        <v>80185016</v>
      </c>
      <c r="I22" s="76">
        <v>2730621</v>
      </c>
      <c r="J22" s="77">
        <v>8008505</v>
      </c>
      <c r="K22" s="77">
        <v>99372749</v>
      </c>
      <c r="L22" s="77">
        <v>3696000</v>
      </c>
      <c r="M22" s="79">
        <v>113807875</v>
      </c>
    </row>
    <row r="23" spans="1:13" x14ac:dyDescent="0.2">
      <c r="A23" s="50" t="s">
        <v>53</v>
      </c>
      <c r="B23" s="74" t="s">
        <v>351</v>
      </c>
      <c r="C23" s="75" t="s">
        <v>352</v>
      </c>
      <c r="D23" s="76">
        <v>7649460</v>
      </c>
      <c r="E23" s="77">
        <v>2363852</v>
      </c>
      <c r="F23" s="77">
        <v>52537413</v>
      </c>
      <c r="G23" s="77">
        <v>3643000</v>
      </c>
      <c r="H23" s="78">
        <v>66193725</v>
      </c>
      <c r="I23" s="76">
        <v>18059010</v>
      </c>
      <c r="J23" s="77">
        <v>3128810</v>
      </c>
      <c r="K23" s="77">
        <v>74986967</v>
      </c>
      <c r="L23" s="77">
        <v>500000</v>
      </c>
      <c r="M23" s="79">
        <v>96674787</v>
      </c>
    </row>
    <row r="24" spans="1:13" x14ac:dyDescent="0.2">
      <c r="A24" s="50" t="s">
        <v>53</v>
      </c>
      <c r="B24" s="74" t="s">
        <v>353</v>
      </c>
      <c r="C24" s="75" t="s">
        <v>354</v>
      </c>
      <c r="D24" s="76">
        <v>129566115</v>
      </c>
      <c r="E24" s="77">
        <v>484372083</v>
      </c>
      <c r="F24" s="77">
        <v>156019768</v>
      </c>
      <c r="G24" s="77">
        <v>309718000</v>
      </c>
      <c r="H24" s="78">
        <v>1079675966</v>
      </c>
      <c r="I24" s="76">
        <v>92866468</v>
      </c>
      <c r="J24" s="77">
        <v>365739272</v>
      </c>
      <c r="K24" s="77">
        <v>78921644</v>
      </c>
      <c r="L24" s="77">
        <v>408513000</v>
      </c>
      <c r="M24" s="79">
        <v>946040384</v>
      </c>
    </row>
    <row r="25" spans="1:13" x14ac:dyDescent="0.2">
      <c r="A25" s="50" t="s">
        <v>53</v>
      </c>
      <c r="B25" s="74" t="s">
        <v>355</v>
      </c>
      <c r="C25" s="75" t="s">
        <v>356</v>
      </c>
      <c r="D25" s="76">
        <v>6981439</v>
      </c>
      <c r="E25" s="77">
        <v>-14849832</v>
      </c>
      <c r="F25" s="77">
        <v>75261369</v>
      </c>
      <c r="G25" s="77">
        <v>8511000</v>
      </c>
      <c r="H25" s="78">
        <v>75903976</v>
      </c>
      <c r="I25" s="76">
        <v>7852782</v>
      </c>
      <c r="J25" s="77">
        <v>19526106</v>
      </c>
      <c r="K25" s="77">
        <v>6173048</v>
      </c>
      <c r="L25" s="77">
        <v>0</v>
      </c>
      <c r="M25" s="79">
        <v>33551936</v>
      </c>
    </row>
    <row r="26" spans="1:13" x14ac:dyDescent="0.2">
      <c r="A26" s="50" t="s">
        <v>68</v>
      </c>
      <c r="B26" s="74" t="s">
        <v>357</v>
      </c>
      <c r="C26" s="75" t="s">
        <v>358</v>
      </c>
      <c r="D26" s="76">
        <v>0</v>
      </c>
      <c r="E26" s="77">
        <v>22370340</v>
      </c>
      <c r="F26" s="77">
        <v>208539509</v>
      </c>
      <c r="G26" s="77">
        <v>36739000</v>
      </c>
      <c r="H26" s="78">
        <v>267648849</v>
      </c>
      <c r="I26" s="76">
        <v>0</v>
      </c>
      <c r="J26" s="77">
        <v>-9871812</v>
      </c>
      <c r="K26" s="77">
        <v>220927753</v>
      </c>
      <c r="L26" s="77">
        <v>1705000</v>
      </c>
      <c r="M26" s="79">
        <v>212760941</v>
      </c>
    </row>
    <row r="27" spans="1:13" ht="16.5" x14ac:dyDescent="0.3">
      <c r="A27" s="51" t="s">
        <v>0</v>
      </c>
      <c r="B27" s="80" t="s">
        <v>359</v>
      </c>
      <c r="C27" s="81" t="s">
        <v>0</v>
      </c>
      <c r="D27" s="82">
        <f t="shared" ref="D27:M27" si="2">SUM(D22:D26)</f>
        <v>145390426</v>
      </c>
      <c r="E27" s="83">
        <f t="shared" si="2"/>
        <v>501991267</v>
      </c>
      <c r="F27" s="83">
        <f t="shared" si="2"/>
        <v>550145839</v>
      </c>
      <c r="G27" s="83">
        <f t="shared" si="2"/>
        <v>372080000</v>
      </c>
      <c r="H27" s="84">
        <f t="shared" si="2"/>
        <v>1569607532</v>
      </c>
      <c r="I27" s="82">
        <f t="shared" si="2"/>
        <v>121508881</v>
      </c>
      <c r="J27" s="83">
        <f t="shared" si="2"/>
        <v>386530881</v>
      </c>
      <c r="K27" s="83">
        <f t="shared" si="2"/>
        <v>480382161</v>
      </c>
      <c r="L27" s="83">
        <f t="shared" si="2"/>
        <v>414414000</v>
      </c>
      <c r="M27" s="85">
        <f t="shared" si="2"/>
        <v>1402835923</v>
      </c>
    </row>
    <row r="28" spans="1:13" x14ac:dyDescent="0.2">
      <c r="A28" s="50" t="s">
        <v>53</v>
      </c>
      <c r="B28" s="74" t="s">
        <v>360</v>
      </c>
      <c r="C28" s="75" t="s">
        <v>361</v>
      </c>
      <c r="D28" s="76">
        <v>23819032</v>
      </c>
      <c r="E28" s="77">
        <v>45336909</v>
      </c>
      <c r="F28" s="77">
        <v>8143074</v>
      </c>
      <c r="G28" s="77">
        <v>0</v>
      </c>
      <c r="H28" s="78">
        <v>77299015</v>
      </c>
      <c r="I28" s="76">
        <v>20113257</v>
      </c>
      <c r="J28" s="77">
        <v>38586385</v>
      </c>
      <c r="K28" s="77">
        <v>4418219</v>
      </c>
      <c r="L28" s="77">
        <v>3000000</v>
      </c>
      <c r="M28" s="79">
        <v>66117861</v>
      </c>
    </row>
    <row r="29" spans="1:13" x14ac:dyDescent="0.2">
      <c r="A29" s="50" t="s">
        <v>53</v>
      </c>
      <c r="B29" s="74" t="s">
        <v>362</v>
      </c>
      <c r="C29" s="75" t="s">
        <v>363</v>
      </c>
      <c r="D29" s="76">
        <v>24925749</v>
      </c>
      <c r="E29" s="77">
        <v>50657988</v>
      </c>
      <c r="F29" s="77">
        <v>113435256</v>
      </c>
      <c r="G29" s="77">
        <v>17049000</v>
      </c>
      <c r="H29" s="78">
        <v>206067993</v>
      </c>
      <c r="I29" s="76">
        <v>28936408</v>
      </c>
      <c r="J29" s="77">
        <v>58420063</v>
      </c>
      <c r="K29" s="77">
        <v>13989661</v>
      </c>
      <c r="L29" s="77">
        <v>3000000</v>
      </c>
      <c r="M29" s="79">
        <v>104346132</v>
      </c>
    </row>
    <row r="30" spans="1:13" x14ac:dyDescent="0.2">
      <c r="A30" s="50" t="s">
        <v>53</v>
      </c>
      <c r="B30" s="74" t="s">
        <v>364</v>
      </c>
      <c r="C30" s="75" t="s">
        <v>365</v>
      </c>
      <c r="D30" s="76">
        <v>19575290</v>
      </c>
      <c r="E30" s="77">
        <v>47690902</v>
      </c>
      <c r="F30" s="77">
        <v>30376049</v>
      </c>
      <c r="G30" s="77">
        <v>11108000</v>
      </c>
      <c r="H30" s="78">
        <v>108750241</v>
      </c>
      <c r="I30" s="76">
        <v>19401325</v>
      </c>
      <c r="J30" s="77">
        <v>42978040</v>
      </c>
      <c r="K30" s="77">
        <v>18848226</v>
      </c>
      <c r="L30" s="77">
        <v>24552000</v>
      </c>
      <c r="M30" s="79">
        <v>105779591</v>
      </c>
    </row>
    <row r="31" spans="1:13" x14ac:dyDescent="0.2">
      <c r="A31" s="50" t="s">
        <v>53</v>
      </c>
      <c r="B31" s="74" t="s">
        <v>366</v>
      </c>
      <c r="C31" s="75" t="s">
        <v>367</v>
      </c>
      <c r="D31" s="76">
        <v>22034413</v>
      </c>
      <c r="E31" s="77">
        <v>97633058</v>
      </c>
      <c r="F31" s="77">
        <v>168818461</v>
      </c>
      <c r="G31" s="77">
        <v>10000000</v>
      </c>
      <c r="H31" s="78">
        <v>298485932</v>
      </c>
      <c r="I31" s="76">
        <v>20559117</v>
      </c>
      <c r="J31" s="77">
        <v>98052869</v>
      </c>
      <c r="K31" s="77">
        <v>173699933</v>
      </c>
      <c r="L31" s="77">
        <v>6000000</v>
      </c>
      <c r="M31" s="79">
        <v>298311919</v>
      </c>
    </row>
    <row r="32" spans="1:13" x14ac:dyDescent="0.2">
      <c r="A32" s="50" t="s">
        <v>53</v>
      </c>
      <c r="B32" s="74" t="s">
        <v>368</v>
      </c>
      <c r="C32" s="75" t="s">
        <v>369</v>
      </c>
      <c r="D32" s="76">
        <v>33046984</v>
      </c>
      <c r="E32" s="77">
        <v>132609477</v>
      </c>
      <c r="F32" s="77">
        <v>59273336</v>
      </c>
      <c r="G32" s="77">
        <v>1010000</v>
      </c>
      <c r="H32" s="78">
        <v>225939797</v>
      </c>
      <c r="I32" s="76">
        <v>29331590</v>
      </c>
      <c r="J32" s="77">
        <v>27000205</v>
      </c>
      <c r="K32" s="77">
        <v>39155329</v>
      </c>
      <c r="L32" s="77">
        <v>14555000</v>
      </c>
      <c r="M32" s="79">
        <v>110042124</v>
      </c>
    </row>
    <row r="33" spans="1:13" x14ac:dyDescent="0.2">
      <c r="A33" s="50" t="s">
        <v>68</v>
      </c>
      <c r="B33" s="74" t="s">
        <v>370</v>
      </c>
      <c r="C33" s="75" t="s">
        <v>371</v>
      </c>
      <c r="D33" s="76">
        <v>0</v>
      </c>
      <c r="E33" s="77">
        <v>0</v>
      </c>
      <c r="F33" s="77">
        <v>48406183</v>
      </c>
      <c r="G33" s="77">
        <v>0</v>
      </c>
      <c r="H33" s="78">
        <v>48406183</v>
      </c>
      <c r="I33" s="76">
        <v>0</v>
      </c>
      <c r="J33" s="77">
        <v>0</v>
      </c>
      <c r="K33" s="77">
        <v>49170255</v>
      </c>
      <c r="L33" s="77">
        <v>0</v>
      </c>
      <c r="M33" s="79">
        <v>49170255</v>
      </c>
    </row>
    <row r="34" spans="1:13" ht="16.5" x14ac:dyDescent="0.3">
      <c r="A34" s="51" t="s">
        <v>0</v>
      </c>
      <c r="B34" s="80" t="s">
        <v>372</v>
      </c>
      <c r="C34" s="81" t="s">
        <v>0</v>
      </c>
      <c r="D34" s="82">
        <f t="shared" ref="D34:M34" si="3">SUM(D28:D33)</f>
        <v>123401468</v>
      </c>
      <c r="E34" s="83">
        <f t="shared" si="3"/>
        <v>373928334</v>
      </c>
      <c r="F34" s="83">
        <f t="shared" si="3"/>
        <v>428452359</v>
      </c>
      <c r="G34" s="83">
        <f t="shared" si="3"/>
        <v>39167000</v>
      </c>
      <c r="H34" s="84">
        <f t="shared" si="3"/>
        <v>964949161</v>
      </c>
      <c r="I34" s="82">
        <f t="shared" si="3"/>
        <v>118341697</v>
      </c>
      <c r="J34" s="83">
        <f t="shared" si="3"/>
        <v>265037562</v>
      </c>
      <c r="K34" s="83">
        <f t="shared" si="3"/>
        <v>299281623</v>
      </c>
      <c r="L34" s="83">
        <f t="shared" si="3"/>
        <v>51107000</v>
      </c>
      <c r="M34" s="85">
        <f t="shared" si="3"/>
        <v>733767882</v>
      </c>
    </row>
    <row r="35" spans="1:13" x14ac:dyDescent="0.2">
      <c r="A35" s="50" t="s">
        <v>53</v>
      </c>
      <c r="B35" s="74" t="s">
        <v>373</v>
      </c>
      <c r="C35" s="75" t="s">
        <v>374</v>
      </c>
      <c r="D35" s="76">
        <v>10403271</v>
      </c>
      <c r="E35" s="77">
        <v>21147246</v>
      </c>
      <c r="F35" s="77">
        <v>51430903</v>
      </c>
      <c r="G35" s="77">
        <v>2015000</v>
      </c>
      <c r="H35" s="78">
        <v>84996420</v>
      </c>
      <c r="I35" s="76">
        <v>10031364</v>
      </c>
      <c r="J35" s="77">
        <v>19322458</v>
      </c>
      <c r="K35" s="77">
        <v>77865946</v>
      </c>
      <c r="L35" s="77">
        <v>600000</v>
      </c>
      <c r="M35" s="79">
        <v>107819768</v>
      </c>
    </row>
    <row r="36" spans="1:13" x14ac:dyDescent="0.2">
      <c r="A36" s="50" t="s">
        <v>53</v>
      </c>
      <c r="B36" s="74" t="s">
        <v>375</v>
      </c>
      <c r="C36" s="75" t="s">
        <v>376</v>
      </c>
      <c r="D36" s="76">
        <v>9838828</v>
      </c>
      <c r="E36" s="77">
        <v>26135173</v>
      </c>
      <c r="F36" s="77">
        <v>96009994</v>
      </c>
      <c r="G36" s="77">
        <v>12337000</v>
      </c>
      <c r="H36" s="78">
        <v>144320995</v>
      </c>
      <c r="I36" s="76">
        <v>9813930</v>
      </c>
      <c r="J36" s="77">
        <v>25497818</v>
      </c>
      <c r="K36" s="77">
        <v>138105417</v>
      </c>
      <c r="L36" s="77">
        <v>8756000</v>
      </c>
      <c r="M36" s="79">
        <v>182173165</v>
      </c>
    </row>
    <row r="37" spans="1:13" x14ac:dyDescent="0.2">
      <c r="A37" s="50" t="s">
        <v>53</v>
      </c>
      <c r="B37" s="74" t="s">
        <v>377</v>
      </c>
      <c r="C37" s="75" t="s">
        <v>378</v>
      </c>
      <c r="D37" s="76">
        <v>3696483</v>
      </c>
      <c r="E37" s="77">
        <v>12521</v>
      </c>
      <c r="F37" s="77">
        <v>97746288</v>
      </c>
      <c r="G37" s="77">
        <v>10821000</v>
      </c>
      <c r="H37" s="78">
        <v>112276292</v>
      </c>
      <c r="I37" s="76">
        <v>51500988</v>
      </c>
      <c r="J37" s="77">
        <v>147912</v>
      </c>
      <c r="K37" s="77">
        <v>581709128</v>
      </c>
      <c r="L37" s="77">
        <v>526000</v>
      </c>
      <c r="M37" s="79">
        <v>633884028</v>
      </c>
    </row>
    <row r="38" spans="1:13" x14ac:dyDescent="0.2">
      <c r="A38" s="50" t="s">
        <v>53</v>
      </c>
      <c r="B38" s="74" t="s">
        <v>379</v>
      </c>
      <c r="C38" s="75" t="s">
        <v>380</v>
      </c>
      <c r="D38" s="76">
        <v>23789429</v>
      </c>
      <c r="E38" s="77">
        <v>7705662</v>
      </c>
      <c r="F38" s="77">
        <v>-1320495</v>
      </c>
      <c r="G38" s="77">
        <v>10759000</v>
      </c>
      <c r="H38" s="78">
        <v>40933596</v>
      </c>
      <c r="I38" s="76">
        <v>24541546</v>
      </c>
      <c r="J38" s="77">
        <v>5783163</v>
      </c>
      <c r="K38" s="77">
        <v>116577196</v>
      </c>
      <c r="L38" s="77">
        <v>0</v>
      </c>
      <c r="M38" s="79">
        <v>146901905</v>
      </c>
    </row>
    <row r="39" spans="1:13" x14ac:dyDescent="0.2">
      <c r="A39" s="50" t="s">
        <v>68</v>
      </c>
      <c r="B39" s="74" t="s">
        <v>381</v>
      </c>
      <c r="C39" s="75" t="s">
        <v>382</v>
      </c>
      <c r="D39" s="76">
        <v>0</v>
      </c>
      <c r="E39" s="77">
        <v>24237108</v>
      </c>
      <c r="F39" s="77">
        <v>282392142</v>
      </c>
      <c r="G39" s="77">
        <v>3681000</v>
      </c>
      <c r="H39" s="78">
        <v>310310250</v>
      </c>
      <c r="I39" s="76">
        <v>0</v>
      </c>
      <c r="J39" s="77">
        <v>21511390</v>
      </c>
      <c r="K39" s="77">
        <v>415188965</v>
      </c>
      <c r="L39" s="77">
        <v>2832000</v>
      </c>
      <c r="M39" s="79">
        <v>439532355</v>
      </c>
    </row>
    <row r="40" spans="1:13" ht="16.5" x14ac:dyDescent="0.3">
      <c r="A40" s="51" t="s">
        <v>0</v>
      </c>
      <c r="B40" s="80" t="s">
        <v>383</v>
      </c>
      <c r="C40" s="81" t="s">
        <v>0</v>
      </c>
      <c r="D40" s="82">
        <f t="shared" ref="D40:M40" si="4">SUM(D35:D39)</f>
        <v>47728011</v>
      </c>
      <c r="E40" s="83">
        <f t="shared" si="4"/>
        <v>79237710</v>
      </c>
      <c r="F40" s="83">
        <f t="shared" si="4"/>
        <v>526258832</v>
      </c>
      <c r="G40" s="83">
        <f t="shared" si="4"/>
        <v>39613000</v>
      </c>
      <c r="H40" s="84">
        <f t="shared" si="4"/>
        <v>692837553</v>
      </c>
      <c r="I40" s="82">
        <f t="shared" si="4"/>
        <v>95887828</v>
      </c>
      <c r="J40" s="83">
        <f t="shared" si="4"/>
        <v>72262741</v>
      </c>
      <c r="K40" s="83">
        <f t="shared" si="4"/>
        <v>1329446652</v>
      </c>
      <c r="L40" s="83">
        <f t="shared" si="4"/>
        <v>12714000</v>
      </c>
      <c r="M40" s="85">
        <f t="shared" si="4"/>
        <v>1510311221</v>
      </c>
    </row>
    <row r="41" spans="1:13" ht="16.5" x14ac:dyDescent="0.3">
      <c r="A41" s="52" t="s">
        <v>0</v>
      </c>
      <c r="B41" s="86" t="s">
        <v>384</v>
      </c>
      <c r="C41" s="87" t="s">
        <v>0</v>
      </c>
      <c r="D41" s="88">
        <f t="shared" ref="D41:M41" si="5">SUM(D9:D14,D16:D20,D22:D26,D28:D33,D35:D39)</f>
        <v>505926736</v>
      </c>
      <c r="E41" s="89">
        <f t="shared" si="5"/>
        <v>1413703778</v>
      </c>
      <c r="F41" s="89">
        <f t="shared" si="5"/>
        <v>2905853119</v>
      </c>
      <c r="G41" s="89">
        <f t="shared" si="5"/>
        <v>644905000</v>
      </c>
      <c r="H41" s="90">
        <f t="shared" si="5"/>
        <v>5470388633</v>
      </c>
      <c r="I41" s="88">
        <f t="shared" si="5"/>
        <v>476696815</v>
      </c>
      <c r="J41" s="89">
        <f t="shared" si="5"/>
        <v>1092000324</v>
      </c>
      <c r="K41" s="89">
        <f t="shared" si="5"/>
        <v>4779090917</v>
      </c>
      <c r="L41" s="89">
        <f t="shared" si="5"/>
        <v>539914000</v>
      </c>
      <c r="M41" s="91">
        <f t="shared" si="5"/>
        <v>6887702056</v>
      </c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385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386</v>
      </c>
      <c r="C9" s="75" t="s">
        <v>387</v>
      </c>
      <c r="D9" s="76">
        <v>-328009180</v>
      </c>
      <c r="E9" s="77">
        <v>10300489</v>
      </c>
      <c r="F9" s="77">
        <v>-71400368</v>
      </c>
      <c r="G9" s="77">
        <v>73468000</v>
      </c>
      <c r="H9" s="78">
        <v>-315641059</v>
      </c>
      <c r="I9" s="76">
        <v>8244640</v>
      </c>
      <c r="J9" s="77">
        <v>7405727</v>
      </c>
      <c r="K9" s="77">
        <v>65355710</v>
      </c>
      <c r="L9" s="77">
        <v>101361000</v>
      </c>
      <c r="M9" s="79">
        <v>182367077</v>
      </c>
    </row>
    <row r="10" spans="1:13" x14ac:dyDescent="0.2">
      <c r="A10" s="50" t="s">
        <v>53</v>
      </c>
      <c r="B10" s="74" t="s">
        <v>388</v>
      </c>
      <c r="C10" s="75" t="s">
        <v>389</v>
      </c>
      <c r="D10" s="76">
        <v>44864431</v>
      </c>
      <c r="E10" s="77">
        <v>99789663</v>
      </c>
      <c r="F10" s="77">
        <v>116081404</v>
      </c>
      <c r="G10" s="77">
        <v>46080000</v>
      </c>
      <c r="H10" s="78">
        <v>306815498</v>
      </c>
      <c r="I10" s="76">
        <v>31939687</v>
      </c>
      <c r="J10" s="77">
        <v>10399876</v>
      </c>
      <c r="K10" s="77">
        <v>-19742855</v>
      </c>
      <c r="L10" s="77">
        <v>36193000</v>
      </c>
      <c r="M10" s="79">
        <v>58789708</v>
      </c>
    </row>
    <row r="11" spans="1:13" x14ac:dyDescent="0.2">
      <c r="A11" s="50" t="s">
        <v>53</v>
      </c>
      <c r="B11" s="74" t="s">
        <v>390</v>
      </c>
      <c r="C11" s="75" t="s">
        <v>391</v>
      </c>
      <c r="D11" s="76">
        <v>18464251</v>
      </c>
      <c r="E11" s="77">
        <v>53703179</v>
      </c>
      <c r="F11" s="77">
        <v>78605614</v>
      </c>
      <c r="G11" s="77">
        <v>20994000</v>
      </c>
      <c r="H11" s="78">
        <v>171767044</v>
      </c>
      <c r="I11" s="76">
        <v>18791491</v>
      </c>
      <c r="J11" s="77">
        <v>49240197</v>
      </c>
      <c r="K11" s="77">
        <v>126907972</v>
      </c>
      <c r="L11" s="77">
        <v>17899000</v>
      </c>
      <c r="M11" s="79">
        <v>212838660</v>
      </c>
    </row>
    <row r="12" spans="1:13" x14ac:dyDescent="0.2">
      <c r="A12" s="50" t="s">
        <v>53</v>
      </c>
      <c r="B12" s="74" t="s">
        <v>392</v>
      </c>
      <c r="C12" s="75" t="s">
        <v>393</v>
      </c>
      <c r="D12" s="76">
        <v>13595632</v>
      </c>
      <c r="E12" s="77">
        <v>32773143</v>
      </c>
      <c r="F12" s="77">
        <v>1666194</v>
      </c>
      <c r="G12" s="77">
        <v>35476000</v>
      </c>
      <c r="H12" s="78">
        <v>83510969</v>
      </c>
      <c r="I12" s="76">
        <v>14868618</v>
      </c>
      <c r="J12" s="77">
        <v>37415326</v>
      </c>
      <c r="K12" s="77">
        <v>65083177</v>
      </c>
      <c r="L12" s="77">
        <v>488000</v>
      </c>
      <c r="M12" s="79">
        <v>117855121</v>
      </c>
    </row>
    <row r="13" spans="1:13" x14ac:dyDescent="0.2">
      <c r="A13" s="50" t="s">
        <v>53</v>
      </c>
      <c r="B13" s="74" t="s">
        <v>394</v>
      </c>
      <c r="C13" s="75" t="s">
        <v>395</v>
      </c>
      <c r="D13" s="76">
        <v>43185191</v>
      </c>
      <c r="E13" s="77">
        <v>115265093</v>
      </c>
      <c r="F13" s="77">
        <v>56801632</v>
      </c>
      <c r="G13" s="77">
        <v>1111000</v>
      </c>
      <c r="H13" s="78">
        <v>216362916</v>
      </c>
      <c r="I13" s="76">
        <v>44745824</v>
      </c>
      <c r="J13" s="77">
        <v>121072550</v>
      </c>
      <c r="K13" s="77">
        <v>67122663</v>
      </c>
      <c r="L13" s="77">
        <v>572000</v>
      </c>
      <c r="M13" s="79">
        <v>233513037</v>
      </c>
    </row>
    <row r="14" spans="1:13" x14ac:dyDescent="0.2">
      <c r="A14" s="50" t="s">
        <v>53</v>
      </c>
      <c r="B14" s="74" t="s">
        <v>396</v>
      </c>
      <c r="C14" s="75" t="s">
        <v>397</v>
      </c>
      <c r="D14" s="76">
        <v>8221497</v>
      </c>
      <c r="E14" s="77">
        <v>31725528</v>
      </c>
      <c r="F14" s="77">
        <v>15957987</v>
      </c>
      <c r="G14" s="77">
        <v>17668000</v>
      </c>
      <c r="H14" s="78">
        <v>73573012</v>
      </c>
      <c r="I14" s="76">
        <v>7888335</v>
      </c>
      <c r="J14" s="77">
        <v>32267381</v>
      </c>
      <c r="K14" s="77">
        <v>-12123500</v>
      </c>
      <c r="L14" s="77">
        <v>37797000</v>
      </c>
      <c r="M14" s="79">
        <v>65829216</v>
      </c>
    </row>
    <row r="15" spans="1:13" x14ac:dyDescent="0.2">
      <c r="A15" s="50" t="s">
        <v>53</v>
      </c>
      <c r="B15" s="74" t="s">
        <v>398</v>
      </c>
      <c r="C15" s="75" t="s">
        <v>399</v>
      </c>
      <c r="D15" s="76">
        <v>94218728</v>
      </c>
      <c r="E15" s="77">
        <v>319833558</v>
      </c>
      <c r="F15" s="77">
        <v>139966272</v>
      </c>
      <c r="G15" s="77">
        <v>1954000</v>
      </c>
      <c r="H15" s="78">
        <v>555972558</v>
      </c>
      <c r="I15" s="76">
        <v>77583263</v>
      </c>
      <c r="J15" s="77">
        <v>269441251</v>
      </c>
      <c r="K15" s="77">
        <v>247922256</v>
      </c>
      <c r="L15" s="77">
        <v>65450000</v>
      </c>
      <c r="M15" s="79">
        <v>660396770</v>
      </c>
    </row>
    <row r="16" spans="1:13" x14ac:dyDescent="0.2">
      <c r="A16" s="50" t="s">
        <v>68</v>
      </c>
      <c r="B16" s="74" t="s">
        <v>400</v>
      </c>
      <c r="C16" s="75" t="s">
        <v>401</v>
      </c>
      <c r="D16" s="76">
        <v>0</v>
      </c>
      <c r="E16" s="77">
        <v>13301</v>
      </c>
      <c r="F16" s="77">
        <v>112094414</v>
      </c>
      <c r="G16" s="77">
        <v>1238000</v>
      </c>
      <c r="H16" s="78">
        <v>113345715</v>
      </c>
      <c r="I16" s="76">
        <v>0</v>
      </c>
      <c r="J16" s="77">
        <v>13450</v>
      </c>
      <c r="K16" s="77">
        <v>395511863</v>
      </c>
      <c r="L16" s="77">
        <v>1499000</v>
      </c>
      <c r="M16" s="79">
        <v>397024313</v>
      </c>
    </row>
    <row r="17" spans="1:13" ht="16.5" x14ac:dyDescent="0.3">
      <c r="A17" s="51" t="s">
        <v>0</v>
      </c>
      <c r="B17" s="80" t="s">
        <v>402</v>
      </c>
      <c r="C17" s="81" t="s">
        <v>0</v>
      </c>
      <c r="D17" s="82">
        <f t="shared" ref="D17:M17" si="0">SUM(D9:D16)</f>
        <v>-105459450</v>
      </c>
      <c r="E17" s="83">
        <f t="shared" si="0"/>
        <v>663403954</v>
      </c>
      <c r="F17" s="83">
        <f t="shared" si="0"/>
        <v>449773149</v>
      </c>
      <c r="G17" s="83">
        <f t="shared" si="0"/>
        <v>197989000</v>
      </c>
      <c r="H17" s="84">
        <f t="shared" si="0"/>
        <v>1205706653</v>
      </c>
      <c r="I17" s="82">
        <f t="shared" si="0"/>
        <v>204061858</v>
      </c>
      <c r="J17" s="83">
        <f t="shared" si="0"/>
        <v>527255758</v>
      </c>
      <c r="K17" s="83">
        <f t="shared" si="0"/>
        <v>936037286</v>
      </c>
      <c r="L17" s="83">
        <f t="shared" si="0"/>
        <v>261259000</v>
      </c>
      <c r="M17" s="85">
        <f t="shared" si="0"/>
        <v>1928613902</v>
      </c>
    </row>
    <row r="18" spans="1:13" x14ac:dyDescent="0.2">
      <c r="A18" s="50" t="s">
        <v>53</v>
      </c>
      <c r="B18" s="74" t="s">
        <v>403</v>
      </c>
      <c r="C18" s="75" t="s">
        <v>404</v>
      </c>
      <c r="D18" s="76">
        <v>20950219</v>
      </c>
      <c r="E18" s="77">
        <v>60053724</v>
      </c>
      <c r="F18" s="77">
        <v>48204641</v>
      </c>
      <c r="G18" s="77">
        <v>1435000</v>
      </c>
      <c r="H18" s="78">
        <v>130643584</v>
      </c>
      <c r="I18" s="76">
        <v>35464498</v>
      </c>
      <c r="J18" s="77">
        <v>61707163</v>
      </c>
      <c r="K18" s="77">
        <v>96907445</v>
      </c>
      <c r="L18" s="77">
        <v>9689000</v>
      </c>
      <c r="M18" s="79">
        <v>203768106</v>
      </c>
    </row>
    <row r="19" spans="1:13" x14ac:dyDescent="0.2">
      <c r="A19" s="50" t="s">
        <v>53</v>
      </c>
      <c r="B19" s="74" t="s">
        <v>405</v>
      </c>
      <c r="C19" s="75" t="s">
        <v>406</v>
      </c>
      <c r="D19" s="76">
        <v>179628467</v>
      </c>
      <c r="E19" s="77">
        <v>448273590</v>
      </c>
      <c r="F19" s="77">
        <v>221279540</v>
      </c>
      <c r="G19" s="77">
        <v>2706000</v>
      </c>
      <c r="H19" s="78">
        <v>851887597</v>
      </c>
      <c r="I19" s="76">
        <v>159114850</v>
      </c>
      <c r="J19" s="77">
        <v>402923152</v>
      </c>
      <c r="K19" s="77">
        <v>269906652</v>
      </c>
      <c r="L19" s="77">
        <v>22181000</v>
      </c>
      <c r="M19" s="79">
        <v>854125654</v>
      </c>
    </row>
    <row r="20" spans="1:13" x14ac:dyDescent="0.2">
      <c r="A20" s="50" t="s">
        <v>53</v>
      </c>
      <c r="B20" s="74" t="s">
        <v>407</v>
      </c>
      <c r="C20" s="75" t="s">
        <v>408</v>
      </c>
      <c r="D20" s="76">
        <v>111000104</v>
      </c>
      <c r="E20" s="77">
        <v>263237762</v>
      </c>
      <c r="F20" s="77">
        <v>32085522</v>
      </c>
      <c r="G20" s="77">
        <v>72815000</v>
      </c>
      <c r="H20" s="78">
        <v>479138388</v>
      </c>
      <c r="I20" s="76">
        <v>105046539</v>
      </c>
      <c r="J20" s="77">
        <v>214563926</v>
      </c>
      <c r="K20" s="77">
        <v>74231009</v>
      </c>
      <c r="L20" s="77">
        <v>77884000</v>
      </c>
      <c r="M20" s="79">
        <v>471725474</v>
      </c>
    </row>
    <row r="21" spans="1:13" x14ac:dyDescent="0.2">
      <c r="A21" s="50" t="s">
        <v>53</v>
      </c>
      <c r="B21" s="74" t="s">
        <v>409</v>
      </c>
      <c r="C21" s="75" t="s">
        <v>410</v>
      </c>
      <c r="D21" s="76">
        <v>12250850</v>
      </c>
      <c r="E21" s="77">
        <v>29412804</v>
      </c>
      <c r="F21" s="77">
        <v>9287862</v>
      </c>
      <c r="G21" s="77">
        <v>7588000</v>
      </c>
      <c r="H21" s="78">
        <v>58539516</v>
      </c>
      <c r="I21" s="76">
        <v>2294764</v>
      </c>
      <c r="J21" s="77">
        <v>36528184</v>
      </c>
      <c r="K21" s="77">
        <v>25965268</v>
      </c>
      <c r="L21" s="77">
        <v>518000</v>
      </c>
      <c r="M21" s="79">
        <v>65306216</v>
      </c>
    </row>
    <row r="22" spans="1:13" x14ac:dyDescent="0.2">
      <c r="A22" s="50" t="s">
        <v>53</v>
      </c>
      <c r="B22" s="74" t="s">
        <v>411</v>
      </c>
      <c r="C22" s="75" t="s">
        <v>412</v>
      </c>
      <c r="D22" s="76">
        <v>13657209</v>
      </c>
      <c r="E22" s="77">
        <v>60980927</v>
      </c>
      <c r="F22" s="77">
        <v>185984400</v>
      </c>
      <c r="G22" s="77">
        <v>18457000</v>
      </c>
      <c r="H22" s="78">
        <v>279079536</v>
      </c>
      <c r="I22" s="76">
        <v>10913027</v>
      </c>
      <c r="J22" s="77">
        <v>48963809</v>
      </c>
      <c r="K22" s="77">
        <v>218897335</v>
      </c>
      <c r="L22" s="77">
        <v>25392000</v>
      </c>
      <c r="M22" s="79">
        <v>304166171</v>
      </c>
    </row>
    <row r="23" spans="1:13" x14ac:dyDescent="0.2">
      <c r="A23" s="50" t="s">
        <v>53</v>
      </c>
      <c r="B23" s="74" t="s">
        <v>413</v>
      </c>
      <c r="C23" s="75" t="s">
        <v>414</v>
      </c>
      <c r="D23" s="76">
        <v>11596901</v>
      </c>
      <c r="E23" s="77">
        <v>17815287</v>
      </c>
      <c r="F23" s="77">
        <v>156097110</v>
      </c>
      <c r="G23" s="77">
        <v>652000</v>
      </c>
      <c r="H23" s="78">
        <v>186161298</v>
      </c>
      <c r="I23" s="76">
        <v>10103722</v>
      </c>
      <c r="J23" s="77">
        <v>14568576</v>
      </c>
      <c r="K23" s="77">
        <v>13631394</v>
      </c>
      <c r="L23" s="77">
        <v>0</v>
      </c>
      <c r="M23" s="79">
        <v>38303692</v>
      </c>
    </row>
    <row r="24" spans="1:13" x14ac:dyDescent="0.2">
      <c r="A24" s="50" t="s">
        <v>68</v>
      </c>
      <c r="B24" s="74" t="s">
        <v>415</v>
      </c>
      <c r="C24" s="75" t="s">
        <v>416</v>
      </c>
      <c r="D24" s="76">
        <v>0</v>
      </c>
      <c r="E24" s="77">
        <v>0</v>
      </c>
      <c r="F24" s="77">
        <v>131448307</v>
      </c>
      <c r="G24" s="77">
        <v>1147000</v>
      </c>
      <c r="H24" s="78">
        <v>132595307</v>
      </c>
      <c r="I24" s="76">
        <v>0</v>
      </c>
      <c r="J24" s="77">
        <v>0</v>
      </c>
      <c r="K24" s="77">
        <v>117234595</v>
      </c>
      <c r="L24" s="77">
        <v>890000</v>
      </c>
      <c r="M24" s="79">
        <v>118124595</v>
      </c>
    </row>
    <row r="25" spans="1:13" ht="16.5" x14ac:dyDescent="0.3">
      <c r="A25" s="51" t="s">
        <v>0</v>
      </c>
      <c r="B25" s="80" t="s">
        <v>417</v>
      </c>
      <c r="C25" s="81" t="s">
        <v>0</v>
      </c>
      <c r="D25" s="82">
        <f t="shared" ref="D25:M25" si="1">SUM(D18:D24)</f>
        <v>349083750</v>
      </c>
      <c r="E25" s="83">
        <f t="shared" si="1"/>
        <v>879774094</v>
      </c>
      <c r="F25" s="83">
        <f t="shared" si="1"/>
        <v>784387382</v>
      </c>
      <c r="G25" s="83">
        <f t="shared" si="1"/>
        <v>104800000</v>
      </c>
      <c r="H25" s="84">
        <f t="shared" si="1"/>
        <v>2118045226</v>
      </c>
      <c r="I25" s="82">
        <f t="shared" si="1"/>
        <v>322937400</v>
      </c>
      <c r="J25" s="83">
        <f t="shared" si="1"/>
        <v>779254810</v>
      </c>
      <c r="K25" s="83">
        <f t="shared" si="1"/>
        <v>816773698</v>
      </c>
      <c r="L25" s="83">
        <f t="shared" si="1"/>
        <v>136554000</v>
      </c>
      <c r="M25" s="85">
        <f t="shared" si="1"/>
        <v>2055519908</v>
      </c>
    </row>
    <row r="26" spans="1:13" x14ac:dyDescent="0.2">
      <c r="A26" s="50" t="s">
        <v>53</v>
      </c>
      <c r="B26" s="74" t="s">
        <v>418</v>
      </c>
      <c r="C26" s="75" t="s">
        <v>419</v>
      </c>
      <c r="D26" s="76">
        <v>25499488</v>
      </c>
      <c r="E26" s="77">
        <v>74441786</v>
      </c>
      <c r="F26" s="77">
        <v>50738974</v>
      </c>
      <c r="G26" s="77">
        <v>10826000</v>
      </c>
      <c r="H26" s="78">
        <v>161506248</v>
      </c>
      <c r="I26" s="76">
        <v>23169931</v>
      </c>
      <c r="J26" s="77">
        <v>59292500</v>
      </c>
      <c r="K26" s="77">
        <v>71893876</v>
      </c>
      <c r="L26" s="77">
        <v>2768000</v>
      </c>
      <c r="M26" s="79">
        <v>157124307</v>
      </c>
    </row>
    <row r="27" spans="1:13" x14ac:dyDescent="0.2">
      <c r="A27" s="50" t="s">
        <v>53</v>
      </c>
      <c r="B27" s="74" t="s">
        <v>420</v>
      </c>
      <c r="C27" s="75" t="s">
        <v>421</v>
      </c>
      <c r="D27" s="76">
        <v>28610522</v>
      </c>
      <c r="E27" s="77">
        <v>42214063</v>
      </c>
      <c r="F27" s="77">
        <v>173268109</v>
      </c>
      <c r="G27" s="77">
        <v>59000000</v>
      </c>
      <c r="H27" s="78">
        <v>303092694</v>
      </c>
      <c r="I27" s="76">
        <v>27871935</v>
      </c>
      <c r="J27" s="77">
        <v>42158161</v>
      </c>
      <c r="K27" s="77">
        <v>-10424888</v>
      </c>
      <c r="L27" s="77">
        <v>20462000</v>
      </c>
      <c r="M27" s="79">
        <v>80067208</v>
      </c>
    </row>
    <row r="28" spans="1:13" x14ac:dyDescent="0.2">
      <c r="A28" s="50" t="s">
        <v>53</v>
      </c>
      <c r="B28" s="74" t="s">
        <v>422</v>
      </c>
      <c r="C28" s="75" t="s">
        <v>423</v>
      </c>
      <c r="D28" s="76">
        <v>40450194</v>
      </c>
      <c r="E28" s="77">
        <v>6881715</v>
      </c>
      <c r="F28" s="77">
        <v>273287173</v>
      </c>
      <c r="G28" s="77">
        <v>23420000</v>
      </c>
      <c r="H28" s="78">
        <v>344039082</v>
      </c>
      <c r="I28" s="76">
        <v>60676149</v>
      </c>
      <c r="J28" s="77">
        <v>8812101</v>
      </c>
      <c r="K28" s="77">
        <v>422250353</v>
      </c>
      <c r="L28" s="77">
        <v>4238000</v>
      </c>
      <c r="M28" s="79">
        <v>495976603</v>
      </c>
    </row>
    <row r="29" spans="1:13" x14ac:dyDescent="0.2">
      <c r="A29" s="50" t="s">
        <v>53</v>
      </c>
      <c r="B29" s="74" t="s">
        <v>424</v>
      </c>
      <c r="C29" s="75" t="s">
        <v>425</v>
      </c>
      <c r="D29" s="76">
        <v>190536660</v>
      </c>
      <c r="E29" s="77">
        <v>372064306</v>
      </c>
      <c r="F29" s="77">
        <v>274818623</v>
      </c>
      <c r="G29" s="77">
        <v>38166000</v>
      </c>
      <c r="H29" s="78">
        <v>875585589</v>
      </c>
      <c r="I29" s="76">
        <v>178915509</v>
      </c>
      <c r="J29" s="77">
        <v>345691569</v>
      </c>
      <c r="K29" s="77">
        <v>411129615</v>
      </c>
      <c r="L29" s="77">
        <v>13910000</v>
      </c>
      <c r="M29" s="79">
        <v>949646693</v>
      </c>
    </row>
    <row r="30" spans="1:13" x14ac:dyDescent="0.2">
      <c r="A30" s="50" t="s">
        <v>68</v>
      </c>
      <c r="B30" s="74" t="s">
        <v>426</v>
      </c>
      <c r="C30" s="75" t="s">
        <v>427</v>
      </c>
      <c r="D30" s="76">
        <v>0</v>
      </c>
      <c r="E30" s="77">
        <v>0</v>
      </c>
      <c r="F30" s="77">
        <v>91192196</v>
      </c>
      <c r="G30" s="77">
        <v>1455000</v>
      </c>
      <c r="H30" s="78">
        <v>92647196</v>
      </c>
      <c r="I30" s="76">
        <v>0</v>
      </c>
      <c r="J30" s="77">
        <v>0</v>
      </c>
      <c r="K30" s="77">
        <v>99213314</v>
      </c>
      <c r="L30" s="77">
        <v>1662000</v>
      </c>
      <c r="M30" s="79">
        <v>100875314</v>
      </c>
    </row>
    <row r="31" spans="1:13" ht="16.5" x14ac:dyDescent="0.3">
      <c r="A31" s="51" t="s">
        <v>0</v>
      </c>
      <c r="B31" s="80" t="s">
        <v>428</v>
      </c>
      <c r="C31" s="81" t="s">
        <v>0</v>
      </c>
      <c r="D31" s="82">
        <f t="shared" ref="D31:M31" si="2">SUM(D26:D30)</f>
        <v>285096864</v>
      </c>
      <c r="E31" s="83">
        <f t="shared" si="2"/>
        <v>495601870</v>
      </c>
      <c r="F31" s="83">
        <f t="shared" si="2"/>
        <v>863305075</v>
      </c>
      <c r="G31" s="83">
        <f t="shared" si="2"/>
        <v>132867000</v>
      </c>
      <c r="H31" s="84">
        <f t="shared" si="2"/>
        <v>1776870809</v>
      </c>
      <c r="I31" s="82">
        <f t="shared" si="2"/>
        <v>290633524</v>
      </c>
      <c r="J31" s="83">
        <f t="shared" si="2"/>
        <v>455954331</v>
      </c>
      <c r="K31" s="83">
        <f t="shared" si="2"/>
        <v>994062270</v>
      </c>
      <c r="L31" s="83">
        <f t="shared" si="2"/>
        <v>43040000</v>
      </c>
      <c r="M31" s="85">
        <f t="shared" si="2"/>
        <v>1783690125</v>
      </c>
    </row>
    <row r="32" spans="1:13" ht="16.5" x14ac:dyDescent="0.3">
      <c r="A32" s="52" t="s">
        <v>0</v>
      </c>
      <c r="B32" s="86" t="s">
        <v>429</v>
      </c>
      <c r="C32" s="87" t="s">
        <v>0</v>
      </c>
      <c r="D32" s="88">
        <f t="shared" ref="D32:M32" si="3">SUM(D9:D16,D18:D24,D26:D30)</f>
        <v>528721164</v>
      </c>
      <c r="E32" s="89">
        <f t="shared" si="3"/>
        <v>2038779918</v>
      </c>
      <c r="F32" s="89">
        <f t="shared" si="3"/>
        <v>2097465606</v>
      </c>
      <c r="G32" s="89">
        <f t="shared" si="3"/>
        <v>435656000</v>
      </c>
      <c r="H32" s="90">
        <f t="shared" si="3"/>
        <v>5100622688</v>
      </c>
      <c r="I32" s="88">
        <f t="shared" si="3"/>
        <v>817632782</v>
      </c>
      <c r="J32" s="89">
        <f t="shared" si="3"/>
        <v>1762464899</v>
      </c>
      <c r="K32" s="89">
        <f t="shared" si="3"/>
        <v>2746873254</v>
      </c>
      <c r="L32" s="89">
        <f t="shared" si="3"/>
        <v>440853000</v>
      </c>
      <c r="M32" s="91">
        <f t="shared" si="3"/>
        <v>5767823935</v>
      </c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430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431</v>
      </c>
      <c r="C9" s="75" t="s">
        <v>432</v>
      </c>
      <c r="D9" s="76">
        <v>10055306</v>
      </c>
      <c r="E9" s="77">
        <v>6112326</v>
      </c>
      <c r="F9" s="77">
        <v>-10474481</v>
      </c>
      <c r="G9" s="77">
        <v>15666000</v>
      </c>
      <c r="H9" s="78">
        <v>21359151</v>
      </c>
      <c r="I9" s="76">
        <v>9953908</v>
      </c>
      <c r="J9" s="77">
        <v>9164044</v>
      </c>
      <c r="K9" s="77">
        <v>12534934</v>
      </c>
      <c r="L9" s="77">
        <v>15000000</v>
      </c>
      <c r="M9" s="79">
        <v>46652886</v>
      </c>
    </row>
    <row r="10" spans="1:13" x14ac:dyDescent="0.2">
      <c r="A10" s="50" t="s">
        <v>53</v>
      </c>
      <c r="B10" s="74" t="s">
        <v>433</v>
      </c>
      <c r="C10" s="75" t="s">
        <v>434</v>
      </c>
      <c r="D10" s="76">
        <v>13445253</v>
      </c>
      <c r="E10" s="77">
        <v>40884733</v>
      </c>
      <c r="F10" s="77">
        <v>44127473</v>
      </c>
      <c r="G10" s="77">
        <v>25139000</v>
      </c>
      <c r="H10" s="78">
        <v>123596459</v>
      </c>
      <c r="I10" s="76">
        <v>13655300</v>
      </c>
      <c r="J10" s="77">
        <v>38481022</v>
      </c>
      <c r="K10" s="77">
        <v>79653987</v>
      </c>
      <c r="L10" s="77">
        <v>22711000</v>
      </c>
      <c r="M10" s="79">
        <v>154501309</v>
      </c>
    </row>
    <row r="11" spans="1:13" x14ac:dyDescent="0.2">
      <c r="A11" s="50" t="s">
        <v>53</v>
      </c>
      <c r="B11" s="74" t="s">
        <v>435</v>
      </c>
      <c r="C11" s="75" t="s">
        <v>436</v>
      </c>
      <c r="D11" s="76">
        <v>34135461</v>
      </c>
      <c r="E11" s="77">
        <v>90802930</v>
      </c>
      <c r="F11" s="77">
        <v>4150732</v>
      </c>
      <c r="G11" s="77">
        <v>8451000</v>
      </c>
      <c r="H11" s="78">
        <v>137540123</v>
      </c>
      <c r="I11" s="76">
        <v>27578228</v>
      </c>
      <c r="J11" s="77">
        <v>47139078</v>
      </c>
      <c r="K11" s="77">
        <v>10108455</v>
      </c>
      <c r="L11" s="77">
        <v>9264000</v>
      </c>
      <c r="M11" s="79">
        <v>94089761</v>
      </c>
    </row>
    <row r="12" spans="1:13" x14ac:dyDescent="0.2">
      <c r="A12" s="50" t="s">
        <v>68</v>
      </c>
      <c r="B12" s="74" t="s">
        <v>437</v>
      </c>
      <c r="C12" s="75" t="s">
        <v>438</v>
      </c>
      <c r="D12" s="76">
        <v>0</v>
      </c>
      <c r="E12" s="77">
        <v>0</v>
      </c>
      <c r="F12" s="77">
        <v>35073224</v>
      </c>
      <c r="G12" s="77">
        <v>483000</v>
      </c>
      <c r="H12" s="78">
        <v>35556224</v>
      </c>
      <c r="I12" s="76">
        <v>0</v>
      </c>
      <c r="J12" s="77">
        <v>0</v>
      </c>
      <c r="K12" s="77">
        <v>31179282</v>
      </c>
      <c r="L12" s="77">
        <v>0</v>
      </c>
      <c r="M12" s="79">
        <v>31179282</v>
      </c>
    </row>
    <row r="13" spans="1:13" ht="16.5" x14ac:dyDescent="0.3">
      <c r="A13" s="51" t="s">
        <v>0</v>
      </c>
      <c r="B13" s="80" t="s">
        <v>439</v>
      </c>
      <c r="C13" s="81" t="s">
        <v>0</v>
      </c>
      <c r="D13" s="82">
        <f t="shared" ref="D13:M13" si="0">SUM(D9:D12)</f>
        <v>57636020</v>
      </c>
      <c r="E13" s="83">
        <f t="shared" si="0"/>
        <v>137799989</v>
      </c>
      <c r="F13" s="83">
        <f t="shared" si="0"/>
        <v>72876948</v>
      </c>
      <c r="G13" s="83">
        <f t="shared" si="0"/>
        <v>49739000</v>
      </c>
      <c r="H13" s="84">
        <f t="shared" si="0"/>
        <v>318051957</v>
      </c>
      <c r="I13" s="82">
        <f t="shared" si="0"/>
        <v>51187436</v>
      </c>
      <c r="J13" s="83">
        <f t="shared" si="0"/>
        <v>94784144</v>
      </c>
      <c r="K13" s="83">
        <f t="shared" si="0"/>
        <v>133476658</v>
      </c>
      <c r="L13" s="83">
        <f t="shared" si="0"/>
        <v>46975000</v>
      </c>
      <c r="M13" s="85">
        <f t="shared" si="0"/>
        <v>326423238</v>
      </c>
    </row>
    <row r="14" spans="1:13" x14ac:dyDescent="0.2">
      <c r="A14" s="50" t="s">
        <v>53</v>
      </c>
      <c r="B14" s="74" t="s">
        <v>440</v>
      </c>
      <c r="C14" s="75" t="s">
        <v>441</v>
      </c>
      <c r="D14" s="76">
        <v>-1183038</v>
      </c>
      <c r="E14" s="77">
        <v>5452440</v>
      </c>
      <c r="F14" s="77">
        <v>1082104</v>
      </c>
      <c r="G14" s="77">
        <v>3000000</v>
      </c>
      <c r="H14" s="78">
        <v>8351506</v>
      </c>
      <c r="I14" s="76">
        <v>-796077</v>
      </c>
      <c r="J14" s="77">
        <v>4235857</v>
      </c>
      <c r="K14" s="77">
        <v>8370731</v>
      </c>
      <c r="L14" s="77">
        <v>0</v>
      </c>
      <c r="M14" s="79">
        <v>11810511</v>
      </c>
    </row>
    <row r="15" spans="1:13" x14ac:dyDescent="0.2">
      <c r="A15" s="50" t="s">
        <v>53</v>
      </c>
      <c r="B15" s="74" t="s">
        <v>442</v>
      </c>
      <c r="C15" s="75" t="s">
        <v>443</v>
      </c>
      <c r="D15" s="76">
        <v>76263</v>
      </c>
      <c r="E15" s="77">
        <v>39232384</v>
      </c>
      <c r="F15" s="77">
        <v>19709748</v>
      </c>
      <c r="G15" s="77">
        <v>4526000</v>
      </c>
      <c r="H15" s="78">
        <v>63544395</v>
      </c>
      <c r="I15" s="76">
        <v>-1018141</v>
      </c>
      <c r="J15" s="77">
        <v>36317768</v>
      </c>
      <c r="K15" s="77">
        <v>11554296</v>
      </c>
      <c r="L15" s="77">
        <v>5492000</v>
      </c>
      <c r="M15" s="79">
        <v>52345923</v>
      </c>
    </row>
    <row r="16" spans="1:13" x14ac:dyDescent="0.2">
      <c r="A16" s="50" t="s">
        <v>53</v>
      </c>
      <c r="B16" s="74" t="s">
        <v>444</v>
      </c>
      <c r="C16" s="75" t="s">
        <v>445</v>
      </c>
      <c r="D16" s="76">
        <v>-9356</v>
      </c>
      <c r="E16" s="77">
        <v>2955518</v>
      </c>
      <c r="F16" s="77">
        <v>3614127</v>
      </c>
      <c r="G16" s="77">
        <v>1500000</v>
      </c>
      <c r="H16" s="78">
        <v>8060289</v>
      </c>
      <c r="I16" s="76">
        <v>0</v>
      </c>
      <c r="J16" s="77">
        <v>1546808</v>
      </c>
      <c r="K16" s="77">
        <v>13148</v>
      </c>
      <c r="L16" s="77">
        <v>450000</v>
      </c>
      <c r="M16" s="79">
        <v>2009956</v>
      </c>
    </row>
    <row r="17" spans="1:13" x14ac:dyDescent="0.2">
      <c r="A17" s="50" t="s">
        <v>53</v>
      </c>
      <c r="B17" s="74" t="s">
        <v>446</v>
      </c>
      <c r="C17" s="75" t="s">
        <v>447</v>
      </c>
      <c r="D17" s="76">
        <v>-3348</v>
      </c>
      <c r="E17" s="77">
        <v>14685889</v>
      </c>
      <c r="F17" s="77">
        <v>-11245154</v>
      </c>
      <c r="G17" s="77">
        <v>9705000</v>
      </c>
      <c r="H17" s="78">
        <v>13142387</v>
      </c>
      <c r="I17" s="76">
        <v>386</v>
      </c>
      <c r="J17" s="77">
        <v>13102525</v>
      </c>
      <c r="K17" s="77">
        <v>-9547806</v>
      </c>
      <c r="L17" s="77">
        <v>7967000</v>
      </c>
      <c r="M17" s="79">
        <v>11522105</v>
      </c>
    </row>
    <row r="18" spans="1:13" x14ac:dyDescent="0.2">
      <c r="A18" s="50" t="s">
        <v>53</v>
      </c>
      <c r="B18" s="74" t="s">
        <v>448</v>
      </c>
      <c r="C18" s="75" t="s">
        <v>449</v>
      </c>
      <c r="D18" s="76">
        <v>1713162</v>
      </c>
      <c r="E18" s="77">
        <v>6347370</v>
      </c>
      <c r="F18" s="77">
        <v>2972798</v>
      </c>
      <c r="G18" s="77">
        <v>3000000</v>
      </c>
      <c r="H18" s="78">
        <v>14033330</v>
      </c>
      <c r="I18" s="76">
        <v>1656337</v>
      </c>
      <c r="J18" s="77">
        <v>5365099</v>
      </c>
      <c r="K18" s="77">
        <v>12294585</v>
      </c>
      <c r="L18" s="77">
        <v>0</v>
      </c>
      <c r="M18" s="79">
        <v>19316021</v>
      </c>
    </row>
    <row r="19" spans="1:13" x14ac:dyDescent="0.2">
      <c r="A19" s="50" t="s">
        <v>53</v>
      </c>
      <c r="B19" s="74" t="s">
        <v>450</v>
      </c>
      <c r="C19" s="75" t="s">
        <v>451</v>
      </c>
      <c r="D19" s="76">
        <v>0</v>
      </c>
      <c r="E19" s="77">
        <v>4978099</v>
      </c>
      <c r="F19" s="77">
        <v>10034233</v>
      </c>
      <c r="G19" s="77">
        <v>0</v>
      </c>
      <c r="H19" s="78">
        <v>15012332</v>
      </c>
      <c r="I19" s="76">
        <v>0</v>
      </c>
      <c r="J19" s="77">
        <v>4325346</v>
      </c>
      <c r="K19" s="77">
        <v>7818944</v>
      </c>
      <c r="L19" s="77">
        <v>0</v>
      </c>
      <c r="M19" s="79">
        <v>12144290</v>
      </c>
    </row>
    <row r="20" spans="1:13" x14ac:dyDescent="0.2">
      <c r="A20" s="50" t="s">
        <v>68</v>
      </c>
      <c r="B20" s="74" t="s">
        <v>452</v>
      </c>
      <c r="C20" s="75" t="s">
        <v>453</v>
      </c>
      <c r="D20" s="76">
        <v>0</v>
      </c>
      <c r="E20" s="77">
        <v>0</v>
      </c>
      <c r="F20" s="77">
        <v>21904091</v>
      </c>
      <c r="G20" s="77">
        <v>0</v>
      </c>
      <c r="H20" s="78">
        <v>21904091</v>
      </c>
      <c r="I20" s="76">
        <v>0</v>
      </c>
      <c r="J20" s="77">
        <v>0</v>
      </c>
      <c r="K20" s="77">
        <v>16999521</v>
      </c>
      <c r="L20" s="77">
        <v>450000</v>
      </c>
      <c r="M20" s="79">
        <v>17449521</v>
      </c>
    </row>
    <row r="21" spans="1:13" ht="16.5" x14ac:dyDescent="0.3">
      <c r="A21" s="51" t="s">
        <v>0</v>
      </c>
      <c r="B21" s="80" t="s">
        <v>454</v>
      </c>
      <c r="C21" s="81" t="s">
        <v>0</v>
      </c>
      <c r="D21" s="82">
        <f t="shared" ref="D21:M21" si="1">SUM(D14:D20)</f>
        <v>593683</v>
      </c>
      <c r="E21" s="83">
        <f t="shared" si="1"/>
        <v>73651700</v>
      </c>
      <c r="F21" s="83">
        <f t="shared" si="1"/>
        <v>48071947</v>
      </c>
      <c r="G21" s="83">
        <f t="shared" si="1"/>
        <v>21731000</v>
      </c>
      <c r="H21" s="84">
        <f t="shared" si="1"/>
        <v>144048330</v>
      </c>
      <c r="I21" s="82">
        <f t="shared" si="1"/>
        <v>-157495</v>
      </c>
      <c r="J21" s="83">
        <f t="shared" si="1"/>
        <v>64893403</v>
      </c>
      <c r="K21" s="83">
        <f t="shared" si="1"/>
        <v>47503419</v>
      </c>
      <c r="L21" s="83">
        <f t="shared" si="1"/>
        <v>14359000</v>
      </c>
      <c r="M21" s="85">
        <f t="shared" si="1"/>
        <v>126598327</v>
      </c>
    </row>
    <row r="22" spans="1:13" x14ac:dyDescent="0.2">
      <c r="A22" s="50" t="s">
        <v>53</v>
      </c>
      <c r="B22" s="74" t="s">
        <v>455</v>
      </c>
      <c r="C22" s="75" t="s">
        <v>456</v>
      </c>
      <c r="D22" s="76">
        <v>-2081</v>
      </c>
      <c r="E22" s="77">
        <v>13207636</v>
      </c>
      <c r="F22" s="77">
        <v>-6750088</v>
      </c>
      <c r="G22" s="77">
        <v>9200000</v>
      </c>
      <c r="H22" s="78">
        <v>15655467</v>
      </c>
      <c r="I22" s="76">
        <v>-6893</v>
      </c>
      <c r="J22" s="77">
        <v>9015781</v>
      </c>
      <c r="K22" s="77">
        <v>2302781</v>
      </c>
      <c r="L22" s="77">
        <v>476000</v>
      </c>
      <c r="M22" s="79">
        <v>11787669</v>
      </c>
    </row>
    <row r="23" spans="1:13" x14ac:dyDescent="0.2">
      <c r="A23" s="50" t="s">
        <v>53</v>
      </c>
      <c r="B23" s="74" t="s">
        <v>457</v>
      </c>
      <c r="C23" s="75" t="s">
        <v>458</v>
      </c>
      <c r="D23" s="76">
        <v>2910025</v>
      </c>
      <c r="E23" s="77">
        <v>17827976</v>
      </c>
      <c r="F23" s="77">
        <v>13339080</v>
      </c>
      <c r="G23" s="77">
        <v>5600000</v>
      </c>
      <c r="H23" s="78">
        <v>39677081</v>
      </c>
      <c r="I23" s="76">
        <v>703373</v>
      </c>
      <c r="J23" s="77">
        <v>15626208</v>
      </c>
      <c r="K23" s="77">
        <v>19608590</v>
      </c>
      <c r="L23" s="77">
        <v>1502000</v>
      </c>
      <c r="M23" s="79">
        <v>37440171</v>
      </c>
    </row>
    <row r="24" spans="1:13" x14ac:dyDescent="0.2">
      <c r="A24" s="50" t="s">
        <v>53</v>
      </c>
      <c r="B24" s="74" t="s">
        <v>459</v>
      </c>
      <c r="C24" s="75" t="s">
        <v>460</v>
      </c>
      <c r="D24" s="76">
        <v>28514789</v>
      </c>
      <c r="E24" s="77">
        <v>80285146</v>
      </c>
      <c r="F24" s="77">
        <v>29329831</v>
      </c>
      <c r="G24" s="77">
        <v>1625000</v>
      </c>
      <c r="H24" s="78">
        <v>139754766</v>
      </c>
      <c r="I24" s="76">
        <v>5389527</v>
      </c>
      <c r="J24" s="77">
        <v>43969623</v>
      </c>
      <c r="K24" s="77">
        <v>14789843</v>
      </c>
      <c r="L24" s="77">
        <v>2010000</v>
      </c>
      <c r="M24" s="79">
        <v>66158993</v>
      </c>
    </row>
    <row r="25" spans="1:13" x14ac:dyDescent="0.2">
      <c r="A25" s="50" t="s">
        <v>53</v>
      </c>
      <c r="B25" s="74" t="s">
        <v>461</v>
      </c>
      <c r="C25" s="75" t="s">
        <v>462</v>
      </c>
      <c r="D25" s="76">
        <v>0</v>
      </c>
      <c r="E25" s="77">
        <v>4799816</v>
      </c>
      <c r="F25" s="77">
        <v>-21970860</v>
      </c>
      <c r="G25" s="77">
        <v>28902000</v>
      </c>
      <c r="H25" s="78">
        <v>11730956</v>
      </c>
      <c r="I25" s="76">
        <v>10174201</v>
      </c>
      <c r="J25" s="77">
        <v>-1135695</v>
      </c>
      <c r="K25" s="77">
        <v>11932937</v>
      </c>
      <c r="L25" s="77">
        <v>500000</v>
      </c>
      <c r="M25" s="79">
        <v>21471443</v>
      </c>
    </row>
    <row r="26" spans="1:13" x14ac:dyDescent="0.2">
      <c r="A26" s="50" t="s">
        <v>53</v>
      </c>
      <c r="B26" s="74" t="s">
        <v>463</v>
      </c>
      <c r="C26" s="75" t="s">
        <v>464</v>
      </c>
      <c r="D26" s="76">
        <v>922356</v>
      </c>
      <c r="E26" s="77">
        <v>4258506</v>
      </c>
      <c r="F26" s="77">
        <v>320316</v>
      </c>
      <c r="G26" s="77">
        <v>0</v>
      </c>
      <c r="H26" s="78">
        <v>5501178</v>
      </c>
      <c r="I26" s="76">
        <v>2171636</v>
      </c>
      <c r="J26" s="77">
        <v>5813016</v>
      </c>
      <c r="K26" s="77">
        <v>-20716</v>
      </c>
      <c r="L26" s="77">
        <v>450000</v>
      </c>
      <c r="M26" s="79">
        <v>8413936</v>
      </c>
    </row>
    <row r="27" spans="1:13" x14ac:dyDescent="0.2">
      <c r="A27" s="50" t="s">
        <v>53</v>
      </c>
      <c r="B27" s="74" t="s">
        <v>465</v>
      </c>
      <c r="C27" s="75" t="s">
        <v>466</v>
      </c>
      <c r="D27" s="76">
        <v>3921200</v>
      </c>
      <c r="E27" s="77">
        <v>4293471</v>
      </c>
      <c r="F27" s="77">
        <v>9621284</v>
      </c>
      <c r="G27" s="77">
        <v>2583000</v>
      </c>
      <c r="H27" s="78">
        <v>20418955</v>
      </c>
      <c r="I27" s="76">
        <v>-7528138</v>
      </c>
      <c r="J27" s="77">
        <v>4272768</v>
      </c>
      <c r="K27" s="77">
        <v>-3038087</v>
      </c>
      <c r="L27" s="77">
        <v>450000</v>
      </c>
      <c r="M27" s="79">
        <v>-5843457</v>
      </c>
    </row>
    <row r="28" spans="1:13" x14ac:dyDescent="0.2">
      <c r="A28" s="50" t="s">
        <v>53</v>
      </c>
      <c r="B28" s="74" t="s">
        <v>467</v>
      </c>
      <c r="C28" s="75" t="s">
        <v>468</v>
      </c>
      <c r="D28" s="76">
        <v>6217144</v>
      </c>
      <c r="E28" s="77">
        <v>11242117</v>
      </c>
      <c r="F28" s="77">
        <v>-3975241</v>
      </c>
      <c r="G28" s="77">
        <v>8489000</v>
      </c>
      <c r="H28" s="78">
        <v>21973020</v>
      </c>
      <c r="I28" s="76">
        <v>4123023</v>
      </c>
      <c r="J28" s="77">
        <v>11145683</v>
      </c>
      <c r="K28" s="77">
        <v>11191363</v>
      </c>
      <c r="L28" s="77">
        <v>5850000</v>
      </c>
      <c r="M28" s="79">
        <v>32310069</v>
      </c>
    </row>
    <row r="29" spans="1:13" x14ac:dyDescent="0.2">
      <c r="A29" s="50" t="s">
        <v>53</v>
      </c>
      <c r="B29" s="74" t="s">
        <v>469</v>
      </c>
      <c r="C29" s="75" t="s">
        <v>470</v>
      </c>
      <c r="D29" s="76">
        <v>-962610</v>
      </c>
      <c r="E29" s="77">
        <v>19857538</v>
      </c>
      <c r="F29" s="77">
        <v>8962823</v>
      </c>
      <c r="G29" s="77">
        <v>8005000</v>
      </c>
      <c r="H29" s="78">
        <v>35862751</v>
      </c>
      <c r="I29" s="76">
        <v>37415644</v>
      </c>
      <c r="J29" s="77">
        <v>30974960</v>
      </c>
      <c r="K29" s="77">
        <v>11832192</v>
      </c>
      <c r="L29" s="77">
        <v>10964000</v>
      </c>
      <c r="M29" s="79">
        <v>91186796</v>
      </c>
    </row>
    <row r="30" spans="1:13" x14ac:dyDescent="0.2">
      <c r="A30" s="50" t="s">
        <v>68</v>
      </c>
      <c r="B30" s="74" t="s">
        <v>471</v>
      </c>
      <c r="C30" s="75" t="s">
        <v>472</v>
      </c>
      <c r="D30" s="76">
        <v>0</v>
      </c>
      <c r="E30" s="77">
        <v>0</v>
      </c>
      <c r="F30" s="77">
        <v>20205699</v>
      </c>
      <c r="G30" s="77">
        <v>483000</v>
      </c>
      <c r="H30" s="78">
        <v>20688699</v>
      </c>
      <c r="I30" s="76">
        <v>0</v>
      </c>
      <c r="J30" s="77">
        <v>0</v>
      </c>
      <c r="K30" s="77">
        <v>19636789</v>
      </c>
      <c r="L30" s="77">
        <v>450000</v>
      </c>
      <c r="M30" s="79">
        <v>20086789</v>
      </c>
    </row>
    <row r="31" spans="1:13" ht="16.5" x14ac:dyDescent="0.3">
      <c r="A31" s="51" t="s">
        <v>0</v>
      </c>
      <c r="B31" s="80" t="s">
        <v>473</v>
      </c>
      <c r="C31" s="81" t="s">
        <v>0</v>
      </c>
      <c r="D31" s="82">
        <f t="shared" ref="D31:M31" si="2">SUM(D22:D30)</f>
        <v>41520823</v>
      </c>
      <c r="E31" s="83">
        <f t="shared" si="2"/>
        <v>155772206</v>
      </c>
      <c r="F31" s="83">
        <f t="shared" si="2"/>
        <v>49082844</v>
      </c>
      <c r="G31" s="83">
        <f t="shared" si="2"/>
        <v>64887000</v>
      </c>
      <c r="H31" s="84">
        <f t="shared" si="2"/>
        <v>311262873</v>
      </c>
      <c r="I31" s="82">
        <f t="shared" si="2"/>
        <v>52442373</v>
      </c>
      <c r="J31" s="83">
        <f t="shared" si="2"/>
        <v>119682344</v>
      </c>
      <c r="K31" s="83">
        <f t="shared" si="2"/>
        <v>88235692</v>
      </c>
      <c r="L31" s="83">
        <f t="shared" si="2"/>
        <v>22652000</v>
      </c>
      <c r="M31" s="85">
        <f t="shared" si="2"/>
        <v>283012409</v>
      </c>
    </row>
    <row r="32" spans="1:13" x14ac:dyDescent="0.2">
      <c r="A32" s="50" t="s">
        <v>53</v>
      </c>
      <c r="B32" s="74" t="s">
        <v>474</v>
      </c>
      <c r="C32" s="75" t="s">
        <v>475</v>
      </c>
      <c r="D32" s="76">
        <v>-582463</v>
      </c>
      <c r="E32" s="77">
        <v>31157829</v>
      </c>
      <c r="F32" s="77">
        <v>3207836</v>
      </c>
      <c r="G32" s="77">
        <v>513000</v>
      </c>
      <c r="H32" s="78">
        <v>34296202</v>
      </c>
      <c r="I32" s="76">
        <v>962030</v>
      </c>
      <c r="J32" s="77">
        <v>12972797</v>
      </c>
      <c r="K32" s="77">
        <v>-280959</v>
      </c>
      <c r="L32" s="77">
        <v>2591000</v>
      </c>
      <c r="M32" s="79">
        <v>16244868</v>
      </c>
    </row>
    <row r="33" spans="1:13" x14ac:dyDescent="0.2">
      <c r="A33" s="50" t="s">
        <v>53</v>
      </c>
      <c r="B33" s="74" t="s">
        <v>476</v>
      </c>
      <c r="C33" s="75" t="s">
        <v>477</v>
      </c>
      <c r="D33" s="76">
        <v>250319</v>
      </c>
      <c r="E33" s="77">
        <v>3260323</v>
      </c>
      <c r="F33" s="77">
        <v>2940579</v>
      </c>
      <c r="G33" s="77">
        <v>441000</v>
      </c>
      <c r="H33" s="78">
        <v>6892221</v>
      </c>
      <c r="I33" s="76">
        <v>-352064</v>
      </c>
      <c r="J33" s="77">
        <v>2697676</v>
      </c>
      <c r="K33" s="77">
        <v>6998558</v>
      </c>
      <c r="L33" s="77">
        <v>500000</v>
      </c>
      <c r="M33" s="79">
        <v>9844170</v>
      </c>
    </row>
    <row r="34" spans="1:13" x14ac:dyDescent="0.2">
      <c r="A34" s="50" t="s">
        <v>53</v>
      </c>
      <c r="B34" s="74" t="s">
        <v>478</v>
      </c>
      <c r="C34" s="75" t="s">
        <v>479</v>
      </c>
      <c r="D34" s="76">
        <v>8292385</v>
      </c>
      <c r="E34" s="77">
        <v>20147659</v>
      </c>
      <c r="F34" s="77">
        <v>19026828</v>
      </c>
      <c r="G34" s="77">
        <v>0</v>
      </c>
      <c r="H34" s="78">
        <v>47466872</v>
      </c>
      <c r="I34" s="76">
        <v>-38864</v>
      </c>
      <c r="J34" s="77">
        <v>21210005</v>
      </c>
      <c r="K34" s="77">
        <v>17999534</v>
      </c>
      <c r="L34" s="77">
        <v>200000</v>
      </c>
      <c r="M34" s="79">
        <v>39370675</v>
      </c>
    </row>
    <row r="35" spans="1:13" x14ac:dyDescent="0.2">
      <c r="A35" s="50" t="s">
        <v>53</v>
      </c>
      <c r="B35" s="74" t="s">
        <v>480</v>
      </c>
      <c r="C35" s="75" t="s">
        <v>481</v>
      </c>
      <c r="D35" s="76">
        <v>3506322</v>
      </c>
      <c r="E35" s="77">
        <v>7814089</v>
      </c>
      <c r="F35" s="77">
        <v>-4731772</v>
      </c>
      <c r="G35" s="77">
        <v>5839000</v>
      </c>
      <c r="H35" s="78">
        <v>12427639</v>
      </c>
      <c r="I35" s="76">
        <v>3476703</v>
      </c>
      <c r="J35" s="77">
        <v>10378924</v>
      </c>
      <c r="K35" s="77">
        <v>5936300</v>
      </c>
      <c r="L35" s="77">
        <v>4950000</v>
      </c>
      <c r="M35" s="79">
        <v>24741927</v>
      </c>
    </row>
    <row r="36" spans="1:13" x14ac:dyDescent="0.2">
      <c r="A36" s="50" t="s">
        <v>53</v>
      </c>
      <c r="B36" s="74" t="s">
        <v>482</v>
      </c>
      <c r="C36" s="75" t="s">
        <v>483</v>
      </c>
      <c r="D36" s="76">
        <v>29399812</v>
      </c>
      <c r="E36" s="77">
        <v>121543189</v>
      </c>
      <c r="F36" s="77">
        <v>39046068</v>
      </c>
      <c r="G36" s="77">
        <v>6500000</v>
      </c>
      <c r="H36" s="78">
        <v>196489069</v>
      </c>
      <c r="I36" s="76">
        <v>23029096</v>
      </c>
      <c r="J36" s="77">
        <v>119018543</v>
      </c>
      <c r="K36" s="77">
        <v>46295190</v>
      </c>
      <c r="L36" s="77">
        <v>4465000</v>
      </c>
      <c r="M36" s="79">
        <v>192807829</v>
      </c>
    </row>
    <row r="37" spans="1:13" x14ac:dyDescent="0.2">
      <c r="A37" s="50" t="s">
        <v>68</v>
      </c>
      <c r="B37" s="74" t="s">
        <v>484</v>
      </c>
      <c r="C37" s="75" t="s">
        <v>485</v>
      </c>
      <c r="D37" s="76">
        <v>0</v>
      </c>
      <c r="E37" s="77">
        <v>0</v>
      </c>
      <c r="F37" s="77">
        <v>308517</v>
      </c>
      <c r="G37" s="77">
        <v>0</v>
      </c>
      <c r="H37" s="78">
        <v>308517</v>
      </c>
      <c r="I37" s="76">
        <v>0</v>
      </c>
      <c r="J37" s="77">
        <v>0</v>
      </c>
      <c r="K37" s="77">
        <v>1826613</v>
      </c>
      <c r="L37" s="77">
        <v>450000</v>
      </c>
      <c r="M37" s="79">
        <v>2276613</v>
      </c>
    </row>
    <row r="38" spans="1:13" ht="16.5" x14ac:dyDescent="0.3">
      <c r="A38" s="51" t="s">
        <v>0</v>
      </c>
      <c r="B38" s="80" t="s">
        <v>486</v>
      </c>
      <c r="C38" s="81" t="s">
        <v>0</v>
      </c>
      <c r="D38" s="82">
        <f t="shared" ref="D38:M38" si="3">SUM(D32:D37)</f>
        <v>40866375</v>
      </c>
      <c r="E38" s="83">
        <f t="shared" si="3"/>
        <v>183923089</v>
      </c>
      <c r="F38" s="83">
        <f t="shared" si="3"/>
        <v>59798056</v>
      </c>
      <c r="G38" s="83">
        <f t="shared" si="3"/>
        <v>13293000</v>
      </c>
      <c r="H38" s="84">
        <f t="shared" si="3"/>
        <v>297880520</v>
      </c>
      <c r="I38" s="82">
        <f t="shared" si="3"/>
        <v>27076901</v>
      </c>
      <c r="J38" s="83">
        <f t="shared" si="3"/>
        <v>166277945</v>
      </c>
      <c r="K38" s="83">
        <f t="shared" si="3"/>
        <v>78775236</v>
      </c>
      <c r="L38" s="83">
        <f t="shared" si="3"/>
        <v>13156000</v>
      </c>
      <c r="M38" s="85">
        <f t="shared" si="3"/>
        <v>285286082</v>
      </c>
    </row>
    <row r="39" spans="1:13" x14ac:dyDescent="0.2">
      <c r="A39" s="50" t="s">
        <v>53</v>
      </c>
      <c r="B39" s="74" t="s">
        <v>487</v>
      </c>
      <c r="C39" s="75" t="s">
        <v>488</v>
      </c>
      <c r="D39" s="76">
        <v>135640665</v>
      </c>
      <c r="E39" s="77">
        <v>252258234</v>
      </c>
      <c r="F39" s="77">
        <v>88120235</v>
      </c>
      <c r="G39" s="77">
        <v>29907000</v>
      </c>
      <c r="H39" s="78">
        <v>505926134</v>
      </c>
      <c r="I39" s="76">
        <v>123051458</v>
      </c>
      <c r="J39" s="77">
        <v>-618739270</v>
      </c>
      <c r="K39" s="77">
        <v>93831919</v>
      </c>
      <c r="L39" s="77">
        <v>29117000</v>
      </c>
      <c r="M39" s="79">
        <v>-372738893</v>
      </c>
    </row>
    <row r="40" spans="1:13" x14ac:dyDescent="0.2">
      <c r="A40" s="50" t="s">
        <v>53</v>
      </c>
      <c r="B40" s="74" t="s">
        <v>489</v>
      </c>
      <c r="C40" s="75" t="s">
        <v>490</v>
      </c>
      <c r="D40" s="76">
        <v>8787660</v>
      </c>
      <c r="E40" s="77">
        <v>9244806</v>
      </c>
      <c r="F40" s="77">
        <v>15849297</v>
      </c>
      <c r="G40" s="77">
        <v>427000</v>
      </c>
      <c r="H40" s="78">
        <v>34308763</v>
      </c>
      <c r="I40" s="76">
        <v>8356094</v>
      </c>
      <c r="J40" s="77">
        <v>27269441</v>
      </c>
      <c r="K40" s="77">
        <v>8344219</v>
      </c>
      <c r="L40" s="77">
        <v>0</v>
      </c>
      <c r="M40" s="79">
        <v>43969754</v>
      </c>
    </row>
    <row r="41" spans="1:13" x14ac:dyDescent="0.2">
      <c r="A41" s="50" t="s">
        <v>53</v>
      </c>
      <c r="B41" s="74" t="s">
        <v>491</v>
      </c>
      <c r="C41" s="75" t="s">
        <v>492</v>
      </c>
      <c r="D41" s="76">
        <v>2929154</v>
      </c>
      <c r="E41" s="77">
        <v>7166351</v>
      </c>
      <c r="F41" s="77">
        <v>20207752</v>
      </c>
      <c r="G41" s="77">
        <v>9444000</v>
      </c>
      <c r="H41" s="78">
        <v>39747257</v>
      </c>
      <c r="I41" s="76">
        <v>1868266</v>
      </c>
      <c r="J41" s="77">
        <v>3259025</v>
      </c>
      <c r="K41" s="77">
        <v>2804298</v>
      </c>
      <c r="L41" s="77">
        <v>485000</v>
      </c>
      <c r="M41" s="79">
        <v>8416589</v>
      </c>
    </row>
    <row r="42" spans="1:13" x14ac:dyDescent="0.2">
      <c r="A42" s="50" t="s">
        <v>53</v>
      </c>
      <c r="B42" s="74" t="s">
        <v>493</v>
      </c>
      <c r="C42" s="75" t="s">
        <v>494</v>
      </c>
      <c r="D42" s="76">
        <v>5298606</v>
      </c>
      <c r="E42" s="77">
        <v>14752368</v>
      </c>
      <c r="F42" s="77">
        <v>-16144143</v>
      </c>
      <c r="G42" s="77">
        <v>22457000</v>
      </c>
      <c r="H42" s="78">
        <v>26363831</v>
      </c>
      <c r="I42" s="76">
        <v>650711</v>
      </c>
      <c r="J42" s="77">
        <v>38978108</v>
      </c>
      <c r="K42" s="77">
        <v>33404322</v>
      </c>
      <c r="L42" s="77">
        <v>3000000</v>
      </c>
      <c r="M42" s="79">
        <v>76033141</v>
      </c>
    </row>
    <row r="43" spans="1:13" x14ac:dyDescent="0.2">
      <c r="A43" s="50" t="s">
        <v>68</v>
      </c>
      <c r="B43" s="74" t="s">
        <v>495</v>
      </c>
      <c r="C43" s="75" t="s">
        <v>496</v>
      </c>
      <c r="D43" s="76">
        <v>0</v>
      </c>
      <c r="E43" s="77">
        <v>0</v>
      </c>
      <c r="F43" s="77">
        <v>43867473</v>
      </c>
      <c r="G43" s="77">
        <v>484000</v>
      </c>
      <c r="H43" s="78">
        <v>44351473</v>
      </c>
      <c r="I43" s="76">
        <v>0</v>
      </c>
      <c r="J43" s="77">
        <v>0</v>
      </c>
      <c r="K43" s="77">
        <v>11763587</v>
      </c>
      <c r="L43" s="77">
        <v>495000</v>
      </c>
      <c r="M43" s="79">
        <v>12258587</v>
      </c>
    </row>
    <row r="44" spans="1:13" ht="16.5" x14ac:dyDescent="0.3">
      <c r="A44" s="51" t="s">
        <v>0</v>
      </c>
      <c r="B44" s="80" t="s">
        <v>497</v>
      </c>
      <c r="C44" s="81" t="s">
        <v>0</v>
      </c>
      <c r="D44" s="82">
        <f t="shared" ref="D44:M44" si="4">SUM(D39:D43)</f>
        <v>152656085</v>
      </c>
      <c r="E44" s="83">
        <f t="shared" si="4"/>
        <v>283421759</v>
      </c>
      <c r="F44" s="83">
        <f t="shared" si="4"/>
        <v>151900614</v>
      </c>
      <c r="G44" s="83">
        <f t="shared" si="4"/>
        <v>62719000</v>
      </c>
      <c r="H44" s="84">
        <f t="shared" si="4"/>
        <v>650697458</v>
      </c>
      <c r="I44" s="82">
        <f t="shared" si="4"/>
        <v>133926529</v>
      </c>
      <c r="J44" s="83">
        <f t="shared" si="4"/>
        <v>-549232696</v>
      </c>
      <c r="K44" s="83">
        <f t="shared" si="4"/>
        <v>150148345</v>
      </c>
      <c r="L44" s="83">
        <f t="shared" si="4"/>
        <v>33097000</v>
      </c>
      <c r="M44" s="85">
        <f t="shared" si="4"/>
        <v>-232060822</v>
      </c>
    </row>
    <row r="45" spans="1:13" ht="16.5" x14ac:dyDescent="0.3">
      <c r="A45" s="52" t="s">
        <v>0</v>
      </c>
      <c r="B45" s="86" t="s">
        <v>498</v>
      </c>
      <c r="C45" s="87" t="s">
        <v>0</v>
      </c>
      <c r="D45" s="88">
        <f t="shared" ref="D45:M45" si="5">SUM(D9:D12,D14:D20,D22:D30,D32:D37,D39:D43)</f>
        <v>293272986</v>
      </c>
      <c r="E45" s="89">
        <f t="shared" si="5"/>
        <v>834568743</v>
      </c>
      <c r="F45" s="89">
        <f t="shared" si="5"/>
        <v>381730409</v>
      </c>
      <c r="G45" s="89">
        <f t="shared" si="5"/>
        <v>212369000</v>
      </c>
      <c r="H45" s="90">
        <f t="shared" si="5"/>
        <v>1721941138</v>
      </c>
      <c r="I45" s="88">
        <f t="shared" si="5"/>
        <v>264475744</v>
      </c>
      <c r="J45" s="89">
        <f t="shared" si="5"/>
        <v>-103594860</v>
      </c>
      <c r="K45" s="89">
        <f t="shared" si="5"/>
        <v>498139350</v>
      </c>
      <c r="L45" s="89">
        <f t="shared" si="5"/>
        <v>130239000</v>
      </c>
      <c r="M45" s="91">
        <f t="shared" si="5"/>
        <v>789259234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0EFC2-3FBC-4526-8E24-26B9A65762A3}"/>
</file>

<file path=customXml/itemProps2.xml><?xml version="1.0" encoding="utf-8"?>
<ds:datastoreItem xmlns:ds="http://schemas.openxmlformats.org/officeDocument/2006/customXml" ds:itemID="{FD3AFC29-B138-4691-8179-43553AC42191}"/>
</file>

<file path=customXml/itemProps3.xml><?xml version="1.0" encoding="utf-8"?>
<ds:datastoreItem xmlns:ds="http://schemas.openxmlformats.org/officeDocument/2006/customXml" ds:itemID="{FEE91386-F3DC-42BC-8D54-D46A60581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2022-01-31T10:27:05Z</dcterms:created>
  <dcterms:modified xsi:type="dcterms:W3CDTF">2022-01-31T10:29:28Z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