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13_ncr:1_{261B6F47-B1F6-40A2-A12B-A91DBE20F1AB}" xr6:coauthVersionLast="47" xr6:coauthVersionMax="47" xr10:uidLastSave="{00000000-0000-0000-0000-000000000000}"/>
  <bookViews>
    <workbookView xWindow="-110" yWindow="-110" windowWidth="19420" windowHeight="10420" firstSheet="1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EC!$A$1:$AK$56</definedName>
    <definedName name="_xlnm.Print_Area" localSheetId="4">FS!$A$1:$AK$38</definedName>
    <definedName name="_xlnm.Print_Area" localSheetId="5">GT!$A$1:$AK$24</definedName>
    <definedName name="_xlnm.Print_Area" localSheetId="6">KZ!$A$1:$AK$75</definedName>
    <definedName name="_xlnm.Print_Area" localSheetId="7">LP!$A$1:$AK$42</definedName>
    <definedName name="_xlnm.Print_Area" localSheetId="8">MP!$A$1:$AK$33</definedName>
    <definedName name="_xlnm.Print_Area" localSheetId="9">NC!$A$1:$AK$46</definedName>
    <definedName name="_xlnm.Print_Area" localSheetId="10">NW!$A$1:$AK$36</definedName>
    <definedName name="_xlnm.Print_Area" localSheetId="1">'Summary per Metro'!$A$1:$AK$20</definedName>
    <definedName name="_xlnm.Print_Area" localSheetId="0">'Summary per Province'!$A$1:$AK$20</definedName>
    <definedName name="_xlnm.Print_Area" localSheetId="2">'Summary per Top 19'!$A$1:$AK$30</definedName>
    <definedName name="_xlnm.Print_Area" localSheetId="11">WC!$A$1:$AK$46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X45" i="12" s="1"/>
  <c r="S45" i="12"/>
  <c r="R45" i="12"/>
  <c r="T45" i="12" s="1"/>
  <c r="O45" i="12"/>
  <c r="N45" i="12"/>
  <c r="P45" i="12" s="1"/>
  <c r="K45" i="12"/>
  <c r="AA45" i="12" s="1"/>
  <c r="J45" i="12"/>
  <c r="L45" i="12" s="1"/>
  <c r="H45" i="12"/>
  <c r="G45" i="12"/>
  <c r="I45" i="12" s="1"/>
  <c r="F45" i="12"/>
  <c r="E45" i="12"/>
  <c r="D45" i="12"/>
  <c r="AI44" i="12"/>
  <c r="AH44" i="12"/>
  <c r="AJ44" i="12" s="1"/>
  <c r="AG44" i="12"/>
  <c r="AF44" i="12"/>
  <c r="AK44" i="12" s="1"/>
  <c r="AE44" i="12"/>
  <c r="AD44" i="12"/>
  <c r="W44" i="12"/>
  <c r="V44" i="12"/>
  <c r="X44" i="12" s="1"/>
  <c r="S44" i="12"/>
  <c r="R44" i="12"/>
  <c r="T44" i="12" s="1"/>
  <c r="O44" i="12"/>
  <c r="N44" i="12"/>
  <c r="P44" i="12" s="1"/>
  <c r="K44" i="12"/>
  <c r="J44" i="12"/>
  <c r="H44" i="12"/>
  <c r="G44" i="12"/>
  <c r="E44" i="12"/>
  <c r="D44" i="12"/>
  <c r="AJ43" i="12"/>
  <c r="AF43" i="12"/>
  <c r="AA43" i="12"/>
  <c r="Z43" i="12"/>
  <c r="AB43" i="12" s="1"/>
  <c r="X43" i="12"/>
  <c r="T43" i="12"/>
  <c r="P43" i="12"/>
  <c r="L43" i="12"/>
  <c r="I43" i="12"/>
  <c r="F43" i="12"/>
  <c r="Q43" i="12" s="1"/>
  <c r="AJ42" i="12"/>
  <c r="AF42" i="12"/>
  <c r="AA42" i="12"/>
  <c r="Z42" i="12"/>
  <c r="X42" i="12"/>
  <c r="T42" i="12"/>
  <c r="P42" i="12"/>
  <c r="L42" i="12"/>
  <c r="I42" i="12"/>
  <c r="F42" i="12"/>
  <c r="Q42" i="12" s="1"/>
  <c r="AK41" i="12"/>
  <c r="AJ41" i="12"/>
  <c r="AF41" i="12"/>
  <c r="AA41" i="12"/>
  <c r="Z41" i="12"/>
  <c r="X41" i="12"/>
  <c r="U41" i="12"/>
  <c r="T41" i="12"/>
  <c r="P41" i="12"/>
  <c r="L41" i="12"/>
  <c r="I41" i="12"/>
  <c r="F41" i="12"/>
  <c r="M41" i="12" s="1"/>
  <c r="AJ40" i="12"/>
  <c r="AF40" i="12"/>
  <c r="AK40" i="12" s="1"/>
  <c r="AB40" i="12"/>
  <c r="AA40" i="12"/>
  <c r="Z40" i="12"/>
  <c r="X40" i="12"/>
  <c r="T40" i="12"/>
  <c r="P40" i="12"/>
  <c r="L40" i="12"/>
  <c r="I40" i="12"/>
  <c r="U40" i="12" s="1"/>
  <c r="F40" i="12"/>
  <c r="AI39" i="12"/>
  <c r="AH39" i="12"/>
  <c r="AG39" i="12"/>
  <c r="AE39" i="12"/>
  <c r="AD39" i="12"/>
  <c r="W39" i="12"/>
  <c r="V39" i="12"/>
  <c r="S39" i="12"/>
  <c r="R39" i="12"/>
  <c r="O39" i="12"/>
  <c r="N39" i="12"/>
  <c r="P39" i="12" s="1"/>
  <c r="K39" i="12"/>
  <c r="J39" i="12"/>
  <c r="H39" i="12"/>
  <c r="G39" i="12"/>
  <c r="F39" i="12"/>
  <c r="E39" i="12"/>
  <c r="D39" i="12"/>
  <c r="AK38" i="12"/>
  <c r="AJ38" i="12"/>
  <c r="AF38" i="12"/>
  <c r="AA38" i="12"/>
  <c r="AB38" i="12" s="1"/>
  <c r="Z38" i="12"/>
  <c r="X38" i="12"/>
  <c r="T38" i="12"/>
  <c r="P38" i="12"/>
  <c r="L38" i="12"/>
  <c r="I38" i="12"/>
  <c r="AC38" i="12" s="1"/>
  <c r="F38" i="12"/>
  <c r="Q38" i="12" s="1"/>
  <c r="AK37" i="12"/>
  <c r="AJ37" i="12"/>
  <c r="AF37" i="12"/>
  <c r="AA37" i="12"/>
  <c r="AB37" i="12" s="1"/>
  <c r="Z37" i="12"/>
  <c r="X37" i="12"/>
  <c r="T37" i="12"/>
  <c r="P37" i="12"/>
  <c r="L37" i="12"/>
  <c r="I37" i="12"/>
  <c r="F37" i="12"/>
  <c r="AJ36" i="12"/>
  <c r="AF36" i="12"/>
  <c r="AK36" i="12" s="1"/>
  <c r="AA36" i="12"/>
  <c r="Z36" i="12"/>
  <c r="X36" i="12"/>
  <c r="T36" i="12"/>
  <c r="P36" i="12"/>
  <c r="L36" i="12"/>
  <c r="I36" i="12"/>
  <c r="U36" i="12" s="1"/>
  <c r="F36" i="12"/>
  <c r="Q36" i="12" s="1"/>
  <c r="AJ35" i="12"/>
  <c r="AF35" i="12"/>
  <c r="AA35" i="12"/>
  <c r="Z35" i="12"/>
  <c r="AB35" i="12" s="1"/>
  <c r="X35" i="12"/>
  <c r="T35" i="12"/>
  <c r="U35" i="12" s="1"/>
  <c r="P35" i="12"/>
  <c r="L35" i="12"/>
  <c r="I35" i="12"/>
  <c r="F35" i="12"/>
  <c r="Q35" i="12" s="1"/>
  <c r="AJ34" i="12"/>
  <c r="AF34" i="12"/>
  <c r="AK34" i="12" s="1"/>
  <c r="AA34" i="12"/>
  <c r="AB34" i="12" s="1"/>
  <c r="Z34" i="12"/>
  <c r="X34" i="12"/>
  <c r="T34" i="12"/>
  <c r="P34" i="12"/>
  <c r="L34" i="12"/>
  <c r="I34" i="12"/>
  <c r="AC34" i="12" s="1"/>
  <c r="F34" i="12"/>
  <c r="Q34" i="12" s="1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AJ32" i="12"/>
  <c r="AF32" i="12"/>
  <c r="AA32" i="12"/>
  <c r="Z32" i="12"/>
  <c r="X32" i="12"/>
  <c r="T32" i="12"/>
  <c r="Q32" i="12"/>
  <c r="P32" i="12"/>
  <c r="L32" i="12"/>
  <c r="I32" i="12"/>
  <c r="F32" i="12"/>
  <c r="AJ31" i="12"/>
  <c r="AF31" i="12"/>
  <c r="AA31" i="12"/>
  <c r="Z31" i="12"/>
  <c r="AB31" i="12" s="1"/>
  <c r="X31" i="12"/>
  <c r="T31" i="12"/>
  <c r="P31" i="12"/>
  <c r="L31" i="12"/>
  <c r="I31" i="12"/>
  <c r="F31" i="12"/>
  <c r="Q31" i="12" s="1"/>
  <c r="AI30" i="12"/>
  <c r="AJ30" i="12" s="1"/>
  <c r="AH30" i="12"/>
  <c r="AG30" i="12"/>
  <c r="AE30" i="12"/>
  <c r="AD30" i="12"/>
  <c r="AF30" i="12" s="1"/>
  <c r="W30" i="12"/>
  <c r="V30" i="12"/>
  <c r="X30" i="12" s="1"/>
  <c r="S30" i="12"/>
  <c r="R30" i="12"/>
  <c r="T30" i="12" s="1"/>
  <c r="O30" i="12"/>
  <c r="N30" i="12"/>
  <c r="P30" i="12" s="1"/>
  <c r="K30" i="12"/>
  <c r="J30" i="12"/>
  <c r="H30" i="12"/>
  <c r="I30" i="12" s="1"/>
  <c r="G30" i="12"/>
  <c r="E30" i="12"/>
  <c r="D30" i="12"/>
  <c r="AJ29" i="12"/>
  <c r="AF29" i="12"/>
  <c r="AA29" i="12"/>
  <c r="Z29" i="12"/>
  <c r="X29" i="12"/>
  <c r="T29" i="12"/>
  <c r="P29" i="12"/>
  <c r="L29" i="12"/>
  <c r="M29" i="12" s="1"/>
  <c r="I29" i="12"/>
  <c r="F29" i="12"/>
  <c r="Q29" i="12" s="1"/>
  <c r="AJ28" i="12"/>
  <c r="AF28" i="12"/>
  <c r="AA28" i="12"/>
  <c r="Z28" i="12"/>
  <c r="X28" i="12"/>
  <c r="T28" i="12"/>
  <c r="U28" i="12" s="1"/>
  <c r="P28" i="12"/>
  <c r="L28" i="12"/>
  <c r="M28" i="12" s="1"/>
  <c r="I28" i="12"/>
  <c r="F28" i="12"/>
  <c r="AJ27" i="12"/>
  <c r="AF27" i="12"/>
  <c r="AK27" i="12" s="1"/>
  <c r="AA27" i="12"/>
  <c r="Z27" i="12"/>
  <c r="X27" i="12"/>
  <c r="T27" i="12"/>
  <c r="P27" i="12"/>
  <c r="L27" i="12"/>
  <c r="I27" i="12"/>
  <c r="F27" i="12"/>
  <c r="AJ26" i="12"/>
  <c r="AF26" i="12"/>
  <c r="AK26" i="12" s="1"/>
  <c r="AA26" i="12"/>
  <c r="Z26" i="12"/>
  <c r="AB26" i="12" s="1"/>
  <c r="X26" i="12"/>
  <c r="T26" i="12"/>
  <c r="P26" i="12"/>
  <c r="L26" i="12"/>
  <c r="I26" i="12"/>
  <c r="F26" i="12"/>
  <c r="AJ25" i="12"/>
  <c r="AF25" i="12"/>
  <c r="AK25" i="12" s="1"/>
  <c r="AA25" i="12"/>
  <c r="Z25" i="12"/>
  <c r="AB25" i="12" s="1"/>
  <c r="X25" i="12"/>
  <c r="T25" i="12"/>
  <c r="P25" i="12"/>
  <c r="L25" i="12"/>
  <c r="I25" i="12"/>
  <c r="U25" i="12" s="1"/>
  <c r="F25" i="12"/>
  <c r="Q25" i="12" s="1"/>
  <c r="AI24" i="12"/>
  <c r="AJ24" i="12" s="1"/>
  <c r="AH24" i="12"/>
  <c r="AG24" i="12"/>
  <c r="AE24" i="12"/>
  <c r="AF24" i="12" s="1"/>
  <c r="AD24" i="12"/>
  <c r="W24" i="12"/>
  <c r="X24" i="12" s="1"/>
  <c r="V24" i="12"/>
  <c r="S24" i="12"/>
  <c r="T24" i="12" s="1"/>
  <c r="R24" i="12"/>
  <c r="O24" i="12"/>
  <c r="P24" i="12" s="1"/>
  <c r="N24" i="12"/>
  <c r="K24" i="12"/>
  <c r="L24" i="12" s="1"/>
  <c r="J24" i="12"/>
  <c r="H24" i="12"/>
  <c r="G24" i="12"/>
  <c r="E24" i="12"/>
  <c r="D24" i="12"/>
  <c r="AJ23" i="12"/>
  <c r="AF23" i="12"/>
  <c r="AK23" i="12" s="1"/>
  <c r="AA23" i="12"/>
  <c r="Z23" i="12"/>
  <c r="AB23" i="12" s="1"/>
  <c r="X23" i="12"/>
  <c r="T23" i="12"/>
  <c r="P23" i="12"/>
  <c r="L23" i="12"/>
  <c r="I23" i="12"/>
  <c r="U23" i="12" s="1"/>
  <c r="F23" i="12"/>
  <c r="AJ22" i="12"/>
  <c r="AF22" i="12"/>
  <c r="AK22" i="12" s="1"/>
  <c r="AA22" i="12"/>
  <c r="Z22" i="12"/>
  <c r="X22" i="12"/>
  <c r="T22" i="12"/>
  <c r="Q22" i="12"/>
  <c r="P22" i="12"/>
  <c r="L22" i="12"/>
  <c r="I22" i="12"/>
  <c r="U22" i="12" s="1"/>
  <c r="F22" i="12"/>
  <c r="AJ21" i="12"/>
  <c r="AF21" i="12"/>
  <c r="AA21" i="12"/>
  <c r="Z21" i="12"/>
  <c r="AB21" i="12" s="1"/>
  <c r="X21" i="12"/>
  <c r="T21" i="12"/>
  <c r="U21" i="12" s="1"/>
  <c r="P21" i="12"/>
  <c r="L21" i="12"/>
  <c r="I21" i="12"/>
  <c r="F21" i="12"/>
  <c r="Q21" i="12" s="1"/>
  <c r="AJ20" i="12"/>
  <c r="AF20" i="12"/>
  <c r="AK20" i="12" s="1"/>
  <c r="AA20" i="12"/>
  <c r="AB20" i="12" s="1"/>
  <c r="Z20" i="12"/>
  <c r="X20" i="12"/>
  <c r="T20" i="12"/>
  <c r="P20" i="12"/>
  <c r="M20" i="12"/>
  <c r="L20" i="12"/>
  <c r="I20" i="12"/>
  <c r="F20" i="12"/>
  <c r="Q20" i="12" s="1"/>
  <c r="AJ19" i="12"/>
  <c r="AF19" i="12"/>
  <c r="AK19" i="12" s="1"/>
  <c r="AA19" i="12"/>
  <c r="AB19" i="12" s="1"/>
  <c r="Z19" i="12"/>
  <c r="X19" i="12"/>
  <c r="T19" i="12"/>
  <c r="P19" i="12"/>
  <c r="L19" i="12"/>
  <c r="I19" i="12"/>
  <c r="U19" i="12" s="1"/>
  <c r="F19" i="12"/>
  <c r="AJ18" i="12"/>
  <c r="AF18" i="12"/>
  <c r="AA18" i="12"/>
  <c r="Z18" i="12"/>
  <c r="X18" i="12"/>
  <c r="T18" i="12"/>
  <c r="Q18" i="12"/>
  <c r="P18" i="12"/>
  <c r="L18" i="12"/>
  <c r="M18" i="12" s="1"/>
  <c r="I18" i="12"/>
  <c r="U18" i="12" s="1"/>
  <c r="F18" i="12"/>
  <c r="AI17" i="12"/>
  <c r="AJ17" i="12" s="1"/>
  <c r="AH17" i="12"/>
  <c r="AG17" i="12"/>
  <c r="AE17" i="12"/>
  <c r="AF17" i="12" s="1"/>
  <c r="AD17" i="12"/>
  <c r="AA17" i="12"/>
  <c r="W17" i="12"/>
  <c r="X17" i="12" s="1"/>
  <c r="V17" i="12"/>
  <c r="S17" i="12"/>
  <c r="T17" i="12" s="1"/>
  <c r="R17" i="12"/>
  <c r="O17" i="12"/>
  <c r="N17" i="12"/>
  <c r="K17" i="12"/>
  <c r="J17" i="12"/>
  <c r="Z17" i="12" s="1"/>
  <c r="AB17" i="12" s="1"/>
  <c r="H17" i="12"/>
  <c r="G17" i="12"/>
  <c r="E17" i="12"/>
  <c r="D17" i="12"/>
  <c r="AJ16" i="12"/>
  <c r="AF16" i="12"/>
  <c r="AK16" i="12" s="1"/>
  <c r="AB16" i="12"/>
  <c r="AA16" i="12"/>
  <c r="Z16" i="12"/>
  <c r="X16" i="12"/>
  <c r="T16" i="12"/>
  <c r="P16" i="12"/>
  <c r="L16" i="12"/>
  <c r="I16" i="12"/>
  <c r="U16" i="12" s="1"/>
  <c r="F16" i="12"/>
  <c r="AJ15" i="12"/>
  <c r="AF15" i="12"/>
  <c r="AA15" i="12"/>
  <c r="Z15" i="12"/>
  <c r="AB15" i="12" s="1"/>
  <c r="X15" i="12"/>
  <c r="T15" i="12"/>
  <c r="P15" i="12"/>
  <c r="L15" i="12"/>
  <c r="I15" i="12"/>
  <c r="F15" i="12"/>
  <c r="M15" i="12" s="1"/>
  <c r="AJ14" i="12"/>
  <c r="AF14" i="12"/>
  <c r="AA14" i="12"/>
  <c r="Z14" i="12"/>
  <c r="X14" i="12"/>
  <c r="T14" i="12"/>
  <c r="P14" i="12"/>
  <c r="L14" i="12"/>
  <c r="M14" i="12" s="1"/>
  <c r="I14" i="12"/>
  <c r="F14" i="12"/>
  <c r="AJ13" i="12"/>
  <c r="AF13" i="12"/>
  <c r="AK13" i="12" s="1"/>
  <c r="AA13" i="12"/>
  <c r="AB13" i="12" s="1"/>
  <c r="Z13" i="12"/>
  <c r="X13" i="12"/>
  <c r="T13" i="12"/>
  <c r="P13" i="12"/>
  <c r="L13" i="12"/>
  <c r="M13" i="12" s="1"/>
  <c r="I13" i="12"/>
  <c r="AC13" i="12" s="1"/>
  <c r="F13" i="12"/>
  <c r="AK12" i="12"/>
  <c r="AJ12" i="12"/>
  <c r="AF12" i="12"/>
  <c r="AA12" i="12"/>
  <c r="Z12" i="12"/>
  <c r="AB12" i="12" s="1"/>
  <c r="X12" i="12"/>
  <c r="T12" i="12"/>
  <c r="P12" i="12"/>
  <c r="L12" i="12"/>
  <c r="I12" i="12"/>
  <c r="U12" i="12" s="1"/>
  <c r="F12" i="12"/>
  <c r="AJ11" i="12"/>
  <c r="AF11" i="12"/>
  <c r="AK11" i="12" s="1"/>
  <c r="AA11" i="12"/>
  <c r="Z11" i="12"/>
  <c r="X11" i="12"/>
  <c r="T11" i="12"/>
  <c r="P11" i="12"/>
  <c r="L11" i="12"/>
  <c r="I11" i="12"/>
  <c r="U11" i="12" s="1"/>
  <c r="F11" i="12"/>
  <c r="AI10" i="12"/>
  <c r="AH10" i="12"/>
  <c r="AG10" i="12"/>
  <c r="AE10" i="12"/>
  <c r="AD10" i="12"/>
  <c r="W10" i="12"/>
  <c r="V10" i="12"/>
  <c r="S10" i="12"/>
  <c r="T10" i="12" s="1"/>
  <c r="R10" i="12"/>
  <c r="O10" i="12"/>
  <c r="P10" i="12" s="1"/>
  <c r="N10" i="12"/>
  <c r="K10" i="12"/>
  <c r="AA10" i="12" s="1"/>
  <c r="J10" i="12"/>
  <c r="Z10" i="12" s="1"/>
  <c r="H10" i="12"/>
  <c r="G10" i="12"/>
  <c r="I10" i="12" s="1"/>
  <c r="E10" i="12"/>
  <c r="D10" i="12"/>
  <c r="AJ9" i="12"/>
  <c r="AF9" i="12"/>
  <c r="AA9" i="12"/>
  <c r="AB9" i="12" s="1"/>
  <c r="AC9" i="12" s="1"/>
  <c r="Z9" i="12"/>
  <c r="X9" i="12"/>
  <c r="Y9" i="12" s="1"/>
  <c r="T9" i="12"/>
  <c r="AK9" i="12" s="1"/>
  <c r="P9" i="12"/>
  <c r="L9" i="12"/>
  <c r="I9" i="12"/>
  <c r="F9" i="12"/>
  <c r="Q9" i="12" s="1"/>
  <c r="AI35" i="11"/>
  <c r="AH35" i="1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AA35" i="11" s="1"/>
  <c r="J35" i="11"/>
  <c r="L35" i="11" s="1"/>
  <c r="H35" i="11"/>
  <c r="G35" i="11"/>
  <c r="I35" i="11" s="1"/>
  <c r="E35" i="11"/>
  <c r="D35" i="11"/>
  <c r="F35" i="11" s="1"/>
  <c r="AJ34" i="11"/>
  <c r="AI34" i="11"/>
  <c r="AH34" i="11"/>
  <c r="AG34" i="11"/>
  <c r="AE34" i="11"/>
  <c r="AD34" i="11"/>
  <c r="AF34" i="11" s="1"/>
  <c r="AK34" i="11" s="1"/>
  <c r="W34" i="11"/>
  <c r="V34" i="11"/>
  <c r="X34" i="11" s="1"/>
  <c r="T34" i="11"/>
  <c r="S34" i="11"/>
  <c r="R34" i="11"/>
  <c r="O34" i="11"/>
  <c r="N34" i="11"/>
  <c r="L34" i="11"/>
  <c r="K34" i="11"/>
  <c r="J34" i="11"/>
  <c r="Z34" i="11" s="1"/>
  <c r="H34" i="11"/>
  <c r="G34" i="11"/>
  <c r="E34" i="11"/>
  <c r="D34" i="11"/>
  <c r="F34" i="11" s="1"/>
  <c r="AJ33" i="11"/>
  <c r="AF33" i="11"/>
  <c r="AK33" i="11" s="1"/>
  <c r="AA33" i="11"/>
  <c r="Z33" i="11"/>
  <c r="AB33" i="11" s="1"/>
  <c r="X33" i="11"/>
  <c r="T33" i="11"/>
  <c r="P33" i="11"/>
  <c r="L33" i="11"/>
  <c r="M33" i="11" s="1"/>
  <c r="I33" i="11"/>
  <c r="U33" i="11" s="1"/>
  <c r="F33" i="11"/>
  <c r="AJ32" i="11"/>
  <c r="AF32" i="11"/>
  <c r="AA32" i="11"/>
  <c r="Z32" i="11"/>
  <c r="AB32" i="11" s="1"/>
  <c r="X32" i="11"/>
  <c r="T32" i="11"/>
  <c r="U32" i="11" s="1"/>
  <c r="P32" i="11"/>
  <c r="M32" i="11"/>
  <c r="L32" i="11"/>
  <c r="I32" i="11"/>
  <c r="F32" i="11"/>
  <c r="Q32" i="11" s="1"/>
  <c r="AJ31" i="11"/>
  <c r="AF31" i="11"/>
  <c r="AA31" i="11"/>
  <c r="AB31" i="11" s="1"/>
  <c r="Z31" i="11"/>
  <c r="X31" i="11"/>
  <c r="T31" i="11"/>
  <c r="P31" i="11"/>
  <c r="L31" i="11"/>
  <c r="I31" i="11"/>
  <c r="F31" i="11"/>
  <c r="Q31" i="11" s="1"/>
  <c r="AJ30" i="11"/>
  <c r="AF30" i="11"/>
  <c r="AK30" i="11" s="1"/>
  <c r="AA30" i="11"/>
  <c r="Z30" i="11"/>
  <c r="AB30" i="11" s="1"/>
  <c r="X30" i="11"/>
  <c r="T30" i="11"/>
  <c r="P30" i="11"/>
  <c r="L30" i="11"/>
  <c r="I30" i="11"/>
  <c r="F30" i="11"/>
  <c r="M30" i="11" s="1"/>
  <c r="AI29" i="11"/>
  <c r="AH29" i="11"/>
  <c r="AJ29" i="11" s="1"/>
  <c r="AG29" i="11"/>
  <c r="AE29" i="11"/>
  <c r="AD29" i="11"/>
  <c r="W29" i="11"/>
  <c r="V29" i="11"/>
  <c r="X29" i="11" s="1"/>
  <c r="S29" i="11"/>
  <c r="R29" i="11"/>
  <c r="O29" i="11"/>
  <c r="N29" i="11"/>
  <c r="K29" i="11"/>
  <c r="J29" i="11"/>
  <c r="H29" i="11"/>
  <c r="G29" i="11"/>
  <c r="I29" i="11" s="1"/>
  <c r="E29" i="11"/>
  <c r="D29" i="11"/>
  <c r="F29" i="11" s="1"/>
  <c r="AJ28" i="11"/>
  <c r="AF28" i="11"/>
  <c r="AA28" i="11"/>
  <c r="Z28" i="11"/>
  <c r="X28" i="11"/>
  <c r="T28" i="11"/>
  <c r="P28" i="11"/>
  <c r="L28" i="11"/>
  <c r="I28" i="11"/>
  <c r="F28" i="11"/>
  <c r="Q28" i="11" s="1"/>
  <c r="AJ27" i="11"/>
  <c r="AF27" i="11"/>
  <c r="AK27" i="11" s="1"/>
  <c r="AB27" i="11"/>
  <c r="AA27" i="11"/>
  <c r="Z27" i="11"/>
  <c r="X27" i="11"/>
  <c r="T27" i="11"/>
  <c r="P27" i="11"/>
  <c r="L27" i="11"/>
  <c r="I27" i="11"/>
  <c r="U27" i="11" s="1"/>
  <c r="F27" i="11"/>
  <c r="M27" i="11" s="1"/>
  <c r="AJ26" i="11"/>
  <c r="AF26" i="11"/>
  <c r="AA26" i="11"/>
  <c r="Z26" i="11"/>
  <c r="AB26" i="11" s="1"/>
  <c r="X26" i="11"/>
  <c r="T26" i="11"/>
  <c r="P26" i="11"/>
  <c r="Q26" i="11" s="1"/>
  <c r="L26" i="11"/>
  <c r="I26" i="11"/>
  <c r="F26" i="11"/>
  <c r="AJ25" i="11"/>
  <c r="AF25" i="11"/>
  <c r="AA25" i="11"/>
  <c r="Z25" i="11"/>
  <c r="X25" i="11"/>
  <c r="T25" i="11"/>
  <c r="U25" i="11" s="1"/>
  <c r="P25" i="11"/>
  <c r="L25" i="11"/>
  <c r="I25" i="11"/>
  <c r="F25" i="11"/>
  <c r="Q25" i="11" s="1"/>
  <c r="AJ24" i="11"/>
  <c r="AF24" i="11"/>
  <c r="AK24" i="11" s="1"/>
  <c r="AA24" i="11"/>
  <c r="AB24" i="11" s="1"/>
  <c r="Z24" i="11"/>
  <c r="X24" i="11"/>
  <c r="T24" i="11"/>
  <c r="P24" i="11"/>
  <c r="M24" i="11"/>
  <c r="L24" i="11"/>
  <c r="I24" i="11"/>
  <c r="AC24" i="11" s="1"/>
  <c r="F24" i="11"/>
  <c r="AJ23" i="11"/>
  <c r="AF23" i="11"/>
  <c r="AK23" i="11" s="1"/>
  <c r="AA23" i="11"/>
  <c r="Z23" i="11"/>
  <c r="AB23" i="11" s="1"/>
  <c r="X23" i="11"/>
  <c r="T23" i="11"/>
  <c r="P23" i="11"/>
  <c r="L23" i="11"/>
  <c r="I23" i="11"/>
  <c r="U23" i="11" s="1"/>
  <c r="F23" i="11"/>
  <c r="M23" i="11" s="1"/>
  <c r="AI22" i="11"/>
  <c r="AH22" i="11"/>
  <c r="AG22" i="11"/>
  <c r="AE22" i="11"/>
  <c r="AD22" i="11"/>
  <c r="AF22" i="11" s="1"/>
  <c r="W22" i="11"/>
  <c r="V22" i="11"/>
  <c r="X22" i="11" s="1"/>
  <c r="S22" i="11"/>
  <c r="R22" i="11"/>
  <c r="T22" i="11" s="1"/>
  <c r="O22" i="11"/>
  <c r="N22" i="11"/>
  <c r="P22" i="11" s="1"/>
  <c r="K22" i="11"/>
  <c r="J22" i="11"/>
  <c r="L22" i="11" s="1"/>
  <c r="H22" i="11"/>
  <c r="G22" i="11"/>
  <c r="I22" i="11" s="1"/>
  <c r="E22" i="11"/>
  <c r="D22" i="11"/>
  <c r="F22" i="11" s="1"/>
  <c r="Q22" i="11" s="1"/>
  <c r="AK21" i="11"/>
  <c r="AJ21" i="11"/>
  <c r="AF21" i="11"/>
  <c r="AA21" i="11"/>
  <c r="Z21" i="11"/>
  <c r="X21" i="11"/>
  <c r="U21" i="11"/>
  <c r="T21" i="11"/>
  <c r="P21" i="11"/>
  <c r="L21" i="11"/>
  <c r="I21" i="11"/>
  <c r="F21" i="11"/>
  <c r="AJ20" i="11"/>
  <c r="AF20" i="11"/>
  <c r="AB20" i="11"/>
  <c r="AA20" i="11"/>
  <c r="Z20" i="11"/>
  <c r="X20" i="11"/>
  <c r="T20" i="11"/>
  <c r="P20" i="11"/>
  <c r="L20" i="11"/>
  <c r="I20" i="11"/>
  <c r="F20" i="11"/>
  <c r="AJ19" i="11"/>
  <c r="AF19" i="11"/>
  <c r="AA19" i="11"/>
  <c r="Z19" i="11"/>
  <c r="AB19" i="11" s="1"/>
  <c r="X19" i="11"/>
  <c r="T19" i="11"/>
  <c r="P19" i="11"/>
  <c r="Q19" i="11" s="1"/>
  <c r="L19" i="11"/>
  <c r="I19" i="11"/>
  <c r="F19" i="11"/>
  <c r="M19" i="11" s="1"/>
  <c r="AJ18" i="11"/>
  <c r="AF18" i="11"/>
  <c r="AK18" i="11" s="1"/>
  <c r="AA18" i="11"/>
  <c r="Z18" i="11"/>
  <c r="X18" i="11"/>
  <c r="T18" i="11"/>
  <c r="P18" i="11"/>
  <c r="L18" i="11"/>
  <c r="M18" i="11" s="1"/>
  <c r="I18" i="11"/>
  <c r="F18" i="11"/>
  <c r="Q18" i="11" s="1"/>
  <c r="AJ17" i="11"/>
  <c r="AF17" i="11"/>
  <c r="AK17" i="11" s="1"/>
  <c r="AA17" i="11"/>
  <c r="Z17" i="11"/>
  <c r="AB17" i="11" s="1"/>
  <c r="X17" i="11"/>
  <c r="U17" i="11"/>
  <c r="T17" i="11"/>
  <c r="P17" i="11"/>
  <c r="L17" i="11"/>
  <c r="I17" i="11"/>
  <c r="F17" i="11"/>
  <c r="Q17" i="11" s="1"/>
  <c r="AJ16" i="11"/>
  <c r="AF16" i="11"/>
  <c r="AK16" i="11" s="1"/>
  <c r="AA16" i="11"/>
  <c r="Z16" i="11"/>
  <c r="AB16" i="11" s="1"/>
  <c r="X16" i="11"/>
  <c r="T16" i="11"/>
  <c r="P16" i="11"/>
  <c r="L16" i="11"/>
  <c r="I16" i="11"/>
  <c r="U16" i="11" s="1"/>
  <c r="F16" i="11"/>
  <c r="M16" i="11" s="1"/>
  <c r="AI15" i="11"/>
  <c r="AH15" i="11"/>
  <c r="AG15" i="11"/>
  <c r="AE15" i="11"/>
  <c r="AD15" i="11"/>
  <c r="AF15" i="11" s="1"/>
  <c r="W15" i="11"/>
  <c r="V15" i="11"/>
  <c r="X15" i="11" s="1"/>
  <c r="S15" i="11"/>
  <c r="R15" i="11"/>
  <c r="T15" i="11" s="1"/>
  <c r="O15" i="11"/>
  <c r="N15" i="11"/>
  <c r="P15" i="11" s="1"/>
  <c r="K15" i="11"/>
  <c r="J15" i="11"/>
  <c r="L15" i="11" s="1"/>
  <c r="H15" i="11"/>
  <c r="G15" i="11"/>
  <c r="I15" i="11" s="1"/>
  <c r="E15" i="11"/>
  <c r="F15" i="11" s="1"/>
  <c r="D15" i="11"/>
  <c r="AJ14" i="11"/>
  <c r="AF14" i="11"/>
  <c r="AK14" i="11" s="1"/>
  <c r="AA14" i="11"/>
  <c r="Z14" i="11"/>
  <c r="X14" i="11"/>
  <c r="T14" i="11"/>
  <c r="P14" i="11"/>
  <c r="L14" i="11"/>
  <c r="I14" i="11"/>
  <c r="U14" i="11" s="1"/>
  <c r="F14" i="11"/>
  <c r="AK13" i="11"/>
  <c r="AJ13" i="11"/>
  <c r="AF13" i="11"/>
  <c r="AA13" i="11"/>
  <c r="Z13" i="11"/>
  <c r="AB13" i="11" s="1"/>
  <c r="X13" i="11"/>
  <c r="T13" i="11"/>
  <c r="P13" i="11"/>
  <c r="L13" i="11"/>
  <c r="I13" i="11"/>
  <c r="U13" i="11" s="1"/>
  <c r="F13" i="11"/>
  <c r="AJ12" i="11"/>
  <c r="AF12" i="11"/>
  <c r="AA12" i="11"/>
  <c r="Z12" i="11"/>
  <c r="X12" i="11"/>
  <c r="T12" i="11"/>
  <c r="P12" i="11"/>
  <c r="L12" i="11"/>
  <c r="I12" i="11"/>
  <c r="U12" i="11" s="1"/>
  <c r="F12" i="11"/>
  <c r="AJ11" i="11"/>
  <c r="AF11" i="11"/>
  <c r="AK11" i="11" s="1"/>
  <c r="AA11" i="11"/>
  <c r="Z11" i="11"/>
  <c r="AB11" i="11" s="1"/>
  <c r="X11" i="11"/>
  <c r="T11" i="11"/>
  <c r="Q11" i="11"/>
  <c r="P11" i="11"/>
  <c r="M11" i="11"/>
  <c r="L11" i="11"/>
  <c r="I11" i="11"/>
  <c r="AC11" i="11" s="1"/>
  <c r="F11" i="11"/>
  <c r="AJ10" i="11"/>
  <c r="AF10" i="11"/>
  <c r="AK10" i="11" s="1"/>
  <c r="AA10" i="11"/>
  <c r="AB10" i="11" s="1"/>
  <c r="Z10" i="11"/>
  <c r="X10" i="11"/>
  <c r="T10" i="11"/>
  <c r="P10" i="11"/>
  <c r="L10" i="11"/>
  <c r="I10" i="11"/>
  <c r="F10" i="11"/>
  <c r="Q10" i="11" s="1"/>
  <c r="AJ9" i="11"/>
  <c r="AF9" i="11"/>
  <c r="AK9" i="11" s="1"/>
  <c r="AA9" i="11"/>
  <c r="Z9" i="11"/>
  <c r="AB9" i="11" s="1"/>
  <c r="X9" i="11"/>
  <c r="T9" i="11"/>
  <c r="P9" i="11"/>
  <c r="L9" i="11"/>
  <c r="I9" i="11"/>
  <c r="F9" i="11"/>
  <c r="AI45" i="10"/>
  <c r="AH45" i="10"/>
  <c r="AJ45" i="10" s="1"/>
  <c r="AG45" i="10"/>
  <c r="AE45" i="10"/>
  <c r="AD45" i="10"/>
  <c r="W45" i="10"/>
  <c r="V45" i="10"/>
  <c r="X45" i="10" s="1"/>
  <c r="S45" i="10"/>
  <c r="R45" i="10"/>
  <c r="T45" i="10" s="1"/>
  <c r="O45" i="10"/>
  <c r="N45" i="10"/>
  <c r="K45" i="10"/>
  <c r="J45" i="10"/>
  <c r="H45" i="10"/>
  <c r="G45" i="10"/>
  <c r="I45" i="10" s="1"/>
  <c r="E45" i="10"/>
  <c r="D45" i="10"/>
  <c r="F45" i="10" s="1"/>
  <c r="AI44" i="10"/>
  <c r="AJ44" i="10" s="1"/>
  <c r="AH44" i="10"/>
  <c r="AG44" i="10"/>
  <c r="AE44" i="10"/>
  <c r="AD44" i="10"/>
  <c r="AF44" i="10" s="1"/>
  <c r="AK44" i="10" s="1"/>
  <c r="X44" i="10"/>
  <c r="W44" i="10"/>
  <c r="V44" i="10"/>
  <c r="T44" i="10"/>
  <c r="S44" i="10"/>
  <c r="R44" i="10"/>
  <c r="O44" i="10"/>
  <c r="N44" i="10"/>
  <c r="P44" i="10" s="1"/>
  <c r="K44" i="10"/>
  <c r="J44" i="10"/>
  <c r="H44" i="10"/>
  <c r="G44" i="10"/>
  <c r="E44" i="10"/>
  <c r="D44" i="10"/>
  <c r="F44" i="10" s="1"/>
  <c r="AJ43" i="10"/>
  <c r="AF43" i="10"/>
  <c r="AK43" i="10" s="1"/>
  <c r="AA43" i="10"/>
  <c r="Z43" i="10"/>
  <c r="X43" i="10"/>
  <c r="T43" i="10"/>
  <c r="P43" i="10"/>
  <c r="L43" i="10"/>
  <c r="M43" i="10" s="1"/>
  <c r="I43" i="10"/>
  <c r="U43" i="10" s="1"/>
  <c r="F43" i="10"/>
  <c r="Q43" i="10" s="1"/>
  <c r="AJ42" i="10"/>
  <c r="AF42" i="10"/>
  <c r="AA42" i="10"/>
  <c r="Z42" i="10"/>
  <c r="AB42" i="10" s="1"/>
  <c r="X42" i="10"/>
  <c r="T42" i="10"/>
  <c r="U42" i="10" s="1"/>
  <c r="P42" i="10"/>
  <c r="L42" i="10"/>
  <c r="M42" i="10" s="1"/>
  <c r="I42" i="10"/>
  <c r="F42" i="10"/>
  <c r="AJ41" i="10"/>
  <c r="AF41" i="10"/>
  <c r="AK41" i="10" s="1"/>
  <c r="AA41" i="10"/>
  <c r="AB41" i="10" s="1"/>
  <c r="Z41" i="10"/>
  <c r="X41" i="10"/>
  <c r="T41" i="10"/>
  <c r="P41" i="10"/>
  <c r="L41" i="10"/>
  <c r="I41" i="10"/>
  <c r="F41" i="10"/>
  <c r="Q41" i="10" s="1"/>
  <c r="AK40" i="10"/>
  <c r="AJ40" i="10"/>
  <c r="AF40" i="10"/>
  <c r="AA40" i="10"/>
  <c r="Z40" i="10"/>
  <c r="AB40" i="10" s="1"/>
  <c r="X40" i="10"/>
  <c r="T40" i="10"/>
  <c r="P40" i="10"/>
  <c r="L40" i="10"/>
  <c r="I40" i="10"/>
  <c r="F40" i="10"/>
  <c r="AJ39" i="10"/>
  <c r="AF39" i="10"/>
  <c r="AA39" i="10"/>
  <c r="Z39" i="10"/>
  <c r="X39" i="10"/>
  <c r="T39" i="10"/>
  <c r="P39" i="10"/>
  <c r="L39" i="10"/>
  <c r="I39" i="10"/>
  <c r="F39" i="10"/>
  <c r="Q39" i="10" s="1"/>
  <c r="AI38" i="10"/>
  <c r="AH38" i="10"/>
  <c r="AG38" i="10"/>
  <c r="AE38" i="10"/>
  <c r="AF38" i="10" s="1"/>
  <c r="AD38" i="10"/>
  <c r="W38" i="10"/>
  <c r="V38" i="10"/>
  <c r="S38" i="10"/>
  <c r="R38" i="10"/>
  <c r="O38" i="10"/>
  <c r="P38" i="10" s="1"/>
  <c r="N38" i="10"/>
  <c r="K38" i="10"/>
  <c r="L38" i="10" s="1"/>
  <c r="J38" i="10"/>
  <c r="H38" i="10"/>
  <c r="G38" i="10"/>
  <c r="I38" i="10" s="1"/>
  <c r="E38" i="10"/>
  <c r="D38" i="10"/>
  <c r="F38" i="10" s="1"/>
  <c r="AJ37" i="10"/>
  <c r="AF37" i="10"/>
  <c r="AA37" i="10"/>
  <c r="Z37" i="10"/>
  <c r="AB37" i="10" s="1"/>
  <c r="X37" i="10"/>
  <c r="T37" i="10"/>
  <c r="AK37" i="10" s="1"/>
  <c r="P37" i="10"/>
  <c r="L37" i="10"/>
  <c r="I37" i="10"/>
  <c r="F37" i="10"/>
  <c r="AJ36" i="10"/>
  <c r="AF36" i="10"/>
  <c r="AK36" i="10" s="1"/>
  <c r="AA36" i="10"/>
  <c r="Z36" i="10"/>
  <c r="AB36" i="10" s="1"/>
  <c r="X36" i="10"/>
  <c r="T36" i="10"/>
  <c r="P36" i="10"/>
  <c r="L36" i="10"/>
  <c r="I36" i="10"/>
  <c r="U36" i="10" s="1"/>
  <c r="F36" i="10"/>
  <c r="Q36" i="10" s="1"/>
  <c r="AJ35" i="10"/>
  <c r="AF35" i="10"/>
  <c r="AA35" i="10"/>
  <c r="Z35" i="10"/>
  <c r="AB35" i="10" s="1"/>
  <c r="X35" i="10"/>
  <c r="T35" i="10"/>
  <c r="P35" i="10"/>
  <c r="L35" i="10"/>
  <c r="M35" i="10" s="1"/>
  <c r="I35" i="10"/>
  <c r="AC35" i="10" s="1"/>
  <c r="F35" i="10"/>
  <c r="AJ34" i="10"/>
  <c r="AF34" i="10"/>
  <c r="AA34" i="10"/>
  <c r="Z34" i="10"/>
  <c r="X34" i="10"/>
  <c r="U34" i="10"/>
  <c r="T34" i="10"/>
  <c r="AK34" i="10" s="1"/>
  <c r="P34" i="10"/>
  <c r="L34" i="10"/>
  <c r="I34" i="10"/>
  <c r="F34" i="10"/>
  <c r="AJ33" i="10"/>
  <c r="AF33" i="10"/>
  <c r="AA33" i="10"/>
  <c r="Z33" i="10"/>
  <c r="AB33" i="10" s="1"/>
  <c r="X33" i="10"/>
  <c r="T33" i="10"/>
  <c r="AK33" i="10" s="1"/>
  <c r="P33" i="10"/>
  <c r="L33" i="10"/>
  <c r="I33" i="10"/>
  <c r="F33" i="10"/>
  <c r="AJ32" i="10"/>
  <c r="AF32" i="10"/>
  <c r="AA32" i="10"/>
  <c r="Z32" i="10"/>
  <c r="AB32" i="10" s="1"/>
  <c r="X32" i="10"/>
  <c r="Y32" i="10" s="1"/>
  <c r="T32" i="10"/>
  <c r="P32" i="10"/>
  <c r="L32" i="10"/>
  <c r="I32" i="10"/>
  <c r="U32" i="10" s="1"/>
  <c r="F32" i="10"/>
  <c r="Q32" i="10" s="1"/>
  <c r="AI31" i="10"/>
  <c r="AH31" i="10"/>
  <c r="AG31" i="10"/>
  <c r="AE31" i="10"/>
  <c r="AF31" i="10" s="1"/>
  <c r="AD31" i="10"/>
  <c r="W31" i="10"/>
  <c r="V31" i="10"/>
  <c r="S31" i="10"/>
  <c r="T31" i="10" s="1"/>
  <c r="R31" i="10"/>
  <c r="O31" i="10"/>
  <c r="P31" i="10" s="1"/>
  <c r="N31" i="10"/>
  <c r="K31" i="10"/>
  <c r="L31" i="10" s="1"/>
  <c r="J31" i="10"/>
  <c r="H31" i="10"/>
  <c r="G31" i="10"/>
  <c r="I31" i="10" s="1"/>
  <c r="E31" i="10"/>
  <c r="D31" i="10"/>
  <c r="AK30" i="10"/>
  <c r="AJ30" i="10"/>
  <c r="AF30" i="10"/>
  <c r="AA30" i="10"/>
  <c r="Z30" i="10"/>
  <c r="AB30" i="10" s="1"/>
  <c r="X30" i="10"/>
  <c r="T30" i="10"/>
  <c r="P30" i="10"/>
  <c r="L30" i="10"/>
  <c r="I30" i="10"/>
  <c r="F30" i="10"/>
  <c r="AJ29" i="10"/>
  <c r="AF29" i="10"/>
  <c r="AK29" i="10" s="1"/>
  <c r="AC29" i="10"/>
  <c r="AA29" i="10"/>
  <c r="Z29" i="10"/>
  <c r="AB29" i="10" s="1"/>
  <c r="X29" i="10"/>
  <c r="T29" i="10"/>
  <c r="P29" i="10"/>
  <c r="L29" i="10"/>
  <c r="I29" i="10"/>
  <c r="U29" i="10" s="1"/>
  <c r="F29" i="10"/>
  <c r="Q29" i="10" s="1"/>
  <c r="AJ28" i="10"/>
  <c r="AF28" i="10"/>
  <c r="AA28" i="10"/>
  <c r="Z28" i="10"/>
  <c r="AB28" i="10" s="1"/>
  <c r="X28" i="10"/>
  <c r="T28" i="10"/>
  <c r="P28" i="10"/>
  <c r="L28" i="10"/>
  <c r="M28" i="10" s="1"/>
  <c r="I28" i="10"/>
  <c r="F28" i="10"/>
  <c r="AJ27" i="10"/>
  <c r="AF27" i="10"/>
  <c r="AK27" i="10" s="1"/>
  <c r="AA27" i="10"/>
  <c r="Z27" i="10"/>
  <c r="X27" i="10"/>
  <c r="U27" i="10"/>
  <c r="T27" i="10"/>
  <c r="P27" i="10"/>
  <c r="L27" i="10"/>
  <c r="I27" i="10"/>
  <c r="F27" i="10"/>
  <c r="AJ26" i="10"/>
  <c r="AF26" i="10"/>
  <c r="AA26" i="10"/>
  <c r="Z26" i="10"/>
  <c r="AB26" i="10" s="1"/>
  <c r="X26" i="10"/>
  <c r="T26" i="10"/>
  <c r="AK26" i="10" s="1"/>
  <c r="P26" i="10"/>
  <c r="L26" i="10"/>
  <c r="I26" i="10"/>
  <c r="F26" i="10"/>
  <c r="AJ25" i="10"/>
  <c r="AF25" i="10"/>
  <c r="AK25" i="10" s="1"/>
  <c r="AA25" i="10"/>
  <c r="Z25" i="10"/>
  <c r="X25" i="10"/>
  <c r="T25" i="10"/>
  <c r="P25" i="10"/>
  <c r="L25" i="10"/>
  <c r="I25" i="10"/>
  <c r="U25" i="10" s="1"/>
  <c r="F25" i="10"/>
  <c r="Q25" i="10" s="1"/>
  <c r="AJ24" i="10"/>
  <c r="AF24" i="10"/>
  <c r="AA24" i="10"/>
  <c r="Z24" i="10"/>
  <c r="AB24" i="10" s="1"/>
  <c r="X24" i="10"/>
  <c r="T24" i="10"/>
  <c r="U24" i="10" s="1"/>
  <c r="P24" i="10"/>
  <c r="L24" i="10"/>
  <c r="I24" i="10"/>
  <c r="F24" i="10"/>
  <c r="Q24" i="10" s="1"/>
  <c r="AJ23" i="10"/>
  <c r="AF23" i="10"/>
  <c r="AA23" i="10"/>
  <c r="AB23" i="10" s="1"/>
  <c r="Z23" i="10"/>
  <c r="X23" i="10"/>
  <c r="T23" i="10"/>
  <c r="AK23" i="10" s="1"/>
  <c r="P23" i="10"/>
  <c r="L23" i="10"/>
  <c r="I23" i="10"/>
  <c r="F23" i="10"/>
  <c r="Q23" i="10" s="1"/>
  <c r="AK22" i="10"/>
  <c r="AJ22" i="10"/>
  <c r="AF22" i="10"/>
  <c r="AA22" i="10"/>
  <c r="AB22" i="10" s="1"/>
  <c r="Z22" i="10"/>
  <c r="X22" i="10"/>
  <c r="T22" i="10"/>
  <c r="P22" i="10"/>
  <c r="L22" i="10"/>
  <c r="I22" i="10"/>
  <c r="U22" i="10" s="1"/>
  <c r="F22" i="10"/>
  <c r="AI21" i="10"/>
  <c r="AH21" i="10"/>
  <c r="AJ21" i="10" s="1"/>
  <c r="AG21" i="10"/>
  <c r="AE21" i="10"/>
  <c r="AD21" i="10"/>
  <c r="AF21" i="10" s="1"/>
  <c r="AK21" i="10" s="1"/>
  <c r="W21" i="10"/>
  <c r="V21" i="10"/>
  <c r="X21" i="10" s="1"/>
  <c r="S21" i="10"/>
  <c r="R21" i="10"/>
  <c r="T21" i="10" s="1"/>
  <c r="O21" i="10"/>
  <c r="N21" i="10"/>
  <c r="P21" i="10" s="1"/>
  <c r="K21" i="10"/>
  <c r="AA21" i="10" s="1"/>
  <c r="J21" i="10"/>
  <c r="L21" i="10" s="1"/>
  <c r="H21" i="10"/>
  <c r="G21" i="10"/>
  <c r="I21" i="10" s="1"/>
  <c r="E21" i="10"/>
  <c r="D21" i="10"/>
  <c r="F21" i="10" s="1"/>
  <c r="AJ20" i="10"/>
  <c r="AF20" i="10"/>
  <c r="AK20" i="10" s="1"/>
  <c r="AA20" i="10"/>
  <c r="Z20" i="10"/>
  <c r="X20" i="10"/>
  <c r="T20" i="10"/>
  <c r="P20" i="10"/>
  <c r="L20" i="10"/>
  <c r="I20" i="10"/>
  <c r="F20" i="10"/>
  <c r="AJ19" i="10"/>
  <c r="AF19" i="10"/>
  <c r="AA19" i="10"/>
  <c r="Z19" i="10"/>
  <c r="AB19" i="10" s="1"/>
  <c r="X19" i="10"/>
  <c r="T19" i="10"/>
  <c r="P19" i="10"/>
  <c r="L19" i="10"/>
  <c r="I19" i="10"/>
  <c r="F19" i="10"/>
  <c r="AJ18" i="10"/>
  <c r="AF18" i="10"/>
  <c r="AK18" i="10" s="1"/>
  <c r="AA18" i="10"/>
  <c r="Z18" i="10"/>
  <c r="X18" i="10"/>
  <c r="T18" i="10"/>
  <c r="Q18" i="10"/>
  <c r="P18" i="10"/>
  <c r="L18" i="10"/>
  <c r="M18" i="10" s="1"/>
  <c r="I18" i="10"/>
  <c r="U18" i="10" s="1"/>
  <c r="F18" i="10"/>
  <c r="AJ17" i="10"/>
  <c r="AF17" i="10"/>
  <c r="AA17" i="10"/>
  <c r="Z17" i="10"/>
  <c r="AB17" i="10" s="1"/>
  <c r="X17" i="10"/>
  <c r="T17" i="10"/>
  <c r="U17" i="10" s="1"/>
  <c r="P17" i="10"/>
  <c r="L17" i="10"/>
  <c r="M17" i="10" s="1"/>
  <c r="I17" i="10"/>
  <c r="F17" i="10"/>
  <c r="AJ16" i="10"/>
  <c r="AF16" i="10"/>
  <c r="AK16" i="10" s="1"/>
  <c r="AA16" i="10"/>
  <c r="AB16" i="10" s="1"/>
  <c r="Z16" i="10"/>
  <c r="X16" i="10"/>
  <c r="T16" i="10"/>
  <c r="P16" i="10"/>
  <c r="M16" i="10"/>
  <c r="L16" i="10"/>
  <c r="I16" i="10"/>
  <c r="F16" i="10"/>
  <c r="Q16" i="10" s="1"/>
  <c r="AK15" i="10"/>
  <c r="AJ15" i="10"/>
  <c r="AF15" i="10"/>
  <c r="AA15" i="10"/>
  <c r="Z15" i="10"/>
  <c r="AB15" i="10" s="1"/>
  <c r="X15" i="10"/>
  <c r="T15" i="10"/>
  <c r="P15" i="10"/>
  <c r="L15" i="10"/>
  <c r="I15" i="10"/>
  <c r="F15" i="10"/>
  <c r="AJ14" i="10"/>
  <c r="AF14" i="10"/>
  <c r="AA14" i="10"/>
  <c r="Z14" i="10"/>
  <c r="AB14" i="10" s="1"/>
  <c r="X14" i="10"/>
  <c r="T14" i="10"/>
  <c r="P14" i="10"/>
  <c r="L14" i="10"/>
  <c r="I14" i="10"/>
  <c r="F14" i="10"/>
  <c r="Q14" i="10" s="1"/>
  <c r="AI13" i="10"/>
  <c r="AJ13" i="10" s="1"/>
  <c r="AH13" i="10"/>
  <c r="AG13" i="10"/>
  <c r="AE13" i="10"/>
  <c r="AD13" i="10"/>
  <c r="W13" i="10"/>
  <c r="X13" i="10" s="1"/>
  <c r="V13" i="10"/>
  <c r="S13" i="10"/>
  <c r="T13" i="10" s="1"/>
  <c r="R13" i="10"/>
  <c r="O13" i="10"/>
  <c r="P13" i="10" s="1"/>
  <c r="N13" i="10"/>
  <c r="K13" i="10"/>
  <c r="J13" i="10"/>
  <c r="Z13" i="10" s="1"/>
  <c r="H13" i="10"/>
  <c r="G13" i="10"/>
  <c r="E13" i="10"/>
  <c r="D13" i="10"/>
  <c r="AJ12" i="10"/>
  <c r="AF12" i="10"/>
  <c r="AK12" i="10" s="1"/>
  <c r="AA12" i="10"/>
  <c r="Z12" i="10"/>
  <c r="AB12" i="10" s="1"/>
  <c r="X12" i="10"/>
  <c r="T12" i="10"/>
  <c r="P12" i="10"/>
  <c r="L12" i="10"/>
  <c r="I12" i="10"/>
  <c r="F12" i="10"/>
  <c r="M12" i="10" s="1"/>
  <c r="AJ11" i="10"/>
  <c r="AF11" i="10"/>
  <c r="AA11" i="10"/>
  <c r="Z11" i="10"/>
  <c r="Y11" i="10"/>
  <c r="X11" i="10"/>
  <c r="T11" i="10"/>
  <c r="P11" i="10"/>
  <c r="Q11" i="10" s="1"/>
  <c r="L11" i="10"/>
  <c r="M11" i="10" s="1"/>
  <c r="I11" i="10"/>
  <c r="F11" i="10"/>
  <c r="AJ10" i="10"/>
  <c r="AF10" i="10"/>
  <c r="AA10" i="10"/>
  <c r="Z10" i="10"/>
  <c r="X10" i="10"/>
  <c r="U10" i="10"/>
  <c r="T10" i="10"/>
  <c r="P10" i="10"/>
  <c r="L10" i="10"/>
  <c r="I10" i="10"/>
  <c r="F10" i="10"/>
  <c r="Q10" i="10" s="1"/>
  <c r="AK9" i="10"/>
  <c r="AJ9" i="10"/>
  <c r="AF9" i="10"/>
  <c r="AA9" i="10"/>
  <c r="AB9" i="10" s="1"/>
  <c r="Z9" i="10"/>
  <c r="X9" i="10"/>
  <c r="T9" i="10"/>
  <c r="Q9" i="10"/>
  <c r="P9" i="10"/>
  <c r="M9" i="10"/>
  <c r="L9" i="10"/>
  <c r="I9" i="10"/>
  <c r="U9" i="10" s="1"/>
  <c r="F9" i="10"/>
  <c r="AI32" i="9"/>
  <c r="AH32" i="9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AA32" i="9" s="1"/>
  <c r="J32" i="9"/>
  <c r="L32" i="9" s="1"/>
  <c r="H32" i="9"/>
  <c r="G32" i="9"/>
  <c r="I32" i="9" s="1"/>
  <c r="E32" i="9"/>
  <c r="D32" i="9"/>
  <c r="AI31" i="9"/>
  <c r="AH31" i="9"/>
  <c r="AG31" i="9"/>
  <c r="AE31" i="9"/>
  <c r="AD31" i="9"/>
  <c r="AF31" i="9" s="1"/>
  <c r="W31" i="9"/>
  <c r="V31" i="9"/>
  <c r="X31" i="9" s="1"/>
  <c r="S31" i="9"/>
  <c r="R31" i="9"/>
  <c r="T31" i="9" s="1"/>
  <c r="O31" i="9"/>
  <c r="N31" i="9"/>
  <c r="P31" i="9" s="1"/>
  <c r="K31" i="9"/>
  <c r="J31" i="9"/>
  <c r="H31" i="9"/>
  <c r="G31" i="9"/>
  <c r="I31" i="9" s="1"/>
  <c r="E31" i="9"/>
  <c r="D31" i="9"/>
  <c r="AJ30" i="9"/>
  <c r="AF30" i="9"/>
  <c r="AA30" i="9"/>
  <c r="Z30" i="9"/>
  <c r="AB30" i="9" s="1"/>
  <c r="X30" i="9"/>
  <c r="U30" i="9"/>
  <c r="T30" i="9"/>
  <c r="AK30" i="9" s="1"/>
  <c r="P30" i="9"/>
  <c r="L30" i="9"/>
  <c r="I30" i="9"/>
  <c r="F30" i="9"/>
  <c r="M30" i="9" s="1"/>
  <c r="AJ29" i="9"/>
  <c r="AF29" i="9"/>
  <c r="AK29" i="9" s="1"/>
  <c r="AA29" i="9"/>
  <c r="AB29" i="9" s="1"/>
  <c r="Z29" i="9"/>
  <c r="X29" i="9"/>
  <c r="T29" i="9"/>
  <c r="Q29" i="9"/>
  <c r="P29" i="9"/>
  <c r="L29" i="9"/>
  <c r="I29" i="9"/>
  <c r="U29" i="9" s="1"/>
  <c r="F29" i="9"/>
  <c r="AJ28" i="9"/>
  <c r="AF28" i="9"/>
  <c r="AA28" i="9"/>
  <c r="Z28" i="9"/>
  <c r="AB28" i="9" s="1"/>
  <c r="X28" i="9"/>
  <c r="T28" i="9"/>
  <c r="P28" i="9"/>
  <c r="Q28" i="9" s="1"/>
  <c r="L28" i="9"/>
  <c r="I28" i="9"/>
  <c r="F28" i="9"/>
  <c r="M28" i="9" s="1"/>
  <c r="AJ27" i="9"/>
  <c r="AF27" i="9"/>
  <c r="AA27" i="9"/>
  <c r="Z27" i="9"/>
  <c r="X27" i="9"/>
  <c r="T27" i="9"/>
  <c r="P27" i="9"/>
  <c r="L27" i="9"/>
  <c r="I27" i="9"/>
  <c r="U27" i="9" s="1"/>
  <c r="F27" i="9"/>
  <c r="AJ26" i="9"/>
  <c r="AF26" i="9"/>
  <c r="AK26" i="9" s="1"/>
  <c r="AB26" i="9"/>
  <c r="AA26" i="9"/>
  <c r="Z26" i="9"/>
  <c r="X26" i="9"/>
  <c r="T26" i="9"/>
  <c r="P26" i="9"/>
  <c r="L26" i="9"/>
  <c r="I26" i="9"/>
  <c r="F26" i="9"/>
  <c r="M26" i="9" s="1"/>
  <c r="AI25" i="9"/>
  <c r="AH25" i="9"/>
  <c r="AG25" i="9"/>
  <c r="AE25" i="9"/>
  <c r="AD25" i="9"/>
  <c r="AF25" i="9" s="1"/>
  <c r="W25" i="9"/>
  <c r="V25" i="9"/>
  <c r="X25" i="9" s="1"/>
  <c r="S25" i="9"/>
  <c r="R25" i="9"/>
  <c r="T25" i="9" s="1"/>
  <c r="O25" i="9"/>
  <c r="N25" i="9"/>
  <c r="P25" i="9" s="1"/>
  <c r="K25" i="9"/>
  <c r="J25" i="9"/>
  <c r="L25" i="9" s="1"/>
  <c r="H25" i="9"/>
  <c r="G25" i="9"/>
  <c r="I25" i="9" s="1"/>
  <c r="F25" i="9"/>
  <c r="Q25" i="9" s="1"/>
  <c r="E25" i="9"/>
  <c r="D25" i="9"/>
  <c r="AJ24" i="9"/>
  <c r="AF24" i="9"/>
  <c r="AA24" i="9"/>
  <c r="Z24" i="9"/>
  <c r="AB24" i="9" s="1"/>
  <c r="X24" i="9"/>
  <c r="T24" i="9"/>
  <c r="Q24" i="9"/>
  <c r="P24" i="9"/>
  <c r="M24" i="9"/>
  <c r="L24" i="9"/>
  <c r="I24" i="9"/>
  <c r="F24" i="9"/>
  <c r="AK23" i="9"/>
  <c r="AJ23" i="9"/>
  <c r="AF23" i="9"/>
  <c r="AA23" i="9"/>
  <c r="Z23" i="9"/>
  <c r="AB23" i="9" s="1"/>
  <c r="X23" i="9"/>
  <c r="T23" i="9"/>
  <c r="P23" i="9"/>
  <c r="L23" i="9"/>
  <c r="I23" i="9"/>
  <c r="AC23" i="9" s="1"/>
  <c r="F23" i="9"/>
  <c r="AJ22" i="9"/>
  <c r="AF22" i="9"/>
  <c r="AK22" i="9" s="1"/>
  <c r="AA22" i="9"/>
  <c r="Z22" i="9"/>
  <c r="AB22" i="9" s="1"/>
  <c r="X22" i="9"/>
  <c r="T22" i="9"/>
  <c r="P22" i="9"/>
  <c r="L22" i="9"/>
  <c r="I22" i="9"/>
  <c r="U22" i="9" s="1"/>
  <c r="F22" i="9"/>
  <c r="AJ21" i="9"/>
  <c r="AF21" i="9"/>
  <c r="AK21" i="9" s="1"/>
  <c r="AA21" i="9"/>
  <c r="Z21" i="9"/>
  <c r="AB21" i="9" s="1"/>
  <c r="X21" i="9"/>
  <c r="T21" i="9"/>
  <c r="P21" i="9"/>
  <c r="Q21" i="9" s="1"/>
  <c r="L21" i="9"/>
  <c r="I21" i="9"/>
  <c r="F21" i="9"/>
  <c r="AJ20" i="9"/>
  <c r="AF20" i="9"/>
  <c r="AA20" i="9"/>
  <c r="Z20" i="9"/>
  <c r="X20" i="9"/>
  <c r="T20" i="9"/>
  <c r="U20" i="9" s="1"/>
  <c r="P20" i="9"/>
  <c r="L20" i="9"/>
  <c r="I20" i="9"/>
  <c r="F20" i="9"/>
  <c r="AJ19" i="9"/>
  <c r="AF19" i="9"/>
  <c r="AA19" i="9"/>
  <c r="Z19" i="9"/>
  <c r="AB19" i="9" s="1"/>
  <c r="X19" i="9"/>
  <c r="U19" i="9"/>
  <c r="T19" i="9"/>
  <c r="AK19" i="9" s="1"/>
  <c r="P19" i="9"/>
  <c r="L19" i="9"/>
  <c r="I19" i="9"/>
  <c r="F19" i="9"/>
  <c r="M19" i="9" s="1"/>
  <c r="AJ18" i="9"/>
  <c r="AF18" i="9"/>
  <c r="AK18" i="9" s="1"/>
  <c r="AA18" i="9"/>
  <c r="AB18" i="9" s="1"/>
  <c r="Z18" i="9"/>
  <c r="X18" i="9"/>
  <c r="T18" i="9"/>
  <c r="P18" i="9"/>
  <c r="L18" i="9"/>
  <c r="I18" i="9"/>
  <c r="U18" i="9" s="1"/>
  <c r="F18" i="9"/>
  <c r="AI17" i="9"/>
  <c r="AH17" i="9"/>
  <c r="AJ17" i="9" s="1"/>
  <c r="AG17" i="9"/>
  <c r="AE17" i="9"/>
  <c r="AD17" i="9"/>
  <c r="W17" i="9"/>
  <c r="V17" i="9"/>
  <c r="S17" i="9"/>
  <c r="R17" i="9"/>
  <c r="O17" i="9"/>
  <c r="N17" i="9"/>
  <c r="K17" i="9"/>
  <c r="J17" i="9"/>
  <c r="Z17" i="9" s="1"/>
  <c r="H17" i="9"/>
  <c r="G17" i="9"/>
  <c r="F17" i="9"/>
  <c r="E17" i="9"/>
  <c r="D17" i="9"/>
  <c r="AJ16" i="9"/>
  <c r="AF16" i="9"/>
  <c r="AK16" i="9" s="1"/>
  <c r="AA16" i="9"/>
  <c r="Z16" i="9"/>
  <c r="AB16" i="9" s="1"/>
  <c r="X16" i="9"/>
  <c r="T16" i="9"/>
  <c r="P16" i="9"/>
  <c r="L16" i="9"/>
  <c r="I16" i="9"/>
  <c r="F16" i="9"/>
  <c r="M16" i="9" s="1"/>
  <c r="AK15" i="9"/>
  <c r="AJ15" i="9"/>
  <c r="AF15" i="9"/>
  <c r="AA15" i="9"/>
  <c r="Z15" i="9"/>
  <c r="AB15" i="9" s="1"/>
  <c r="X15" i="9"/>
  <c r="T15" i="9"/>
  <c r="Q15" i="9"/>
  <c r="P15" i="9"/>
  <c r="L15" i="9"/>
  <c r="I15" i="9"/>
  <c r="F15" i="9"/>
  <c r="M15" i="9" s="1"/>
  <c r="AJ14" i="9"/>
  <c r="AF14" i="9"/>
  <c r="AK14" i="9" s="1"/>
  <c r="AA14" i="9"/>
  <c r="Z14" i="9"/>
  <c r="AB14" i="9" s="1"/>
  <c r="X14" i="9"/>
  <c r="T14" i="9"/>
  <c r="P14" i="9"/>
  <c r="L14" i="9"/>
  <c r="I14" i="9"/>
  <c r="F14" i="9"/>
  <c r="Q14" i="9" s="1"/>
  <c r="AJ13" i="9"/>
  <c r="AF13" i="9"/>
  <c r="AK13" i="9" s="1"/>
  <c r="AA13" i="9"/>
  <c r="Z13" i="9"/>
  <c r="AB13" i="9" s="1"/>
  <c r="X13" i="9"/>
  <c r="U13" i="9"/>
  <c r="T13" i="9"/>
  <c r="P13" i="9"/>
  <c r="Q13" i="9" s="1"/>
  <c r="M13" i="9"/>
  <c r="L13" i="9"/>
  <c r="I13" i="9"/>
  <c r="AC13" i="9" s="1"/>
  <c r="F13" i="9"/>
  <c r="AJ12" i="9"/>
  <c r="AF12" i="9"/>
  <c r="AK12" i="9" s="1"/>
  <c r="AA12" i="9"/>
  <c r="AB12" i="9" s="1"/>
  <c r="Z12" i="9"/>
  <c r="X12" i="9"/>
  <c r="T12" i="9"/>
  <c r="P12" i="9"/>
  <c r="L12" i="9"/>
  <c r="I12" i="9"/>
  <c r="F12" i="9"/>
  <c r="AJ11" i="9"/>
  <c r="AF11" i="9"/>
  <c r="AB11" i="9"/>
  <c r="AA11" i="9"/>
  <c r="Z11" i="9"/>
  <c r="X11" i="9"/>
  <c r="T11" i="9"/>
  <c r="AK11" i="9" s="1"/>
  <c r="P11" i="9"/>
  <c r="L11" i="9"/>
  <c r="I11" i="9"/>
  <c r="U11" i="9" s="1"/>
  <c r="F11" i="9"/>
  <c r="M11" i="9" s="1"/>
  <c r="AJ10" i="9"/>
  <c r="AF10" i="9"/>
  <c r="AK10" i="9" s="1"/>
  <c r="AA10" i="9"/>
  <c r="Z10" i="9"/>
  <c r="X10" i="9"/>
  <c r="T10" i="9"/>
  <c r="P10" i="9"/>
  <c r="L10" i="9"/>
  <c r="I10" i="9"/>
  <c r="F10" i="9"/>
  <c r="Q10" i="9" s="1"/>
  <c r="AJ9" i="9"/>
  <c r="AF9" i="9"/>
  <c r="AA9" i="9"/>
  <c r="Z9" i="9"/>
  <c r="AB9" i="9" s="1"/>
  <c r="X9" i="9"/>
  <c r="U9" i="9"/>
  <c r="T9" i="9"/>
  <c r="Q9" i="9"/>
  <c r="P9" i="9"/>
  <c r="L9" i="9"/>
  <c r="I9" i="9"/>
  <c r="AC9" i="9" s="1"/>
  <c r="F9" i="9"/>
  <c r="M9" i="9" s="1"/>
  <c r="AI41" i="8"/>
  <c r="AH41" i="8"/>
  <c r="AJ41" i="8" s="1"/>
  <c r="AG41" i="8"/>
  <c r="AE41" i="8"/>
  <c r="AD41" i="8"/>
  <c r="AF41" i="8" s="1"/>
  <c r="W41" i="8"/>
  <c r="V41" i="8"/>
  <c r="X41" i="8" s="1"/>
  <c r="S41" i="8"/>
  <c r="R41" i="8"/>
  <c r="T41" i="8" s="1"/>
  <c r="O41" i="8"/>
  <c r="N41" i="8"/>
  <c r="K41" i="8"/>
  <c r="J41" i="8"/>
  <c r="L41" i="8" s="1"/>
  <c r="H41" i="8"/>
  <c r="G41" i="8"/>
  <c r="I41" i="8" s="1"/>
  <c r="E41" i="8"/>
  <c r="D41" i="8"/>
  <c r="F41" i="8" s="1"/>
  <c r="AI40" i="8"/>
  <c r="AJ40" i="8" s="1"/>
  <c r="AH40" i="8"/>
  <c r="AG40" i="8"/>
  <c r="AE40" i="8"/>
  <c r="AD40" i="8"/>
  <c r="AF40" i="8" s="1"/>
  <c r="X40" i="8"/>
  <c r="W40" i="8"/>
  <c r="V40" i="8"/>
  <c r="S40" i="8"/>
  <c r="R40" i="8"/>
  <c r="T40" i="8" s="1"/>
  <c r="O40" i="8"/>
  <c r="N40" i="8"/>
  <c r="P40" i="8" s="1"/>
  <c r="K40" i="8"/>
  <c r="L40" i="8" s="1"/>
  <c r="J40" i="8"/>
  <c r="H40" i="8"/>
  <c r="G40" i="8"/>
  <c r="E40" i="8"/>
  <c r="D40" i="8"/>
  <c r="AJ39" i="8"/>
  <c r="AF39" i="8"/>
  <c r="AA39" i="8"/>
  <c r="Z39" i="8"/>
  <c r="AB39" i="8" s="1"/>
  <c r="X39" i="8"/>
  <c r="T39" i="8"/>
  <c r="AK39" i="8" s="1"/>
  <c r="P39" i="8"/>
  <c r="L39" i="8"/>
  <c r="I39" i="8"/>
  <c r="F39" i="8"/>
  <c r="AJ38" i="8"/>
  <c r="AF38" i="8"/>
  <c r="AK38" i="8" s="1"/>
  <c r="AA38" i="8"/>
  <c r="Z38" i="8"/>
  <c r="X38" i="8"/>
  <c r="T38" i="8"/>
  <c r="P38" i="8"/>
  <c r="L38" i="8"/>
  <c r="I38" i="8"/>
  <c r="U38" i="8" s="1"/>
  <c r="F38" i="8"/>
  <c r="AJ37" i="8"/>
  <c r="AF37" i="8"/>
  <c r="AA37" i="8"/>
  <c r="Z37" i="8"/>
  <c r="X37" i="8"/>
  <c r="T37" i="8"/>
  <c r="Q37" i="8"/>
  <c r="P37" i="8"/>
  <c r="L37" i="8"/>
  <c r="I37" i="8"/>
  <c r="F37" i="8"/>
  <c r="M37" i="8" s="1"/>
  <c r="AJ36" i="8"/>
  <c r="AF36" i="8"/>
  <c r="AK36" i="8" s="1"/>
  <c r="AB36" i="8"/>
  <c r="AA36" i="8"/>
  <c r="Z36" i="8"/>
  <c r="X36" i="8"/>
  <c r="T36" i="8"/>
  <c r="P36" i="8"/>
  <c r="L36" i="8"/>
  <c r="I36" i="8"/>
  <c r="F36" i="8"/>
  <c r="AJ35" i="8"/>
  <c r="AF35" i="8"/>
  <c r="AK35" i="8" s="1"/>
  <c r="AA35" i="8"/>
  <c r="Z35" i="8"/>
  <c r="X35" i="8"/>
  <c r="T35" i="8"/>
  <c r="P35" i="8"/>
  <c r="L35" i="8"/>
  <c r="I35" i="8"/>
  <c r="U35" i="8" s="1"/>
  <c r="F35" i="8"/>
  <c r="AI34" i="8"/>
  <c r="AH34" i="8"/>
  <c r="AG34" i="8"/>
  <c r="AE34" i="8"/>
  <c r="AD34" i="8"/>
  <c r="W34" i="8"/>
  <c r="V34" i="8"/>
  <c r="S34" i="8"/>
  <c r="R34" i="8"/>
  <c r="O34" i="8"/>
  <c r="N34" i="8"/>
  <c r="K34" i="8"/>
  <c r="J34" i="8"/>
  <c r="H34" i="8"/>
  <c r="G34" i="8"/>
  <c r="F34" i="8"/>
  <c r="E34" i="8"/>
  <c r="D34" i="8"/>
  <c r="AJ33" i="8"/>
  <c r="AF33" i="8"/>
  <c r="AK33" i="8" s="1"/>
  <c r="AB33" i="8"/>
  <c r="AA33" i="8"/>
  <c r="Z33" i="8"/>
  <c r="X33" i="8"/>
  <c r="T33" i="8"/>
  <c r="P33" i="8"/>
  <c r="L33" i="8"/>
  <c r="I33" i="8"/>
  <c r="F33" i="8"/>
  <c r="Q33" i="8" s="1"/>
  <c r="AJ32" i="8"/>
  <c r="AF32" i="8"/>
  <c r="AK32" i="8" s="1"/>
  <c r="AA32" i="8"/>
  <c r="Z32" i="8"/>
  <c r="AB32" i="8" s="1"/>
  <c r="X32" i="8"/>
  <c r="T32" i="8"/>
  <c r="Q32" i="8"/>
  <c r="P32" i="8"/>
  <c r="L32" i="8"/>
  <c r="I32" i="8"/>
  <c r="F32" i="8"/>
  <c r="AJ31" i="8"/>
  <c r="AF31" i="8"/>
  <c r="AA31" i="8"/>
  <c r="Z31" i="8"/>
  <c r="AB31" i="8" s="1"/>
  <c r="X31" i="8"/>
  <c r="T31" i="8"/>
  <c r="P31" i="8"/>
  <c r="L31" i="8"/>
  <c r="I31" i="8"/>
  <c r="F31" i="8"/>
  <c r="M31" i="8" s="1"/>
  <c r="AJ30" i="8"/>
  <c r="AF30" i="8"/>
  <c r="AK30" i="8" s="1"/>
  <c r="AA30" i="8"/>
  <c r="Z30" i="8"/>
  <c r="X30" i="8"/>
  <c r="T30" i="8"/>
  <c r="P30" i="8"/>
  <c r="L30" i="8"/>
  <c r="M30" i="8" s="1"/>
  <c r="I30" i="8"/>
  <c r="F30" i="8"/>
  <c r="AJ29" i="8"/>
  <c r="AF29" i="8"/>
  <c r="AK29" i="8" s="1"/>
  <c r="AA29" i="8"/>
  <c r="AB29" i="8" s="1"/>
  <c r="Z29" i="8"/>
  <c r="X29" i="8"/>
  <c r="T29" i="8"/>
  <c r="P29" i="8"/>
  <c r="L29" i="8"/>
  <c r="I29" i="8"/>
  <c r="F29" i="8"/>
  <c r="AK28" i="8"/>
  <c r="AJ28" i="8"/>
  <c r="AF28" i="8"/>
  <c r="AA28" i="8"/>
  <c r="Z28" i="8"/>
  <c r="X28" i="8"/>
  <c r="T28" i="8"/>
  <c r="P28" i="8"/>
  <c r="L28" i="8"/>
  <c r="I28" i="8"/>
  <c r="F28" i="8"/>
  <c r="AI27" i="8"/>
  <c r="AH27" i="8"/>
  <c r="AJ27" i="8" s="1"/>
  <c r="AG27" i="8"/>
  <c r="AE27" i="8"/>
  <c r="AD27" i="8"/>
  <c r="W27" i="8"/>
  <c r="V27" i="8"/>
  <c r="S27" i="8"/>
  <c r="R27" i="8"/>
  <c r="O27" i="8"/>
  <c r="N27" i="8"/>
  <c r="K27" i="8"/>
  <c r="J27" i="8"/>
  <c r="H27" i="8"/>
  <c r="G27" i="8"/>
  <c r="F27" i="8"/>
  <c r="E27" i="8"/>
  <c r="D27" i="8"/>
  <c r="AJ26" i="8"/>
  <c r="AF26" i="8"/>
  <c r="AA26" i="8"/>
  <c r="Z26" i="8"/>
  <c r="AB26" i="8" s="1"/>
  <c r="X26" i="8"/>
  <c r="T26" i="8"/>
  <c r="U26" i="8" s="1"/>
  <c r="P26" i="8"/>
  <c r="L26" i="8"/>
  <c r="I26" i="8"/>
  <c r="F26" i="8"/>
  <c r="AK25" i="8"/>
  <c r="AJ25" i="8"/>
  <c r="AF25" i="8"/>
  <c r="AB25" i="8"/>
  <c r="AA25" i="8"/>
  <c r="Z25" i="8"/>
  <c r="X25" i="8"/>
  <c r="T25" i="8"/>
  <c r="Q25" i="8"/>
  <c r="P25" i="8"/>
  <c r="L25" i="8"/>
  <c r="I25" i="8"/>
  <c r="U25" i="8" s="1"/>
  <c r="F25" i="8"/>
  <c r="M25" i="8" s="1"/>
  <c r="AJ24" i="8"/>
  <c r="AF24" i="8"/>
  <c r="AA24" i="8"/>
  <c r="Z24" i="8"/>
  <c r="AB24" i="8" s="1"/>
  <c r="X24" i="8"/>
  <c r="T24" i="8"/>
  <c r="Q24" i="8"/>
  <c r="P24" i="8"/>
  <c r="L24" i="8"/>
  <c r="I24" i="8"/>
  <c r="F24" i="8"/>
  <c r="M24" i="8" s="1"/>
  <c r="AJ23" i="8"/>
  <c r="AF23" i="8"/>
  <c r="AA23" i="8"/>
  <c r="Z23" i="8"/>
  <c r="AB23" i="8" s="1"/>
  <c r="X23" i="8"/>
  <c r="T23" i="8"/>
  <c r="P23" i="8"/>
  <c r="L23" i="8"/>
  <c r="I23" i="8"/>
  <c r="F23" i="8"/>
  <c r="AJ22" i="8"/>
  <c r="AF22" i="8"/>
  <c r="AK22" i="8" s="1"/>
  <c r="AB22" i="8"/>
  <c r="AA22" i="8"/>
  <c r="Z22" i="8"/>
  <c r="X22" i="8"/>
  <c r="U22" i="8"/>
  <c r="T22" i="8"/>
  <c r="P22" i="8"/>
  <c r="L22" i="8"/>
  <c r="I22" i="8"/>
  <c r="AC22" i="8" s="1"/>
  <c r="F22" i="8"/>
  <c r="Q22" i="8" s="1"/>
  <c r="AI21" i="8"/>
  <c r="AH21" i="8"/>
  <c r="AG21" i="8"/>
  <c r="AE21" i="8"/>
  <c r="AD21" i="8"/>
  <c r="AF21" i="8" s="1"/>
  <c r="W21" i="8"/>
  <c r="V21" i="8"/>
  <c r="X21" i="8" s="1"/>
  <c r="S21" i="8"/>
  <c r="R21" i="8"/>
  <c r="T21" i="8" s="1"/>
  <c r="O21" i="8"/>
  <c r="N21" i="8"/>
  <c r="P21" i="8" s="1"/>
  <c r="K21" i="8"/>
  <c r="J21" i="8"/>
  <c r="L21" i="8" s="1"/>
  <c r="H21" i="8"/>
  <c r="G21" i="8"/>
  <c r="E21" i="8"/>
  <c r="F21" i="8" s="1"/>
  <c r="D21" i="8"/>
  <c r="AJ20" i="8"/>
  <c r="AF20" i="8"/>
  <c r="AA20" i="8"/>
  <c r="Z20" i="8"/>
  <c r="AB20" i="8" s="1"/>
  <c r="X20" i="8"/>
  <c r="T20" i="8"/>
  <c r="Q20" i="8"/>
  <c r="P20" i="8"/>
  <c r="M20" i="8"/>
  <c r="L20" i="8"/>
  <c r="I20" i="8"/>
  <c r="AC20" i="8" s="1"/>
  <c r="F20" i="8"/>
  <c r="AJ19" i="8"/>
  <c r="AF19" i="8"/>
  <c r="AA19" i="8"/>
  <c r="Z19" i="8"/>
  <c r="AB19" i="8" s="1"/>
  <c r="X19" i="8"/>
  <c r="T19" i="8"/>
  <c r="U19" i="8" s="1"/>
  <c r="P19" i="8"/>
  <c r="L19" i="8"/>
  <c r="I19" i="8"/>
  <c r="F19" i="8"/>
  <c r="AJ18" i="8"/>
  <c r="AF18" i="8"/>
  <c r="AK18" i="8" s="1"/>
  <c r="AA18" i="8"/>
  <c r="Z18" i="8"/>
  <c r="AB18" i="8" s="1"/>
  <c r="X18" i="8"/>
  <c r="T18" i="8"/>
  <c r="P18" i="8"/>
  <c r="L18" i="8"/>
  <c r="I18" i="8"/>
  <c r="U18" i="8" s="1"/>
  <c r="F18" i="8"/>
  <c r="AJ17" i="8"/>
  <c r="AF17" i="8"/>
  <c r="AA17" i="8"/>
  <c r="Z17" i="8"/>
  <c r="X17" i="8"/>
  <c r="T17" i="8"/>
  <c r="Q17" i="8"/>
  <c r="P17" i="8"/>
  <c r="L17" i="8"/>
  <c r="I17" i="8"/>
  <c r="F17" i="8"/>
  <c r="AJ16" i="8"/>
  <c r="AF16" i="8"/>
  <c r="AK16" i="8" s="1"/>
  <c r="AA16" i="8"/>
  <c r="Z16" i="8"/>
  <c r="AB16" i="8" s="1"/>
  <c r="X16" i="8"/>
  <c r="T16" i="8"/>
  <c r="P16" i="8"/>
  <c r="L16" i="8"/>
  <c r="I16" i="8"/>
  <c r="F16" i="8"/>
  <c r="Q16" i="8" s="1"/>
  <c r="AI15" i="8"/>
  <c r="AH15" i="8"/>
  <c r="AG15" i="8"/>
  <c r="AE15" i="8"/>
  <c r="AD15" i="8"/>
  <c r="AF15" i="8" s="1"/>
  <c r="X15" i="8"/>
  <c r="W15" i="8"/>
  <c r="V15" i="8"/>
  <c r="S15" i="8"/>
  <c r="R15" i="8"/>
  <c r="O15" i="8"/>
  <c r="N15" i="8"/>
  <c r="P15" i="8" s="1"/>
  <c r="K15" i="8"/>
  <c r="AA15" i="8" s="1"/>
  <c r="J15" i="8"/>
  <c r="I15" i="8"/>
  <c r="H15" i="8"/>
  <c r="G15" i="8"/>
  <c r="E15" i="8"/>
  <c r="D15" i="8"/>
  <c r="AJ14" i="8"/>
  <c r="AF14" i="8"/>
  <c r="AK14" i="8" s="1"/>
  <c r="AA14" i="8"/>
  <c r="Z14" i="8"/>
  <c r="AB14" i="8" s="1"/>
  <c r="X14" i="8"/>
  <c r="T14" i="8"/>
  <c r="Q14" i="8"/>
  <c r="P14" i="8"/>
  <c r="L14" i="8"/>
  <c r="I14" i="8"/>
  <c r="U14" i="8" s="1"/>
  <c r="F14" i="8"/>
  <c r="M14" i="8" s="1"/>
  <c r="AJ13" i="8"/>
  <c r="AF13" i="8"/>
  <c r="AA13" i="8"/>
  <c r="Z13" i="8"/>
  <c r="AB13" i="8" s="1"/>
  <c r="X13" i="8"/>
  <c r="T13" i="8"/>
  <c r="Q13" i="8"/>
  <c r="P13" i="8"/>
  <c r="M13" i="8"/>
  <c r="L13" i="8"/>
  <c r="I13" i="8"/>
  <c r="F13" i="8"/>
  <c r="AJ12" i="8"/>
  <c r="AF12" i="8"/>
  <c r="AK12" i="8" s="1"/>
  <c r="AA12" i="8"/>
  <c r="Z12" i="8"/>
  <c r="AB12" i="8" s="1"/>
  <c r="X12" i="8"/>
  <c r="T12" i="8"/>
  <c r="P12" i="8"/>
  <c r="L12" i="8"/>
  <c r="I12" i="8"/>
  <c r="F12" i="8"/>
  <c r="Q12" i="8" s="1"/>
  <c r="AJ11" i="8"/>
  <c r="AF11" i="8"/>
  <c r="AA11" i="8"/>
  <c r="AB11" i="8" s="1"/>
  <c r="Z11" i="8"/>
  <c r="X11" i="8"/>
  <c r="T11" i="8"/>
  <c r="AK11" i="8" s="1"/>
  <c r="P11" i="8"/>
  <c r="Q11" i="8" s="1"/>
  <c r="M11" i="8"/>
  <c r="L11" i="8"/>
  <c r="I11" i="8"/>
  <c r="F11" i="8"/>
  <c r="AJ10" i="8"/>
  <c r="AF10" i="8"/>
  <c r="AK10" i="8" s="1"/>
  <c r="AA10" i="8"/>
  <c r="Z10" i="8"/>
  <c r="AB10" i="8" s="1"/>
  <c r="X10" i="8"/>
  <c r="T10" i="8"/>
  <c r="P10" i="8"/>
  <c r="L10" i="8"/>
  <c r="I10" i="8"/>
  <c r="U10" i="8" s="1"/>
  <c r="F10" i="8"/>
  <c r="M10" i="8" s="1"/>
  <c r="AJ9" i="8"/>
  <c r="AF9" i="8"/>
  <c r="AA9" i="8"/>
  <c r="Z9" i="8"/>
  <c r="X9" i="8"/>
  <c r="T9" i="8"/>
  <c r="Q9" i="8"/>
  <c r="P9" i="8"/>
  <c r="M9" i="8"/>
  <c r="L9" i="8"/>
  <c r="I9" i="8"/>
  <c r="F9" i="8"/>
  <c r="AI74" i="7"/>
  <c r="AH74" i="7"/>
  <c r="AJ74" i="7" s="1"/>
  <c r="AG74" i="7"/>
  <c r="AF74" i="7"/>
  <c r="AE74" i="7"/>
  <c r="AD74" i="7"/>
  <c r="W74" i="7"/>
  <c r="V74" i="7"/>
  <c r="X74" i="7" s="1"/>
  <c r="T74" i="7"/>
  <c r="S74" i="7"/>
  <c r="R74" i="7"/>
  <c r="O74" i="7"/>
  <c r="N74" i="7"/>
  <c r="P74" i="7" s="1"/>
  <c r="K74" i="7"/>
  <c r="AA74" i="7" s="1"/>
  <c r="J74" i="7"/>
  <c r="H74" i="7"/>
  <c r="G74" i="7"/>
  <c r="E74" i="7"/>
  <c r="D74" i="7"/>
  <c r="F74" i="7" s="1"/>
  <c r="AI73" i="7"/>
  <c r="AH73" i="7"/>
  <c r="AG73" i="7"/>
  <c r="AE73" i="7"/>
  <c r="AD73" i="7"/>
  <c r="W73" i="7"/>
  <c r="V73" i="7"/>
  <c r="S73" i="7"/>
  <c r="R73" i="7"/>
  <c r="O73" i="7"/>
  <c r="N73" i="7"/>
  <c r="P73" i="7" s="1"/>
  <c r="K73" i="7"/>
  <c r="AA73" i="7" s="1"/>
  <c r="J73" i="7"/>
  <c r="I73" i="7"/>
  <c r="H73" i="7"/>
  <c r="G73" i="7"/>
  <c r="E73" i="7"/>
  <c r="D73" i="7"/>
  <c r="F73" i="7" s="1"/>
  <c r="AJ72" i="7"/>
  <c r="AF72" i="7"/>
  <c r="AK72" i="7" s="1"/>
  <c r="AA72" i="7"/>
  <c r="Z72" i="7"/>
  <c r="X72" i="7"/>
  <c r="T72" i="7"/>
  <c r="P72" i="7"/>
  <c r="Q72" i="7" s="1"/>
  <c r="L72" i="7"/>
  <c r="M72" i="7" s="1"/>
  <c r="I72" i="7"/>
  <c r="U72" i="7" s="1"/>
  <c r="F72" i="7"/>
  <c r="AJ71" i="7"/>
  <c r="AF71" i="7"/>
  <c r="AK71" i="7" s="1"/>
  <c r="AB71" i="7"/>
  <c r="AA71" i="7"/>
  <c r="Z71" i="7"/>
  <c r="X71" i="7"/>
  <c r="T71" i="7"/>
  <c r="P71" i="7"/>
  <c r="L71" i="7"/>
  <c r="I71" i="7"/>
  <c r="F71" i="7"/>
  <c r="AK70" i="7"/>
  <c r="AJ70" i="7"/>
  <c r="AF70" i="7"/>
  <c r="AA70" i="7"/>
  <c r="Z70" i="7"/>
  <c r="AB70" i="7" s="1"/>
  <c r="X70" i="7"/>
  <c r="T70" i="7"/>
  <c r="Q70" i="7"/>
  <c r="P70" i="7"/>
  <c r="L70" i="7"/>
  <c r="I70" i="7"/>
  <c r="F70" i="7"/>
  <c r="AJ69" i="7"/>
  <c r="AF69" i="7"/>
  <c r="AA69" i="7"/>
  <c r="Z69" i="7"/>
  <c r="AB69" i="7" s="1"/>
  <c r="X69" i="7"/>
  <c r="T69" i="7"/>
  <c r="Q69" i="7"/>
  <c r="P69" i="7"/>
  <c r="L69" i="7"/>
  <c r="I69" i="7"/>
  <c r="F69" i="7"/>
  <c r="AJ68" i="7"/>
  <c r="AF68" i="7"/>
  <c r="AA68" i="7"/>
  <c r="Z68" i="7"/>
  <c r="AB68" i="7" s="1"/>
  <c r="X68" i="7"/>
  <c r="T68" i="7"/>
  <c r="U68" i="7" s="1"/>
  <c r="P68" i="7"/>
  <c r="Q68" i="7" s="1"/>
  <c r="M68" i="7"/>
  <c r="L68" i="7"/>
  <c r="I68" i="7"/>
  <c r="AC68" i="7" s="1"/>
  <c r="F68" i="7"/>
  <c r="AI67" i="7"/>
  <c r="AH67" i="7"/>
  <c r="AJ67" i="7" s="1"/>
  <c r="AG67" i="7"/>
  <c r="AE67" i="7"/>
  <c r="AF67" i="7" s="1"/>
  <c r="AD67" i="7"/>
  <c r="X67" i="7"/>
  <c r="W67" i="7"/>
  <c r="V67" i="7"/>
  <c r="T67" i="7"/>
  <c r="AK67" i="7" s="1"/>
  <c r="S67" i="7"/>
  <c r="R67" i="7"/>
  <c r="O67" i="7"/>
  <c r="N67" i="7"/>
  <c r="P67" i="7" s="1"/>
  <c r="L67" i="7"/>
  <c r="K67" i="7"/>
  <c r="AA67" i="7" s="1"/>
  <c r="J67" i="7"/>
  <c r="Z67" i="7" s="1"/>
  <c r="H67" i="7"/>
  <c r="G67" i="7"/>
  <c r="I67" i="7" s="1"/>
  <c r="Y67" i="7" s="1"/>
  <c r="E67" i="7"/>
  <c r="D67" i="7"/>
  <c r="AJ66" i="7"/>
  <c r="AF66" i="7"/>
  <c r="AA66" i="7"/>
  <c r="Z66" i="7"/>
  <c r="X66" i="7"/>
  <c r="T66" i="7"/>
  <c r="P66" i="7"/>
  <c r="L66" i="7"/>
  <c r="I66" i="7"/>
  <c r="F66" i="7"/>
  <c r="Q66" i="7" s="1"/>
  <c r="AJ65" i="7"/>
  <c r="AF65" i="7"/>
  <c r="AA65" i="7"/>
  <c r="Z65" i="7"/>
  <c r="X65" i="7"/>
  <c r="U65" i="7"/>
  <c r="T65" i="7"/>
  <c r="P65" i="7"/>
  <c r="L65" i="7"/>
  <c r="I65" i="7"/>
  <c r="F65" i="7"/>
  <c r="M65" i="7" s="1"/>
  <c r="AJ64" i="7"/>
  <c r="AF64" i="7"/>
  <c r="AK64" i="7" s="1"/>
  <c r="AA64" i="7"/>
  <c r="Z64" i="7"/>
  <c r="AB64" i="7" s="1"/>
  <c r="X64" i="7"/>
  <c r="T64" i="7"/>
  <c r="U64" i="7" s="1"/>
  <c r="P64" i="7"/>
  <c r="L64" i="7"/>
  <c r="I64" i="7"/>
  <c r="F64" i="7"/>
  <c r="AJ63" i="7"/>
  <c r="AF63" i="7"/>
  <c r="AK63" i="7" s="1"/>
  <c r="AA63" i="7"/>
  <c r="AB63" i="7" s="1"/>
  <c r="AC63" i="7" s="1"/>
  <c r="Z63" i="7"/>
  <c r="X63" i="7"/>
  <c r="T63" i="7"/>
  <c r="Q63" i="7"/>
  <c r="P63" i="7"/>
  <c r="L63" i="7"/>
  <c r="I63" i="7"/>
  <c r="F63" i="7"/>
  <c r="AJ62" i="7"/>
  <c r="AF62" i="7"/>
  <c r="AA62" i="7"/>
  <c r="Z62" i="7"/>
  <c r="AB62" i="7" s="1"/>
  <c r="X62" i="7"/>
  <c r="T62" i="7"/>
  <c r="Q62" i="7"/>
  <c r="P62" i="7"/>
  <c r="L62" i="7"/>
  <c r="I62" i="7"/>
  <c r="F62" i="7"/>
  <c r="AJ61" i="7"/>
  <c r="AI61" i="7"/>
  <c r="AH61" i="7"/>
  <c r="AG61" i="7"/>
  <c r="AE61" i="7"/>
  <c r="AD61" i="7"/>
  <c r="AF61" i="7" s="1"/>
  <c r="W61" i="7"/>
  <c r="V61" i="7"/>
  <c r="X61" i="7" s="1"/>
  <c r="S61" i="7"/>
  <c r="T61" i="7" s="1"/>
  <c r="R61" i="7"/>
  <c r="O61" i="7"/>
  <c r="N61" i="7"/>
  <c r="P61" i="7" s="1"/>
  <c r="L61" i="7"/>
  <c r="K61" i="7"/>
  <c r="J61" i="7"/>
  <c r="Z61" i="7" s="1"/>
  <c r="H61" i="7"/>
  <c r="G61" i="7"/>
  <c r="E61" i="7"/>
  <c r="D61" i="7"/>
  <c r="F61" i="7" s="1"/>
  <c r="AJ60" i="7"/>
  <c r="AF60" i="7"/>
  <c r="AK60" i="7" s="1"/>
  <c r="AA60" i="7"/>
  <c r="AB60" i="7" s="1"/>
  <c r="Z60" i="7"/>
  <c r="X60" i="7"/>
  <c r="T60" i="7"/>
  <c r="P60" i="7"/>
  <c r="L60" i="7"/>
  <c r="I60" i="7"/>
  <c r="F60" i="7"/>
  <c r="AJ59" i="7"/>
  <c r="AF59" i="7"/>
  <c r="AA59" i="7"/>
  <c r="Z59" i="7"/>
  <c r="X59" i="7"/>
  <c r="T59" i="7"/>
  <c r="P59" i="7"/>
  <c r="L59" i="7"/>
  <c r="I59" i="7"/>
  <c r="F59" i="7"/>
  <c r="M59" i="7" s="1"/>
  <c r="AJ58" i="7"/>
  <c r="AF58" i="7"/>
  <c r="AK58" i="7" s="1"/>
  <c r="AA58" i="7"/>
  <c r="Z58" i="7"/>
  <c r="X58" i="7"/>
  <c r="T58" i="7"/>
  <c r="P58" i="7"/>
  <c r="L58" i="7"/>
  <c r="I58" i="7"/>
  <c r="U58" i="7" s="1"/>
  <c r="F58" i="7"/>
  <c r="Q58" i="7" s="1"/>
  <c r="AJ57" i="7"/>
  <c r="AF57" i="7"/>
  <c r="AK57" i="7" s="1"/>
  <c r="AA57" i="7"/>
  <c r="Z57" i="7"/>
  <c r="X57" i="7"/>
  <c r="U57" i="7"/>
  <c r="T57" i="7"/>
  <c r="P57" i="7"/>
  <c r="L57" i="7"/>
  <c r="I57" i="7"/>
  <c r="F57" i="7"/>
  <c r="AJ56" i="7"/>
  <c r="AF56" i="7"/>
  <c r="AK56" i="7" s="1"/>
  <c r="AA56" i="7"/>
  <c r="Z56" i="7"/>
  <c r="AB56" i="7" s="1"/>
  <c r="X56" i="7"/>
  <c r="T56" i="7"/>
  <c r="Q56" i="7"/>
  <c r="P56" i="7"/>
  <c r="L56" i="7"/>
  <c r="I56" i="7"/>
  <c r="F56" i="7"/>
  <c r="AJ55" i="7"/>
  <c r="AF55" i="7"/>
  <c r="AA55" i="7"/>
  <c r="Z55" i="7"/>
  <c r="AB55" i="7" s="1"/>
  <c r="X55" i="7"/>
  <c r="T55" i="7"/>
  <c r="P55" i="7"/>
  <c r="L55" i="7"/>
  <c r="I55" i="7"/>
  <c r="F55" i="7"/>
  <c r="AJ54" i="7"/>
  <c r="AI54" i="7"/>
  <c r="AH54" i="7"/>
  <c r="AG54" i="7"/>
  <c r="AE54" i="7"/>
  <c r="AD54" i="7"/>
  <c r="AF54" i="7" s="1"/>
  <c r="W54" i="7"/>
  <c r="V54" i="7"/>
  <c r="X54" i="7" s="1"/>
  <c r="S54" i="7"/>
  <c r="R54" i="7"/>
  <c r="T54" i="7" s="1"/>
  <c r="O54" i="7"/>
  <c r="N54" i="7"/>
  <c r="K54" i="7"/>
  <c r="L54" i="7" s="1"/>
  <c r="J54" i="7"/>
  <c r="H54" i="7"/>
  <c r="G54" i="7"/>
  <c r="E54" i="7"/>
  <c r="D54" i="7"/>
  <c r="F54" i="7" s="1"/>
  <c r="AK53" i="7"/>
  <c r="AJ53" i="7"/>
  <c r="AF53" i="7"/>
  <c r="AA53" i="7"/>
  <c r="AB53" i="7" s="1"/>
  <c r="Z53" i="7"/>
  <c r="X53" i="7"/>
  <c r="U53" i="7"/>
  <c r="T53" i="7"/>
  <c r="P53" i="7"/>
  <c r="Q53" i="7" s="1"/>
  <c r="L53" i="7"/>
  <c r="M53" i="7" s="1"/>
  <c r="I53" i="7"/>
  <c r="F53" i="7"/>
  <c r="AJ52" i="7"/>
  <c r="AF52" i="7"/>
  <c r="AA52" i="7"/>
  <c r="AB52" i="7" s="1"/>
  <c r="Z52" i="7"/>
  <c r="X52" i="7"/>
  <c r="T52" i="7"/>
  <c r="AK52" i="7" s="1"/>
  <c r="P52" i="7"/>
  <c r="L52" i="7"/>
  <c r="I52" i="7"/>
  <c r="F52" i="7"/>
  <c r="AJ51" i="7"/>
  <c r="AF51" i="7"/>
  <c r="AA51" i="7"/>
  <c r="Z51" i="7"/>
  <c r="X51" i="7"/>
  <c r="T51" i="7"/>
  <c r="P51" i="7"/>
  <c r="M51" i="7"/>
  <c r="L51" i="7"/>
  <c r="I51" i="7"/>
  <c r="Y51" i="7" s="1"/>
  <c r="F51" i="7"/>
  <c r="Q51" i="7" s="1"/>
  <c r="AJ50" i="7"/>
  <c r="AF50" i="7"/>
  <c r="AK50" i="7" s="1"/>
  <c r="AA50" i="7"/>
  <c r="Z50" i="7"/>
  <c r="X50" i="7"/>
  <c r="U50" i="7"/>
  <c r="T50" i="7"/>
  <c r="P50" i="7"/>
  <c r="L50" i="7"/>
  <c r="I50" i="7"/>
  <c r="F50" i="7"/>
  <c r="Q50" i="7" s="1"/>
  <c r="AJ49" i="7"/>
  <c r="AF49" i="7"/>
  <c r="AK49" i="7" s="1"/>
  <c r="AA49" i="7"/>
  <c r="AB49" i="7" s="1"/>
  <c r="Z49" i="7"/>
  <c r="X49" i="7"/>
  <c r="T49" i="7"/>
  <c r="P49" i="7"/>
  <c r="L49" i="7"/>
  <c r="M49" i="7" s="1"/>
  <c r="I49" i="7"/>
  <c r="AC49" i="7" s="1"/>
  <c r="F49" i="7"/>
  <c r="AI48" i="7"/>
  <c r="AH48" i="7"/>
  <c r="AG48" i="7"/>
  <c r="AE48" i="7"/>
  <c r="AD48" i="7"/>
  <c r="W48" i="7"/>
  <c r="V48" i="7"/>
  <c r="S48" i="7"/>
  <c r="R48" i="7"/>
  <c r="O48" i="7"/>
  <c r="N48" i="7"/>
  <c r="K48" i="7"/>
  <c r="J48" i="7"/>
  <c r="H48" i="7"/>
  <c r="G48" i="7"/>
  <c r="E48" i="7"/>
  <c r="D48" i="7"/>
  <c r="F48" i="7" s="1"/>
  <c r="AJ47" i="7"/>
  <c r="AF47" i="7"/>
  <c r="AA47" i="7"/>
  <c r="Z47" i="7"/>
  <c r="AB47" i="7" s="1"/>
  <c r="X47" i="7"/>
  <c r="T47" i="7"/>
  <c r="P47" i="7"/>
  <c r="L47" i="7"/>
  <c r="I47" i="7"/>
  <c r="F47" i="7"/>
  <c r="AJ46" i="7"/>
  <c r="AF46" i="7"/>
  <c r="AK46" i="7" s="1"/>
  <c r="AA46" i="7"/>
  <c r="Z46" i="7"/>
  <c r="AB46" i="7" s="1"/>
  <c r="X46" i="7"/>
  <c r="T46" i="7"/>
  <c r="P46" i="7"/>
  <c r="L46" i="7"/>
  <c r="I46" i="7"/>
  <c r="F46" i="7"/>
  <c r="M46" i="7" s="1"/>
  <c r="AJ45" i="7"/>
  <c r="AF45" i="7"/>
  <c r="AK45" i="7" s="1"/>
  <c r="AA45" i="7"/>
  <c r="Z45" i="7"/>
  <c r="X45" i="7"/>
  <c r="T45" i="7"/>
  <c r="P45" i="7"/>
  <c r="L45" i="7"/>
  <c r="I45" i="7"/>
  <c r="U45" i="7" s="1"/>
  <c r="F45" i="7"/>
  <c r="M45" i="7" s="1"/>
  <c r="AJ44" i="7"/>
  <c r="AF44" i="7"/>
  <c r="AA44" i="7"/>
  <c r="Z44" i="7"/>
  <c r="X44" i="7"/>
  <c r="U44" i="7"/>
  <c r="T44" i="7"/>
  <c r="P44" i="7"/>
  <c r="Q44" i="7" s="1"/>
  <c r="L44" i="7"/>
  <c r="I44" i="7"/>
  <c r="Y44" i="7" s="1"/>
  <c r="F44" i="7"/>
  <c r="AJ43" i="7"/>
  <c r="AF43" i="7"/>
  <c r="AA43" i="7"/>
  <c r="Z43" i="7"/>
  <c r="X43" i="7"/>
  <c r="T43" i="7"/>
  <c r="U43" i="7" s="1"/>
  <c r="P43" i="7"/>
  <c r="L43" i="7"/>
  <c r="I43" i="7"/>
  <c r="F43" i="7"/>
  <c r="Q43" i="7" s="1"/>
  <c r="AK42" i="7"/>
  <c r="AJ42" i="7"/>
  <c r="AF42" i="7"/>
  <c r="AA42" i="7"/>
  <c r="AB42" i="7" s="1"/>
  <c r="Z42" i="7"/>
  <c r="X42" i="7"/>
  <c r="T42" i="7"/>
  <c r="Q42" i="7"/>
  <c r="P42" i="7"/>
  <c r="L42" i="7"/>
  <c r="I42" i="7"/>
  <c r="U42" i="7" s="1"/>
  <c r="F42" i="7"/>
  <c r="M42" i="7" s="1"/>
  <c r="AI41" i="7"/>
  <c r="AH41" i="7"/>
  <c r="AG41" i="7"/>
  <c r="AE41" i="7"/>
  <c r="AD41" i="7"/>
  <c r="W41" i="7"/>
  <c r="V41" i="7"/>
  <c r="S41" i="7"/>
  <c r="R41" i="7"/>
  <c r="O41" i="7"/>
  <c r="N41" i="7"/>
  <c r="P41" i="7" s="1"/>
  <c r="K41" i="7"/>
  <c r="AA41" i="7" s="1"/>
  <c r="J41" i="7"/>
  <c r="I41" i="7"/>
  <c r="H41" i="7"/>
  <c r="G41" i="7"/>
  <c r="E41" i="7"/>
  <c r="F41" i="7" s="1"/>
  <c r="D41" i="7"/>
  <c r="AJ40" i="7"/>
  <c r="AF40" i="7"/>
  <c r="AK40" i="7" s="1"/>
  <c r="AA40" i="7"/>
  <c r="Z40" i="7"/>
  <c r="AB40" i="7" s="1"/>
  <c r="X40" i="7"/>
  <c r="T40" i="7"/>
  <c r="P40" i="7"/>
  <c r="L40" i="7"/>
  <c r="M40" i="7" s="1"/>
  <c r="I40" i="7"/>
  <c r="U40" i="7" s="1"/>
  <c r="F40" i="7"/>
  <c r="Q40" i="7" s="1"/>
  <c r="AJ39" i="7"/>
  <c r="AF39" i="7"/>
  <c r="AA39" i="7"/>
  <c r="Z39" i="7"/>
  <c r="X39" i="7"/>
  <c r="T39" i="7"/>
  <c r="P39" i="7"/>
  <c r="L39" i="7"/>
  <c r="I39" i="7"/>
  <c r="F39" i="7"/>
  <c r="AJ38" i="7"/>
  <c r="AF38" i="7"/>
  <c r="AK38" i="7" s="1"/>
  <c r="AA38" i="7"/>
  <c r="Z38" i="7"/>
  <c r="AB38" i="7" s="1"/>
  <c r="X38" i="7"/>
  <c r="T38" i="7"/>
  <c r="P38" i="7"/>
  <c r="L38" i="7"/>
  <c r="I38" i="7"/>
  <c r="Y38" i="7" s="1"/>
  <c r="F38" i="7"/>
  <c r="AJ37" i="7"/>
  <c r="AF37" i="7"/>
  <c r="AA37" i="7"/>
  <c r="Z37" i="7"/>
  <c r="X37" i="7"/>
  <c r="T37" i="7"/>
  <c r="U37" i="7" s="1"/>
  <c r="P37" i="7"/>
  <c r="L37" i="7"/>
  <c r="I37" i="7"/>
  <c r="F37" i="7"/>
  <c r="Q37" i="7" s="1"/>
  <c r="AI36" i="7"/>
  <c r="AH36" i="7"/>
  <c r="AG36" i="7"/>
  <c r="AF36" i="7"/>
  <c r="AE36" i="7"/>
  <c r="AD36" i="7"/>
  <c r="W36" i="7"/>
  <c r="V36" i="7"/>
  <c r="X36" i="7" s="1"/>
  <c r="T36" i="7"/>
  <c r="S36" i="7"/>
  <c r="R36" i="7"/>
  <c r="O36" i="7"/>
  <c r="N36" i="7"/>
  <c r="P36" i="7" s="1"/>
  <c r="K36" i="7"/>
  <c r="AA36" i="7" s="1"/>
  <c r="J36" i="7"/>
  <c r="H36" i="7"/>
  <c r="G36" i="7"/>
  <c r="E36" i="7"/>
  <c r="D36" i="7"/>
  <c r="F36" i="7" s="1"/>
  <c r="AJ35" i="7"/>
  <c r="AF35" i="7"/>
  <c r="AA35" i="7"/>
  <c r="Z35" i="7"/>
  <c r="AB35" i="7" s="1"/>
  <c r="X35" i="7"/>
  <c r="T35" i="7"/>
  <c r="P35" i="7"/>
  <c r="L35" i="7"/>
  <c r="I35" i="7"/>
  <c r="F35" i="7"/>
  <c r="AJ34" i="7"/>
  <c r="AF34" i="7"/>
  <c r="AA34" i="7"/>
  <c r="Z34" i="7"/>
  <c r="X34" i="7"/>
  <c r="T34" i="7"/>
  <c r="U34" i="7" s="1"/>
  <c r="P34" i="7"/>
  <c r="L34" i="7"/>
  <c r="M34" i="7" s="1"/>
  <c r="I34" i="7"/>
  <c r="F34" i="7"/>
  <c r="Q34" i="7" s="1"/>
  <c r="AJ33" i="7"/>
  <c r="AF33" i="7"/>
  <c r="AK33" i="7" s="1"/>
  <c r="AA33" i="7"/>
  <c r="Z33" i="7"/>
  <c r="X33" i="7"/>
  <c r="T33" i="7"/>
  <c r="P33" i="7"/>
  <c r="L33" i="7"/>
  <c r="I33" i="7"/>
  <c r="F33" i="7"/>
  <c r="AJ32" i="7"/>
  <c r="AF32" i="7"/>
  <c r="AK32" i="7" s="1"/>
  <c r="AA32" i="7"/>
  <c r="Z32" i="7"/>
  <c r="AB32" i="7" s="1"/>
  <c r="X32" i="7"/>
  <c r="T32" i="7"/>
  <c r="P32" i="7"/>
  <c r="L32" i="7"/>
  <c r="I32" i="7"/>
  <c r="F32" i="7"/>
  <c r="AJ31" i="7"/>
  <c r="AF31" i="7"/>
  <c r="AK31" i="7" s="1"/>
  <c r="AA31" i="7"/>
  <c r="Z31" i="7"/>
  <c r="AB31" i="7" s="1"/>
  <c r="X31" i="7"/>
  <c r="T31" i="7"/>
  <c r="P31" i="7"/>
  <c r="L31" i="7"/>
  <c r="I31" i="7"/>
  <c r="F31" i="7"/>
  <c r="AI30" i="7"/>
  <c r="AH30" i="7"/>
  <c r="AG30" i="7"/>
  <c r="AE30" i="7"/>
  <c r="AD30" i="7"/>
  <c r="W30" i="7"/>
  <c r="V30" i="7"/>
  <c r="S30" i="7"/>
  <c r="R30" i="7"/>
  <c r="O30" i="7"/>
  <c r="N30" i="7"/>
  <c r="K30" i="7"/>
  <c r="L30" i="7" s="1"/>
  <c r="J30" i="7"/>
  <c r="H30" i="7"/>
  <c r="G30" i="7"/>
  <c r="I30" i="7" s="1"/>
  <c r="E30" i="7"/>
  <c r="D30" i="7"/>
  <c r="F30" i="7" s="1"/>
  <c r="AJ29" i="7"/>
  <c r="AF29" i="7"/>
  <c r="AK29" i="7" s="1"/>
  <c r="AA29" i="7"/>
  <c r="AB29" i="7" s="1"/>
  <c r="Z29" i="7"/>
  <c r="Y29" i="7"/>
  <c r="X29" i="7"/>
  <c r="T29" i="7"/>
  <c r="P29" i="7"/>
  <c r="L29" i="7"/>
  <c r="I29" i="7"/>
  <c r="F29" i="7"/>
  <c r="M29" i="7" s="1"/>
  <c r="AJ28" i="7"/>
  <c r="AF28" i="7"/>
  <c r="AA28" i="7"/>
  <c r="Z28" i="7"/>
  <c r="AB28" i="7" s="1"/>
  <c r="X28" i="7"/>
  <c r="T28" i="7"/>
  <c r="P28" i="7"/>
  <c r="Q28" i="7" s="1"/>
  <c r="L28" i="7"/>
  <c r="I28" i="7"/>
  <c r="U28" i="7" s="1"/>
  <c r="F28" i="7"/>
  <c r="M28" i="7" s="1"/>
  <c r="AJ27" i="7"/>
  <c r="AF27" i="7"/>
  <c r="AA27" i="7"/>
  <c r="Z27" i="7"/>
  <c r="AB27" i="7" s="1"/>
  <c r="X27" i="7"/>
  <c r="T27" i="7"/>
  <c r="P27" i="7"/>
  <c r="L27" i="7"/>
  <c r="I27" i="7"/>
  <c r="F27" i="7"/>
  <c r="AJ26" i="7"/>
  <c r="AF26" i="7"/>
  <c r="AA26" i="7"/>
  <c r="Z26" i="7"/>
  <c r="X26" i="7"/>
  <c r="T26" i="7"/>
  <c r="U26" i="7" s="1"/>
  <c r="P26" i="7"/>
  <c r="M26" i="7"/>
  <c r="L26" i="7"/>
  <c r="I26" i="7"/>
  <c r="F26" i="7"/>
  <c r="Q26" i="7" s="1"/>
  <c r="AI25" i="7"/>
  <c r="AH25" i="7"/>
  <c r="AG25" i="7"/>
  <c r="AE25" i="7"/>
  <c r="AD25" i="7"/>
  <c r="W25" i="7"/>
  <c r="V25" i="7"/>
  <c r="X25" i="7" s="1"/>
  <c r="S25" i="7"/>
  <c r="R25" i="7"/>
  <c r="T25" i="7" s="1"/>
  <c r="O25" i="7"/>
  <c r="N25" i="7"/>
  <c r="K25" i="7"/>
  <c r="AA25" i="7" s="1"/>
  <c r="J25" i="7"/>
  <c r="H25" i="7"/>
  <c r="G25" i="7"/>
  <c r="I25" i="7" s="1"/>
  <c r="E25" i="7"/>
  <c r="D25" i="7"/>
  <c r="AJ24" i="7"/>
  <c r="AF24" i="7"/>
  <c r="AK24" i="7" s="1"/>
  <c r="AA24" i="7"/>
  <c r="Z24" i="7"/>
  <c r="X24" i="7"/>
  <c r="T24" i="7"/>
  <c r="Q24" i="7"/>
  <c r="P24" i="7"/>
  <c r="M24" i="7"/>
  <c r="L24" i="7"/>
  <c r="I24" i="7"/>
  <c r="U24" i="7" s="1"/>
  <c r="F24" i="7"/>
  <c r="AJ23" i="7"/>
  <c r="AF23" i="7"/>
  <c r="AA23" i="7"/>
  <c r="AB23" i="7" s="1"/>
  <c r="Z23" i="7"/>
  <c r="X23" i="7"/>
  <c r="T23" i="7"/>
  <c r="P23" i="7"/>
  <c r="L23" i="7"/>
  <c r="I23" i="7"/>
  <c r="F23" i="7"/>
  <c r="AJ22" i="7"/>
  <c r="AF22" i="7"/>
  <c r="AK22" i="7" s="1"/>
  <c r="AA22" i="7"/>
  <c r="Z22" i="7"/>
  <c r="AB22" i="7" s="1"/>
  <c r="X22" i="7"/>
  <c r="U22" i="7"/>
  <c r="T22" i="7"/>
  <c r="P22" i="7"/>
  <c r="L22" i="7"/>
  <c r="I22" i="7"/>
  <c r="F22" i="7"/>
  <c r="AJ21" i="7"/>
  <c r="AF21" i="7"/>
  <c r="AB21" i="7"/>
  <c r="AA21" i="7"/>
  <c r="Z21" i="7"/>
  <c r="X21" i="7"/>
  <c r="T21" i="7"/>
  <c r="P21" i="7"/>
  <c r="L21" i="7"/>
  <c r="I21" i="7"/>
  <c r="U21" i="7" s="1"/>
  <c r="F21" i="7"/>
  <c r="AJ20" i="7"/>
  <c r="AF20" i="7"/>
  <c r="AA20" i="7"/>
  <c r="Z20" i="7"/>
  <c r="AB20" i="7" s="1"/>
  <c r="X20" i="7"/>
  <c r="T20" i="7"/>
  <c r="Q20" i="7"/>
  <c r="P20" i="7"/>
  <c r="L20" i="7"/>
  <c r="M20" i="7" s="1"/>
  <c r="I20" i="7"/>
  <c r="F20" i="7"/>
  <c r="AJ19" i="7"/>
  <c r="AF19" i="7"/>
  <c r="AA19" i="7"/>
  <c r="AB19" i="7" s="1"/>
  <c r="Z19" i="7"/>
  <c r="X19" i="7"/>
  <c r="T19" i="7"/>
  <c r="P19" i="7"/>
  <c r="L19" i="7"/>
  <c r="I19" i="7"/>
  <c r="U19" i="7" s="1"/>
  <c r="F19" i="7"/>
  <c r="Q19" i="7" s="1"/>
  <c r="AJ18" i="7"/>
  <c r="AF18" i="7"/>
  <c r="AK18" i="7" s="1"/>
  <c r="AA18" i="7"/>
  <c r="Z18" i="7"/>
  <c r="X18" i="7"/>
  <c r="U18" i="7"/>
  <c r="T18" i="7"/>
  <c r="P18" i="7"/>
  <c r="M18" i="7"/>
  <c r="L18" i="7"/>
  <c r="I18" i="7"/>
  <c r="F18" i="7"/>
  <c r="AK17" i="7"/>
  <c r="AJ17" i="7"/>
  <c r="AF17" i="7"/>
  <c r="AB17" i="7"/>
  <c r="AC17" i="7" s="1"/>
  <c r="AA17" i="7"/>
  <c r="Z17" i="7"/>
  <c r="X17" i="7"/>
  <c r="Y17" i="7" s="1"/>
  <c r="T17" i="7"/>
  <c r="P17" i="7"/>
  <c r="L17" i="7"/>
  <c r="I17" i="7"/>
  <c r="U17" i="7" s="1"/>
  <c r="F17" i="7"/>
  <c r="AI16" i="7"/>
  <c r="AJ16" i="7" s="1"/>
  <c r="AH16" i="7"/>
  <c r="AG16" i="7"/>
  <c r="AE16" i="7"/>
  <c r="AD16" i="7"/>
  <c r="W16" i="7"/>
  <c r="X16" i="7" s="1"/>
  <c r="V16" i="7"/>
  <c r="S16" i="7"/>
  <c r="T16" i="7" s="1"/>
  <c r="R16" i="7"/>
  <c r="O16" i="7"/>
  <c r="N16" i="7"/>
  <c r="K16" i="7"/>
  <c r="J16" i="7"/>
  <c r="Z16" i="7" s="1"/>
  <c r="H16" i="7"/>
  <c r="G16" i="7"/>
  <c r="E16" i="7"/>
  <c r="D16" i="7"/>
  <c r="AJ15" i="7"/>
  <c r="AF15" i="7"/>
  <c r="AK15" i="7" s="1"/>
  <c r="AA15" i="7"/>
  <c r="AB15" i="7" s="1"/>
  <c r="Z15" i="7"/>
  <c r="X15" i="7"/>
  <c r="T15" i="7"/>
  <c r="P15" i="7"/>
  <c r="L15" i="7"/>
  <c r="I15" i="7"/>
  <c r="F15" i="7"/>
  <c r="M15" i="7" s="1"/>
  <c r="AJ14" i="7"/>
  <c r="AF14" i="7"/>
  <c r="AA14" i="7"/>
  <c r="Z14" i="7"/>
  <c r="X14" i="7"/>
  <c r="T14" i="7"/>
  <c r="P14" i="7"/>
  <c r="M14" i="7"/>
  <c r="L14" i="7"/>
  <c r="I14" i="7"/>
  <c r="U14" i="7" s="1"/>
  <c r="F14" i="7"/>
  <c r="Q14" i="7" s="1"/>
  <c r="AJ13" i="7"/>
  <c r="AF13" i="7"/>
  <c r="AK13" i="7" s="1"/>
  <c r="AA13" i="7"/>
  <c r="Z13" i="7"/>
  <c r="AB13" i="7" s="1"/>
  <c r="X13" i="7"/>
  <c r="T13" i="7"/>
  <c r="U13" i="7" s="1"/>
  <c r="P13" i="7"/>
  <c r="L13" i="7"/>
  <c r="I13" i="7"/>
  <c r="F13" i="7"/>
  <c r="Q13" i="7" s="1"/>
  <c r="AJ12" i="7"/>
  <c r="AF12" i="7"/>
  <c r="AA12" i="7"/>
  <c r="Z12" i="7"/>
  <c r="X12" i="7"/>
  <c r="T12" i="7"/>
  <c r="P12" i="7"/>
  <c r="M12" i="7"/>
  <c r="L12" i="7"/>
  <c r="I12" i="7"/>
  <c r="F12" i="7"/>
  <c r="AJ11" i="7"/>
  <c r="AF11" i="7"/>
  <c r="AK11" i="7" s="1"/>
  <c r="AA11" i="7"/>
  <c r="AB11" i="7" s="1"/>
  <c r="Z11" i="7"/>
  <c r="X11" i="7"/>
  <c r="T11" i="7"/>
  <c r="P11" i="7"/>
  <c r="L11" i="7"/>
  <c r="I11" i="7"/>
  <c r="F11" i="7"/>
  <c r="AI10" i="7"/>
  <c r="AH10" i="7"/>
  <c r="AG10" i="7"/>
  <c r="AE10" i="7"/>
  <c r="AD10" i="7"/>
  <c r="W10" i="7"/>
  <c r="V10" i="7"/>
  <c r="S10" i="7"/>
  <c r="R10" i="7"/>
  <c r="T10" i="7" s="1"/>
  <c r="O10" i="7"/>
  <c r="N10" i="7"/>
  <c r="P10" i="7" s="1"/>
  <c r="K10" i="7"/>
  <c r="J10" i="7"/>
  <c r="L10" i="7" s="1"/>
  <c r="H10" i="7"/>
  <c r="G10" i="7"/>
  <c r="E10" i="7"/>
  <c r="F10" i="7" s="1"/>
  <c r="D10" i="7"/>
  <c r="AK9" i="7"/>
  <c r="AJ9" i="7"/>
  <c r="AF9" i="7"/>
  <c r="AA9" i="7"/>
  <c r="AB9" i="7" s="1"/>
  <c r="Z9" i="7"/>
  <c r="X9" i="7"/>
  <c r="U9" i="7"/>
  <c r="T9" i="7"/>
  <c r="Q9" i="7"/>
  <c r="P9" i="7"/>
  <c r="L9" i="7"/>
  <c r="I9" i="7"/>
  <c r="F9" i="7"/>
  <c r="M9" i="7" s="1"/>
  <c r="AI23" i="6"/>
  <c r="AH23" i="6"/>
  <c r="AJ23" i="6" s="1"/>
  <c r="AG23" i="6"/>
  <c r="AE23" i="6"/>
  <c r="AD23" i="6"/>
  <c r="W23" i="6"/>
  <c r="X23" i="6" s="1"/>
  <c r="V23" i="6"/>
  <c r="T23" i="6"/>
  <c r="S23" i="6"/>
  <c r="R23" i="6"/>
  <c r="O23" i="6"/>
  <c r="N23" i="6"/>
  <c r="P23" i="6" s="1"/>
  <c r="L23" i="6"/>
  <c r="K23" i="6"/>
  <c r="AA23" i="6" s="1"/>
  <c r="J23" i="6"/>
  <c r="Z23" i="6" s="1"/>
  <c r="AB23" i="6" s="1"/>
  <c r="H23" i="6"/>
  <c r="G23" i="6"/>
  <c r="I23" i="6" s="1"/>
  <c r="E23" i="6"/>
  <c r="D23" i="6"/>
  <c r="AI22" i="6"/>
  <c r="AH22" i="6"/>
  <c r="AJ22" i="6" s="1"/>
  <c r="AG22" i="6"/>
  <c r="AE22" i="6"/>
  <c r="AD22" i="6"/>
  <c r="W22" i="6"/>
  <c r="V22" i="6"/>
  <c r="X22" i="6" s="1"/>
  <c r="S22" i="6"/>
  <c r="R22" i="6"/>
  <c r="T22" i="6" s="1"/>
  <c r="O22" i="6"/>
  <c r="N22" i="6"/>
  <c r="K22" i="6"/>
  <c r="J22" i="6"/>
  <c r="H22" i="6"/>
  <c r="I22" i="6" s="1"/>
  <c r="G22" i="6"/>
  <c r="E22" i="6"/>
  <c r="F22" i="6" s="1"/>
  <c r="D22" i="6"/>
  <c r="AJ21" i="6"/>
  <c r="AF21" i="6"/>
  <c r="AA21" i="6"/>
  <c r="Z21" i="6"/>
  <c r="AB21" i="6" s="1"/>
  <c r="X21" i="6"/>
  <c r="T21" i="6"/>
  <c r="P21" i="6"/>
  <c r="Q21" i="6" s="1"/>
  <c r="M21" i="6"/>
  <c r="L21" i="6"/>
  <c r="I21" i="6"/>
  <c r="F21" i="6"/>
  <c r="AJ20" i="6"/>
  <c r="AF20" i="6"/>
  <c r="AB20" i="6"/>
  <c r="AA20" i="6"/>
  <c r="Z20" i="6"/>
  <c r="X20" i="6"/>
  <c r="T20" i="6"/>
  <c r="AK20" i="6" s="1"/>
  <c r="P20" i="6"/>
  <c r="L20" i="6"/>
  <c r="I20" i="6"/>
  <c r="F20" i="6"/>
  <c r="AJ19" i="6"/>
  <c r="AF19" i="6"/>
  <c r="AK19" i="6" s="1"/>
  <c r="AA19" i="6"/>
  <c r="AB19" i="6" s="1"/>
  <c r="Z19" i="6"/>
  <c r="X19" i="6"/>
  <c r="T19" i="6"/>
  <c r="P19" i="6"/>
  <c r="L19" i="6"/>
  <c r="I19" i="6"/>
  <c r="F19" i="6"/>
  <c r="AJ18" i="6"/>
  <c r="AF18" i="6"/>
  <c r="AK18" i="6" s="1"/>
  <c r="AA18" i="6"/>
  <c r="Z18" i="6"/>
  <c r="X18" i="6"/>
  <c r="T18" i="6"/>
  <c r="P18" i="6"/>
  <c r="Q18" i="6" s="1"/>
  <c r="L18" i="6"/>
  <c r="I18" i="6"/>
  <c r="U18" i="6" s="1"/>
  <c r="F18" i="6"/>
  <c r="M18" i="6" s="1"/>
  <c r="AI17" i="6"/>
  <c r="AH17" i="6"/>
  <c r="AJ17" i="6" s="1"/>
  <c r="AG17" i="6"/>
  <c r="AE17" i="6"/>
  <c r="AD17" i="6"/>
  <c r="AF17" i="6" s="1"/>
  <c r="AK17" i="6" s="1"/>
  <c r="W17" i="6"/>
  <c r="V17" i="6"/>
  <c r="X17" i="6" s="1"/>
  <c r="S17" i="6"/>
  <c r="R17" i="6"/>
  <c r="T17" i="6" s="1"/>
  <c r="O17" i="6"/>
  <c r="N17" i="6"/>
  <c r="P17" i="6" s="1"/>
  <c r="K17" i="6"/>
  <c r="AA17" i="6" s="1"/>
  <c r="J17" i="6"/>
  <c r="H17" i="6"/>
  <c r="G17" i="6"/>
  <c r="E17" i="6"/>
  <c r="D17" i="6"/>
  <c r="F17" i="6" s="1"/>
  <c r="AJ16" i="6"/>
  <c r="AF16" i="6"/>
  <c r="AK16" i="6" s="1"/>
  <c r="AA16" i="6"/>
  <c r="Z16" i="6"/>
  <c r="X16" i="6"/>
  <c r="T16" i="6"/>
  <c r="Q16" i="6"/>
  <c r="P16" i="6"/>
  <c r="L16" i="6"/>
  <c r="I16" i="6"/>
  <c r="F16" i="6"/>
  <c r="M16" i="6" s="1"/>
  <c r="AJ15" i="6"/>
  <c r="AF15" i="6"/>
  <c r="AK15" i="6" s="1"/>
  <c r="AA15" i="6"/>
  <c r="Z15" i="6"/>
  <c r="AB15" i="6" s="1"/>
  <c r="X15" i="6"/>
  <c r="T15" i="6"/>
  <c r="P15" i="6"/>
  <c r="L15" i="6"/>
  <c r="I15" i="6"/>
  <c r="U15" i="6" s="1"/>
  <c r="F15" i="6"/>
  <c r="M15" i="6" s="1"/>
  <c r="AJ14" i="6"/>
  <c r="AF14" i="6"/>
  <c r="AA14" i="6"/>
  <c r="Z14" i="6"/>
  <c r="X14" i="6"/>
  <c r="T14" i="6"/>
  <c r="Q14" i="6"/>
  <c r="P14" i="6"/>
  <c r="L14" i="6"/>
  <c r="I14" i="6"/>
  <c r="F14" i="6"/>
  <c r="M14" i="6" s="1"/>
  <c r="AJ13" i="6"/>
  <c r="AF13" i="6"/>
  <c r="AK13" i="6" s="1"/>
  <c r="AA13" i="6"/>
  <c r="Z13" i="6"/>
  <c r="X13" i="6"/>
  <c r="T13" i="6"/>
  <c r="P13" i="6"/>
  <c r="L13" i="6"/>
  <c r="I13" i="6"/>
  <c r="F13" i="6"/>
  <c r="Q13" i="6" s="1"/>
  <c r="AI12" i="6"/>
  <c r="AH12" i="6"/>
  <c r="AG12" i="6"/>
  <c r="AE12" i="6"/>
  <c r="AD12" i="6"/>
  <c r="W12" i="6"/>
  <c r="V12" i="6"/>
  <c r="X12" i="6" s="1"/>
  <c r="S12" i="6"/>
  <c r="R12" i="6"/>
  <c r="T12" i="6" s="1"/>
  <c r="O12" i="6"/>
  <c r="N12" i="6"/>
  <c r="K12" i="6"/>
  <c r="AA12" i="6" s="1"/>
  <c r="J12" i="6"/>
  <c r="H12" i="6"/>
  <c r="G12" i="6"/>
  <c r="E12" i="6"/>
  <c r="D12" i="6"/>
  <c r="F12" i="6" s="1"/>
  <c r="AJ11" i="6"/>
  <c r="AF11" i="6"/>
  <c r="AA11" i="6"/>
  <c r="Z11" i="6"/>
  <c r="AB11" i="6" s="1"/>
  <c r="X11" i="6"/>
  <c r="T11" i="6"/>
  <c r="P11" i="6"/>
  <c r="M11" i="6"/>
  <c r="L11" i="6"/>
  <c r="I11" i="6"/>
  <c r="F11" i="6"/>
  <c r="Q11" i="6" s="1"/>
  <c r="AJ10" i="6"/>
  <c r="AF10" i="6"/>
  <c r="AK10" i="6" s="1"/>
  <c r="AA10" i="6"/>
  <c r="AB10" i="6" s="1"/>
  <c r="Z10" i="6"/>
  <c r="X10" i="6"/>
  <c r="U10" i="6"/>
  <c r="T10" i="6"/>
  <c r="P10" i="6"/>
  <c r="L10" i="6"/>
  <c r="I10" i="6"/>
  <c r="F10" i="6"/>
  <c r="Q10" i="6" s="1"/>
  <c r="AJ9" i="6"/>
  <c r="AF9" i="6"/>
  <c r="AK9" i="6" s="1"/>
  <c r="AA9" i="6"/>
  <c r="Z9" i="6"/>
  <c r="X9" i="6"/>
  <c r="T9" i="6"/>
  <c r="P9" i="6"/>
  <c r="L9" i="6"/>
  <c r="I9" i="6"/>
  <c r="F9" i="6"/>
  <c r="AI37" i="5"/>
  <c r="AH37" i="5"/>
  <c r="AJ37" i="5" s="1"/>
  <c r="AG37" i="5"/>
  <c r="AE37" i="5"/>
  <c r="AD37" i="5"/>
  <c r="AF37" i="5" s="1"/>
  <c r="W37" i="5"/>
  <c r="V37" i="5"/>
  <c r="S37" i="5"/>
  <c r="R37" i="5"/>
  <c r="O37" i="5"/>
  <c r="N37" i="5"/>
  <c r="P37" i="5" s="1"/>
  <c r="K37" i="5"/>
  <c r="J37" i="5"/>
  <c r="L37" i="5" s="1"/>
  <c r="H37" i="5"/>
  <c r="G37" i="5"/>
  <c r="F37" i="5"/>
  <c r="Q37" i="5" s="1"/>
  <c r="E37" i="5"/>
  <c r="D37" i="5"/>
  <c r="AJ36" i="5"/>
  <c r="AI36" i="5"/>
  <c r="AH36" i="5"/>
  <c r="AG36" i="5"/>
  <c r="AE36" i="5"/>
  <c r="AF36" i="5" s="1"/>
  <c r="AD36" i="5"/>
  <c r="W36" i="5"/>
  <c r="X36" i="5" s="1"/>
  <c r="V36" i="5"/>
  <c r="S36" i="5"/>
  <c r="T36" i="5" s="1"/>
  <c r="R36" i="5"/>
  <c r="P36" i="5"/>
  <c r="O36" i="5"/>
  <c r="N36" i="5"/>
  <c r="K36" i="5"/>
  <c r="J36" i="5"/>
  <c r="Z36" i="5" s="1"/>
  <c r="H36" i="5"/>
  <c r="I36" i="5" s="1"/>
  <c r="G36" i="5"/>
  <c r="E36" i="5"/>
  <c r="D36" i="5"/>
  <c r="AJ35" i="5"/>
  <c r="AF35" i="5"/>
  <c r="AK35" i="5" s="1"/>
  <c r="AA35" i="5"/>
  <c r="Z35" i="5"/>
  <c r="AB35" i="5" s="1"/>
  <c r="X35" i="5"/>
  <c r="T35" i="5"/>
  <c r="Q35" i="5"/>
  <c r="P35" i="5"/>
  <c r="L35" i="5"/>
  <c r="M35" i="5" s="1"/>
  <c r="I35" i="5"/>
  <c r="U35" i="5" s="1"/>
  <c r="F35" i="5"/>
  <c r="AJ34" i="5"/>
  <c r="AF34" i="5"/>
  <c r="AK34" i="5" s="1"/>
  <c r="AA34" i="5"/>
  <c r="Z34" i="5"/>
  <c r="AB34" i="5" s="1"/>
  <c r="X34" i="5"/>
  <c r="T34" i="5"/>
  <c r="P34" i="5"/>
  <c r="L34" i="5"/>
  <c r="I34" i="5"/>
  <c r="F34" i="5"/>
  <c r="Q34" i="5" s="1"/>
  <c r="AJ33" i="5"/>
  <c r="AF33" i="5"/>
  <c r="AK33" i="5" s="1"/>
  <c r="AA33" i="5"/>
  <c r="Z33" i="5"/>
  <c r="X33" i="5"/>
  <c r="T33" i="5"/>
  <c r="U33" i="5" s="1"/>
  <c r="P33" i="5"/>
  <c r="L33" i="5"/>
  <c r="I33" i="5"/>
  <c r="F33" i="5"/>
  <c r="Q33" i="5" s="1"/>
  <c r="AJ32" i="5"/>
  <c r="AF32" i="5"/>
  <c r="AA32" i="5"/>
  <c r="Z32" i="5"/>
  <c r="AB32" i="5" s="1"/>
  <c r="X32" i="5"/>
  <c r="T32" i="5"/>
  <c r="P32" i="5"/>
  <c r="L32" i="5"/>
  <c r="I32" i="5"/>
  <c r="F32" i="5"/>
  <c r="Q32" i="5" s="1"/>
  <c r="AJ31" i="5"/>
  <c r="AF31" i="5"/>
  <c r="AA31" i="5"/>
  <c r="Z31" i="5"/>
  <c r="AB31" i="5" s="1"/>
  <c r="X31" i="5"/>
  <c r="T31" i="5"/>
  <c r="Q31" i="5"/>
  <c r="P31" i="5"/>
  <c r="L31" i="5"/>
  <c r="M31" i="5" s="1"/>
  <c r="I31" i="5"/>
  <c r="F31" i="5"/>
  <c r="AI30" i="5"/>
  <c r="AJ30" i="5" s="1"/>
  <c r="AH30" i="5"/>
  <c r="AG30" i="5"/>
  <c r="AE30" i="5"/>
  <c r="AF30" i="5" s="1"/>
  <c r="AD30" i="5"/>
  <c r="W30" i="5"/>
  <c r="X30" i="5" s="1"/>
  <c r="V30" i="5"/>
  <c r="S30" i="5"/>
  <c r="R30" i="5"/>
  <c r="O30" i="5"/>
  <c r="N30" i="5"/>
  <c r="K30" i="5"/>
  <c r="L30" i="5" s="1"/>
  <c r="J30" i="5"/>
  <c r="H30" i="5"/>
  <c r="G30" i="5"/>
  <c r="E30" i="5"/>
  <c r="D30" i="5"/>
  <c r="F30" i="5" s="1"/>
  <c r="AJ29" i="5"/>
  <c r="AF29" i="5"/>
  <c r="AK29" i="5" s="1"/>
  <c r="AA29" i="5"/>
  <c r="AB29" i="5" s="1"/>
  <c r="Z29" i="5"/>
  <c r="X29" i="5"/>
  <c r="T29" i="5"/>
  <c r="P29" i="5"/>
  <c r="L29" i="5"/>
  <c r="I29" i="5"/>
  <c r="AC29" i="5" s="1"/>
  <c r="F29" i="5"/>
  <c r="Q29" i="5" s="1"/>
  <c r="AJ28" i="5"/>
  <c r="AF28" i="5"/>
  <c r="AA28" i="5"/>
  <c r="Z28" i="5"/>
  <c r="AB28" i="5" s="1"/>
  <c r="X28" i="5"/>
  <c r="T28" i="5"/>
  <c r="Q28" i="5"/>
  <c r="P28" i="5"/>
  <c r="L28" i="5"/>
  <c r="I28" i="5"/>
  <c r="F28" i="5"/>
  <c r="M28" i="5" s="1"/>
  <c r="AJ27" i="5"/>
  <c r="AF27" i="5"/>
  <c r="AK27" i="5" s="1"/>
  <c r="AA27" i="5"/>
  <c r="Z27" i="5"/>
  <c r="X27" i="5"/>
  <c r="T27" i="5"/>
  <c r="U27" i="5" s="1"/>
  <c r="P27" i="5"/>
  <c r="L27" i="5"/>
  <c r="I27" i="5"/>
  <c r="F27" i="5"/>
  <c r="M27" i="5" s="1"/>
  <c r="AK26" i="5"/>
  <c r="AJ26" i="5"/>
  <c r="AF26" i="5"/>
  <c r="AA26" i="5"/>
  <c r="AB26" i="5" s="1"/>
  <c r="Z26" i="5"/>
  <c r="X26" i="5"/>
  <c r="T26" i="5"/>
  <c r="Q26" i="5"/>
  <c r="P26" i="5"/>
  <c r="M26" i="5"/>
  <c r="L26" i="5"/>
  <c r="I26" i="5"/>
  <c r="F26" i="5"/>
  <c r="AJ25" i="5"/>
  <c r="AF25" i="5"/>
  <c r="AK25" i="5" s="1"/>
  <c r="AA25" i="5"/>
  <c r="Z25" i="5"/>
  <c r="AB25" i="5" s="1"/>
  <c r="X25" i="5"/>
  <c r="T25" i="5"/>
  <c r="P25" i="5"/>
  <c r="L25" i="5"/>
  <c r="I25" i="5"/>
  <c r="F25" i="5"/>
  <c r="Q25" i="5" s="1"/>
  <c r="AJ24" i="5"/>
  <c r="AF24" i="5"/>
  <c r="AA24" i="5"/>
  <c r="Z24" i="5"/>
  <c r="AB24" i="5" s="1"/>
  <c r="X24" i="5"/>
  <c r="T24" i="5"/>
  <c r="Q24" i="5"/>
  <c r="P24" i="5"/>
  <c r="M24" i="5"/>
  <c r="L24" i="5"/>
  <c r="I24" i="5"/>
  <c r="F24" i="5"/>
  <c r="AJ23" i="5"/>
  <c r="AF23" i="5"/>
  <c r="AK23" i="5" s="1"/>
  <c r="AA23" i="5"/>
  <c r="Z23" i="5"/>
  <c r="X23" i="5"/>
  <c r="T23" i="5"/>
  <c r="U23" i="5" s="1"/>
  <c r="P23" i="5"/>
  <c r="L23" i="5"/>
  <c r="I23" i="5"/>
  <c r="F23" i="5"/>
  <c r="M23" i="5" s="1"/>
  <c r="AI22" i="5"/>
  <c r="AH22" i="5"/>
  <c r="AJ22" i="5" s="1"/>
  <c r="AG22" i="5"/>
  <c r="AE22" i="5"/>
  <c r="AF22" i="5" s="1"/>
  <c r="AK22" i="5" s="1"/>
  <c r="AD22" i="5"/>
  <c r="W22" i="5"/>
  <c r="X22" i="5" s="1"/>
  <c r="V22" i="5"/>
  <c r="T22" i="5"/>
  <c r="S22" i="5"/>
  <c r="R22" i="5"/>
  <c r="P22" i="5"/>
  <c r="O22" i="5"/>
  <c r="N22" i="5"/>
  <c r="L22" i="5"/>
  <c r="K22" i="5"/>
  <c r="AA22" i="5" s="1"/>
  <c r="J22" i="5"/>
  <c r="Z22" i="5" s="1"/>
  <c r="AB22" i="5" s="1"/>
  <c r="H22" i="5"/>
  <c r="I22" i="5" s="1"/>
  <c r="G22" i="5"/>
  <c r="E22" i="5"/>
  <c r="D22" i="5"/>
  <c r="AJ21" i="5"/>
  <c r="AF21" i="5"/>
  <c r="AK21" i="5" s="1"/>
  <c r="AA21" i="5"/>
  <c r="Z21" i="5"/>
  <c r="AB21" i="5" s="1"/>
  <c r="X21" i="5"/>
  <c r="T21" i="5"/>
  <c r="Q21" i="5"/>
  <c r="P21" i="5"/>
  <c r="L21" i="5"/>
  <c r="I21" i="5"/>
  <c r="U21" i="5" s="1"/>
  <c r="F21" i="5"/>
  <c r="M21" i="5" s="1"/>
  <c r="AJ20" i="5"/>
  <c r="AF20" i="5"/>
  <c r="AA20" i="5"/>
  <c r="Z20" i="5"/>
  <c r="X20" i="5"/>
  <c r="T20" i="5"/>
  <c r="U20" i="5" s="1"/>
  <c r="P20" i="5"/>
  <c r="L20" i="5"/>
  <c r="I20" i="5"/>
  <c r="F20" i="5"/>
  <c r="AK19" i="5"/>
  <c r="AJ19" i="5"/>
  <c r="AF19" i="5"/>
  <c r="AA19" i="5"/>
  <c r="AB19" i="5" s="1"/>
  <c r="Z19" i="5"/>
  <c r="X19" i="5"/>
  <c r="T19" i="5"/>
  <c r="Q19" i="5"/>
  <c r="P19" i="5"/>
  <c r="L19" i="5"/>
  <c r="I19" i="5"/>
  <c r="U19" i="5" s="1"/>
  <c r="F19" i="5"/>
  <c r="M19" i="5" s="1"/>
  <c r="AJ18" i="5"/>
  <c r="AF18" i="5"/>
  <c r="AK18" i="5" s="1"/>
  <c r="AA18" i="5"/>
  <c r="Z18" i="5"/>
  <c r="AB18" i="5" s="1"/>
  <c r="X18" i="5"/>
  <c r="T18" i="5"/>
  <c r="P18" i="5"/>
  <c r="L18" i="5"/>
  <c r="I18" i="5"/>
  <c r="F18" i="5"/>
  <c r="Q18" i="5" s="1"/>
  <c r="AJ17" i="5"/>
  <c r="AF17" i="5"/>
  <c r="AK17" i="5" s="1"/>
  <c r="AA17" i="5"/>
  <c r="Z17" i="5"/>
  <c r="AB17" i="5" s="1"/>
  <c r="X17" i="5"/>
  <c r="T17" i="5"/>
  <c r="Q17" i="5"/>
  <c r="P17" i="5"/>
  <c r="L17" i="5"/>
  <c r="M17" i="5" s="1"/>
  <c r="I17" i="5"/>
  <c r="U17" i="5" s="1"/>
  <c r="F17" i="5"/>
  <c r="AJ16" i="5"/>
  <c r="AF16" i="5"/>
  <c r="AA16" i="5"/>
  <c r="Z16" i="5"/>
  <c r="X16" i="5"/>
  <c r="T16" i="5"/>
  <c r="U16" i="5" s="1"/>
  <c r="P16" i="5"/>
  <c r="L16" i="5"/>
  <c r="I16" i="5"/>
  <c r="F16" i="5"/>
  <c r="AI15" i="5"/>
  <c r="AH15" i="5"/>
  <c r="AJ15" i="5" s="1"/>
  <c r="AG15" i="5"/>
  <c r="AE15" i="5"/>
  <c r="AD15" i="5"/>
  <c r="W15" i="5"/>
  <c r="X15" i="5" s="1"/>
  <c r="V15" i="5"/>
  <c r="S15" i="5"/>
  <c r="T15" i="5" s="1"/>
  <c r="R15" i="5"/>
  <c r="P15" i="5"/>
  <c r="O15" i="5"/>
  <c r="N15" i="5"/>
  <c r="L15" i="5"/>
  <c r="K15" i="5"/>
  <c r="J15" i="5"/>
  <c r="Z15" i="5" s="1"/>
  <c r="H15" i="5"/>
  <c r="I15" i="5" s="1"/>
  <c r="G15" i="5"/>
  <c r="E15" i="5"/>
  <c r="D15" i="5"/>
  <c r="AJ14" i="5"/>
  <c r="AF14" i="5"/>
  <c r="AK14" i="5" s="1"/>
  <c r="AA14" i="5"/>
  <c r="Z14" i="5"/>
  <c r="AB14" i="5" s="1"/>
  <c r="X14" i="5"/>
  <c r="T14" i="5"/>
  <c r="Q14" i="5"/>
  <c r="P14" i="5"/>
  <c r="L14" i="5"/>
  <c r="I14" i="5"/>
  <c r="U14" i="5" s="1"/>
  <c r="F14" i="5"/>
  <c r="M14" i="5" s="1"/>
  <c r="AJ13" i="5"/>
  <c r="AF13" i="5"/>
  <c r="AA13" i="5"/>
  <c r="Z13" i="5"/>
  <c r="X13" i="5"/>
  <c r="T13" i="5"/>
  <c r="P13" i="5"/>
  <c r="L13" i="5"/>
  <c r="I13" i="5"/>
  <c r="F13" i="5"/>
  <c r="M13" i="5" s="1"/>
  <c r="AK12" i="5"/>
  <c r="AJ12" i="5"/>
  <c r="AF12" i="5"/>
  <c r="AA12" i="5"/>
  <c r="Z12" i="5"/>
  <c r="X12" i="5"/>
  <c r="T12" i="5"/>
  <c r="P12" i="5"/>
  <c r="Q12" i="5" s="1"/>
  <c r="L12" i="5"/>
  <c r="I12" i="5"/>
  <c r="U12" i="5" s="1"/>
  <c r="F12" i="5"/>
  <c r="M12" i="5" s="1"/>
  <c r="AJ11" i="5"/>
  <c r="AF11" i="5"/>
  <c r="AK11" i="5" s="1"/>
  <c r="AB11" i="5"/>
  <c r="AA11" i="5"/>
  <c r="Z11" i="5"/>
  <c r="X11" i="5"/>
  <c r="T11" i="5"/>
  <c r="P11" i="5"/>
  <c r="L11" i="5"/>
  <c r="I11" i="5"/>
  <c r="F11" i="5"/>
  <c r="Q11" i="5" s="1"/>
  <c r="AI10" i="5"/>
  <c r="AH10" i="5"/>
  <c r="AG10" i="5"/>
  <c r="AE10" i="5"/>
  <c r="AD10" i="5"/>
  <c r="W10" i="5"/>
  <c r="V10" i="5"/>
  <c r="X10" i="5" s="1"/>
  <c r="S10" i="5"/>
  <c r="R10" i="5"/>
  <c r="O10" i="5"/>
  <c r="N10" i="5"/>
  <c r="P10" i="5" s="1"/>
  <c r="K10" i="5"/>
  <c r="J10" i="5"/>
  <c r="H10" i="5"/>
  <c r="G10" i="5"/>
  <c r="I10" i="5" s="1"/>
  <c r="F10" i="5"/>
  <c r="E10" i="5"/>
  <c r="D10" i="5"/>
  <c r="AK9" i="5"/>
  <c r="AJ9" i="5"/>
  <c r="AF9" i="5"/>
  <c r="AA9" i="5"/>
  <c r="Z9" i="5"/>
  <c r="X9" i="5"/>
  <c r="T9" i="5"/>
  <c r="P9" i="5"/>
  <c r="L9" i="5"/>
  <c r="I9" i="5"/>
  <c r="F9" i="5"/>
  <c r="Q9" i="5" s="1"/>
  <c r="AI55" i="4"/>
  <c r="AH55" i="4"/>
  <c r="AJ55" i="4" s="1"/>
  <c r="AG55" i="4"/>
  <c r="AE55" i="4"/>
  <c r="AD55" i="4"/>
  <c r="AF55" i="4" s="1"/>
  <c r="X55" i="4"/>
  <c r="W55" i="4"/>
  <c r="V55" i="4"/>
  <c r="T55" i="4"/>
  <c r="S55" i="4"/>
  <c r="R55" i="4"/>
  <c r="O55" i="4"/>
  <c r="N55" i="4"/>
  <c r="P55" i="4" s="1"/>
  <c r="K55" i="4"/>
  <c r="J55" i="4"/>
  <c r="H55" i="4"/>
  <c r="G55" i="4"/>
  <c r="E55" i="4"/>
  <c r="D55" i="4"/>
  <c r="F55" i="4" s="1"/>
  <c r="AI54" i="4"/>
  <c r="AH54" i="4"/>
  <c r="AG54" i="4"/>
  <c r="AE54" i="4"/>
  <c r="AD54" i="4"/>
  <c r="W54" i="4"/>
  <c r="V54" i="4"/>
  <c r="X54" i="4" s="1"/>
  <c r="S54" i="4"/>
  <c r="R54" i="4"/>
  <c r="T54" i="4" s="1"/>
  <c r="O54" i="4"/>
  <c r="N54" i="4"/>
  <c r="P54" i="4" s="1"/>
  <c r="K54" i="4"/>
  <c r="J54" i="4"/>
  <c r="H54" i="4"/>
  <c r="G54" i="4"/>
  <c r="E54" i="4"/>
  <c r="F54" i="4" s="1"/>
  <c r="D54" i="4"/>
  <c r="AJ53" i="4"/>
  <c r="AF53" i="4"/>
  <c r="AA53" i="4"/>
  <c r="Z53" i="4"/>
  <c r="X53" i="4"/>
  <c r="T53" i="4"/>
  <c r="U53" i="4" s="1"/>
  <c r="P53" i="4"/>
  <c r="L53" i="4"/>
  <c r="I53" i="4"/>
  <c r="F53" i="4"/>
  <c r="Q53" i="4" s="1"/>
  <c r="AK52" i="4"/>
  <c r="AJ52" i="4"/>
  <c r="AF52" i="4"/>
  <c r="AA52" i="4"/>
  <c r="Z52" i="4"/>
  <c r="AB52" i="4" s="1"/>
  <c r="X52" i="4"/>
  <c r="T52" i="4"/>
  <c r="U52" i="4" s="1"/>
  <c r="P52" i="4"/>
  <c r="L52" i="4"/>
  <c r="I52" i="4"/>
  <c r="F52" i="4"/>
  <c r="AJ51" i="4"/>
  <c r="AF51" i="4"/>
  <c r="AA51" i="4"/>
  <c r="Z51" i="4"/>
  <c r="X51" i="4"/>
  <c r="T51" i="4"/>
  <c r="AK51" i="4" s="1"/>
  <c r="Q51" i="4"/>
  <c r="P51" i="4"/>
  <c r="L51" i="4"/>
  <c r="M51" i="4" s="1"/>
  <c r="I51" i="4"/>
  <c r="Y51" i="4" s="1"/>
  <c r="F51" i="4"/>
  <c r="AJ50" i="4"/>
  <c r="AF50" i="4"/>
  <c r="AA50" i="4"/>
  <c r="Z50" i="4"/>
  <c r="AB50" i="4" s="1"/>
  <c r="X50" i="4"/>
  <c r="T50" i="4"/>
  <c r="AK50" i="4" s="1"/>
  <c r="P50" i="4"/>
  <c r="L50" i="4"/>
  <c r="I50" i="4"/>
  <c r="F50" i="4"/>
  <c r="AJ49" i="4"/>
  <c r="AF49" i="4"/>
  <c r="AK49" i="4" s="1"/>
  <c r="AA49" i="4"/>
  <c r="Z49" i="4"/>
  <c r="X49" i="4"/>
  <c r="T49" i="4"/>
  <c r="P49" i="4"/>
  <c r="L49" i="4"/>
  <c r="I49" i="4"/>
  <c r="Y49" i="4" s="1"/>
  <c r="F49" i="4"/>
  <c r="Q49" i="4" s="1"/>
  <c r="AI48" i="4"/>
  <c r="AH48" i="4"/>
  <c r="AG48" i="4"/>
  <c r="AE48" i="4"/>
  <c r="AF48" i="4" s="1"/>
  <c r="AD48" i="4"/>
  <c r="W48" i="4"/>
  <c r="X48" i="4" s="1"/>
  <c r="V48" i="4"/>
  <c r="S48" i="4"/>
  <c r="R48" i="4"/>
  <c r="T48" i="4" s="1"/>
  <c r="O48" i="4"/>
  <c r="AA48" i="4" s="1"/>
  <c r="N48" i="4"/>
  <c r="P48" i="4" s="1"/>
  <c r="L48" i="4"/>
  <c r="K48" i="4"/>
  <c r="J48" i="4"/>
  <c r="H48" i="4"/>
  <c r="I48" i="4" s="1"/>
  <c r="G48" i="4"/>
  <c r="E48" i="4"/>
  <c r="D48" i="4"/>
  <c r="AJ47" i="4"/>
  <c r="AF47" i="4"/>
  <c r="AK47" i="4" s="1"/>
  <c r="AA47" i="4"/>
  <c r="Z47" i="4"/>
  <c r="AB47" i="4" s="1"/>
  <c r="X47" i="4"/>
  <c r="T47" i="4"/>
  <c r="P47" i="4"/>
  <c r="L47" i="4"/>
  <c r="I47" i="4"/>
  <c r="U47" i="4" s="1"/>
  <c r="F47" i="4"/>
  <c r="M47" i="4" s="1"/>
  <c r="AJ46" i="4"/>
  <c r="AF46" i="4"/>
  <c r="AA46" i="4"/>
  <c r="Z46" i="4"/>
  <c r="X46" i="4"/>
  <c r="T46" i="4"/>
  <c r="U46" i="4" s="1"/>
  <c r="Q46" i="4"/>
  <c r="P46" i="4"/>
  <c r="L46" i="4"/>
  <c r="I46" i="4"/>
  <c r="F46" i="4"/>
  <c r="M46" i="4" s="1"/>
  <c r="AJ45" i="4"/>
  <c r="AF45" i="4"/>
  <c r="AA45" i="4"/>
  <c r="Z45" i="4"/>
  <c r="X45" i="4"/>
  <c r="T45" i="4"/>
  <c r="P45" i="4"/>
  <c r="L45" i="4"/>
  <c r="I45" i="4"/>
  <c r="F45" i="4"/>
  <c r="Q45" i="4" s="1"/>
  <c r="AJ44" i="4"/>
  <c r="AF44" i="4"/>
  <c r="AK44" i="4" s="1"/>
  <c r="AA44" i="4"/>
  <c r="Z44" i="4"/>
  <c r="AB44" i="4" s="1"/>
  <c r="X44" i="4"/>
  <c r="T44" i="4"/>
  <c r="P44" i="4"/>
  <c r="L44" i="4"/>
  <c r="I44" i="4"/>
  <c r="F44" i="4"/>
  <c r="M44" i="4" s="1"/>
  <c r="AJ43" i="4"/>
  <c r="AF43" i="4"/>
  <c r="AK43" i="4" s="1"/>
  <c r="AA43" i="4"/>
  <c r="Z43" i="4"/>
  <c r="AB43" i="4" s="1"/>
  <c r="X43" i="4"/>
  <c r="T43" i="4"/>
  <c r="P43" i="4"/>
  <c r="L43" i="4"/>
  <c r="I43" i="4"/>
  <c r="U43" i="4" s="1"/>
  <c r="F43" i="4"/>
  <c r="M43" i="4" s="1"/>
  <c r="AJ42" i="4"/>
  <c r="AF42" i="4"/>
  <c r="AA42" i="4"/>
  <c r="Z42" i="4"/>
  <c r="AB42" i="4" s="1"/>
  <c r="X42" i="4"/>
  <c r="T42" i="4"/>
  <c r="U42" i="4" s="1"/>
  <c r="P42" i="4"/>
  <c r="Q42" i="4" s="1"/>
  <c r="L42" i="4"/>
  <c r="M42" i="4" s="1"/>
  <c r="I42" i="4"/>
  <c r="F42" i="4"/>
  <c r="AJ41" i="4"/>
  <c r="AI41" i="4"/>
  <c r="AH41" i="4"/>
  <c r="AG41" i="4"/>
  <c r="AE41" i="4"/>
  <c r="AF41" i="4" s="1"/>
  <c r="AD41" i="4"/>
  <c r="W41" i="4"/>
  <c r="V41" i="4"/>
  <c r="S41" i="4"/>
  <c r="T41" i="4" s="1"/>
  <c r="R41" i="4"/>
  <c r="O41" i="4"/>
  <c r="N41" i="4"/>
  <c r="K41" i="4"/>
  <c r="AA41" i="4" s="1"/>
  <c r="J41" i="4"/>
  <c r="H41" i="4"/>
  <c r="G41" i="4"/>
  <c r="I41" i="4" s="1"/>
  <c r="E41" i="4"/>
  <c r="D41" i="4"/>
  <c r="F41" i="4" s="1"/>
  <c r="AJ40" i="4"/>
  <c r="AF40" i="4"/>
  <c r="AA40" i="4"/>
  <c r="Z40" i="4"/>
  <c r="AB40" i="4" s="1"/>
  <c r="X40" i="4"/>
  <c r="Y40" i="4" s="1"/>
  <c r="T40" i="4"/>
  <c r="P40" i="4"/>
  <c r="L40" i="4"/>
  <c r="I40" i="4"/>
  <c r="F40" i="4"/>
  <c r="AJ39" i="4"/>
  <c r="AF39" i="4"/>
  <c r="AA39" i="4"/>
  <c r="Z39" i="4"/>
  <c r="AB39" i="4" s="1"/>
  <c r="AC39" i="4" s="1"/>
  <c r="X39" i="4"/>
  <c r="T39" i="4"/>
  <c r="P39" i="4"/>
  <c r="L39" i="4"/>
  <c r="I39" i="4"/>
  <c r="U39" i="4" s="1"/>
  <c r="F39" i="4"/>
  <c r="Q39" i="4" s="1"/>
  <c r="AJ38" i="4"/>
  <c r="AF38" i="4"/>
  <c r="AK38" i="4" s="1"/>
  <c r="AA38" i="4"/>
  <c r="Z38" i="4"/>
  <c r="AB38" i="4" s="1"/>
  <c r="X38" i="4"/>
  <c r="T38" i="4"/>
  <c r="P38" i="4"/>
  <c r="L38" i="4"/>
  <c r="I38" i="4"/>
  <c r="U38" i="4" s="1"/>
  <c r="F38" i="4"/>
  <c r="AJ37" i="4"/>
  <c r="AF37" i="4"/>
  <c r="AK37" i="4" s="1"/>
  <c r="AA37" i="4"/>
  <c r="Z37" i="4"/>
  <c r="X37" i="4"/>
  <c r="T37" i="4"/>
  <c r="P37" i="4"/>
  <c r="L37" i="4"/>
  <c r="I37" i="4"/>
  <c r="F37" i="4"/>
  <c r="Q37" i="4" s="1"/>
  <c r="AI36" i="4"/>
  <c r="AH36" i="4"/>
  <c r="AJ36" i="4" s="1"/>
  <c r="AG36" i="4"/>
  <c r="AE36" i="4"/>
  <c r="AD36" i="4"/>
  <c r="W36" i="4"/>
  <c r="V36" i="4"/>
  <c r="S36" i="4"/>
  <c r="R36" i="4"/>
  <c r="T36" i="4" s="1"/>
  <c r="O36" i="4"/>
  <c r="N36" i="4"/>
  <c r="K36" i="4"/>
  <c r="J36" i="4"/>
  <c r="H36" i="4"/>
  <c r="G36" i="4"/>
  <c r="I36" i="4" s="1"/>
  <c r="E36" i="4"/>
  <c r="F36" i="4" s="1"/>
  <c r="D36" i="4"/>
  <c r="AJ35" i="4"/>
  <c r="AF35" i="4"/>
  <c r="AA35" i="4"/>
  <c r="Z35" i="4"/>
  <c r="AB35" i="4" s="1"/>
  <c r="X35" i="4"/>
  <c r="U35" i="4"/>
  <c r="T35" i="4"/>
  <c r="P35" i="4"/>
  <c r="L35" i="4"/>
  <c r="I35" i="4"/>
  <c r="F35" i="4"/>
  <c r="Q35" i="4" s="1"/>
  <c r="AJ34" i="4"/>
  <c r="AF34" i="4"/>
  <c r="AK34" i="4" s="1"/>
  <c r="AA34" i="4"/>
  <c r="AB34" i="4" s="1"/>
  <c r="Z34" i="4"/>
  <c r="X34" i="4"/>
  <c r="T34" i="4"/>
  <c r="U34" i="4" s="1"/>
  <c r="P34" i="4"/>
  <c r="Q34" i="4" s="1"/>
  <c r="M34" i="4"/>
  <c r="L34" i="4"/>
  <c r="I34" i="4"/>
  <c r="F34" i="4"/>
  <c r="AJ33" i="4"/>
  <c r="AF33" i="4"/>
  <c r="AK33" i="4" s="1"/>
  <c r="AA33" i="4"/>
  <c r="AB33" i="4" s="1"/>
  <c r="Z33" i="4"/>
  <c r="X33" i="4"/>
  <c r="T33" i="4"/>
  <c r="P33" i="4"/>
  <c r="L33" i="4"/>
  <c r="I33" i="4"/>
  <c r="U33" i="4" s="1"/>
  <c r="F33" i="4"/>
  <c r="AJ32" i="4"/>
  <c r="AF32" i="4"/>
  <c r="AA32" i="4"/>
  <c r="Z32" i="4"/>
  <c r="X32" i="4"/>
  <c r="T32" i="4"/>
  <c r="P32" i="4"/>
  <c r="Q32" i="4" s="1"/>
  <c r="M32" i="4"/>
  <c r="L32" i="4"/>
  <c r="I32" i="4"/>
  <c r="F32" i="4"/>
  <c r="AJ31" i="4"/>
  <c r="AF31" i="4"/>
  <c r="AK31" i="4" s="1"/>
  <c r="AA31" i="4"/>
  <c r="Z31" i="4"/>
  <c r="X31" i="4"/>
  <c r="T31" i="4"/>
  <c r="P31" i="4"/>
  <c r="L31" i="4"/>
  <c r="I31" i="4"/>
  <c r="F31" i="4"/>
  <c r="Q31" i="4" s="1"/>
  <c r="AJ30" i="4"/>
  <c r="AF30" i="4"/>
  <c r="AA30" i="4"/>
  <c r="Z30" i="4"/>
  <c r="AB30" i="4" s="1"/>
  <c r="X30" i="4"/>
  <c r="T30" i="4"/>
  <c r="AK30" i="4" s="1"/>
  <c r="P30" i="4"/>
  <c r="L30" i="4"/>
  <c r="I30" i="4"/>
  <c r="F30" i="4"/>
  <c r="AJ29" i="4"/>
  <c r="AF29" i="4"/>
  <c r="AA29" i="4"/>
  <c r="AB29" i="4" s="1"/>
  <c r="Z29" i="4"/>
  <c r="X29" i="4"/>
  <c r="T29" i="4"/>
  <c r="P29" i="4"/>
  <c r="L29" i="4"/>
  <c r="I29" i="4"/>
  <c r="U29" i="4" s="1"/>
  <c r="F29" i="4"/>
  <c r="AI28" i="4"/>
  <c r="AH28" i="4"/>
  <c r="AJ28" i="4" s="1"/>
  <c r="AG28" i="4"/>
  <c r="AE28" i="4"/>
  <c r="AD28" i="4"/>
  <c r="AF28" i="4" s="1"/>
  <c r="W28" i="4"/>
  <c r="V28" i="4"/>
  <c r="S28" i="4"/>
  <c r="R28" i="4"/>
  <c r="O28" i="4"/>
  <c r="N28" i="4"/>
  <c r="P28" i="4" s="1"/>
  <c r="K28" i="4"/>
  <c r="AA28" i="4" s="1"/>
  <c r="J28" i="4"/>
  <c r="H28" i="4"/>
  <c r="G28" i="4"/>
  <c r="F28" i="4"/>
  <c r="E28" i="4"/>
  <c r="D28" i="4"/>
  <c r="AJ27" i="4"/>
  <c r="AF27" i="4"/>
  <c r="AK27" i="4" s="1"/>
  <c r="AA27" i="4"/>
  <c r="AB27" i="4" s="1"/>
  <c r="Z27" i="4"/>
  <c r="X27" i="4"/>
  <c r="T27" i="4"/>
  <c r="P27" i="4"/>
  <c r="Q27" i="4" s="1"/>
  <c r="L27" i="4"/>
  <c r="I27" i="4"/>
  <c r="AC27" i="4" s="1"/>
  <c r="F27" i="4"/>
  <c r="M27" i="4" s="1"/>
  <c r="AJ26" i="4"/>
  <c r="AF26" i="4"/>
  <c r="AK26" i="4" s="1"/>
  <c r="AB26" i="4"/>
  <c r="AA26" i="4"/>
  <c r="Z26" i="4"/>
  <c r="X26" i="4"/>
  <c r="T26" i="4"/>
  <c r="P26" i="4"/>
  <c r="L26" i="4"/>
  <c r="I26" i="4"/>
  <c r="U26" i="4" s="1"/>
  <c r="F26" i="4"/>
  <c r="AJ25" i="4"/>
  <c r="AF25" i="4"/>
  <c r="AA25" i="4"/>
  <c r="Z25" i="4"/>
  <c r="X25" i="4"/>
  <c r="T25" i="4"/>
  <c r="P25" i="4"/>
  <c r="Q25" i="4" s="1"/>
  <c r="L25" i="4"/>
  <c r="I25" i="4"/>
  <c r="Y25" i="4" s="1"/>
  <c r="F25" i="4"/>
  <c r="M25" i="4" s="1"/>
  <c r="AJ24" i="4"/>
  <c r="AF24" i="4"/>
  <c r="AK24" i="4" s="1"/>
  <c r="AA24" i="4"/>
  <c r="Z24" i="4"/>
  <c r="X24" i="4"/>
  <c r="T24" i="4"/>
  <c r="P24" i="4"/>
  <c r="L24" i="4"/>
  <c r="I24" i="4"/>
  <c r="F24" i="4"/>
  <c r="Q24" i="4" s="1"/>
  <c r="AJ23" i="4"/>
  <c r="AF23" i="4"/>
  <c r="AB23" i="4"/>
  <c r="AA23" i="4"/>
  <c r="Z23" i="4"/>
  <c r="X23" i="4"/>
  <c r="T23" i="4"/>
  <c r="U23" i="4" s="1"/>
  <c r="P23" i="4"/>
  <c r="L23" i="4"/>
  <c r="I23" i="4"/>
  <c r="AC23" i="4" s="1"/>
  <c r="F23" i="4"/>
  <c r="AJ22" i="4"/>
  <c r="AF22" i="4"/>
  <c r="AB22" i="4"/>
  <c r="AA22" i="4"/>
  <c r="Z22" i="4"/>
  <c r="X22" i="4"/>
  <c r="T22" i="4"/>
  <c r="P22" i="4"/>
  <c r="L22" i="4"/>
  <c r="I22" i="4"/>
  <c r="U22" i="4" s="1"/>
  <c r="F22" i="4"/>
  <c r="AJ21" i="4"/>
  <c r="AF21" i="4"/>
  <c r="AA21" i="4"/>
  <c r="Z21" i="4"/>
  <c r="AB21" i="4" s="1"/>
  <c r="X21" i="4"/>
  <c r="T21" i="4"/>
  <c r="Q21" i="4"/>
  <c r="P21" i="4"/>
  <c r="L21" i="4"/>
  <c r="I21" i="4"/>
  <c r="F21" i="4"/>
  <c r="AI20" i="4"/>
  <c r="AH20" i="4"/>
  <c r="AJ20" i="4" s="1"/>
  <c r="AG20" i="4"/>
  <c r="AE20" i="4"/>
  <c r="AD20" i="4"/>
  <c r="AF20" i="4" s="1"/>
  <c r="W20" i="4"/>
  <c r="V20" i="4"/>
  <c r="S20" i="4"/>
  <c r="R20" i="4"/>
  <c r="O20" i="4"/>
  <c r="P20" i="4" s="1"/>
  <c r="N20" i="4"/>
  <c r="K20" i="4"/>
  <c r="J20" i="4"/>
  <c r="H20" i="4"/>
  <c r="G20" i="4"/>
  <c r="I20" i="4" s="1"/>
  <c r="E20" i="4"/>
  <c r="D20" i="4"/>
  <c r="F20" i="4" s="1"/>
  <c r="AJ19" i="4"/>
  <c r="AF19" i="4"/>
  <c r="AA19" i="4"/>
  <c r="Z19" i="4"/>
  <c r="AB19" i="4" s="1"/>
  <c r="X19" i="4"/>
  <c r="T19" i="4"/>
  <c r="P19" i="4"/>
  <c r="L19" i="4"/>
  <c r="I19" i="4"/>
  <c r="F19" i="4"/>
  <c r="AJ18" i="4"/>
  <c r="AF18" i="4"/>
  <c r="AA18" i="4"/>
  <c r="Z18" i="4"/>
  <c r="AB18" i="4" s="1"/>
  <c r="X18" i="4"/>
  <c r="T18" i="4"/>
  <c r="U18" i="4" s="1"/>
  <c r="P18" i="4"/>
  <c r="L18" i="4"/>
  <c r="M18" i="4" s="1"/>
  <c r="I18" i="4"/>
  <c r="F18" i="4"/>
  <c r="Q18" i="4" s="1"/>
  <c r="AJ17" i="4"/>
  <c r="AF17" i="4"/>
  <c r="AB17" i="4"/>
  <c r="AA17" i="4"/>
  <c r="Z17" i="4"/>
  <c r="X17" i="4"/>
  <c r="T17" i="4"/>
  <c r="P17" i="4"/>
  <c r="L17" i="4"/>
  <c r="I17" i="4"/>
  <c r="U17" i="4" s="1"/>
  <c r="F17" i="4"/>
  <c r="AJ16" i="4"/>
  <c r="AF16" i="4"/>
  <c r="AA16" i="4"/>
  <c r="Z16" i="4"/>
  <c r="AB16" i="4" s="1"/>
  <c r="X16" i="4"/>
  <c r="T16" i="4"/>
  <c r="Q16" i="4"/>
  <c r="P16" i="4"/>
  <c r="L16" i="4"/>
  <c r="I16" i="4"/>
  <c r="F16" i="4"/>
  <c r="M16" i="4" s="1"/>
  <c r="AJ15" i="4"/>
  <c r="AF15" i="4"/>
  <c r="AK15" i="4" s="1"/>
  <c r="AA15" i="4"/>
  <c r="Z15" i="4"/>
  <c r="X15" i="4"/>
  <c r="T15" i="4"/>
  <c r="P15" i="4"/>
  <c r="L15" i="4"/>
  <c r="I15" i="4"/>
  <c r="F15" i="4"/>
  <c r="AK14" i="4"/>
  <c r="AJ14" i="4"/>
  <c r="AF14" i="4"/>
  <c r="AA14" i="4"/>
  <c r="AB14" i="4" s="1"/>
  <c r="Z14" i="4"/>
  <c r="X14" i="4"/>
  <c r="T14" i="4"/>
  <c r="P14" i="4"/>
  <c r="Q14" i="4" s="1"/>
  <c r="L14" i="4"/>
  <c r="I14" i="4"/>
  <c r="AC14" i="4" s="1"/>
  <c r="F14" i="4"/>
  <c r="M14" i="4" s="1"/>
  <c r="AJ13" i="4"/>
  <c r="AF13" i="4"/>
  <c r="AK13" i="4" s="1"/>
  <c r="AA13" i="4"/>
  <c r="Z13" i="4"/>
  <c r="AB13" i="4" s="1"/>
  <c r="X13" i="4"/>
  <c r="T13" i="4"/>
  <c r="P13" i="4"/>
  <c r="L13" i="4"/>
  <c r="I13" i="4"/>
  <c r="U13" i="4" s="1"/>
  <c r="F13" i="4"/>
  <c r="AJ12" i="4"/>
  <c r="AF12" i="4"/>
  <c r="AK12" i="4" s="1"/>
  <c r="AA12" i="4"/>
  <c r="Z12" i="4"/>
  <c r="X12" i="4"/>
  <c r="T12" i="4"/>
  <c r="P12" i="4"/>
  <c r="Q12" i="4" s="1"/>
  <c r="L12" i="4"/>
  <c r="M12" i="4" s="1"/>
  <c r="I12" i="4"/>
  <c r="F12" i="4"/>
  <c r="AI11" i="4"/>
  <c r="AJ11" i="4" s="1"/>
  <c r="AH11" i="4"/>
  <c r="AG11" i="4"/>
  <c r="AE11" i="4"/>
  <c r="AD11" i="4"/>
  <c r="AA11" i="4"/>
  <c r="W11" i="4"/>
  <c r="X11" i="4" s="1"/>
  <c r="V11" i="4"/>
  <c r="S11" i="4"/>
  <c r="T11" i="4" s="1"/>
  <c r="R11" i="4"/>
  <c r="O11" i="4"/>
  <c r="N11" i="4"/>
  <c r="K11" i="4"/>
  <c r="J11" i="4"/>
  <c r="Z11" i="4" s="1"/>
  <c r="H11" i="4"/>
  <c r="G11" i="4"/>
  <c r="E11" i="4"/>
  <c r="D11" i="4"/>
  <c r="AJ10" i="4"/>
  <c r="AF10" i="4"/>
  <c r="AK10" i="4" s="1"/>
  <c r="AA10" i="4"/>
  <c r="Z10" i="4"/>
  <c r="AB10" i="4" s="1"/>
  <c r="X10" i="4"/>
  <c r="T10" i="4"/>
  <c r="P10" i="4"/>
  <c r="L10" i="4"/>
  <c r="I10" i="4"/>
  <c r="U10" i="4" s="1"/>
  <c r="F10" i="4"/>
  <c r="AJ9" i="4"/>
  <c r="AF9" i="4"/>
  <c r="AK9" i="4" s="1"/>
  <c r="AA9" i="4"/>
  <c r="Z9" i="4"/>
  <c r="X9" i="4"/>
  <c r="T9" i="4"/>
  <c r="P9" i="4"/>
  <c r="Q9" i="4" s="1"/>
  <c r="L9" i="4"/>
  <c r="M9" i="4" s="1"/>
  <c r="I9" i="4"/>
  <c r="U9" i="4" s="1"/>
  <c r="F9" i="4"/>
  <c r="AI28" i="3"/>
  <c r="AH28" i="3"/>
  <c r="AG28" i="3"/>
  <c r="AE28" i="3"/>
  <c r="AD28" i="3"/>
  <c r="AF28" i="3" s="1"/>
  <c r="AA28" i="3"/>
  <c r="W28" i="3"/>
  <c r="V28" i="3"/>
  <c r="X28" i="3" s="1"/>
  <c r="S28" i="3"/>
  <c r="R28" i="3"/>
  <c r="O28" i="3"/>
  <c r="N28" i="3"/>
  <c r="P28" i="3" s="1"/>
  <c r="K28" i="3"/>
  <c r="J28" i="3"/>
  <c r="Z28" i="3" s="1"/>
  <c r="AB28" i="3" s="1"/>
  <c r="H28" i="3"/>
  <c r="G28" i="3"/>
  <c r="I28" i="3" s="1"/>
  <c r="F28" i="3"/>
  <c r="E28" i="3"/>
  <c r="D28" i="3"/>
  <c r="AJ27" i="3"/>
  <c r="AF27" i="3"/>
  <c r="AK27" i="3" s="1"/>
  <c r="AA27" i="3"/>
  <c r="Z27" i="3"/>
  <c r="AB27" i="3" s="1"/>
  <c r="X27" i="3"/>
  <c r="T27" i="3"/>
  <c r="U27" i="3" s="1"/>
  <c r="P27" i="3"/>
  <c r="L27" i="3"/>
  <c r="I27" i="3"/>
  <c r="F27" i="3"/>
  <c r="AK26" i="3"/>
  <c r="AJ26" i="3"/>
  <c r="AF26" i="3"/>
  <c r="AA26" i="3"/>
  <c r="Z26" i="3"/>
  <c r="AB26" i="3" s="1"/>
  <c r="X26" i="3"/>
  <c r="T26" i="3"/>
  <c r="P26" i="3"/>
  <c r="L26" i="3"/>
  <c r="I26" i="3"/>
  <c r="U26" i="3" s="1"/>
  <c r="F26" i="3"/>
  <c r="M26" i="3" s="1"/>
  <c r="AJ25" i="3"/>
  <c r="AF25" i="3"/>
  <c r="AA25" i="3"/>
  <c r="Z25" i="3"/>
  <c r="AB25" i="3" s="1"/>
  <c r="X25" i="3"/>
  <c r="T25" i="3"/>
  <c r="P25" i="3"/>
  <c r="Q25" i="3" s="1"/>
  <c r="L25" i="3"/>
  <c r="I25" i="3"/>
  <c r="F25" i="3"/>
  <c r="AJ24" i="3"/>
  <c r="AF24" i="3"/>
  <c r="AK24" i="3" s="1"/>
  <c r="AA24" i="3"/>
  <c r="Z24" i="3"/>
  <c r="AB24" i="3" s="1"/>
  <c r="X24" i="3"/>
  <c r="U24" i="3"/>
  <c r="T24" i="3"/>
  <c r="P24" i="3"/>
  <c r="L24" i="3"/>
  <c r="I24" i="3"/>
  <c r="AC24" i="3" s="1"/>
  <c r="F24" i="3"/>
  <c r="Q24" i="3" s="1"/>
  <c r="AJ23" i="3"/>
  <c r="AF23" i="3"/>
  <c r="AB23" i="3"/>
  <c r="AA23" i="3"/>
  <c r="Z23" i="3"/>
  <c r="X23" i="3"/>
  <c r="T23" i="3"/>
  <c r="AK23" i="3" s="1"/>
  <c r="P23" i="3"/>
  <c r="L23" i="3"/>
  <c r="I23" i="3"/>
  <c r="AC23" i="3" s="1"/>
  <c r="F23" i="3"/>
  <c r="M23" i="3" s="1"/>
  <c r="AJ22" i="3"/>
  <c r="AF22" i="3"/>
  <c r="AK22" i="3" s="1"/>
  <c r="AB22" i="3"/>
  <c r="AA22" i="3"/>
  <c r="Z22" i="3"/>
  <c r="X22" i="3"/>
  <c r="T22" i="3"/>
  <c r="P22" i="3"/>
  <c r="Q22" i="3" s="1"/>
  <c r="L22" i="3"/>
  <c r="I22" i="3"/>
  <c r="AC22" i="3" s="1"/>
  <c r="F22" i="3"/>
  <c r="AJ21" i="3"/>
  <c r="AF21" i="3"/>
  <c r="AA21" i="3"/>
  <c r="Z21" i="3"/>
  <c r="AB21" i="3" s="1"/>
  <c r="X21" i="3"/>
  <c r="T21" i="3"/>
  <c r="Q21" i="3"/>
  <c r="P21" i="3"/>
  <c r="L21" i="3"/>
  <c r="I21" i="3"/>
  <c r="F21" i="3"/>
  <c r="M21" i="3" s="1"/>
  <c r="AJ20" i="3"/>
  <c r="AF20" i="3"/>
  <c r="AK20" i="3" s="1"/>
  <c r="AA20" i="3"/>
  <c r="Z20" i="3"/>
  <c r="AB20" i="3" s="1"/>
  <c r="X20" i="3"/>
  <c r="T20" i="3"/>
  <c r="P20" i="3"/>
  <c r="Q20" i="3" s="1"/>
  <c r="L20" i="3"/>
  <c r="M20" i="3" s="1"/>
  <c r="I20" i="3"/>
  <c r="AC20" i="3" s="1"/>
  <c r="F20" i="3"/>
  <c r="AJ19" i="3"/>
  <c r="AF19" i="3"/>
  <c r="AK19" i="3" s="1"/>
  <c r="AA19" i="3"/>
  <c r="Z19" i="3"/>
  <c r="AB19" i="3" s="1"/>
  <c r="X19" i="3"/>
  <c r="T19" i="3"/>
  <c r="P19" i="3"/>
  <c r="L19" i="3"/>
  <c r="I19" i="3"/>
  <c r="F19" i="3"/>
  <c r="M19" i="3" s="1"/>
  <c r="AK18" i="3"/>
  <c r="AJ18" i="3"/>
  <c r="AF18" i="3"/>
  <c r="AA18" i="3"/>
  <c r="Z18" i="3"/>
  <c r="AB18" i="3" s="1"/>
  <c r="X18" i="3"/>
  <c r="T18" i="3"/>
  <c r="P18" i="3"/>
  <c r="Q18" i="3" s="1"/>
  <c r="L18" i="3"/>
  <c r="I18" i="3"/>
  <c r="F18" i="3"/>
  <c r="M18" i="3" s="1"/>
  <c r="AJ17" i="3"/>
  <c r="AF17" i="3"/>
  <c r="AK17" i="3" s="1"/>
  <c r="AA17" i="3"/>
  <c r="Z17" i="3"/>
  <c r="AB17" i="3" s="1"/>
  <c r="X17" i="3"/>
  <c r="T17" i="3"/>
  <c r="P17" i="3"/>
  <c r="L17" i="3"/>
  <c r="I17" i="3"/>
  <c r="F17" i="3"/>
  <c r="M17" i="3" s="1"/>
  <c r="AJ16" i="3"/>
  <c r="AF16" i="3"/>
  <c r="AK16" i="3" s="1"/>
  <c r="AA16" i="3"/>
  <c r="Z16" i="3"/>
  <c r="AB16" i="3" s="1"/>
  <c r="X16" i="3"/>
  <c r="T16" i="3"/>
  <c r="U16" i="3" s="1"/>
  <c r="P16" i="3"/>
  <c r="Q16" i="3" s="1"/>
  <c r="M16" i="3"/>
  <c r="L16" i="3"/>
  <c r="I16" i="3"/>
  <c r="AC16" i="3" s="1"/>
  <c r="F16" i="3"/>
  <c r="AJ15" i="3"/>
  <c r="AF15" i="3"/>
  <c r="AK15" i="3" s="1"/>
  <c r="AA15" i="3"/>
  <c r="AB15" i="3" s="1"/>
  <c r="Z15" i="3"/>
  <c r="X15" i="3"/>
  <c r="T15" i="3"/>
  <c r="P15" i="3"/>
  <c r="L15" i="3"/>
  <c r="I15" i="3"/>
  <c r="U15" i="3" s="1"/>
  <c r="F15" i="3"/>
  <c r="M15" i="3" s="1"/>
  <c r="AJ14" i="3"/>
  <c r="AF14" i="3"/>
  <c r="AK14" i="3" s="1"/>
  <c r="AA14" i="3"/>
  <c r="Z14" i="3"/>
  <c r="AB14" i="3" s="1"/>
  <c r="X14" i="3"/>
  <c r="Y14" i="3" s="1"/>
  <c r="T14" i="3"/>
  <c r="P14" i="3"/>
  <c r="L14" i="3"/>
  <c r="I14" i="3"/>
  <c r="U14" i="3" s="1"/>
  <c r="F14" i="3"/>
  <c r="M14" i="3" s="1"/>
  <c r="AJ13" i="3"/>
  <c r="AF13" i="3"/>
  <c r="AK13" i="3" s="1"/>
  <c r="AA13" i="3"/>
  <c r="Z13" i="3"/>
  <c r="AB13" i="3" s="1"/>
  <c r="X13" i="3"/>
  <c r="T13" i="3"/>
  <c r="P13" i="3"/>
  <c r="Q13" i="3" s="1"/>
  <c r="L13" i="3"/>
  <c r="I13" i="3"/>
  <c r="AC13" i="3" s="1"/>
  <c r="F13" i="3"/>
  <c r="AJ12" i="3"/>
  <c r="AF12" i="3"/>
  <c r="AA12" i="3"/>
  <c r="Z12" i="3"/>
  <c r="AB12" i="3" s="1"/>
  <c r="X12" i="3"/>
  <c r="T12" i="3"/>
  <c r="U12" i="3" s="1"/>
  <c r="P12" i="3"/>
  <c r="L12" i="3"/>
  <c r="I12" i="3"/>
  <c r="F12" i="3"/>
  <c r="Q12" i="3" s="1"/>
  <c r="AJ11" i="3"/>
  <c r="AF11" i="3"/>
  <c r="AK11" i="3" s="1"/>
  <c r="AA11" i="3"/>
  <c r="Z11" i="3"/>
  <c r="AB11" i="3" s="1"/>
  <c r="X11" i="3"/>
  <c r="T11" i="3"/>
  <c r="U11" i="3" s="1"/>
  <c r="P11" i="3"/>
  <c r="L11" i="3"/>
  <c r="I11" i="3"/>
  <c r="F11" i="3"/>
  <c r="AK10" i="3"/>
  <c r="AJ10" i="3"/>
  <c r="AF10" i="3"/>
  <c r="AA10" i="3"/>
  <c r="Z10" i="3"/>
  <c r="AB10" i="3" s="1"/>
  <c r="X10" i="3"/>
  <c r="T10" i="3"/>
  <c r="P10" i="3"/>
  <c r="L10" i="3"/>
  <c r="I10" i="3"/>
  <c r="U10" i="3" s="1"/>
  <c r="F10" i="3"/>
  <c r="M10" i="3" s="1"/>
  <c r="AJ9" i="3"/>
  <c r="AF9" i="3"/>
  <c r="AA9" i="3"/>
  <c r="Z9" i="3"/>
  <c r="AB9" i="3" s="1"/>
  <c r="X9" i="3"/>
  <c r="T9" i="3"/>
  <c r="P9" i="3"/>
  <c r="L9" i="3"/>
  <c r="I9" i="3"/>
  <c r="AC9" i="3" s="1"/>
  <c r="F9" i="3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T17" i="2" s="1"/>
  <c r="O17" i="2"/>
  <c r="N17" i="2"/>
  <c r="K17" i="2"/>
  <c r="J17" i="2"/>
  <c r="Z17" i="2" s="1"/>
  <c r="H17" i="2"/>
  <c r="G17" i="2"/>
  <c r="I17" i="2" s="1"/>
  <c r="E17" i="2"/>
  <c r="D17" i="2"/>
  <c r="F17" i="2" s="1"/>
  <c r="AK16" i="2"/>
  <c r="AJ16" i="2"/>
  <c r="AF16" i="2"/>
  <c r="AA16" i="2"/>
  <c r="Z16" i="2"/>
  <c r="AB16" i="2" s="1"/>
  <c r="X16" i="2"/>
  <c r="T16" i="2"/>
  <c r="P16" i="2"/>
  <c r="L16" i="2"/>
  <c r="I16" i="2"/>
  <c r="U16" i="2" s="1"/>
  <c r="F16" i="2"/>
  <c r="M16" i="2" s="1"/>
  <c r="AK15" i="2"/>
  <c r="AJ15" i="2"/>
  <c r="AF15" i="2"/>
  <c r="AA15" i="2"/>
  <c r="Z15" i="2"/>
  <c r="AB15" i="2" s="1"/>
  <c r="X15" i="2"/>
  <c r="T15" i="2"/>
  <c r="P15" i="2"/>
  <c r="Q15" i="2" s="1"/>
  <c r="L15" i="2"/>
  <c r="I15" i="2"/>
  <c r="F15" i="2"/>
  <c r="M15" i="2" s="1"/>
  <c r="AJ14" i="2"/>
  <c r="AF14" i="2"/>
  <c r="AA14" i="2"/>
  <c r="Z14" i="2"/>
  <c r="AB14" i="2" s="1"/>
  <c r="X14" i="2"/>
  <c r="T14" i="2"/>
  <c r="P14" i="2"/>
  <c r="L14" i="2"/>
  <c r="I14" i="2"/>
  <c r="F14" i="2"/>
  <c r="Q14" i="2" s="1"/>
  <c r="AJ13" i="2"/>
  <c r="AF13" i="2"/>
  <c r="AA13" i="2"/>
  <c r="Z13" i="2"/>
  <c r="X13" i="2"/>
  <c r="T13" i="2"/>
  <c r="P13" i="2"/>
  <c r="L13" i="2"/>
  <c r="M13" i="2" s="1"/>
  <c r="I13" i="2"/>
  <c r="U13" i="2" s="1"/>
  <c r="F13" i="2"/>
  <c r="AJ12" i="2"/>
  <c r="AF12" i="2"/>
  <c r="AK12" i="2" s="1"/>
  <c r="AA12" i="2"/>
  <c r="Z12" i="2"/>
  <c r="AB12" i="2" s="1"/>
  <c r="X12" i="2"/>
  <c r="T12" i="2"/>
  <c r="P12" i="2"/>
  <c r="L12" i="2"/>
  <c r="I12" i="2"/>
  <c r="U12" i="2" s="1"/>
  <c r="F12" i="2"/>
  <c r="M12" i="2" s="1"/>
  <c r="AJ11" i="2"/>
  <c r="AF11" i="2"/>
  <c r="AK11" i="2" s="1"/>
  <c r="AA11" i="2"/>
  <c r="Z11" i="2"/>
  <c r="AB11" i="2" s="1"/>
  <c r="X11" i="2"/>
  <c r="T11" i="2"/>
  <c r="P11" i="2"/>
  <c r="Q11" i="2" s="1"/>
  <c r="L11" i="2"/>
  <c r="I11" i="2"/>
  <c r="AC11" i="2" s="1"/>
  <c r="F11" i="2"/>
  <c r="AJ10" i="2"/>
  <c r="AF10" i="2"/>
  <c r="AA10" i="2"/>
  <c r="Z10" i="2"/>
  <c r="AB10" i="2" s="1"/>
  <c r="X10" i="2"/>
  <c r="T10" i="2"/>
  <c r="U10" i="2" s="1"/>
  <c r="Q10" i="2"/>
  <c r="P10" i="2"/>
  <c r="L10" i="2"/>
  <c r="M10" i="2" s="1"/>
  <c r="I10" i="2"/>
  <c r="F10" i="2"/>
  <c r="AJ9" i="2"/>
  <c r="AF9" i="2"/>
  <c r="AK9" i="2" s="1"/>
  <c r="AA9" i="2"/>
  <c r="AB9" i="2" s="1"/>
  <c r="Z9" i="2"/>
  <c r="X9" i="2"/>
  <c r="T9" i="2"/>
  <c r="P9" i="2"/>
  <c r="L9" i="2"/>
  <c r="M9" i="2" s="1"/>
  <c r="I9" i="2"/>
  <c r="F9" i="2"/>
  <c r="AI18" i="1"/>
  <c r="AH18" i="1"/>
  <c r="AJ18" i="1" s="1"/>
  <c r="AG18" i="1"/>
  <c r="AE18" i="1"/>
  <c r="AD18" i="1"/>
  <c r="AF18" i="1" s="1"/>
  <c r="W18" i="1"/>
  <c r="V18" i="1"/>
  <c r="X18" i="1" s="1"/>
  <c r="S18" i="1"/>
  <c r="R18" i="1"/>
  <c r="T18" i="1" s="1"/>
  <c r="O18" i="1"/>
  <c r="N18" i="1"/>
  <c r="P18" i="1" s="1"/>
  <c r="K18" i="1"/>
  <c r="AA18" i="1" s="1"/>
  <c r="J18" i="1"/>
  <c r="L18" i="1" s="1"/>
  <c r="H18" i="1"/>
  <c r="I18" i="1" s="1"/>
  <c r="G18" i="1"/>
  <c r="F18" i="1"/>
  <c r="E18" i="1"/>
  <c r="D18" i="1"/>
  <c r="AJ17" i="1"/>
  <c r="AF17" i="1"/>
  <c r="AK17" i="1" s="1"/>
  <c r="AA17" i="1"/>
  <c r="Z17" i="1"/>
  <c r="AB17" i="1" s="1"/>
  <c r="X17" i="1"/>
  <c r="T17" i="1"/>
  <c r="P17" i="1"/>
  <c r="L17" i="1"/>
  <c r="M17" i="1" s="1"/>
  <c r="I17" i="1"/>
  <c r="AC17" i="1" s="1"/>
  <c r="F17" i="1"/>
  <c r="Q17" i="1" s="1"/>
  <c r="AK16" i="1"/>
  <c r="AJ16" i="1"/>
  <c r="AF16" i="1"/>
  <c r="AA16" i="1"/>
  <c r="Z16" i="1"/>
  <c r="AB16" i="1" s="1"/>
  <c r="X16" i="1"/>
  <c r="T16" i="1"/>
  <c r="P16" i="1"/>
  <c r="L16" i="1"/>
  <c r="I16" i="1"/>
  <c r="F16" i="1"/>
  <c r="M16" i="1" s="1"/>
  <c r="AJ15" i="1"/>
  <c r="AF15" i="1"/>
  <c r="AK15" i="1" s="1"/>
  <c r="AA15" i="1"/>
  <c r="Z15" i="1"/>
  <c r="X15" i="1"/>
  <c r="T15" i="1"/>
  <c r="P15" i="1"/>
  <c r="Q15" i="1" s="1"/>
  <c r="L15" i="1"/>
  <c r="I15" i="1"/>
  <c r="U15" i="1" s="1"/>
  <c r="F15" i="1"/>
  <c r="AJ14" i="1"/>
  <c r="AF14" i="1"/>
  <c r="AA14" i="1"/>
  <c r="Z14" i="1"/>
  <c r="AB14" i="1" s="1"/>
  <c r="X14" i="1"/>
  <c r="T14" i="1"/>
  <c r="Q14" i="1"/>
  <c r="P14" i="1"/>
  <c r="L14" i="1"/>
  <c r="I14" i="1"/>
  <c r="F14" i="1"/>
  <c r="M14" i="1" s="1"/>
  <c r="AJ13" i="1"/>
  <c r="AF13" i="1"/>
  <c r="AK13" i="1" s="1"/>
  <c r="AA13" i="1"/>
  <c r="Z13" i="1"/>
  <c r="AB13" i="1" s="1"/>
  <c r="X13" i="1"/>
  <c r="T13" i="1"/>
  <c r="P13" i="1"/>
  <c r="L13" i="1"/>
  <c r="M13" i="1" s="1"/>
  <c r="I13" i="1"/>
  <c r="AC13" i="1" s="1"/>
  <c r="F13" i="1"/>
  <c r="Q13" i="1" s="1"/>
  <c r="AJ12" i="1"/>
  <c r="AF12" i="1"/>
  <c r="AK12" i="1" s="1"/>
  <c r="AA12" i="1"/>
  <c r="Z12" i="1"/>
  <c r="AB12" i="1" s="1"/>
  <c r="X12" i="1"/>
  <c r="T12" i="1"/>
  <c r="P12" i="1"/>
  <c r="L12" i="1"/>
  <c r="I12" i="1"/>
  <c r="F12" i="1"/>
  <c r="M12" i="1" s="1"/>
  <c r="AK11" i="1"/>
  <c r="AJ11" i="1"/>
  <c r="AF11" i="1"/>
  <c r="AA11" i="1"/>
  <c r="Z11" i="1"/>
  <c r="AB11" i="1" s="1"/>
  <c r="X11" i="1"/>
  <c r="T11" i="1"/>
  <c r="P11" i="1"/>
  <c r="Q11" i="1" s="1"/>
  <c r="L11" i="1"/>
  <c r="I11" i="1"/>
  <c r="F11" i="1"/>
  <c r="M11" i="1" s="1"/>
  <c r="AJ10" i="1"/>
  <c r="AF10" i="1"/>
  <c r="AA10" i="1"/>
  <c r="Z10" i="1"/>
  <c r="AB10" i="1" s="1"/>
  <c r="X10" i="1"/>
  <c r="T10" i="1"/>
  <c r="P10" i="1"/>
  <c r="L10" i="1"/>
  <c r="I10" i="1"/>
  <c r="F10" i="1"/>
  <c r="M10" i="1" s="1"/>
  <c r="AJ9" i="1"/>
  <c r="AF9" i="1"/>
  <c r="AK9" i="1" s="1"/>
  <c r="AA9" i="1"/>
  <c r="Z9" i="1"/>
  <c r="AB9" i="1" s="1"/>
  <c r="X9" i="1"/>
  <c r="T9" i="1"/>
  <c r="P9" i="1"/>
  <c r="Q9" i="1" s="1"/>
  <c r="M9" i="1"/>
  <c r="L9" i="1"/>
  <c r="I9" i="1"/>
  <c r="AC9" i="1" s="1"/>
  <c r="F9" i="1"/>
  <c r="U63" i="7" l="1"/>
  <c r="Y63" i="7"/>
  <c r="Q23" i="8"/>
  <c r="M23" i="8"/>
  <c r="AF11" i="4"/>
  <c r="AK11" i="4" s="1"/>
  <c r="T20" i="4"/>
  <c r="AK20" i="4" s="1"/>
  <c r="AC29" i="4"/>
  <c r="U30" i="4"/>
  <c r="AB31" i="4"/>
  <c r="P41" i="4"/>
  <c r="AB9" i="5"/>
  <c r="AC9" i="5" s="1"/>
  <c r="AC19" i="6"/>
  <c r="AA22" i="6"/>
  <c r="AC27" i="7"/>
  <c r="U27" i="7"/>
  <c r="Z36" i="7"/>
  <c r="AB36" i="7" s="1"/>
  <c r="L36" i="7"/>
  <c r="M44" i="7"/>
  <c r="M55" i="7"/>
  <c r="Q55" i="7"/>
  <c r="AC23" i="8"/>
  <c r="U23" i="8"/>
  <c r="M39" i="8"/>
  <c r="Q39" i="8"/>
  <c r="U14" i="10"/>
  <c r="AC14" i="10"/>
  <c r="M60" i="7"/>
  <c r="Q60" i="7"/>
  <c r="U23" i="3"/>
  <c r="AB24" i="4"/>
  <c r="AC11" i="5"/>
  <c r="M19" i="6"/>
  <c r="Q19" i="6"/>
  <c r="AK10" i="1"/>
  <c r="AC12" i="1"/>
  <c r="AK13" i="2"/>
  <c r="AC14" i="2"/>
  <c r="AK14" i="2"/>
  <c r="AA17" i="2"/>
  <c r="AC17" i="3"/>
  <c r="AC19" i="3"/>
  <c r="P11" i="4"/>
  <c r="AK17" i="4"/>
  <c r="AC21" i="4"/>
  <c r="AK22" i="4"/>
  <c r="U27" i="4"/>
  <c r="AB37" i="4"/>
  <c r="AC37" i="4" s="1"/>
  <c r="M45" i="4"/>
  <c r="M49" i="4"/>
  <c r="I54" i="4"/>
  <c r="I55" i="4"/>
  <c r="M9" i="5"/>
  <c r="L10" i="5"/>
  <c r="AF10" i="5"/>
  <c r="AC18" i="5"/>
  <c r="M33" i="5"/>
  <c r="I12" i="6"/>
  <c r="M11" i="7"/>
  <c r="AJ25" i="7"/>
  <c r="M31" i="7"/>
  <c r="Q31" i="7"/>
  <c r="M38" i="7"/>
  <c r="Q38" i="7"/>
  <c r="AB39" i="7"/>
  <c r="AC39" i="7" s="1"/>
  <c r="AA54" i="7"/>
  <c r="Z74" i="7"/>
  <c r="AB74" i="7" s="1"/>
  <c r="L74" i="7"/>
  <c r="U9" i="8"/>
  <c r="AC36" i="8"/>
  <c r="U36" i="8"/>
  <c r="AC9" i="2"/>
  <c r="AK23" i="4"/>
  <c r="M9" i="6"/>
  <c r="Q9" i="6"/>
  <c r="Q20" i="10"/>
  <c r="M20" i="10"/>
  <c r="AA44" i="10"/>
  <c r="L44" i="10"/>
  <c r="L11" i="4"/>
  <c r="Q27" i="7"/>
  <c r="M27" i="7"/>
  <c r="U9" i="1"/>
  <c r="AC16" i="1"/>
  <c r="M14" i="2"/>
  <c r="P17" i="2"/>
  <c r="AC12" i="3"/>
  <c r="M24" i="3"/>
  <c r="T28" i="3"/>
  <c r="AK28" i="3" s="1"/>
  <c r="AJ28" i="3"/>
  <c r="Y18" i="4"/>
  <c r="AC18" i="4"/>
  <c r="X20" i="4"/>
  <c r="M24" i="4"/>
  <c r="AK29" i="4"/>
  <c r="L36" i="4"/>
  <c r="M36" i="4" s="1"/>
  <c r="M39" i="4"/>
  <c r="AK48" i="4"/>
  <c r="L54" i="4"/>
  <c r="AF54" i="4"/>
  <c r="AA10" i="5"/>
  <c r="AC25" i="5"/>
  <c r="U14" i="6"/>
  <c r="U31" i="7"/>
  <c r="Y31" i="7"/>
  <c r="AC31" i="7"/>
  <c r="M35" i="7"/>
  <c r="Q35" i="7"/>
  <c r="Q65" i="7"/>
  <c r="AC12" i="8"/>
  <c r="AC33" i="8"/>
  <c r="U33" i="8"/>
  <c r="AC22" i="4"/>
  <c r="AC14" i="1"/>
  <c r="AK14" i="1"/>
  <c r="U9" i="2"/>
  <c r="AK10" i="2"/>
  <c r="Q10" i="3"/>
  <c r="AK12" i="3"/>
  <c r="AK21" i="3"/>
  <c r="Q26" i="3"/>
  <c r="Q28" i="3"/>
  <c r="U15" i="4"/>
  <c r="AK16" i="4"/>
  <c r="Z20" i="4"/>
  <c r="U21" i="4"/>
  <c r="Y22" i="4"/>
  <c r="Y27" i="4"/>
  <c r="Q30" i="4"/>
  <c r="M31" i="4"/>
  <c r="AA36" i="4"/>
  <c r="M37" i="4"/>
  <c r="U44" i="4"/>
  <c r="U45" i="4"/>
  <c r="Y47" i="4"/>
  <c r="M53" i="4"/>
  <c r="AK53" i="4"/>
  <c r="AA54" i="4"/>
  <c r="Z55" i="4"/>
  <c r="U13" i="6"/>
  <c r="AK14" i="6"/>
  <c r="AC20" i="6"/>
  <c r="U20" i="6"/>
  <c r="F25" i="7"/>
  <c r="M25" i="7" s="1"/>
  <c r="X30" i="7"/>
  <c r="AK39" i="7"/>
  <c r="AC26" i="9"/>
  <c r="U26" i="9"/>
  <c r="U31" i="11"/>
  <c r="AK31" i="11"/>
  <c r="AB41" i="4"/>
  <c r="Q33" i="7"/>
  <c r="M33" i="7"/>
  <c r="AC71" i="7"/>
  <c r="U71" i="7"/>
  <c r="AC16" i="8"/>
  <c r="U16" i="8"/>
  <c r="AB51" i="4"/>
  <c r="AC51" i="4" s="1"/>
  <c r="AK36" i="5"/>
  <c r="AC21" i="6"/>
  <c r="Q10" i="1"/>
  <c r="U11" i="1"/>
  <c r="U13" i="1"/>
  <c r="U17" i="1"/>
  <c r="Q13" i="2"/>
  <c r="AC15" i="2"/>
  <c r="M11" i="3"/>
  <c r="M12" i="3"/>
  <c r="Q14" i="3"/>
  <c r="Q17" i="3"/>
  <c r="AC18" i="3"/>
  <c r="U20" i="3"/>
  <c r="M25" i="3"/>
  <c r="M27" i="3"/>
  <c r="I11" i="4"/>
  <c r="U11" i="4" s="1"/>
  <c r="M21" i="4"/>
  <c r="U24" i="4"/>
  <c r="AK25" i="4"/>
  <c r="T28" i="4"/>
  <c r="Y29" i="4"/>
  <c r="AC30" i="4"/>
  <c r="Y32" i="4"/>
  <c r="U40" i="4"/>
  <c r="X41" i="4"/>
  <c r="Y41" i="4" s="1"/>
  <c r="AK46" i="4"/>
  <c r="AC47" i="4"/>
  <c r="Z48" i="4"/>
  <c r="AB48" i="4" s="1"/>
  <c r="U51" i="4"/>
  <c r="AA55" i="4"/>
  <c r="AJ10" i="5"/>
  <c r="AB12" i="5"/>
  <c r="AC12" i="5" s="1"/>
  <c r="U13" i="5"/>
  <c r="AF15" i="5"/>
  <c r="AK15" i="5" s="1"/>
  <c r="U26" i="5"/>
  <c r="AK32" i="5"/>
  <c r="AB9" i="6"/>
  <c r="AC11" i="6"/>
  <c r="U11" i="6"/>
  <c r="AK11" i="6"/>
  <c r="I17" i="6"/>
  <c r="U21" i="6"/>
  <c r="AF23" i="6"/>
  <c r="AK23" i="6" s="1"/>
  <c r="Q12" i="7"/>
  <c r="Q18" i="7"/>
  <c r="Q23" i="7"/>
  <c r="M23" i="7"/>
  <c r="AC32" i="7"/>
  <c r="M58" i="7"/>
  <c r="M18" i="9"/>
  <c r="Q18" i="9"/>
  <c r="AA30" i="12"/>
  <c r="L30" i="12"/>
  <c r="AC15" i="3"/>
  <c r="AK40" i="4"/>
  <c r="U12" i="1"/>
  <c r="M15" i="1"/>
  <c r="AB15" i="1"/>
  <c r="U16" i="1"/>
  <c r="Q9" i="2"/>
  <c r="M11" i="2"/>
  <c r="AC13" i="2"/>
  <c r="AB13" i="2"/>
  <c r="Q9" i="3"/>
  <c r="AK9" i="3"/>
  <c r="AC11" i="3"/>
  <c r="M13" i="3"/>
  <c r="U19" i="3"/>
  <c r="M22" i="3"/>
  <c r="AK25" i="3"/>
  <c r="AC27" i="3"/>
  <c r="U12" i="4"/>
  <c r="AB15" i="4"/>
  <c r="M19" i="4"/>
  <c r="AK19" i="4"/>
  <c r="X28" i="4"/>
  <c r="U31" i="4"/>
  <c r="AK32" i="4"/>
  <c r="AK35" i="4"/>
  <c r="M38" i="4"/>
  <c r="AC40" i="4"/>
  <c r="Z41" i="4"/>
  <c r="Y42" i="4"/>
  <c r="AC42" i="4"/>
  <c r="AB45" i="4"/>
  <c r="AJ48" i="4"/>
  <c r="AJ54" i="4"/>
  <c r="L55" i="4"/>
  <c r="U9" i="5"/>
  <c r="T10" i="5"/>
  <c r="AC32" i="5"/>
  <c r="L36" i="5"/>
  <c r="AB13" i="6"/>
  <c r="AC13" i="6" s="1"/>
  <c r="AC12" i="7"/>
  <c r="U12" i="7"/>
  <c r="AK12" i="7"/>
  <c r="AK26" i="7"/>
  <c r="U29" i="7"/>
  <c r="AC29" i="7"/>
  <c r="AJ36" i="7"/>
  <c r="AB43" i="7"/>
  <c r="AB50" i="7"/>
  <c r="AC50" i="7" s="1"/>
  <c r="AB57" i="7"/>
  <c r="AA61" i="7"/>
  <c r="M28" i="8"/>
  <c r="Q28" i="8"/>
  <c r="AC24" i="9"/>
  <c r="U24" i="9"/>
  <c r="AC23" i="10"/>
  <c r="U23" i="10"/>
  <c r="M12" i="11"/>
  <c r="Q12" i="11"/>
  <c r="AA15" i="5"/>
  <c r="AB16" i="5"/>
  <c r="AB20" i="5"/>
  <c r="F22" i="5"/>
  <c r="AC23" i="5"/>
  <c r="AC27" i="5"/>
  <c r="P30" i="5"/>
  <c r="M34" i="5"/>
  <c r="AA36" i="5"/>
  <c r="AA37" i="5"/>
  <c r="Z12" i="6"/>
  <c r="AB12" i="6" s="1"/>
  <c r="AF12" i="6"/>
  <c r="AB16" i="6"/>
  <c r="Z17" i="6"/>
  <c r="AB17" i="6" s="1"/>
  <c r="AC17" i="6" s="1"/>
  <c r="F23" i="6"/>
  <c r="AC9" i="7"/>
  <c r="I10" i="7"/>
  <c r="X10" i="7"/>
  <c r="U11" i="7"/>
  <c r="U15" i="7"/>
  <c r="L16" i="7"/>
  <c r="AF16" i="7"/>
  <c r="AK16" i="7" s="1"/>
  <c r="AK19" i="7"/>
  <c r="Z30" i="7"/>
  <c r="AB30" i="7" s="1"/>
  <c r="AA30" i="7"/>
  <c r="AC33" i="7"/>
  <c r="AB33" i="7"/>
  <c r="U35" i="7"/>
  <c r="AK35" i="7"/>
  <c r="AB37" i="7"/>
  <c r="AC37" i="7" s="1"/>
  <c r="U49" i="7"/>
  <c r="P54" i="7"/>
  <c r="AC57" i="7"/>
  <c r="AB59" i="7"/>
  <c r="M70" i="7"/>
  <c r="AJ73" i="7"/>
  <c r="F15" i="8"/>
  <c r="M16" i="8"/>
  <c r="AJ21" i="8"/>
  <c r="AK31" i="8"/>
  <c r="U28" i="11"/>
  <c r="AK28" i="11"/>
  <c r="U29" i="12"/>
  <c r="Y29" i="12"/>
  <c r="AC18" i="7"/>
  <c r="Q22" i="7"/>
  <c r="AK27" i="7"/>
  <c r="M50" i="7"/>
  <c r="AC62" i="7"/>
  <c r="U70" i="7"/>
  <c r="T73" i="7"/>
  <c r="U11" i="8"/>
  <c r="U12" i="8"/>
  <c r="U31" i="8"/>
  <c r="AK40" i="8"/>
  <c r="M22" i="9"/>
  <c r="Q22" i="9"/>
  <c r="Q27" i="9"/>
  <c r="M27" i="9"/>
  <c r="L13" i="10"/>
  <c r="AA13" i="10"/>
  <c r="AB13" i="10" s="1"/>
  <c r="M24" i="10"/>
  <c r="AK20" i="11"/>
  <c r="Q33" i="11"/>
  <c r="M16" i="5"/>
  <c r="AK16" i="5"/>
  <c r="M20" i="5"/>
  <c r="AK20" i="5"/>
  <c r="U24" i="5"/>
  <c r="U28" i="5"/>
  <c r="T30" i="5"/>
  <c r="AC33" i="5"/>
  <c r="AB33" i="5"/>
  <c r="U34" i="5"/>
  <c r="AC10" i="6"/>
  <c r="P12" i="6"/>
  <c r="Q12" i="6" s="1"/>
  <c r="AB14" i="6"/>
  <c r="AC14" i="6" s="1"/>
  <c r="L17" i="6"/>
  <c r="AB18" i="6"/>
  <c r="AF10" i="7"/>
  <c r="AC13" i="7"/>
  <c r="P16" i="7"/>
  <c r="AB18" i="7"/>
  <c r="AK21" i="7"/>
  <c r="AC22" i="7"/>
  <c r="AB26" i="7"/>
  <c r="AC28" i="7"/>
  <c r="AF30" i="7"/>
  <c r="U46" i="7"/>
  <c r="U47" i="7"/>
  <c r="Q49" i="7"/>
  <c r="M56" i="7"/>
  <c r="AK65" i="7"/>
  <c r="AB9" i="8"/>
  <c r="AC9" i="8" s="1"/>
  <c r="AC13" i="8"/>
  <c r="U13" i="8"/>
  <c r="T15" i="8"/>
  <c r="AK15" i="8" s="1"/>
  <c r="AJ15" i="8"/>
  <c r="AK19" i="8"/>
  <c r="U20" i="8"/>
  <c r="AA27" i="8"/>
  <c r="Q29" i="8"/>
  <c r="AJ34" i="8"/>
  <c r="AB35" i="8"/>
  <c r="M12" i="9"/>
  <c r="AC16" i="9"/>
  <c r="U16" i="9"/>
  <c r="AA17" i="9"/>
  <c r="U12" i="10"/>
  <c r="AC12" i="10"/>
  <c r="Y12" i="10"/>
  <c r="AA45" i="10"/>
  <c r="P34" i="11"/>
  <c r="AB13" i="5"/>
  <c r="F15" i="5"/>
  <c r="M15" i="5" s="1"/>
  <c r="AK24" i="5"/>
  <c r="AK28" i="5"/>
  <c r="I30" i="5"/>
  <c r="U31" i="5"/>
  <c r="AK31" i="5"/>
  <c r="F36" i="5"/>
  <c r="T37" i="5"/>
  <c r="AJ12" i="6"/>
  <c r="Q20" i="6"/>
  <c r="AK21" i="6"/>
  <c r="Z22" i="6"/>
  <c r="AB22" i="6" s="1"/>
  <c r="AF22" i="6"/>
  <c r="AK22" i="6" s="1"/>
  <c r="AA10" i="7"/>
  <c r="AB14" i="7"/>
  <c r="F16" i="7"/>
  <c r="U20" i="7"/>
  <c r="AC20" i="7"/>
  <c r="U23" i="7"/>
  <c r="L25" i="7"/>
  <c r="AF25" i="7"/>
  <c r="AK25" i="7" s="1"/>
  <c r="P30" i="7"/>
  <c r="AB34" i="7"/>
  <c r="AC34" i="7" s="1"/>
  <c r="M37" i="7"/>
  <c r="AC42" i="7"/>
  <c r="I48" i="7"/>
  <c r="X48" i="7"/>
  <c r="AC53" i="7"/>
  <c r="U56" i="7"/>
  <c r="I61" i="7"/>
  <c r="M63" i="7"/>
  <c r="AC64" i="7"/>
  <c r="AB66" i="7"/>
  <c r="AC66" i="7" s="1"/>
  <c r="AK68" i="7"/>
  <c r="AB72" i="7"/>
  <c r="AC72" i="7" s="1"/>
  <c r="X73" i="7"/>
  <c r="AK13" i="8"/>
  <c r="I21" i="8"/>
  <c r="AK26" i="8"/>
  <c r="P27" i="8"/>
  <c r="Q27" i="8" s="1"/>
  <c r="AC29" i="8"/>
  <c r="U29" i="8"/>
  <c r="T34" i="8"/>
  <c r="U37" i="8"/>
  <c r="AB38" i="8"/>
  <c r="F40" i="8"/>
  <c r="AC12" i="9"/>
  <c r="U12" i="9"/>
  <c r="M25" i="10"/>
  <c r="Q21" i="11"/>
  <c r="M21" i="11"/>
  <c r="Q11" i="12"/>
  <c r="Q27" i="12"/>
  <c r="M27" i="12"/>
  <c r="AK74" i="7"/>
  <c r="AK9" i="8"/>
  <c r="M35" i="8"/>
  <c r="Q35" i="8"/>
  <c r="M10" i="9"/>
  <c r="AC16" i="10"/>
  <c r="U16" i="10"/>
  <c r="AK19" i="10"/>
  <c r="AC20" i="12"/>
  <c r="U20" i="12"/>
  <c r="AK13" i="5"/>
  <c r="AC19" i="5"/>
  <c r="AB23" i="5"/>
  <c r="AB27" i="5"/>
  <c r="Z30" i="5"/>
  <c r="I37" i="5"/>
  <c r="X37" i="5"/>
  <c r="AC9" i="6"/>
  <c r="P22" i="6"/>
  <c r="Q22" i="6" s="1"/>
  <c r="AJ10" i="7"/>
  <c r="AB12" i="7"/>
  <c r="AK14" i="7"/>
  <c r="I16" i="7"/>
  <c r="P25" i="7"/>
  <c r="T30" i="7"/>
  <c r="AJ30" i="7"/>
  <c r="U33" i="7"/>
  <c r="I36" i="7"/>
  <c r="U38" i="7"/>
  <c r="L41" i="7"/>
  <c r="AF41" i="7"/>
  <c r="AB45" i="7"/>
  <c r="Q46" i="7"/>
  <c r="L48" i="7"/>
  <c r="AK51" i="7"/>
  <c r="Z54" i="7"/>
  <c r="AB54" i="7" s="1"/>
  <c r="AC58" i="7"/>
  <c r="AB58" i="7"/>
  <c r="Q59" i="7"/>
  <c r="U60" i="7"/>
  <c r="AB61" i="7"/>
  <c r="AC61" i="7" s="1"/>
  <c r="M69" i="7"/>
  <c r="L73" i="7"/>
  <c r="AF73" i="7"/>
  <c r="AK73" i="7" s="1"/>
  <c r="L15" i="8"/>
  <c r="M18" i="8"/>
  <c r="Q18" i="8"/>
  <c r="AB28" i="8"/>
  <c r="AC28" i="8" s="1"/>
  <c r="Q30" i="8"/>
  <c r="M38" i="8"/>
  <c r="Q38" i="8"/>
  <c r="P41" i="8"/>
  <c r="M20" i="9"/>
  <c r="Q20" i="9"/>
  <c r="M29" i="9"/>
  <c r="Q27" i="10"/>
  <c r="M27" i="10"/>
  <c r="Q34" i="10"/>
  <c r="M34" i="10"/>
  <c r="AC41" i="10"/>
  <c r="U41" i="10"/>
  <c r="AK30" i="12"/>
  <c r="U17" i="8"/>
  <c r="AK17" i="8"/>
  <c r="AC19" i="8"/>
  <c r="AA21" i="8"/>
  <c r="L27" i="8"/>
  <c r="AF27" i="8"/>
  <c r="AB30" i="8"/>
  <c r="AC30" i="8" s="1"/>
  <c r="Q31" i="8"/>
  <c r="U32" i="8"/>
  <c r="P34" i="8"/>
  <c r="Q36" i="8"/>
  <c r="AK37" i="8"/>
  <c r="AA41" i="8"/>
  <c r="AB10" i="9"/>
  <c r="AC10" i="9" s="1"/>
  <c r="Q11" i="9"/>
  <c r="T17" i="9"/>
  <c r="U17" i="9" s="1"/>
  <c r="M21" i="9"/>
  <c r="M23" i="9"/>
  <c r="AA25" i="9"/>
  <c r="AA31" i="9"/>
  <c r="AK11" i="10"/>
  <c r="F13" i="10"/>
  <c r="AB18" i="10"/>
  <c r="AC18" i="10" s="1"/>
  <c r="U26" i="10"/>
  <c r="Q28" i="10"/>
  <c r="U33" i="10"/>
  <c r="Q35" i="10"/>
  <c r="AB43" i="10"/>
  <c r="AC43" i="10" s="1"/>
  <c r="Z44" i="10"/>
  <c r="AB44" i="10" s="1"/>
  <c r="AC44" i="10" s="1"/>
  <c r="L45" i="10"/>
  <c r="AF45" i="10"/>
  <c r="AB18" i="11"/>
  <c r="AC18" i="11" s="1"/>
  <c r="U20" i="11"/>
  <c r="AJ22" i="11"/>
  <c r="P29" i="11"/>
  <c r="Q29" i="11" s="1"/>
  <c r="AC31" i="11"/>
  <c r="AA34" i="11"/>
  <c r="U14" i="12"/>
  <c r="F24" i="12"/>
  <c r="Q24" i="12" s="1"/>
  <c r="Y25" i="12"/>
  <c r="AB29" i="12"/>
  <c r="Z30" i="12"/>
  <c r="U38" i="12"/>
  <c r="T39" i="12"/>
  <c r="AB42" i="12"/>
  <c r="AC42" i="12" s="1"/>
  <c r="I17" i="9"/>
  <c r="X17" i="9"/>
  <c r="AJ25" i="9"/>
  <c r="AB27" i="9"/>
  <c r="AC27" i="9" s="1"/>
  <c r="AJ31" i="9"/>
  <c r="AB10" i="10"/>
  <c r="I13" i="10"/>
  <c r="AC13" i="10" s="1"/>
  <c r="AB20" i="10"/>
  <c r="AC20" i="10" s="1"/>
  <c r="AB25" i="10"/>
  <c r="F31" i="10"/>
  <c r="AJ31" i="10"/>
  <c r="T38" i="10"/>
  <c r="AJ38" i="10"/>
  <c r="AB39" i="10"/>
  <c r="AC39" i="10" s="1"/>
  <c r="P45" i="10"/>
  <c r="AC10" i="11"/>
  <c r="AB12" i="11"/>
  <c r="Q14" i="11"/>
  <c r="AB14" i="11"/>
  <c r="AB25" i="11"/>
  <c r="AC25" i="11" s="1"/>
  <c r="T29" i="11"/>
  <c r="AJ35" i="11"/>
  <c r="X10" i="12"/>
  <c r="Y10" i="12" s="1"/>
  <c r="M11" i="12"/>
  <c r="AB14" i="12"/>
  <c r="Q15" i="12"/>
  <c r="L17" i="12"/>
  <c r="AK18" i="12"/>
  <c r="I24" i="12"/>
  <c r="U24" i="12" s="1"/>
  <c r="AB27" i="12"/>
  <c r="AC27" i="12" s="1"/>
  <c r="AK29" i="12"/>
  <c r="U34" i="12"/>
  <c r="AB36" i="12"/>
  <c r="I39" i="12"/>
  <c r="X39" i="12"/>
  <c r="Y39" i="12" s="1"/>
  <c r="I44" i="12"/>
  <c r="U44" i="12" s="1"/>
  <c r="M25" i="12"/>
  <c r="M35" i="12"/>
  <c r="Z44" i="12"/>
  <c r="AK23" i="8"/>
  <c r="T27" i="8"/>
  <c r="I34" i="8"/>
  <c r="X34" i="8"/>
  <c r="Y34" i="8" s="1"/>
  <c r="I40" i="8"/>
  <c r="AC14" i="9"/>
  <c r="AB17" i="9"/>
  <c r="AC17" i="9" s="1"/>
  <c r="AF17" i="9"/>
  <c r="AB20" i="9"/>
  <c r="AC20" i="9" s="1"/>
  <c r="U23" i="9"/>
  <c r="AK27" i="9"/>
  <c r="F31" i="9"/>
  <c r="M31" i="9" s="1"/>
  <c r="F32" i="9"/>
  <c r="Q32" i="9" s="1"/>
  <c r="AJ32" i="9"/>
  <c r="AK10" i="10"/>
  <c r="M14" i="10"/>
  <c r="AK14" i="10"/>
  <c r="AC25" i="10"/>
  <c r="AB27" i="10"/>
  <c r="AC27" i="10" s="1"/>
  <c r="U28" i="10"/>
  <c r="M29" i="10"/>
  <c r="AB34" i="10"/>
  <c r="AC34" i="10" s="1"/>
  <c r="U35" i="10"/>
  <c r="M36" i="10"/>
  <c r="X38" i="10"/>
  <c r="Y38" i="10" s="1"/>
  <c r="U39" i="10"/>
  <c r="AK39" i="10"/>
  <c r="AK12" i="11"/>
  <c r="AA15" i="11"/>
  <c r="AC21" i="11"/>
  <c r="AB21" i="11"/>
  <c r="U24" i="11"/>
  <c r="AK25" i="11"/>
  <c r="U30" i="11"/>
  <c r="AF10" i="12"/>
  <c r="AK10" i="12" s="1"/>
  <c r="Q14" i="12"/>
  <c r="P17" i="12"/>
  <c r="Z24" i="12"/>
  <c r="AB28" i="12"/>
  <c r="F30" i="12"/>
  <c r="Q30" i="12" s="1"/>
  <c r="AB32" i="12"/>
  <c r="AC32" i="12" s="1"/>
  <c r="L39" i="12"/>
  <c r="AF39" i="12"/>
  <c r="AK39" i="12" s="1"/>
  <c r="M42" i="12"/>
  <c r="AA44" i="12"/>
  <c r="X31" i="10"/>
  <c r="M32" i="10"/>
  <c r="AK32" i="10"/>
  <c r="Z38" i="10"/>
  <c r="AA38" i="10"/>
  <c r="M39" i="10"/>
  <c r="M41" i="10"/>
  <c r="M9" i="11"/>
  <c r="U11" i="11"/>
  <c r="AC17" i="11"/>
  <c r="U19" i="11"/>
  <c r="AK19" i="11"/>
  <c r="M25" i="11"/>
  <c r="AB28" i="11"/>
  <c r="AC28" i="11" s="1"/>
  <c r="AC32" i="11"/>
  <c r="U13" i="12"/>
  <c r="AC14" i="12"/>
  <c r="F17" i="12"/>
  <c r="M31" i="12"/>
  <c r="M36" i="12"/>
  <c r="M38" i="12"/>
  <c r="AA39" i="12"/>
  <c r="Q41" i="12"/>
  <c r="U43" i="12"/>
  <c r="AK43" i="12"/>
  <c r="L44" i="12"/>
  <c r="Z15" i="8"/>
  <c r="AB15" i="8" s="1"/>
  <c r="AC15" i="8" s="1"/>
  <c r="AB17" i="8"/>
  <c r="Q26" i="8"/>
  <c r="I27" i="8"/>
  <c r="U27" i="8" s="1"/>
  <c r="X27" i="8"/>
  <c r="U28" i="8"/>
  <c r="U30" i="8"/>
  <c r="L34" i="8"/>
  <c r="AF34" i="8"/>
  <c r="AK34" i="8" s="1"/>
  <c r="AB37" i="8"/>
  <c r="AC37" i="8" s="1"/>
  <c r="U39" i="8"/>
  <c r="Z40" i="8"/>
  <c r="U15" i="9"/>
  <c r="P17" i="9"/>
  <c r="AK20" i="9"/>
  <c r="AB11" i="10"/>
  <c r="AC11" i="10" s="1"/>
  <c r="AF13" i="10"/>
  <c r="AK13" i="10" s="1"/>
  <c r="U19" i="10"/>
  <c r="Z31" i="10"/>
  <c r="U37" i="10"/>
  <c r="U9" i="11"/>
  <c r="U10" i="11"/>
  <c r="M13" i="11"/>
  <c r="AJ15" i="11"/>
  <c r="U18" i="11"/>
  <c r="AA22" i="11"/>
  <c r="Q24" i="11"/>
  <c r="M26" i="11"/>
  <c r="L29" i="11"/>
  <c r="AF29" i="11"/>
  <c r="AK32" i="11"/>
  <c r="I34" i="11"/>
  <c r="AC34" i="11" s="1"/>
  <c r="M9" i="12"/>
  <c r="Y18" i="12"/>
  <c r="AC21" i="12"/>
  <c r="Y22" i="12"/>
  <c r="U26" i="12"/>
  <c r="Q28" i="12"/>
  <c r="U32" i="12"/>
  <c r="AK32" i="12"/>
  <c r="AB41" i="12"/>
  <c r="AC41" i="12" s="1"/>
  <c r="U42" i="12"/>
  <c r="M43" i="12"/>
  <c r="M17" i="8"/>
  <c r="Q19" i="8"/>
  <c r="AK20" i="8"/>
  <c r="U24" i="8"/>
  <c r="AK24" i="8"/>
  <c r="AC26" i="8"/>
  <c r="M32" i="8"/>
  <c r="AA34" i="8"/>
  <c r="AA40" i="8"/>
  <c r="AK9" i="9"/>
  <c r="AC19" i="9"/>
  <c r="AK24" i="9"/>
  <c r="AC28" i="9"/>
  <c r="AK28" i="9"/>
  <c r="AC30" i="9"/>
  <c r="Z31" i="9"/>
  <c r="AB31" i="9" s="1"/>
  <c r="U11" i="10"/>
  <c r="U15" i="10"/>
  <c r="Q17" i="10"/>
  <c r="U20" i="10"/>
  <c r="M23" i="10"/>
  <c r="U30" i="10"/>
  <c r="AK38" i="10"/>
  <c r="U40" i="10"/>
  <c r="Q42" i="10"/>
  <c r="I44" i="10"/>
  <c r="Y44" i="10" s="1"/>
  <c r="M20" i="11"/>
  <c r="U26" i="11"/>
  <c r="AK26" i="11"/>
  <c r="AA29" i="11"/>
  <c r="AB34" i="11"/>
  <c r="F10" i="12"/>
  <c r="AJ10" i="12"/>
  <c r="AB11" i="12"/>
  <c r="Q13" i="12"/>
  <c r="U15" i="12"/>
  <c r="AK15" i="12"/>
  <c r="I17" i="12"/>
  <c r="AC17" i="12" s="1"/>
  <c r="AB18" i="12"/>
  <c r="AC18" i="12" s="1"/>
  <c r="M21" i="12"/>
  <c r="M22" i="12"/>
  <c r="AB22" i="12"/>
  <c r="AC22" i="12" s="1"/>
  <c r="U27" i="12"/>
  <c r="AC28" i="12"/>
  <c r="U31" i="12"/>
  <c r="M32" i="12"/>
  <c r="M34" i="12"/>
  <c r="U37" i="12"/>
  <c r="AJ39" i="12"/>
  <c r="F44" i="12"/>
  <c r="U10" i="12"/>
  <c r="M12" i="12"/>
  <c r="Q12" i="12"/>
  <c r="M16" i="12"/>
  <c r="Q16" i="12"/>
  <c r="Q17" i="12"/>
  <c r="M17" i="12"/>
  <c r="AK21" i="12"/>
  <c r="Q39" i="12"/>
  <c r="M39" i="12"/>
  <c r="Y44" i="12"/>
  <c r="Y45" i="12"/>
  <c r="U45" i="12"/>
  <c r="L10" i="12"/>
  <c r="M10" i="12" s="1"/>
  <c r="AC11" i="12"/>
  <c r="AK14" i="12"/>
  <c r="AC15" i="12"/>
  <c r="Y24" i="12"/>
  <c r="AK24" i="12"/>
  <c r="Y30" i="12"/>
  <c r="U30" i="12"/>
  <c r="M33" i="12"/>
  <c r="Q33" i="12"/>
  <c r="M37" i="12"/>
  <c r="Q37" i="12"/>
  <c r="U39" i="12"/>
  <c r="M40" i="12"/>
  <c r="Q40" i="12"/>
  <c r="Q44" i="12"/>
  <c r="M44" i="12"/>
  <c r="Q10" i="12"/>
  <c r="Y11" i="12"/>
  <c r="Y15" i="12"/>
  <c r="U17" i="12"/>
  <c r="AK17" i="12"/>
  <c r="M26" i="12"/>
  <c r="Q26" i="12"/>
  <c r="AK31" i="12"/>
  <c r="AK35" i="12"/>
  <c r="AC36" i="12"/>
  <c r="AK42" i="12"/>
  <c r="AC43" i="12"/>
  <c r="Z45" i="12"/>
  <c r="AB45" i="12" s="1"/>
  <c r="AC45" i="12" s="1"/>
  <c r="U9" i="12"/>
  <c r="AB10" i="12"/>
  <c r="AC10" i="12" s="1"/>
  <c r="M19" i="12"/>
  <c r="Q19" i="12"/>
  <c r="M23" i="12"/>
  <c r="Q23" i="12"/>
  <c r="AA24" i="12"/>
  <c r="AB24" i="12" s="1"/>
  <c r="AC24" i="12" s="1"/>
  <c r="AC25" i="12"/>
  <c r="AK28" i="12"/>
  <c r="AC29" i="12"/>
  <c r="AC31" i="12"/>
  <c r="Y32" i="12"/>
  <c r="AC35" i="12"/>
  <c r="Y36" i="12"/>
  <c r="Z39" i="12"/>
  <c r="Y43" i="12"/>
  <c r="Q45" i="12"/>
  <c r="M45" i="12"/>
  <c r="AK45" i="12"/>
  <c r="Y12" i="12"/>
  <c r="AC12" i="12"/>
  <c r="Y16" i="12"/>
  <c r="AC16" i="12"/>
  <c r="Y19" i="12"/>
  <c r="AC19" i="12"/>
  <c r="Y23" i="12"/>
  <c r="AC23" i="12"/>
  <c r="Y26" i="12"/>
  <c r="AC26" i="12"/>
  <c r="Y33" i="12"/>
  <c r="AC33" i="12"/>
  <c r="Y37" i="12"/>
  <c r="AC37" i="12"/>
  <c r="Y40" i="12"/>
  <c r="AC40" i="12"/>
  <c r="Y13" i="12"/>
  <c r="Y20" i="12"/>
  <c r="Y27" i="12"/>
  <c r="Y34" i="12"/>
  <c r="Y38" i="12"/>
  <c r="Y41" i="12"/>
  <c r="Y14" i="12"/>
  <c r="Y21" i="12"/>
  <c r="Y28" i="12"/>
  <c r="Y31" i="12"/>
  <c r="Y35" i="12"/>
  <c r="Y42" i="12"/>
  <c r="Q15" i="11"/>
  <c r="Y29" i="11"/>
  <c r="U29" i="11"/>
  <c r="Q35" i="11"/>
  <c r="Y15" i="11"/>
  <c r="U15" i="11"/>
  <c r="AK22" i="11"/>
  <c r="Y35" i="11"/>
  <c r="U35" i="11"/>
  <c r="AK29" i="11"/>
  <c r="AC14" i="11"/>
  <c r="AK15" i="11"/>
  <c r="Y22" i="11"/>
  <c r="U22" i="11"/>
  <c r="Q34" i="11"/>
  <c r="M34" i="11"/>
  <c r="AK35" i="11"/>
  <c r="M10" i="11"/>
  <c r="Y12" i="11"/>
  <c r="AC12" i="11"/>
  <c r="M14" i="11"/>
  <c r="Z15" i="11"/>
  <c r="AB15" i="11" s="1"/>
  <c r="AC15" i="11" s="1"/>
  <c r="M17" i="11"/>
  <c r="Y19" i="11"/>
  <c r="AC19" i="11"/>
  <c r="Z22" i="11"/>
  <c r="Y26" i="11"/>
  <c r="AC26" i="11"/>
  <c r="M28" i="11"/>
  <c r="Z29" i="11"/>
  <c r="AB29" i="11" s="1"/>
  <c r="AC29" i="11" s="1"/>
  <c r="M31" i="11"/>
  <c r="Y33" i="11"/>
  <c r="AC33" i="11"/>
  <c r="Z35" i="11"/>
  <c r="AB35" i="11" s="1"/>
  <c r="AC35" i="11" s="1"/>
  <c r="Q9" i="11"/>
  <c r="Y9" i="11"/>
  <c r="AC9" i="11"/>
  <c r="Q13" i="11"/>
  <c r="Y13" i="11"/>
  <c r="AC13" i="11"/>
  <c r="Q16" i="11"/>
  <c r="Y16" i="11"/>
  <c r="AC16" i="11"/>
  <c r="Q20" i="11"/>
  <c r="Y20" i="11"/>
  <c r="AC20" i="11"/>
  <c r="Q23" i="11"/>
  <c r="Y23" i="11"/>
  <c r="AC23" i="11"/>
  <c r="Q27" i="11"/>
  <c r="Y27" i="11"/>
  <c r="AC27" i="11"/>
  <c r="Q30" i="11"/>
  <c r="Y30" i="11"/>
  <c r="AC30" i="11"/>
  <c r="Y10" i="11"/>
  <c r="Y14" i="11"/>
  <c r="Y17" i="11"/>
  <c r="Y21" i="11"/>
  <c r="Y24" i="11"/>
  <c r="Y28" i="11"/>
  <c r="Y31" i="11"/>
  <c r="Y11" i="11"/>
  <c r="M15" i="11"/>
  <c r="Y18" i="11"/>
  <c r="M22" i="11"/>
  <c r="Y25" i="11"/>
  <c r="M29" i="11"/>
  <c r="Y32" i="11"/>
  <c r="M35" i="11"/>
  <c r="Y9" i="10"/>
  <c r="AC9" i="10"/>
  <c r="Q13" i="10"/>
  <c r="M13" i="10"/>
  <c r="AK17" i="10"/>
  <c r="AK24" i="10"/>
  <c r="AK28" i="10"/>
  <c r="Y36" i="10"/>
  <c r="U38" i="10"/>
  <c r="U44" i="10"/>
  <c r="Y45" i="10"/>
  <c r="U45" i="10"/>
  <c r="AC10" i="10"/>
  <c r="Q12" i="10"/>
  <c r="Y14" i="10"/>
  <c r="AC17" i="10"/>
  <c r="Y18" i="10"/>
  <c r="Z21" i="10"/>
  <c r="AB21" i="10" s="1"/>
  <c r="AC21" i="10" s="1"/>
  <c r="AC24" i="10"/>
  <c r="Y25" i="10"/>
  <c r="AC28" i="10"/>
  <c r="Y29" i="10"/>
  <c r="Y31" i="10"/>
  <c r="U31" i="10"/>
  <c r="AK31" i="10"/>
  <c r="M40" i="10"/>
  <c r="Q40" i="10"/>
  <c r="Q44" i="10"/>
  <c r="M44" i="10"/>
  <c r="Q21" i="10"/>
  <c r="M21" i="10"/>
  <c r="M33" i="10"/>
  <c r="Q33" i="10"/>
  <c r="M37" i="10"/>
  <c r="Q37" i="10"/>
  <c r="Q38" i="10"/>
  <c r="M38" i="10"/>
  <c r="AK42" i="10"/>
  <c r="Z45" i="10"/>
  <c r="AB45" i="10" s="1"/>
  <c r="AC45" i="10" s="1"/>
  <c r="M10" i="10"/>
  <c r="M15" i="10"/>
  <c r="Q15" i="10"/>
  <c r="M19" i="10"/>
  <c r="Q19" i="10"/>
  <c r="Y21" i="10"/>
  <c r="U21" i="10"/>
  <c r="M22" i="10"/>
  <c r="Q22" i="10"/>
  <c r="M26" i="10"/>
  <c r="Q26" i="10"/>
  <c r="M30" i="10"/>
  <c r="Q30" i="10"/>
  <c r="Q31" i="10"/>
  <c r="M31" i="10"/>
  <c r="AA31" i="10"/>
  <c r="AC32" i="10"/>
  <c r="AK35" i="10"/>
  <c r="AC36" i="10"/>
  <c r="Y39" i="10"/>
  <c r="AC42" i="10"/>
  <c r="Y43" i="10"/>
  <c r="Q45" i="10"/>
  <c r="M45" i="10"/>
  <c r="AK45" i="10"/>
  <c r="Y15" i="10"/>
  <c r="AC15" i="10"/>
  <c r="Y19" i="10"/>
  <c r="AC19" i="10"/>
  <c r="Y22" i="10"/>
  <c r="AC22" i="10"/>
  <c r="Y26" i="10"/>
  <c r="AC26" i="10"/>
  <c r="Y30" i="10"/>
  <c r="AC30" i="10"/>
  <c r="Y33" i="10"/>
  <c r="AC33" i="10"/>
  <c r="Y37" i="10"/>
  <c r="AC37" i="10"/>
  <c r="Y40" i="10"/>
  <c r="AC40" i="10"/>
  <c r="Y16" i="10"/>
  <c r="Y20" i="10"/>
  <c r="Y23" i="10"/>
  <c r="Y27" i="10"/>
  <c r="Y34" i="10"/>
  <c r="Y41" i="10"/>
  <c r="Y10" i="10"/>
  <c r="Y17" i="10"/>
  <c r="Y24" i="10"/>
  <c r="Y28" i="10"/>
  <c r="Y35" i="10"/>
  <c r="Y42" i="10"/>
  <c r="Q17" i="9"/>
  <c r="AC21" i="9"/>
  <c r="AC31" i="9"/>
  <c r="Y31" i="9"/>
  <c r="U31" i="9"/>
  <c r="AK32" i="9"/>
  <c r="Y17" i="9"/>
  <c r="AK25" i="9"/>
  <c r="AK31" i="9"/>
  <c r="Q31" i="9"/>
  <c r="M32" i="9"/>
  <c r="Y11" i="9"/>
  <c r="AC11" i="9"/>
  <c r="Y15" i="9"/>
  <c r="AC15" i="9"/>
  <c r="Y18" i="9"/>
  <c r="AC18" i="9"/>
  <c r="Y22" i="9"/>
  <c r="AC22" i="9"/>
  <c r="Z25" i="9"/>
  <c r="AB25" i="9" s="1"/>
  <c r="AC25" i="9" s="1"/>
  <c r="Y29" i="9"/>
  <c r="AC29" i="9"/>
  <c r="U32" i="9"/>
  <c r="Y32" i="9"/>
  <c r="U10" i="9"/>
  <c r="Q12" i="9"/>
  <c r="Y12" i="9"/>
  <c r="M14" i="9"/>
  <c r="U14" i="9"/>
  <c r="Q16" i="9"/>
  <c r="Y16" i="9"/>
  <c r="L17" i="9"/>
  <c r="M17" i="9" s="1"/>
  <c r="Q19" i="9"/>
  <c r="Y19" i="9"/>
  <c r="U21" i="9"/>
  <c r="Q23" i="9"/>
  <c r="Y23" i="9"/>
  <c r="Q26" i="9"/>
  <c r="Y26" i="9"/>
  <c r="U28" i="9"/>
  <c r="Q30" i="9"/>
  <c r="Y30" i="9"/>
  <c r="L31" i="9"/>
  <c r="Z32" i="9"/>
  <c r="AB32" i="9" s="1"/>
  <c r="AC32" i="9" s="1"/>
  <c r="Y9" i="9"/>
  <c r="Y13" i="9"/>
  <c r="Y20" i="9"/>
  <c r="Y24" i="9"/>
  <c r="Y27" i="9"/>
  <c r="Y10" i="9"/>
  <c r="Y14" i="9"/>
  <c r="Y21" i="9"/>
  <c r="M25" i="9"/>
  <c r="U25" i="9"/>
  <c r="Y25" i="9"/>
  <c r="Y28" i="9"/>
  <c r="Q21" i="8"/>
  <c r="AK21" i="8"/>
  <c r="Q34" i="8"/>
  <c r="Q41" i="8"/>
  <c r="AK41" i="8"/>
  <c r="AK27" i="8"/>
  <c r="U34" i="8"/>
  <c r="Y40" i="8"/>
  <c r="U40" i="8"/>
  <c r="Q15" i="8"/>
  <c r="M15" i="8"/>
  <c r="Y27" i="8"/>
  <c r="Q40" i="8"/>
  <c r="M40" i="8"/>
  <c r="Q10" i="8"/>
  <c r="Y10" i="8"/>
  <c r="AC10" i="8"/>
  <c r="M12" i="8"/>
  <c r="Y14" i="8"/>
  <c r="AC14" i="8"/>
  <c r="Y17" i="8"/>
  <c r="AC17" i="8"/>
  <c r="M19" i="8"/>
  <c r="M21" i="8"/>
  <c r="U21" i="8"/>
  <c r="Y21" i="8"/>
  <c r="M22" i="8"/>
  <c r="Y24" i="8"/>
  <c r="AC24" i="8"/>
  <c r="M26" i="8"/>
  <c r="Z27" i="8"/>
  <c r="AB27" i="8" s="1"/>
  <c r="M29" i="8"/>
  <c r="Y31" i="8"/>
  <c r="AC31" i="8"/>
  <c r="M33" i="8"/>
  <c r="Z34" i="8"/>
  <c r="AB34" i="8" s="1"/>
  <c r="AC34" i="8" s="1"/>
  <c r="M36" i="8"/>
  <c r="Y38" i="8"/>
  <c r="AC38" i="8"/>
  <c r="M41" i="8"/>
  <c r="U41" i="8"/>
  <c r="Y41" i="8"/>
  <c r="Y11" i="8"/>
  <c r="AC11" i="8"/>
  <c r="U15" i="8"/>
  <c r="Y15" i="8"/>
  <c r="Y18" i="8"/>
  <c r="AC18" i="8"/>
  <c r="Z21" i="8"/>
  <c r="AB21" i="8" s="1"/>
  <c r="AC21" i="8" s="1"/>
  <c r="Y25" i="8"/>
  <c r="AC25" i="8"/>
  <c r="Y28" i="8"/>
  <c r="Y32" i="8"/>
  <c r="AC32" i="8"/>
  <c r="Y35" i="8"/>
  <c r="AC35" i="8"/>
  <c r="Y39" i="8"/>
  <c r="AC39" i="8"/>
  <c r="Z41" i="8"/>
  <c r="AB41" i="8" s="1"/>
  <c r="AC41" i="8" s="1"/>
  <c r="Y12" i="8"/>
  <c r="Y19" i="8"/>
  <c r="Y22" i="8"/>
  <c r="Y26" i="8"/>
  <c r="Y29" i="8"/>
  <c r="Y33" i="8"/>
  <c r="Y36" i="8"/>
  <c r="Y9" i="8"/>
  <c r="Y13" i="8"/>
  <c r="Y16" i="8"/>
  <c r="Y20" i="8"/>
  <c r="Y23" i="8"/>
  <c r="M27" i="8"/>
  <c r="Y30" i="8"/>
  <c r="M34" i="8"/>
  <c r="Y37" i="8"/>
  <c r="Q10" i="7"/>
  <c r="Q16" i="7"/>
  <c r="M16" i="7"/>
  <c r="AC10" i="7"/>
  <c r="Y10" i="7"/>
  <c r="U10" i="7"/>
  <c r="Y16" i="7"/>
  <c r="U16" i="7"/>
  <c r="AK10" i="7"/>
  <c r="Z10" i="7"/>
  <c r="AB10" i="7" s="1"/>
  <c r="Y14" i="7"/>
  <c r="AC14" i="7"/>
  <c r="AA16" i="7"/>
  <c r="AB16" i="7" s="1"/>
  <c r="AC16" i="7" s="1"/>
  <c r="AC23" i="7"/>
  <c r="AK23" i="7"/>
  <c r="Y25" i="7"/>
  <c r="Q30" i="7"/>
  <c r="M30" i="7"/>
  <c r="Q36" i="7"/>
  <c r="M36" i="7"/>
  <c r="Q39" i="7"/>
  <c r="M39" i="7"/>
  <c r="Y48" i="7"/>
  <c r="Q11" i="7"/>
  <c r="Y11" i="7"/>
  <c r="AC11" i="7"/>
  <c r="M13" i="7"/>
  <c r="Q15" i="7"/>
  <c r="Y15" i="7"/>
  <c r="AC15" i="7"/>
  <c r="M19" i="7"/>
  <c r="Y20" i="7"/>
  <c r="AK20" i="7"/>
  <c r="M22" i="7"/>
  <c r="U25" i="7"/>
  <c r="Z25" i="7"/>
  <c r="AB25" i="7" s="1"/>
  <c r="AC25" i="7" s="1"/>
  <c r="Q29" i="7"/>
  <c r="AK34" i="7"/>
  <c r="AC35" i="7"/>
  <c r="AK37" i="7"/>
  <c r="AC38" i="7"/>
  <c r="Q41" i="7"/>
  <c r="M41" i="7"/>
  <c r="Q45" i="7"/>
  <c r="U52" i="7"/>
  <c r="AC52" i="7"/>
  <c r="Y52" i="7"/>
  <c r="Y9" i="7"/>
  <c r="Y12" i="7"/>
  <c r="M17" i="7"/>
  <c r="Q17" i="7"/>
  <c r="Y18" i="7"/>
  <c r="Y21" i="7"/>
  <c r="AC21" i="7"/>
  <c r="Y24" i="7"/>
  <c r="AC26" i="7"/>
  <c r="AC30" i="7"/>
  <c r="Y30" i="7"/>
  <c r="U30" i="7"/>
  <c r="Y35" i="7"/>
  <c r="AC43" i="7"/>
  <c r="AK62" i="7"/>
  <c r="AK66" i="7"/>
  <c r="M10" i="7"/>
  <c r="Y13" i="7"/>
  <c r="AC19" i="7"/>
  <c r="M21" i="7"/>
  <c r="Q21" i="7"/>
  <c r="Y22" i="7"/>
  <c r="AB24" i="7"/>
  <c r="AC24" i="7" s="1"/>
  <c r="Y28" i="7"/>
  <c r="AK28" i="7"/>
  <c r="Q32" i="7"/>
  <c r="M32" i="7"/>
  <c r="AC36" i="7"/>
  <c r="Y36" i="7"/>
  <c r="U36" i="7"/>
  <c r="AK36" i="7"/>
  <c r="AK43" i="7"/>
  <c r="Y46" i="7"/>
  <c r="AC46" i="7"/>
  <c r="Q47" i="7"/>
  <c r="M47" i="7"/>
  <c r="M48" i="7"/>
  <c r="AA48" i="7"/>
  <c r="Z48" i="7"/>
  <c r="AK54" i="7"/>
  <c r="Y27" i="7"/>
  <c r="U32" i="7"/>
  <c r="Y34" i="7"/>
  <c r="Y37" i="7"/>
  <c r="U39" i="7"/>
  <c r="T41" i="7"/>
  <c r="U41" i="7" s="1"/>
  <c r="AJ41" i="7"/>
  <c r="Y42" i="7"/>
  <c r="AB44" i="7"/>
  <c r="AC44" i="7" s="1"/>
  <c r="Y45" i="7"/>
  <c r="AC45" i="7"/>
  <c r="P48" i="7"/>
  <c r="Q48" i="7" s="1"/>
  <c r="AF48" i="7"/>
  <c r="U51" i="7"/>
  <c r="M52" i="7"/>
  <c r="Q52" i="7"/>
  <c r="Y53" i="7"/>
  <c r="Y56" i="7"/>
  <c r="AC56" i="7"/>
  <c r="M57" i="7"/>
  <c r="Q57" i="7"/>
  <c r="Y60" i="7"/>
  <c r="AC60" i="7"/>
  <c r="Q61" i="7"/>
  <c r="M61" i="7"/>
  <c r="M62" i="7"/>
  <c r="AB65" i="7"/>
  <c r="AC65" i="7" s="1"/>
  <c r="M66" i="7"/>
  <c r="AB67" i="7"/>
  <c r="AC67" i="7" s="1"/>
  <c r="Y70" i="7"/>
  <c r="AC70" i="7"/>
  <c r="M71" i="7"/>
  <c r="Q71" i="7"/>
  <c r="Q73" i="7"/>
  <c r="M73" i="7"/>
  <c r="Z73" i="7"/>
  <c r="AB73" i="7" s="1"/>
  <c r="I74" i="7"/>
  <c r="Y32" i="7"/>
  <c r="Y39" i="7"/>
  <c r="Z41" i="7"/>
  <c r="AB41" i="7" s="1"/>
  <c r="AC41" i="7" s="1"/>
  <c r="AC47" i="7"/>
  <c r="AK47" i="7"/>
  <c r="Q54" i="7"/>
  <c r="M54" i="7"/>
  <c r="Y61" i="7"/>
  <c r="U61" i="7"/>
  <c r="M64" i="7"/>
  <c r="Q64" i="7"/>
  <c r="Q74" i="7"/>
  <c r="M74" i="7"/>
  <c r="Y19" i="7"/>
  <c r="Y23" i="7"/>
  <c r="Y26" i="7"/>
  <c r="Y33" i="7"/>
  <c r="AC40" i="7"/>
  <c r="Y40" i="7"/>
  <c r="X41" i="7"/>
  <c r="Y41" i="7" s="1"/>
  <c r="M43" i="7"/>
  <c r="AK44" i="7"/>
  <c r="T48" i="7"/>
  <c r="U48" i="7" s="1"/>
  <c r="AJ48" i="7"/>
  <c r="Y49" i="7"/>
  <c r="AB51" i="7"/>
  <c r="AC51" i="7" s="1"/>
  <c r="I54" i="7"/>
  <c r="AC55" i="7"/>
  <c r="AK55" i="7"/>
  <c r="AC59" i="7"/>
  <c r="AK59" i="7"/>
  <c r="AK61" i="7"/>
  <c r="F67" i="7"/>
  <c r="U67" i="7"/>
  <c r="AC69" i="7"/>
  <c r="AK69" i="7"/>
  <c r="AC73" i="7"/>
  <c r="Y43" i="7"/>
  <c r="Y47" i="7"/>
  <c r="Y50" i="7"/>
  <c r="U55" i="7"/>
  <c r="Y57" i="7"/>
  <c r="U59" i="7"/>
  <c r="U62" i="7"/>
  <c r="Y64" i="7"/>
  <c r="U66" i="7"/>
  <c r="U69" i="7"/>
  <c r="Y71" i="7"/>
  <c r="Y58" i="7"/>
  <c r="Y65" i="7"/>
  <c r="Y68" i="7"/>
  <c r="Y72" i="7"/>
  <c r="Y55" i="7"/>
  <c r="Y59" i="7"/>
  <c r="Y62" i="7"/>
  <c r="Y66" i="7"/>
  <c r="Y69" i="7"/>
  <c r="U73" i="7"/>
  <c r="Y73" i="7"/>
  <c r="AK12" i="6"/>
  <c r="Q17" i="6"/>
  <c r="M17" i="6"/>
  <c r="Q23" i="6"/>
  <c r="M23" i="6"/>
  <c r="AC16" i="6"/>
  <c r="AC12" i="6"/>
  <c r="Y12" i="6"/>
  <c r="U12" i="6"/>
  <c r="Y17" i="6"/>
  <c r="U17" i="6"/>
  <c r="AC22" i="6"/>
  <c r="AC23" i="6"/>
  <c r="Y23" i="6"/>
  <c r="U23" i="6"/>
  <c r="U9" i="6"/>
  <c r="Y11" i="6"/>
  <c r="L12" i="6"/>
  <c r="M12" i="6" s="1"/>
  <c r="Y14" i="6"/>
  <c r="U16" i="6"/>
  <c r="U19" i="6"/>
  <c r="Y21" i="6"/>
  <c r="L22" i="6"/>
  <c r="M10" i="6"/>
  <c r="M13" i="6"/>
  <c r="Q15" i="6"/>
  <c r="Y15" i="6"/>
  <c r="AC15" i="6"/>
  <c r="Y18" i="6"/>
  <c r="AC18" i="6"/>
  <c r="M20" i="6"/>
  <c r="M22" i="6"/>
  <c r="U22" i="6"/>
  <c r="Y22" i="6"/>
  <c r="Y9" i="6"/>
  <c r="Y16" i="6"/>
  <c r="Y19" i="6"/>
  <c r="Y10" i="6"/>
  <c r="Y13" i="6"/>
  <c r="Y20" i="6"/>
  <c r="Q10" i="5"/>
  <c r="AB15" i="5"/>
  <c r="AC16" i="5"/>
  <c r="AC20" i="5"/>
  <c r="AC22" i="5"/>
  <c r="Y22" i="5"/>
  <c r="U22" i="5"/>
  <c r="Y30" i="5"/>
  <c r="U30" i="5"/>
  <c r="AC34" i="5"/>
  <c r="Q36" i="5"/>
  <c r="M36" i="5"/>
  <c r="AB36" i="5"/>
  <c r="AK37" i="5"/>
  <c r="Q22" i="5"/>
  <c r="M22" i="5"/>
  <c r="Q30" i="5"/>
  <c r="M30" i="5"/>
  <c r="Y37" i="5"/>
  <c r="U37" i="5"/>
  <c r="Y10" i="5"/>
  <c r="U10" i="5"/>
  <c r="AK10" i="5"/>
  <c r="AC13" i="5"/>
  <c r="AC15" i="5"/>
  <c r="Y15" i="5"/>
  <c r="U15" i="5"/>
  <c r="AC26" i="5"/>
  <c r="AK30" i="5"/>
  <c r="AC36" i="5"/>
  <c r="Y36" i="5"/>
  <c r="U36" i="5"/>
  <c r="M10" i="5"/>
  <c r="M11" i="5"/>
  <c r="U11" i="5"/>
  <c r="Q13" i="5"/>
  <c r="Y13" i="5"/>
  <c r="Q16" i="5"/>
  <c r="Y16" i="5"/>
  <c r="M18" i="5"/>
  <c r="U18" i="5"/>
  <c r="Q20" i="5"/>
  <c r="Y20" i="5"/>
  <c r="Q23" i="5"/>
  <c r="Y23" i="5"/>
  <c r="M25" i="5"/>
  <c r="U25" i="5"/>
  <c r="Q27" i="5"/>
  <c r="Y27" i="5"/>
  <c r="M29" i="5"/>
  <c r="U29" i="5"/>
  <c r="M32" i="5"/>
  <c r="U32" i="5"/>
  <c r="Y34" i="5"/>
  <c r="M37" i="5"/>
  <c r="AC17" i="5"/>
  <c r="Y24" i="5"/>
  <c r="AC24" i="5"/>
  <c r="Y28" i="5"/>
  <c r="AC28" i="5"/>
  <c r="AA30" i="5"/>
  <c r="AB30" i="5" s="1"/>
  <c r="AC30" i="5" s="1"/>
  <c r="Y31" i="5"/>
  <c r="AC31" i="5"/>
  <c r="Y35" i="5"/>
  <c r="AC35" i="5"/>
  <c r="Z37" i="5"/>
  <c r="AB37" i="5" s="1"/>
  <c r="AC37" i="5" s="1"/>
  <c r="Z10" i="5"/>
  <c r="AB10" i="5" s="1"/>
  <c r="AC10" i="5" s="1"/>
  <c r="Y14" i="5"/>
  <c r="AC14" i="5"/>
  <c r="Y17" i="5"/>
  <c r="Y21" i="5"/>
  <c r="AC21" i="5"/>
  <c r="Y11" i="5"/>
  <c r="Y18" i="5"/>
  <c r="Y25" i="5"/>
  <c r="Y29" i="5"/>
  <c r="Y32" i="5"/>
  <c r="Y9" i="5"/>
  <c r="Y12" i="5"/>
  <c r="Y19" i="5"/>
  <c r="Y26" i="5"/>
  <c r="Y33" i="5"/>
  <c r="Y11" i="4"/>
  <c r="Y14" i="4"/>
  <c r="AC16" i="4"/>
  <c r="Y16" i="4"/>
  <c r="Y20" i="4"/>
  <c r="U20" i="4"/>
  <c r="Y9" i="4"/>
  <c r="Y12" i="4"/>
  <c r="U19" i="4"/>
  <c r="AC19" i="4"/>
  <c r="Y19" i="4"/>
  <c r="AB9" i="4"/>
  <c r="AC9" i="4" s="1"/>
  <c r="AB12" i="4"/>
  <c r="AC12" i="4" s="1"/>
  <c r="U14" i="4"/>
  <c r="U16" i="4"/>
  <c r="Q20" i="4"/>
  <c r="Q23" i="4"/>
  <c r="M23" i="4"/>
  <c r="AC34" i="4"/>
  <c r="U36" i="4"/>
  <c r="AB11" i="4"/>
  <c r="AC15" i="4"/>
  <c r="M10" i="4"/>
  <c r="Q10" i="4"/>
  <c r="F11" i="4"/>
  <c r="M13" i="4"/>
  <c r="Q13" i="4"/>
  <c r="Q15" i="4"/>
  <c r="M15" i="4"/>
  <c r="L20" i="4"/>
  <c r="AA20" i="4"/>
  <c r="AB20" i="4" s="1"/>
  <c r="AC20" i="4" s="1"/>
  <c r="U25" i="4"/>
  <c r="L28" i="4"/>
  <c r="Q28" i="4"/>
  <c r="M28" i="4"/>
  <c r="AK41" i="4"/>
  <c r="Y48" i="4"/>
  <c r="U48" i="4"/>
  <c r="AC48" i="4"/>
  <c r="AC24" i="4"/>
  <c r="M26" i="4"/>
  <c r="Q26" i="4"/>
  <c r="AC31" i="4"/>
  <c r="U32" i="4"/>
  <c r="M33" i="4"/>
  <c r="Q33" i="4"/>
  <c r="Y34" i="4"/>
  <c r="Z36" i="4"/>
  <c r="AB36" i="4" s="1"/>
  <c r="AC36" i="4" s="1"/>
  <c r="U37" i="4"/>
  <c r="Y43" i="4"/>
  <c r="AC43" i="4"/>
  <c r="Y46" i="4"/>
  <c r="U49" i="4"/>
  <c r="M50" i="4"/>
  <c r="Q50" i="4"/>
  <c r="Z54" i="4"/>
  <c r="AB54" i="4" s="1"/>
  <c r="Y55" i="4"/>
  <c r="U55" i="4"/>
  <c r="Q17" i="4"/>
  <c r="M20" i="4"/>
  <c r="Y10" i="4"/>
  <c r="AC10" i="4"/>
  <c r="Y13" i="4"/>
  <c r="AC13" i="4"/>
  <c r="AC17" i="4"/>
  <c r="Y17" i="4"/>
  <c r="Q19" i="4"/>
  <c r="Y21" i="4"/>
  <c r="AK21" i="4"/>
  <c r="Z28" i="4"/>
  <c r="AB28" i="4" s="1"/>
  <c r="M30" i="4"/>
  <c r="AC35" i="4"/>
  <c r="X36" i="4"/>
  <c r="Y36" i="4" s="1"/>
  <c r="Y39" i="4"/>
  <c r="AK39" i="4"/>
  <c r="L41" i="4"/>
  <c r="M41" i="4" s="1"/>
  <c r="AC41" i="4"/>
  <c r="Q43" i="4"/>
  <c r="Q44" i="4"/>
  <c r="Y44" i="4"/>
  <c r="AC44" i="4"/>
  <c r="AB46" i="4"/>
  <c r="AC46" i="4" s="1"/>
  <c r="F48" i="4"/>
  <c r="AC49" i="4"/>
  <c r="AC50" i="4"/>
  <c r="U50" i="4"/>
  <c r="Q54" i="4"/>
  <c r="M54" i="4"/>
  <c r="AK54" i="4"/>
  <c r="AK55" i="4"/>
  <c r="Y37" i="4"/>
  <c r="Q41" i="4"/>
  <c r="AC45" i="4"/>
  <c r="AK45" i="4"/>
  <c r="Q47" i="4"/>
  <c r="M52" i="4"/>
  <c r="Q52" i="4"/>
  <c r="Q55" i="4"/>
  <c r="M55" i="4"/>
  <c r="AK28" i="4"/>
  <c r="Q38" i="4"/>
  <c r="U41" i="4"/>
  <c r="Y15" i="4"/>
  <c r="M17" i="4"/>
  <c r="AK18" i="4"/>
  <c r="M22" i="4"/>
  <c r="Q22" i="4"/>
  <c r="Y23" i="4"/>
  <c r="AB25" i="4"/>
  <c r="AC25" i="4" s="1"/>
  <c r="Y26" i="4"/>
  <c r="AC26" i="4"/>
  <c r="I28" i="4"/>
  <c r="M29" i="4"/>
  <c r="Q29" i="4"/>
  <c r="Y30" i="4"/>
  <c r="AB32" i="4"/>
  <c r="AC32" i="4" s="1"/>
  <c r="Y33" i="4"/>
  <c r="AC33" i="4"/>
  <c r="M35" i="4"/>
  <c r="P36" i="4"/>
  <c r="Q36" i="4" s="1"/>
  <c r="AF36" i="4"/>
  <c r="AK36" i="4" s="1"/>
  <c r="AC38" i="4"/>
  <c r="M40" i="4"/>
  <c r="Q40" i="4"/>
  <c r="AK42" i="4"/>
  <c r="AB49" i="4"/>
  <c r="Y50" i="4"/>
  <c r="AC52" i="4"/>
  <c r="AB53" i="4"/>
  <c r="AC53" i="4" s="1"/>
  <c r="AC54" i="4"/>
  <c r="Y54" i="4"/>
  <c r="U54" i="4"/>
  <c r="Y24" i="4"/>
  <c r="Y31" i="4"/>
  <c r="Y35" i="4"/>
  <c r="Y38" i="4"/>
  <c r="Y45" i="4"/>
  <c r="Y52" i="4"/>
  <c r="Y53" i="4"/>
  <c r="AC25" i="3"/>
  <c r="AC21" i="3"/>
  <c r="AC28" i="3"/>
  <c r="Y28" i="3"/>
  <c r="AC10" i="3"/>
  <c r="Y18" i="3"/>
  <c r="Y22" i="3"/>
  <c r="Y26" i="3"/>
  <c r="M9" i="3"/>
  <c r="U9" i="3"/>
  <c r="Q11" i="3"/>
  <c r="Y11" i="3"/>
  <c r="U13" i="3"/>
  <c r="Q15" i="3"/>
  <c r="Y15" i="3"/>
  <c r="U17" i="3"/>
  <c r="Q19" i="3"/>
  <c r="Y19" i="3"/>
  <c r="U21" i="3"/>
  <c r="Q23" i="3"/>
  <c r="Y23" i="3"/>
  <c r="U25" i="3"/>
  <c r="Q27" i="3"/>
  <c r="Y27" i="3"/>
  <c r="L28" i="3"/>
  <c r="M28" i="3" s="1"/>
  <c r="Y10" i="3"/>
  <c r="AC14" i="3"/>
  <c r="AC26" i="3"/>
  <c r="Y12" i="3"/>
  <c r="Y16" i="3"/>
  <c r="U18" i="3"/>
  <c r="Y20" i="3"/>
  <c r="U22" i="3"/>
  <c r="Y24" i="3"/>
  <c r="Y9" i="3"/>
  <c r="Y13" i="3"/>
  <c r="Y17" i="3"/>
  <c r="Y21" i="3"/>
  <c r="Y25" i="3"/>
  <c r="Y17" i="2"/>
  <c r="U17" i="2"/>
  <c r="AC10" i="2"/>
  <c r="Q17" i="2"/>
  <c r="M17" i="2"/>
  <c r="AB17" i="2"/>
  <c r="AC17" i="2" s="1"/>
  <c r="AK17" i="2"/>
  <c r="Q12" i="2"/>
  <c r="Y12" i="2"/>
  <c r="AC12" i="2"/>
  <c r="U14" i="2"/>
  <c r="Q16" i="2"/>
  <c r="Y16" i="2"/>
  <c r="AC16" i="2"/>
  <c r="L17" i="2"/>
  <c r="Y9" i="2"/>
  <c r="U11" i="2"/>
  <c r="Y13" i="2"/>
  <c r="U15" i="2"/>
  <c r="Y10" i="2"/>
  <c r="Y14" i="2"/>
  <c r="Y11" i="2"/>
  <c r="Y15" i="2"/>
  <c r="AC10" i="1"/>
  <c r="Q18" i="1"/>
  <c r="AK18" i="1"/>
  <c r="AC11" i="1"/>
  <c r="Y15" i="1"/>
  <c r="AC15" i="1"/>
  <c r="Z18" i="1"/>
  <c r="AB18" i="1" s="1"/>
  <c r="AC18" i="1" s="1"/>
  <c r="Y11" i="1"/>
  <c r="U10" i="1"/>
  <c r="Q12" i="1"/>
  <c r="Y12" i="1"/>
  <c r="U14" i="1"/>
  <c r="Q16" i="1"/>
  <c r="Y16" i="1"/>
  <c r="Y9" i="1"/>
  <c r="Y13" i="1"/>
  <c r="Y17" i="1"/>
  <c r="Y10" i="1"/>
  <c r="Y14" i="1"/>
  <c r="M18" i="1"/>
  <c r="U18" i="1"/>
  <c r="Y18" i="1"/>
  <c r="Q25" i="7" l="1"/>
  <c r="AK17" i="9"/>
  <c r="AC11" i="4"/>
  <c r="AB31" i="10"/>
  <c r="AC31" i="10" s="1"/>
  <c r="AB38" i="10"/>
  <c r="AC38" i="10" s="1"/>
  <c r="AC27" i="8"/>
  <c r="Q15" i="5"/>
  <c r="AK48" i="7"/>
  <c r="U13" i="10"/>
  <c r="Y17" i="12"/>
  <c r="U28" i="3"/>
  <c r="Y13" i="10"/>
  <c r="AB22" i="11"/>
  <c r="AC22" i="11" s="1"/>
  <c r="U34" i="11"/>
  <c r="AB39" i="12"/>
  <c r="AC39" i="12" s="1"/>
  <c r="AK30" i="7"/>
  <c r="Y34" i="11"/>
  <c r="M24" i="12"/>
  <c r="M30" i="12"/>
  <c r="AB30" i="12"/>
  <c r="AC30" i="12" s="1"/>
  <c r="AB55" i="4"/>
  <c r="AC55" i="4" s="1"/>
  <c r="AB40" i="8"/>
  <c r="AC40" i="8" s="1"/>
  <c r="AB44" i="12"/>
  <c r="AC44" i="12" s="1"/>
  <c r="Q67" i="7"/>
  <c r="M67" i="7"/>
  <c r="AK41" i="7"/>
  <c r="AC54" i="7"/>
  <c r="Y54" i="7"/>
  <c r="U54" i="7"/>
  <c r="AC74" i="7"/>
  <c r="Y74" i="7"/>
  <c r="U74" i="7"/>
  <c r="AB48" i="7"/>
  <c r="AC48" i="7" s="1"/>
  <c r="AC28" i="4"/>
  <c r="Y28" i="4"/>
  <c r="U28" i="4"/>
  <c r="Q48" i="4"/>
  <c r="M48" i="4"/>
  <c r="M11" i="4"/>
  <c r="Q11" i="4"/>
</calcChain>
</file>

<file path=xl/sharedStrings.xml><?xml version="1.0" encoding="utf-8"?>
<sst xmlns="http://schemas.openxmlformats.org/spreadsheetml/2006/main" count="1719" uniqueCount="618">
  <si>
    <t/>
  </si>
  <si>
    <t>STATEMENT OF CAPITAL AND OPERATING EXPENDITURE FOR THE 3rd Quarter Ended 31 March 2022</t>
  </si>
  <si>
    <t>Figures Finalised as at 2022/05/05</t>
  </si>
  <si>
    <t>Main appropriation</t>
  </si>
  <si>
    <t>Adjusted Budget</t>
  </si>
  <si>
    <t>First Quarter 2021/22</t>
  </si>
  <si>
    <t>Second Quarter 2021/22</t>
  </si>
  <si>
    <t>Third Quarter 2021/22</t>
  </si>
  <si>
    <t>Fourth Quarter 2021/22</t>
  </si>
  <si>
    <t>Year to date: 31 March 2022</t>
  </si>
  <si>
    <t>Third Quarter 2020/21</t>
  </si>
  <si>
    <t>R thousands</t>
  </si>
  <si>
    <t>Code</t>
  </si>
  <si>
    <t>Operating Expenditure</t>
  </si>
  <si>
    <t>Capital Expenditure</t>
  </si>
  <si>
    <t>Total</t>
  </si>
  <si>
    <t>1st Q as % of Main app</t>
  </si>
  <si>
    <t>2nd Q as % of Main app</t>
  </si>
  <si>
    <t>3rd Q as % of adj budget</t>
  </si>
  <si>
    <t>4th Q as % of adj budget</t>
  </si>
  <si>
    <t>Total Expenditure as % of adj budget</t>
  </si>
  <si>
    <t>Q3 of 2020/21 to Q3 of 2021/22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</si>
  <si>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</si>
  <si>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</si>
  <si>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</si>
  <si>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</si>
  <si>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</si>
  <si>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</si>
  <si>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</si>
  <si>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</si>
  <si>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</si>
  <si>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</si>
  <si>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</si>
  <si>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</si>
  <si>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</si>
  <si>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</si>
  <si>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</si>
  <si>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</si>
  <si>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</si>
  <si>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</si>
  <si>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</si>
  <si>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</si>
  <si>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EXPENDITURE FOR THE 3rd Quarter Ended 31 March 2022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</si>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</sst>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Alignment="1" applyProtection="1">
      <alignment wrapText="1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0" fillId="0" borderId="0" xfId="0" applyBorder="1"/>
    <xf numFmtId="0" fontId="6" fillId="0" borderId="2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wrapText="1"/>
    </xf>
    <xf numFmtId="0" fontId="7" fillId="0" borderId="4" xfId="0" applyFont="1" applyBorder="1" applyProtection="1"/>
    <xf numFmtId="0" fontId="7" fillId="0" borderId="0" xfId="0" applyFont="1" applyProtection="1"/>
    <xf numFmtId="0" fontId="7" fillId="0" borderId="0" xfId="0" applyFont="1"/>
    <xf numFmtId="0" fontId="6" fillId="0" borderId="9" xfId="0" applyFont="1" applyBorder="1" applyAlignment="1" applyProtection="1">
      <alignment wrapText="1"/>
    </xf>
    <xf numFmtId="0" fontId="6" fillId="0" borderId="10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7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12" xfId="0" applyFont="1" applyBorder="1" applyAlignment="1" applyProtection="1">
      <alignment horizontal="center" vertical="top" wrapText="1"/>
    </xf>
    <xf numFmtId="0" fontId="6" fillId="0" borderId="13" xfId="0" applyFont="1" applyBorder="1" applyAlignment="1" applyProtection="1">
      <alignment horizontal="center" vertical="top" wrapText="1"/>
    </xf>
    <xf numFmtId="0" fontId="7" fillId="0" borderId="3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Protection="1"/>
    <xf numFmtId="0" fontId="7" fillId="0" borderId="15" xfId="0" applyFont="1" applyBorder="1" applyProtection="1"/>
    <xf numFmtId="0" fontId="7" fillId="0" borderId="16" xfId="0" applyFont="1" applyBorder="1" applyProtection="1"/>
    <xf numFmtId="0" fontId="7" fillId="0" borderId="17" xfId="0" applyFont="1" applyBorder="1" applyProtection="1"/>
    <xf numFmtId="0" fontId="7" fillId="0" borderId="18" xfId="0" applyFont="1" applyBorder="1" applyProtection="1"/>
    <xf numFmtId="0" fontId="7" fillId="0" borderId="19" xfId="0" applyFont="1" applyBorder="1" applyProtection="1"/>
    <xf numFmtId="0" fontId="6" fillId="0" borderId="17" xfId="0" applyFont="1" applyBorder="1" applyAlignment="1" applyProtection="1">
      <alignment wrapText="1"/>
    </xf>
    <xf numFmtId="0" fontId="6" fillId="0" borderId="18" xfId="0" applyFont="1" applyBorder="1" applyAlignment="1" applyProtection="1">
      <alignment wrapText="1"/>
    </xf>
    <xf numFmtId="0" fontId="7" fillId="0" borderId="20" xfId="0" applyFont="1" applyBorder="1" applyProtection="1"/>
    <xf numFmtId="0" fontId="7" fillId="0" borderId="21" xfId="0" applyFont="1" applyBorder="1" applyProtection="1"/>
    <xf numFmtId="0" fontId="7" fillId="0" borderId="22" xfId="0" applyFont="1" applyBorder="1" applyProtection="1"/>
    <xf numFmtId="0" fontId="7" fillId="0" borderId="0" xfId="0" applyFont="1" applyBorder="1" applyProtection="1"/>
    <xf numFmtId="0" fontId="8" fillId="0" borderId="18" xfId="0" applyFont="1" applyBorder="1" applyAlignment="1" applyProtection="1">
      <alignment horizontal="left" indent="1"/>
    </xf>
    <xf numFmtId="0" fontId="8" fillId="0" borderId="17" xfId="0" applyFont="1" applyBorder="1" applyAlignment="1" applyProtection="1">
      <alignment wrapText="1"/>
    </xf>
    <xf numFmtId="0" fontId="7" fillId="0" borderId="18" xfId="0" applyFont="1" applyBorder="1" applyAlignment="1" applyProtection="1">
      <alignment horizontal="left" indent="1"/>
    </xf>
    <xf numFmtId="0" fontId="6" fillId="0" borderId="17" xfId="0" applyFont="1" applyBorder="1" applyProtection="1"/>
    <xf numFmtId="0" fontId="6" fillId="0" borderId="18" xfId="0" applyFont="1" applyBorder="1" applyProtection="1"/>
    <xf numFmtId="0" fontId="7" fillId="0" borderId="9" xfId="0" applyFont="1" applyBorder="1" applyProtection="1"/>
    <xf numFmtId="0" fontId="7" fillId="0" borderId="10" xfId="0" applyFont="1" applyBorder="1" applyProtection="1"/>
    <xf numFmtId="0" fontId="7" fillId="0" borderId="11" xfId="0" applyFont="1" applyBorder="1" applyProtection="1"/>
    <xf numFmtId="164" fontId="7" fillId="0" borderId="0" xfId="0" applyNumberFormat="1" applyFont="1" applyFill="1" applyBorder="1" applyAlignment="1" applyProtection="1">
      <alignment horizontal="left" indent="2"/>
    </xf>
    <xf numFmtId="0" fontId="6" fillId="0" borderId="18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 indent="1"/>
    </xf>
    <xf numFmtId="0" fontId="8" fillId="0" borderId="9" xfId="0" applyFont="1" applyBorder="1" applyAlignment="1" applyProtection="1">
      <alignment wrapText="1"/>
    </xf>
    <xf numFmtId="0" fontId="0" fillId="0" borderId="19" xfId="0" applyBorder="1" applyProtection="1"/>
    <xf numFmtId="0" fontId="0" fillId="0" borderId="19" xfId="0" applyBorder="1" applyAlignment="1" applyProtection="1">
      <alignment horizontal="left" indent="1"/>
    </xf>
    <xf numFmtId="0" fontId="8" fillId="0" borderId="19" xfId="0" applyFont="1" applyBorder="1" applyAlignment="1" applyProtection="1">
      <alignment wrapText="1"/>
    </xf>
    <xf numFmtId="0" fontId="0" fillId="0" borderId="13" xfId="0" applyBorder="1" applyProtection="1"/>
    <xf numFmtId="0" fontId="0" fillId="0" borderId="13" xfId="0" applyBorder="1" applyAlignment="1" applyProtection="1">
      <alignment horizontal="left" indent="1"/>
    </xf>
    <xf numFmtId="0" fontId="0" fillId="0" borderId="17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3" xfId="0" applyBorder="1" applyProtection="1"/>
    <xf numFmtId="0" fontId="0" fillId="0" borderId="22" xfId="0" applyBorder="1" applyProtection="1"/>
    <xf numFmtId="0" fontId="2" fillId="0" borderId="13" xfId="0" applyNumberFormat="1" applyFont="1" applyFill="1" applyBorder="1" applyAlignment="1" applyProtection="1">
      <alignment wrapText="1"/>
    </xf>
    <xf numFmtId="0" fontId="2" fillId="0" borderId="13" xfId="0" applyNumberFormat="1" applyFont="1" applyFill="1" applyBorder="1" applyAlignment="1" applyProtection="1">
      <alignment horizontal="left" wrapText="1" indent="1"/>
    </xf>
    <xf numFmtId="0" fontId="1" fillId="0" borderId="13" xfId="0" applyNumberFormat="1" applyFont="1" applyFill="1" applyBorder="1" applyAlignment="1" applyProtection="1">
      <alignment horizontal="left" wrapText="1"/>
    </xf>
    <xf numFmtId="0" fontId="1" fillId="0" borderId="13" xfId="0" applyNumberFormat="1" applyFont="1" applyFill="1" applyBorder="1" applyAlignment="1" applyProtection="1">
      <alignment horizontal="left" wrapText="1" indent="1"/>
    </xf>
    <xf numFmtId="0" fontId="1" fillId="0" borderId="17" xfId="0" applyNumberFormat="1" applyFont="1" applyFill="1" applyBorder="1" applyAlignment="1" applyProtection="1">
      <alignment horizontal="left" wrapText="1"/>
    </xf>
    <xf numFmtId="0" fontId="3" fillId="0" borderId="13" xfId="0" applyNumberFormat="1" applyFont="1" applyFill="1" applyBorder="1" applyAlignment="1" applyProtection="1">
      <alignment horizontal="right"/>
    </xf>
    <xf numFmtId="0" fontId="3" fillId="0" borderId="13" xfId="0" applyNumberFormat="1" applyFont="1" applyFill="1" applyBorder="1" applyAlignment="1" applyProtection="1">
      <alignment horizontal="left"/>
    </xf>
    <xf numFmtId="0" fontId="3" fillId="0" borderId="17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right"/>
    </xf>
    <xf numFmtId="165" fontId="7" fillId="0" borderId="20" xfId="0" applyNumberFormat="1" applyFont="1" applyFill="1" applyBorder="1" applyProtection="1"/>
    <xf numFmtId="165" fontId="7" fillId="0" borderId="21" xfId="0" applyNumberFormat="1" applyFont="1" applyFill="1" applyBorder="1" applyProtection="1"/>
    <xf numFmtId="165" fontId="7" fillId="0" borderId="22" xfId="0" applyNumberFormat="1" applyFont="1" applyFill="1" applyBorder="1" applyProtection="1"/>
    <xf numFmtId="165" fontId="7" fillId="0" borderId="23" xfId="0" applyNumberFormat="1" applyFont="1" applyFill="1" applyBorder="1" applyProtection="1"/>
    <xf numFmtId="165" fontId="9" fillId="0" borderId="20" xfId="0" applyNumberFormat="1" applyFont="1" applyFill="1" applyBorder="1" applyProtection="1"/>
    <xf numFmtId="165" fontId="9" fillId="0" borderId="21" xfId="0" applyNumberFormat="1" applyFont="1" applyFill="1" applyBorder="1" applyProtection="1"/>
    <xf numFmtId="165" fontId="9" fillId="0" borderId="23" xfId="0" applyNumberFormat="1" applyFont="1" applyFill="1" applyBorder="1" applyProtection="1"/>
    <xf numFmtId="165" fontId="9" fillId="0" borderId="9" xfId="0" applyNumberFormat="1" applyFont="1" applyBorder="1" applyProtection="1"/>
    <xf numFmtId="165" fontId="9" fillId="0" borderId="24" xfId="0" applyNumberFormat="1" applyFont="1" applyBorder="1" applyProtection="1"/>
    <xf numFmtId="165" fontId="9" fillId="0" borderId="1" xfId="0" applyNumberFormat="1" applyFont="1" applyBorder="1" applyProtection="1"/>
    <xf numFmtId="165" fontId="9" fillId="0" borderId="25" xfId="0" applyNumberFormat="1" applyFont="1" applyBorder="1" applyProtection="1"/>
    <xf numFmtId="165" fontId="7" fillId="0" borderId="0" xfId="0" applyNumberFormat="1" applyFont="1" applyProtection="1"/>
    <xf numFmtId="165" fontId="0" fillId="0" borderId="0" xfId="0" applyNumberFormat="1" applyProtection="1"/>
    <xf numFmtId="165" fontId="1" fillId="0" borderId="20" xfId="0" applyNumberFormat="1" applyFont="1" applyFill="1" applyBorder="1" applyAlignment="1" applyProtection="1">
      <alignment horizontal="right"/>
    </xf>
    <xf numFmtId="165" fontId="1" fillId="0" borderId="21" xfId="0" applyNumberFormat="1" applyFont="1" applyFill="1" applyBorder="1" applyAlignment="1" applyProtection="1">
      <alignment horizontal="right"/>
    </xf>
    <xf numFmtId="165" fontId="1" fillId="0" borderId="23" xfId="0" applyNumberFormat="1" applyFont="1" applyFill="1" applyBorder="1" applyAlignment="1" applyProtection="1">
      <alignment horizontal="right"/>
    </xf>
    <xf numFmtId="165" fontId="3" fillId="0" borderId="20" xfId="0" applyNumberFormat="1" applyFont="1" applyFill="1" applyBorder="1" applyAlignment="1" applyProtection="1">
      <alignment horizontal="right"/>
    </xf>
    <xf numFmtId="165" fontId="3" fillId="0" borderId="21" xfId="0" applyNumberFormat="1" applyFont="1" applyFill="1" applyBorder="1" applyAlignment="1" applyProtection="1">
      <alignment horizontal="right"/>
    </xf>
    <xf numFmtId="165" fontId="3" fillId="0" borderId="23" xfId="0" applyNumberFormat="1" applyFont="1" applyFill="1" applyBorder="1" applyAlignment="1" applyProtection="1">
      <alignment horizontal="right"/>
    </xf>
    <xf numFmtId="165" fontId="3" fillId="0" borderId="25" xfId="0" applyNumberFormat="1" applyFont="1" applyFill="1" applyBorder="1" applyAlignment="1" applyProtection="1">
      <alignment horizontal="right"/>
    </xf>
    <xf numFmtId="165" fontId="3" fillId="0" borderId="24" xfId="0" applyNumberFormat="1" applyFont="1" applyFill="1" applyBorder="1" applyAlignment="1" applyProtection="1">
      <alignment horizontal="right"/>
    </xf>
    <xf numFmtId="165" fontId="3" fillId="0" borderId="27" xfId="0" applyNumberFormat="1" applyFont="1" applyFill="1" applyBorder="1" applyAlignment="1" applyProtection="1">
      <alignment horizontal="right"/>
    </xf>
    <xf numFmtId="165" fontId="7" fillId="0" borderId="25" xfId="0" applyNumberFormat="1" applyFont="1" applyFill="1" applyBorder="1" applyProtection="1"/>
    <xf numFmtId="165" fontId="7" fillId="0" borderId="24" xfId="0" applyNumberFormat="1" applyFont="1" applyFill="1" applyBorder="1" applyProtection="1"/>
    <xf numFmtId="165" fontId="7" fillId="0" borderId="27" xfId="0" applyNumberFormat="1" applyFont="1" applyFill="1" applyBorder="1" applyProtection="1"/>
    <xf numFmtId="165" fontId="7" fillId="0" borderId="19" xfId="0" applyNumberFormat="1" applyFont="1" applyFill="1" applyBorder="1" applyProtection="1"/>
    <xf numFmtId="166" fontId="7" fillId="0" borderId="18" xfId="0" applyNumberFormat="1" applyFont="1" applyFill="1" applyBorder="1" applyProtection="1"/>
    <xf numFmtId="166" fontId="9" fillId="0" borderId="18" xfId="0" applyNumberFormat="1" applyFont="1" applyFill="1" applyBorder="1" applyProtection="1"/>
    <xf numFmtId="166" fontId="9" fillId="0" borderId="26" xfId="0" applyNumberFormat="1" applyFont="1" applyBorder="1" applyProtection="1"/>
    <xf numFmtId="166" fontId="7" fillId="0" borderId="0" xfId="0" applyNumberFormat="1" applyFont="1" applyProtection="1"/>
    <xf numFmtId="166" fontId="0" fillId="0" borderId="0" xfId="0" applyNumberFormat="1" applyProtection="1"/>
    <xf numFmtId="166" fontId="1" fillId="0" borderId="23" xfId="0" applyNumberFormat="1" applyFont="1" applyFill="1" applyBorder="1" applyAlignment="1" applyProtection="1">
      <alignment horizontal="right"/>
    </xf>
    <xf numFmtId="166" fontId="3" fillId="0" borderId="23" xfId="0" applyNumberFormat="1" applyFont="1" applyFill="1" applyBorder="1" applyAlignment="1" applyProtection="1">
      <alignment horizontal="right"/>
    </xf>
    <xf numFmtId="166" fontId="3" fillId="0" borderId="27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Protection="1"/>
    <xf numFmtId="166" fontId="7" fillId="0" borderId="19" xfId="0" applyNumberFormat="1" applyFont="1" applyFill="1" applyBorder="1" applyProtection="1"/>
    <xf numFmtId="165" fontId="8" fillId="0" borderId="20" xfId="0" applyNumberFormat="1" applyFont="1" applyBorder="1" applyAlignment="1" applyProtection="1">
      <alignment horizontal="right" wrapText="1"/>
    </xf>
    <xf numFmtId="165" fontId="8" fillId="0" borderId="0" xfId="0" applyNumberFormat="1" applyFont="1" applyAlignment="1" applyProtection="1">
      <alignment horizontal="right" wrapText="1"/>
    </xf>
    <xf numFmtId="165" fontId="8" fillId="0" borderId="21" xfId="0" applyNumberFormat="1" applyFont="1" applyBorder="1" applyAlignment="1" applyProtection="1">
      <alignment horizontal="right" wrapText="1"/>
    </xf>
    <xf numFmtId="165" fontId="6" fillId="0" borderId="20" xfId="0" applyNumberFormat="1" applyFont="1" applyBorder="1" applyAlignment="1" applyProtection="1">
      <alignment horizontal="right"/>
    </xf>
    <xf numFmtId="165" fontId="6" fillId="0" borderId="0" xfId="0" applyNumberFormat="1" applyFont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right"/>
    </xf>
    <xf numFmtId="165" fontId="6" fillId="0" borderId="20" xfId="0" applyNumberFormat="1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right" wrapText="1"/>
    </xf>
    <xf numFmtId="165" fontId="6" fillId="0" borderId="21" xfId="0" applyNumberFormat="1" applyFont="1" applyBorder="1" applyAlignment="1" applyProtection="1">
      <alignment horizontal="right" wrapText="1"/>
    </xf>
    <xf numFmtId="165" fontId="8" fillId="0" borderId="25" xfId="0" applyNumberFormat="1" applyFont="1" applyBorder="1" applyAlignment="1" applyProtection="1">
      <alignment horizontal="right" wrapText="1"/>
    </xf>
    <xf numFmtId="165" fontId="8" fillId="0" borderId="1" xfId="0" applyNumberFormat="1" applyFont="1" applyBorder="1" applyAlignment="1" applyProtection="1">
      <alignment horizontal="right" wrapText="1"/>
    </xf>
    <xf numFmtId="165" fontId="8" fillId="0" borderId="24" xfId="0" applyNumberFormat="1" applyFont="1" applyBorder="1" applyAlignment="1" applyProtection="1">
      <alignment horizontal="right" wrapText="1"/>
    </xf>
    <xf numFmtId="165" fontId="8" fillId="0" borderId="19" xfId="0" applyNumberFormat="1" applyFont="1" applyBorder="1" applyAlignment="1" applyProtection="1">
      <alignment horizontal="right" wrapText="1"/>
    </xf>
    <xf numFmtId="166" fontId="8" fillId="0" borderId="19" xfId="0" applyNumberFormat="1" applyFont="1" applyBorder="1" applyAlignment="1" applyProtection="1">
      <alignment horizontal="right" wrapText="1"/>
    </xf>
    <xf numFmtId="166" fontId="1" fillId="0" borderId="20" xfId="0" applyNumberFormat="1" applyFont="1" applyFill="1" applyBorder="1" applyAlignment="1" applyProtection="1">
      <alignment horizontal="right"/>
    </xf>
    <xf numFmtId="166" fontId="1" fillId="0" borderId="22" xfId="0" applyNumberFormat="1" applyFont="1" applyFill="1" applyBorder="1" applyAlignment="1" applyProtection="1">
      <alignment horizontal="right"/>
    </xf>
    <xf numFmtId="166" fontId="3" fillId="0" borderId="20" xfId="0" applyNumberFormat="1" applyFont="1" applyFill="1" applyBorder="1" applyAlignment="1" applyProtection="1">
      <alignment horizontal="right"/>
    </xf>
    <xf numFmtId="166" fontId="3" fillId="0" borderId="22" xfId="0" applyNumberFormat="1" applyFont="1" applyFill="1" applyBorder="1" applyAlignment="1" applyProtection="1">
      <alignment horizontal="right"/>
    </xf>
    <xf numFmtId="166" fontId="3" fillId="0" borderId="25" xfId="0" applyNumberFormat="1" applyFont="1" applyFill="1" applyBorder="1" applyAlignment="1" applyProtection="1">
      <alignment horizontal="right"/>
    </xf>
    <xf numFmtId="166" fontId="3" fillId="0" borderId="26" xfId="0" applyNumberFormat="1" applyFont="1" applyFill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 wrapText="1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6" fillId="0" borderId="7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6" fillId="0" borderId="5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84"/>
  <sheetViews>
    <sheetView showGridLines="0" view="pageBreakPreview" zoomScaleNormal="100" zoomScaleSheetLayoutView="10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35">
      <c r="A2" s="3" t="s">
        <v>0</v>
      </c>
      <c r="B2" s="131" t="s">
        <v>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ht="13" x14ac:dyDescent="0.3">
      <c r="A7" s="31" t="s">
        <v>0</v>
      </c>
      <c r="B7" s="32" t="s">
        <v>22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ht="13" x14ac:dyDescent="0.3">
      <c r="A9" s="28" t="s">
        <v>23</v>
      </c>
      <c r="B9" s="37" t="s">
        <v>24</v>
      </c>
      <c r="C9" s="38" t="s">
        <v>25</v>
      </c>
      <c r="D9" s="70">
        <v>39978611078</v>
      </c>
      <c r="E9" s="71">
        <v>9063197444</v>
      </c>
      <c r="F9" s="72">
        <f>$D9       +$E9</f>
        <v>49041808522</v>
      </c>
      <c r="G9" s="70">
        <v>41360614089</v>
      </c>
      <c r="H9" s="71">
        <v>9395582196</v>
      </c>
      <c r="I9" s="73">
        <f>$G9       +$H9</f>
        <v>50756196285</v>
      </c>
      <c r="J9" s="70">
        <v>8275887311</v>
      </c>
      <c r="K9" s="71">
        <v>1920497318</v>
      </c>
      <c r="L9" s="71">
        <f>$J9       +$K9</f>
        <v>10196384629</v>
      </c>
      <c r="M9" s="96">
        <f>IF(($F9       =0),0,($L9       /$F9       ))</f>
        <v>0.20791208432751687</v>
      </c>
      <c r="N9" s="106">
        <v>8457341749</v>
      </c>
      <c r="O9" s="107">
        <v>1740632318</v>
      </c>
      <c r="P9" s="108">
        <f>$N9       +$O9</f>
        <v>10197974067</v>
      </c>
      <c r="Q9" s="96">
        <f>IF(($F9       =0),0,($P9       /$F9       ))</f>
        <v>0.20794449418449201</v>
      </c>
      <c r="R9" s="106">
        <v>8163221927</v>
      </c>
      <c r="S9" s="108">
        <v>1354730800</v>
      </c>
      <c r="T9" s="108">
        <f>$R9       +$S9</f>
        <v>9517952727</v>
      </c>
      <c r="U9" s="96">
        <f>IF(($I9       =0),0,($T9       /$I9       ))</f>
        <v>0.1875229710586655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24896450987</v>
      </c>
      <c r="AA9" s="71">
        <f>$K9       +$O9       +$S9</f>
        <v>5015860436</v>
      </c>
      <c r="AB9" s="71">
        <f>$Z9       +$AA9</f>
        <v>29912311423</v>
      </c>
      <c r="AC9" s="96">
        <f>IF(($I9       =0),0,($AB9       /$I9       ))</f>
        <v>0.58933319697638564</v>
      </c>
      <c r="AD9" s="70">
        <v>5303855136</v>
      </c>
      <c r="AE9" s="71">
        <v>1943284629</v>
      </c>
      <c r="AF9" s="71">
        <f>$AD9       +$AE9</f>
        <v>7247139765</v>
      </c>
      <c r="AG9" s="71">
        <v>31886214863</v>
      </c>
      <c r="AH9" s="71">
        <v>32051634907</v>
      </c>
      <c r="AI9" s="71">
        <v>20154237746</v>
      </c>
      <c r="AJ9" s="96">
        <f>IF(($AH9       =0),0,($AI9       /$AH9       ))</f>
        <v>0.62880529509583183</v>
      </c>
      <c r="AK9" s="96">
        <f>IF(($AF9       =0),0,(($T9       /$AF9       )-1))</f>
        <v>0.31333919803325339</v>
      </c>
      <c r="AL9" s="11"/>
      <c r="AM9" s="11"/>
      <c r="AN9" s="11"/>
      <c r="AO9" s="11"/>
    </row>
    <row r="10" spans="1:41" s="12" customFormat="1" ht="13" x14ac:dyDescent="0.3">
      <c r="A10" s="28" t="s">
        <v>23</v>
      </c>
      <c r="B10" s="37" t="s">
        <v>26</v>
      </c>
      <c r="C10" s="38" t="s">
        <v>27</v>
      </c>
      <c r="D10" s="70">
        <v>22127805260</v>
      </c>
      <c r="E10" s="71">
        <v>3191669437</v>
      </c>
      <c r="F10" s="73">
        <f t="shared" ref="F10:F18" si="0">$D10      +$E10</f>
        <v>25319474697</v>
      </c>
      <c r="G10" s="70">
        <v>22179745912</v>
      </c>
      <c r="H10" s="71">
        <v>3195423442</v>
      </c>
      <c r="I10" s="73">
        <f t="shared" ref="I10:I18" si="1">$G10      +$H10</f>
        <v>25375169354</v>
      </c>
      <c r="J10" s="70">
        <v>3795910156</v>
      </c>
      <c r="K10" s="71">
        <v>349119183</v>
      </c>
      <c r="L10" s="71">
        <f t="shared" ref="L10:L18" si="2">$J10      +$K10</f>
        <v>4145029339</v>
      </c>
      <c r="M10" s="96">
        <f t="shared" ref="M10:M18" si="3">IF(($F10      =0),0,($L10      /$F10      ))</f>
        <v>0.16370913648896229</v>
      </c>
      <c r="N10" s="106">
        <v>5628734059</v>
      </c>
      <c r="O10" s="107">
        <v>550489761</v>
      </c>
      <c r="P10" s="108">
        <f t="shared" ref="P10:P18" si="4">$N10      +$O10</f>
        <v>6179223820</v>
      </c>
      <c r="Q10" s="96">
        <f t="shared" ref="Q10:Q18" si="5">IF(($F10      =0),0,($P10      /$F10      ))</f>
        <v>0.2440502377694333</v>
      </c>
      <c r="R10" s="106">
        <v>3973566927</v>
      </c>
      <c r="S10" s="108">
        <v>339030899</v>
      </c>
      <c r="T10" s="108">
        <f t="shared" ref="T10:T18" si="6">$R10      +$S10</f>
        <v>4312597826</v>
      </c>
      <c r="U10" s="96">
        <f t="shared" ref="U10:U18" si="7">IF(($I10      =0),0,($T10      /$I10      ))</f>
        <v>0.16995345985031568</v>
      </c>
      <c r="V10" s="106">
        <v>0</v>
      </c>
      <c r="W10" s="108">
        <v>0</v>
      </c>
      <c r="X10" s="108">
        <f t="shared" ref="X10:X18" si="8">$V10      +$W10</f>
        <v>0</v>
      </c>
      <c r="Y10" s="96">
        <f t="shared" ref="Y10:Y18" si="9">IF(($I10      =0),0,($X10      /$I10      ))</f>
        <v>0</v>
      </c>
      <c r="Z10" s="70">
        <f t="shared" ref="Z10:Z18" si="10">$J10      +$N10      +$R10</f>
        <v>13398211142</v>
      </c>
      <c r="AA10" s="71">
        <f t="shared" ref="AA10:AA18" si="11">$K10      +$O10      +$S10</f>
        <v>1238639843</v>
      </c>
      <c r="AB10" s="71">
        <f t="shared" ref="AB10:AB18" si="12">$Z10      +$AA10</f>
        <v>14636850985</v>
      </c>
      <c r="AC10" s="96">
        <f t="shared" ref="AC10:AC18" si="13">IF(($I10      =0),0,($AB10      /$I10      ))</f>
        <v>0.57681786398374235</v>
      </c>
      <c r="AD10" s="70">
        <v>4383157703</v>
      </c>
      <c r="AE10" s="71">
        <v>393854110</v>
      </c>
      <c r="AF10" s="71">
        <f t="shared" ref="AF10:AF18" si="14">$AD10      +$AE10</f>
        <v>4777011813</v>
      </c>
      <c r="AG10" s="71">
        <v>24805017939</v>
      </c>
      <c r="AH10" s="71">
        <v>24043938037</v>
      </c>
      <c r="AI10" s="71">
        <v>13232786512</v>
      </c>
      <c r="AJ10" s="96">
        <f t="shared" ref="AJ10:AJ18" si="15">IF(($AH10      =0),0,($AI10      /$AH10      ))</f>
        <v>0.55035853493037346</v>
      </c>
      <c r="AK10" s="96">
        <f t="shared" ref="AK10:AK18" si="16">IF(($AF10      =0),0,(($T10      /$AF10      )-1))</f>
        <v>-9.7218513409608742E-2</v>
      </c>
      <c r="AL10" s="11"/>
      <c r="AM10" s="11"/>
      <c r="AN10" s="11"/>
      <c r="AO10" s="11"/>
    </row>
    <row r="11" spans="1:41" s="12" customFormat="1" ht="13" x14ac:dyDescent="0.3">
      <c r="A11" s="28" t="s">
        <v>23</v>
      </c>
      <c r="B11" s="37" t="s">
        <v>28</v>
      </c>
      <c r="C11" s="38" t="s">
        <v>29</v>
      </c>
      <c r="D11" s="70">
        <v>164394040963</v>
      </c>
      <c r="E11" s="71">
        <v>17471284475</v>
      </c>
      <c r="F11" s="73">
        <f t="shared" si="0"/>
        <v>181865325438</v>
      </c>
      <c r="G11" s="70">
        <v>165361967883</v>
      </c>
      <c r="H11" s="71">
        <v>15700401020</v>
      </c>
      <c r="I11" s="73">
        <f t="shared" si="1"/>
        <v>181062368903</v>
      </c>
      <c r="J11" s="70">
        <v>45334321623</v>
      </c>
      <c r="K11" s="71">
        <v>1028804019</v>
      </c>
      <c r="L11" s="71">
        <f t="shared" si="2"/>
        <v>46363125642</v>
      </c>
      <c r="M11" s="96">
        <f t="shared" si="3"/>
        <v>0.25493108997187991</v>
      </c>
      <c r="N11" s="106">
        <v>41364195031</v>
      </c>
      <c r="O11" s="107">
        <v>2432115666</v>
      </c>
      <c r="P11" s="108">
        <f t="shared" si="4"/>
        <v>43796310697</v>
      </c>
      <c r="Q11" s="96">
        <f t="shared" si="5"/>
        <v>0.24081726734616418</v>
      </c>
      <c r="R11" s="106">
        <v>31842460565</v>
      </c>
      <c r="S11" s="108">
        <v>2237650367</v>
      </c>
      <c r="T11" s="108">
        <f t="shared" si="6"/>
        <v>34080110932</v>
      </c>
      <c r="U11" s="96">
        <f t="shared" si="7"/>
        <v>0.18822304788389041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118540977219</v>
      </c>
      <c r="AA11" s="71">
        <f t="shared" si="11"/>
        <v>5698570052</v>
      </c>
      <c r="AB11" s="71">
        <f t="shared" si="12"/>
        <v>124239547271</v>
      </c>
      <c r="AC11" s="96">
        <f t="shared" si="13"/>
        <v>0.68616989838213416</v>
      </c>
      <c r="AD11" s="70">
        <v>38630028727</v>
      </c>
      <c r="AE11" s="71">
        <v>2867213818</v>
      </c>
      <c r="AF11" s="71">
        <f t="shared" si="14"/>
        <v>41497242545</v>
      </c>
      <c r="AG11" s="71">
        <v>180085245523</v>
      </c>
      <c r="AH11" s="71">
        <v>174147204352</v>
      </c>
      <c r="AI11" s="71">
        <v>126104725196</v>
      </c>
      <c r="AJ11" s="96">
        <f t="shared" si="15"/>
        <v>0.72412718691198297</v>
      </c>
      <c r="AK11" s="96">
        <f t="shared" si="16"/>
        <v>-0.17873793915238567</v>
      </c>
      <c r="AL11" s="11"/>
      <c r="AM11" s="11"/>
      <c r="AN11" s="11"/>
      <c r="AO11" s="11"/>
    </row>
    <row r="12" spans="1:41" s="12" customFormat="1" ht="13" x14ac:dyDescent="0.3">
      <c r="A12" s="28" t="s">
        <v>23</v>
      </c>
      <c r="B12" s="37" t="s">
        <v>30</v>
      </c>
      <c r="C12" s="38" t="s">
        <v>31</v>
      </c>
      <c r="D12" s="70">
        <v>77904479568</v>
      </c>
      <c r="E12" s="71">
        <v>12053907914</v>
      </c>
      <c r="F12" s="73">
        <f t="shared" si="0"/>
        <v>89958387482</v>
      </c>
      <c r="G12" s="70">
        <v>78963783933</v>
      </c>
      <c r="H12" s="71">
        <v>12785692788</v>
      </c>
      <c r="I12" s="73">
        <f t="shared" si="1"/>
        <v>91749476721</v>
      </c>
      <c r="J12" s="70">
        <v>18322758161</v>
      </c>
      <c r="K12" s="71">
        <v>1572236292</v>
      </c>
      <c r="L12" s="71">
        <f t="shared" si="2"/>
        <v>19894994453</v>
      </c>
      <c r="M12" s="96">
        <f t="shared" si="3"/>
        <v>0.22115774870887764</v>
      </c>
      <c r="N12" s="106">
        <v>21445205339</v>
      </c>
      <c r="O12" s="107">
        <v>2752893047</v>
      </c>
      <c r="P12" s="108">
        <f t="shared" si="4"/>
        <v>24198098386</v>
      </c>
      <c r="Q12" s="96">
        <f t="shared" si="5"/>
        <v>0.26899213139899664</v>
      </c>
      <c r="R12" s="106">
        <v>15940955278</v>
      </c>
      <c r="S12" s="108">
        <v>7358348763</v>
      </c>
      <c r="T12" s="108">
        <f t="shared" si="6"/>
        <v>23299304041</v>
      </c>
      <c r="U12" s="96">
        <f t="shared" si="7"/>
        <v>0.2539448166211411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55708918778</v>
      </c>
      <c r="AA12" s="71">
        <f t="shared" si="11"/>
        <v>11683478102</v>
      </c>
      <c r="AB12" s="71">
        <f t="shared" si="12"/>
        <v>67392396880</v>
      </c>
      <c r="AC12" s="96">
        <f t="shared" si="13"/>
        <v>0.7345262260724692</v>
      </c>
      <c r="AD12" s="70">
        <v>20160739021</v>
      </c>
      <c r="AE12" s="71">
        <v>2296047978</v>
      </c>
      <c r="AF12" s="71">
        <f t="shared" si="14"/>
        <v>22456786999</v>
      </c>
      <c r="AG12" s="71">
        <v>83197433425</v>
      </c>
      <c r="AH12" s="71">
        <v>87071318254</v>
      </c>
      <c r="AI12" s="71">
        <v>64564490831</v>
      </c>
      <c r="AJ12" s="96">
        <f t="shared" si="15"/>
        <v>0.74151272917053768</v>
      </c>
      <c r="AK12" s="96">
        <f t="shared" si="16"/>
        <v>3.7517256677792599E-2</v>
      </c>
      <c r="AL12" s="11"/>
      <c r="AM12" s="11"/>
      <c r="AN12" s="11"/>
      <c r="AO12" s="11"/>
    </row>
    <row r="13" spans="1:41" s="12" customFormat="1" ht="13" x14ac:dyDescent="0.3">
      <c r="A13" s="28" t="s">
        <v>23</v>
      </c>
      <c r="B13" s="37" t="s">
        <v>32</v>
      </c>
      <c r="C13" s="38" t="s">
        <v>33</v>
      </c>
      <c r="D13" s="70">
        <v>21870306702</v>
      </c>
      <c r="E13" s="71">
        <v>6250996329</v>
      </c>
      <c r="F13" s="73">
        <f t="shared" si="0"/>
        <v>28121303031</v>
      </c>
      <c r="G13" s="70">
        <v>21819063298</v>
      </c>
      <c r="H13" s="71">
        <v>6479441394</v>
      </c>
      <c r="I13" s="73">
        <f t="shared" si="1"/>
        <v>28298504692</v>
      </c>
      <c r="J13" s="70">
        <v>3744153397</v>
      </c>
      <c r="K13" s="71">
        <v>910565576</v>
      </c>
      <c r="L13" s="71">
        <f t="shared" si="2"/>
        <v>4654718973</v>
      </c>
      <c r="M13" s="96">
        <f t="shared" si="3"/>
        <v>0.16552287665577911</v>
      </c>
      <c r="N13" s="106">
        <v>4498313965</v>
      </c>
      <c r="O13" s="107">
        <v>1194056187</v>
      </c>
      <c r="P13" s="108">
        <f t="shared" si="4"/>
        <v>5692370152</v>
      </c>
      <c r="Q13" s="96">
        <f t="shared" si="5"/>
        <v>0.20242199110492562</v>
      </c>
      <c r="R13" s="106">
        <v>4556127872</v>
      </c>
      <c r="S13" s="108">
        <v>1022600564</v>
      </c>
      <c r="T13" s="108">
        <f t="shared" si="6"/>
        <v>5578728436</v>
      </c>
      <c r="U13" s="96">
        <f t="shared" si="7"/>
        <v>0.19713862964558368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12798595234</v>
      </c>
      <c r="AA13" s="71">
        <f t="shared" si="11"/>
        <v>3127222327</v>
      </c>
      <c r="AB13" s="71">
        <f t="shared" si="12"/>
        <v>15925817561</v>
      </c>
      <c r="AC13" s="96">
        <f t="shared" si="13"/>
        <v>0.56277947313245269</v>
      </c>
      <c r="AD13" s="70">
        <v>3832980927</v>
      </c>
      <c r="AE13" s="71">
        <v>1440928362</v>
      </c>
      <c r="AF13" s="71">
        <f t="shared" si="14"/>
        <v>5273909289</v>
      </c>
      <c r="AG13" s="71">
        <v>25446813452</v>
      </c>
      <c r="AH13" s="71">
        <v>27448962815</v>
      </c>
      <c r="AI13" s="71">
        <v>17510522497</v>
      </c>
      <c r="AJ13" s="96">
        <f t="shared" si="15"/>
        <v>0.63793020577925252</v>
      </c>
      <c r="AK13" s="96">
        <f t="shared" si="16"/>
        <v>5.7797571079914789E-2</v>
      </c>
      <c r="AL13" s="11"/>
      <c r="AM13" s="11"/>
      <c r="AN13" s="11"/>
      <c r="AO13" s="11"/>
    </row>
    <row r="14" spans="1:41" s="12" customFormat="1" ht="13" x14ac:dyDescent="0.3">
      <c r="A14" s="28" t="s">
        <v>23</v>
      </c>
      <c r="B14" s="37" t="s">
        <v>34</v>
      </c>
      <c r="C14" s="38" t="s">
        <v>35</v>
      </c>
      <c r="D14" s="70">
        <v>23536823468</v>
      </c>
      <c r="E14" s="71">
        <v>4521726530</v>
      </c>
      <c r="F14" s="73">
        <f t="shared" si="0"/>
        <v>28058549998</v>
      </c>
      <c r="G14" s="70">
        <v>24017550420</v>
      </c>
      <c r="H14" s="71">
        <v>4876480835</v>
      </c>
      <c r="I14" s="73">
        <f t="shared" si="1"/>
        <v>28894031255</v>
      </c>
      <c r="J14" s="70">
        <v>4782957618</v>
      </c>
      <c r="K14" s="71">
        <v>755057466</v>
      </c>
      <c r="L14" s="71">
        <f t="shared" si="2"/>
        <v>5538015084</v>
      </c>
      <c r="M14" s="96">
        <f t="shared" si="3"/>
        <v>0.19737353086295434</v>
      </c>
      <c r="N14" s="106">
        <v>4894488948</v>
      </c>
      <c r="O14" s="107">
        <v>813329780</v>
      </c>
      <c r="P14" s="108">
        <f t="shared" si="4"/>
        <v>5707818728</v>
      </c>
      <c r="Q14" s="96">
        <f t="shared" si="5"/>
        <v>0.20342529205560694</v>
      </c>
      <c r="R14" s="106">
        <v>5651059513</v>
      </c>
      <c r="S14" s="108">
        <v>573390559</v>
      </c>
      <c r="T14" s="108">
        <f t="shared" si="6"/>
        <v>6224450072</v>
      </c>
      <c r="U14" s="96">
        <f t="shared" si="7"/>
        <v>0.2154233868257093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15328506079</v>
      </c>
      <c r="AA14" s="71">
        <f t="shared" si="11"/>
        <v>2141777805</v>
      </c>
      <c r="AB14" s="71">
        <f t="shared" si="12"/>
        <v>17470283884</v>
      </c>
      <c r="AC14" s="96">
        <f t="shared" si="13"/>
        <v>0.60463296830471991</v>
      </c>
      <c r="AD14" s="70">
        <v>3925967804</v>
      </c>
      <c r="AE14" s="71">
        <v>648720311</v>
      </c>
      <c r="AF14" s="71">
        <f t="shared" si="14"/>
        <v>4574688115</v>
      </c>
      <c r="AG14" s="71">
        <v>27002372764</v>
      </c>
      <c r="AH14" s="71">
        <v>27885997123</v>
      </c>
      <c r="AI14" s="71">
        <v>14881694243</v>
      </c>
      <c r="AJ14" s="96">
        <f t="shared" si="15"/>
        <v>0.53366190125314816</v>
      </c>
      <c r="AK14" s="96">
        <f t="shared" si="16"/>
        <v>0.36062829105017569</v>
      </c>
      <c r="AL14" s="11"/>
      <c r="AM14" s="11"/>
      <c r="AN14" s="11"/>
      <c r="AO14" s="11"/>
    </row>
    <row r="15" spans="1:41" s="12" customFormat="1" ht="13" x14ac:dyDescent="0.3">
      <c r="A15" s="28" t="s">
        <v>23</v>
      </c>
      <c r="B15" s="37" t="s">
        <v>36</v>
      </c>
      <c r="C15" s="38" t="s">
        <v>37</v>
      </c>
      <c r="D15" s="70">
        <v>22272598069</v>
      </c>
      <c r="E15" s="71">
        <v>3477068473</v>
      </c>
      <c r="F15" s="73">
        <f t="shared" si="0"/>
        <v>25749666542</v>
      </c>
      <c r="G15" s="70">
        <v>23933902868</v>
      </c>
      <c r="H15" s="71">
        <v>3790612253</v>
      </c>
      <c r="I15" s="73">
        <f t="shared" si="1"/>
        <v>27724515121</v>
      </c>
      <c r="J15" s="70">
        <v>3509605567</v>
      </c>
      <c r="K15" s="71">
        <v>358691841</v>
      </c>
      <c r="L15" s="71">
        <f t="shared" si="2"/>
        <v>3868297408</v>
      </c>
      <c r="M15" s="96">
        <f t="shared" si="3"/>
        <v>0.15022708747278193</v>
      </c>
      <c r="N15" s="106">
        <v>4813807156</v>
      </c>
      <c r="O15" s="107">
        <v>569475942</v>
      </c>
      <c r="P15" s="108">
        <f t="shared" si="4"/>
        <v>5383283098</v>
      </c>
      <c r="Q15" s="96">
        <f t="shared" si="5"/>
        <v>0.20906224510594673</v>
      </c>
      <c r="R15" s="106">
        <v>4478415186</v>
      </c>
      <c r="S15" s="108">
        <v>434199325</v>
      </c>
      <c r="T15" s="108">
        <f t="shared" si="6"/>
        <v>4912614511</v>
      </c>
      <c r="U15" s="96">
        <f t="shared" si="7"/>
        <v>0.17719388380859105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12801827909</v>
      </c>
      <c r="AA15" s="71">
        <f t="shared" si="11"/>
        <v>1362367108</v>
      </c>
      <c r="AB15" s="71">
        <f t="shared" si="12"/>
        <v>14164195017</v>
      </c>
      <c r="AC15" s="96">
        <f t="shared" si="13"/>
        <v>0.51089063073537022</v>
      </c>
      <c r="AD15" s="70">
        <v>4387766628</v>
      </c>
      <c r="AE15" s="71">
        <v>429409147</v>
      </c>
      <c r="AF15" s="71">
        <f t="shared" si="14"/>
        <v>4817175775</v>
      </c>
      <c r="AG15" s="71">
        <v>27723067107</v>
      </c>
      <c r="AH15" s="71">
        <v>24721857668</v>
      </c>
      <c r="AI15" s="71">
        <v>11501350067</v>
      </c>
      <c r="AJ15" s="96">
        <f t="shared" si="15"/>
        <v>0.46523000906551454</v>
      </c>
      <c r="AK15" s="96">
        <f t="shared" si="16"/>
        <v>1.981217635762933E-2</v>
      </c>
      <c r="AL15" s="11"/>
      <c r="AM15" s="11"/>
      <c r="AN15" s="11"/>
      <c r="AO15" s="11"/>
    </row>
    <row r="16" spans="1:41" s="12" customFormat="1" ht="13" x14ac:dyDescent="0.3">
      <c r="A16" s="28" t="s">
        <v>23</v>
      </c>
      <c r="B16" s="37" t="s">
        <v>38</v>
      </c>
      <c r="C16" s="38" t="s">
        <v>39</v>
      </c>
      <c r="D16" s="70">
        <v>8696524124</v>
      </c>
      <c r="E16" s="71">
        <v>1366325074</v>
      </c>
      <c r="F16" s="73">
        <f t="shared" si="0"/>
        <v>10062849198</v>
      </c>
      <c r="G16" s="70">
        <v>9063245090</v>
      </c>
      <c r="H16" s="71">
        <v>1472654899</v>
      </c>
      <c r="I16" s="73">
        <f t="shared" si="1"/>
        <v>10535899989</v>
      </c>
      <c r="J16" s="70">
        <v>1747903103</v>
      </c>
      <c r="K16" s="71">
        <v>171147394</v>
      </c>
      <c r="L16" s="71">
        <f t="shared" si="2"/>
        <v>1919050497</v>
      </c>
      <c r="M16" s="96">
        <f t="shared" si="3"/>
        <v>0.1907064748005379</v>
      </c>
      <c r="N16" s="106">
        <v>1817961247</v>
      </c>
      <c r="O16" s="107">
        <v>234979512</v>
      </c>
      <c r="P16" s="108">
        <f t="shared" si="4"/>
        <v>2052940759</v>
      </c>
      <c r="Q16" s="96">
        <f t="shared" si="5"/>
        <v>0.20401187761096765</v>
      </c>
      <c r="R16" s="106">
        <v>1574423849</v>
      </c>
      <c r="S16" s="108">
        <v>217673790</v>
      </c>
      <c r="T16" s="108">
        <f t="shared" si="6"/>
        <v>1792097639</v>
      </c>
      <c r="U16" s="96">
        <f t="shared" si="7"/>
        <v>0.17009440492706257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5140288199</v>
      </c>
      <c r="AA16" s="71">
        <f t="shared" si="11"/>
        <v>623800696</v>
      </c>
      <c r="AB16" s="71">
        <f t="shared" si="12"/>
        <v>5764088895</v>
      </c>
      <c r="AC16" s="96">
        <f t="shared" si="13"/>
        <v>0.5470903198604764</v>
      </c>
      <c r="AD16" s="70">
        <v>1468582527</v>
      </c>
      <c r="AE16" s="71">
        <v>151729738</v>
      </c>
      <c r="AF16" s="71">
        <f t="shared" si="14"/>
        <v>1620312265</v>
      </c>
      <c r="AG16" s="71">
        <v>9374169272</v>
      </c>
      <c r="AH16" s="71">
        <v>9837895597</v>
      </c>
      <c r="AI16" s="71">
        <v>6583037330</v>
      </c>
      <c r="AJ16" s="96">
        <f t="shared" si="15"/>
        <v>0.66915096476602709</v>
      </c>
      <c r="AK16" s="96">
        <f t="shared" si="16"/>
        <v>0.10601991832728608</v>
      </c>
      <c r="AL16" s="11"/>
      <c r="AM16" s="11"/>
      <c r="AN16" s="11"/>
      <c r="AO16" s="11"/>
    </row>
    <row r="17" spans="1:41" s="12" customFormat="1" ht="13" x14ac:dyDescent="0.3">
      <c r="A17" s="28" t="s">
        <v>23</v>
      </c>
      <c r="B17" s="39" t="s">
        <v>40</v>
      </c>
      <c r="C17" s="38" t="s">
        <v>41</v>
      </c>
      <c r="D17" s="70">
        <v>71492662256</v>
      </c>
      <c r="E17" s="71">
        <v>11619998243</v>
      </c>
      <c r="F17" s="73">
        <f t="shared" si="0"/>
        <v>83112660499</v>
      </c>
      <c r="G17" s="70">
        <v>75030094941</v>
      </c>
      <c r="H17" s="71">
        <v>9549991353</v>
      </c>
      <c r="I17" s="73">
        <f t="shared" si="1"/>
        <v>84580086294</v>
      </c>
      <c r="J17" s="70">
        <v>14276938394</v>
      </c>
      <c r="K17" s="71">
        <v>1092910928</v>
      </c>
      <c r="L17" s="71">
        <f t="shared" si="2"/>
        <v>15369849322</v>
      </c>
      <c r="M17" s="96">
        <f t="shared" si="3"/>
        <v>0.18492789461582604</v>
      </c>
      <c r="N17" s="106">
        <v>17374436471</v>
      </c>
      <c r="O17" s="107">
        <v>1892686957</v>
      </c>
      <c r="P17" s="108">
        <f t="shared" si="4"/>
        <v>19267123428</v>
      </c>
      <c r="Q17" s="96">
        <f t="shared" si="5"/>
        <v>0.23181935594796438</v>
      </c>
      <c r="R17" s="106">
        <v>16414296948</v>
      </c>
      <c r="S17" s="108">
        <v>1502000309</v>
      </c>
      <c r="T17" s="108">
        <f t="shared" si="6"/>
        <v>17916297257</v>
      </c>
      <c r="U17" s="96">
        <f t="shared" si="7"/>
        <v>0.21182642442244656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48065671813</v>
      </c>
      <c r="AA17" s="71">
        <f t="shared" si="11"/>
        <v>4487598194</v>
      </c>
      <c r="AB17" s="71">
        <f t="shared" si="12"/>
        <v>52553270007</v>
      </c>
      <c r="AC17" s="96">
        <f t="shared" si="13"/>
        <v>0.62134330088438394</v>
      </c>
      <c r="AD17" s="70">
        <v>14226374965</v>
      </c>
      <c r="AE17" s="71">
        <v>1495998835</v>
      </c>
      <c r="AF17" s="71">
        <f t="shared" si="14"/>
        <v>15722373800</v>
      </c>
      <c r="AG17" s="71">
        <v>79866596522</v>
      </c>
      <c r="AH17" s="71">
        <v>77370396003</v>
      </c>
      <c r="AI17" s="71">
        <v>48409142278</v>
      </c>
      <c r="AJ17" s="96">
        <f t="shared" si="15"/>
        <v>0.6256804253156848</v>
      </c>
      <c r="AK17" s="96">
        <f t="shared" si="16"/>
        <v>0.13954148940282796</v>
      </c>
      <c r="AL17" s="11"/>
      <c r="AM17" s="11"/>
      <c r="AN17" s="11"/>
      <c r="AO17" s="11"/>
    </row>
    <row r="18" spans="1:41" s="12" customFormat="1" ht="13" x14ac:dyDescent="0.3">
      <c r="A18" s="40" t="s">
        <v>0</v>
      </c>
      <c r="B18" s="41" t="s">
        <v>616</v>
      </c>
      <c r="C18" s="40" t="s">
        <v>0</v>
      </c>
      <c r="D18" s="74">
        <f>SUM(D9:D17)</f>
        <v>452273851488</v>
      </c>
      <c r="E18" s="75">
        <f>SUM(E9:E17)</f>
        <v>69016173919</v>
      </c>
      <c r="F18" s="76">
        <f t="shared" si="0"/>
        <v>521290025407</v>
      </c>
      <c r="G18" s="74">
        <f>SUM(G9:G17)</f>
        <v>461729968434</v>
      </c>
      <c r="H18" s="75">
        <f>SUM(H9:H17)</f>
        <v>67246280180</v>
      </c>
      <c r="I18" s="76">
        <f t="shared" si="1"/>
        <v>528976248614</v>
      </c>
      <c r="J18" s="74">
        <f>SUM(J9:J17)</f>
        <v>103790435330</v>
      </c>
      <c r="K18" s="75">
        <f>SUM(K9:K17)</f>
        <v>8159030017</v>
      </c>
      <c r="L18" s="75">
        <f t="shared" si="2"/>
        <v>111949465347</v>
      </c>
      <c r="M18" s="97">
        <f t="shared" si="3"/>
        <v>0.21475466609896257</v>
      </c>
      <c r="N18" s="109">
        <f>SUM(N9:N17)</f>
        <v>110294483965</v>
      </c>
      <c r="O18" s="110">
        <f>SUM(O9:O17)</f>
        <v>12180659170</v>
      </c>
      <c r="P18" s="111">
        <f t="shared" si="4"/>
        <v>122475143135</v>
      </c>
      <c r="Q18" s="97">
        <f t="shared" si="5"/>
        <v>0.23494626247524469</v>
      </c>
      <c r="R18" s="109">
        <f>SUM(R9:R17)</f>
        <v>92594528065</v>
      </c>
      <c r="S18" s="111">
        <f>SUM(S9:S17)</f>
        <v>15039625376</v>
      </c>
      <c r="T18" s="111">
        <f t="shared" si="6"/>
        <v>107634153441</v>
      </c>
      <c r="U18" s="97">
        <f t="shared" si="7"/>
        <v>0.20347634458639346</v>
      </c>
      <c r="V18" s="109">
        <f>SUM(V9:V17)</f>
        <v>0</v>
      </c>
      <c r="W18" s="111">
        <f>SUM(W9:W17)</f>
        <v>0</v>
      </c>
      <c r="X18" s="111">
        <f t="shared" si="8"/>
        <v>0</v>
      </c>
      <c r="Y18" s="97">
        <f t="shared" si="9"/>
        <v>0</v>
      </c>
      <c r="Z18" s="74">
        <f t="shared" si="10"/>
        <v>306679447360</v>
      </c>
      <c r="AA18" s="75">
        <f t="shared" si="11"/>
        <v>35379314563</v>
      </c>
      <c r="AB18" s="75">
        <f t="shared" si="12"/>
        <v>342058761923</v>
      </c>
      <c r="AC18" s="97">
        <f t="shared" si="13"/>
        <v>0.64664295007431261</v>
      </c>
      <c r="AD18" s="74">
        <f>SUM(AD9:AD17)</f>
        <v>96319453438</v>
      </c>
      <c r="AE18" s="75">
        <f>SUM(AE9:AE17)</f>
        <v>11667186928</v>
      </c>
      <c r="AF18" s="75">
        <f t="shared" si="14"/>
        <v>107986640366</v>
      </c>
      <c r="AG18" s="75">
        <f>SUM(AG9:AG17)</f>
        <v>489386930867</v>
      </c>
      <c r="AH18" s="75">
        <f>SUM(AH9:AH17)</f>
        <v>484579204756</v>
      </c>
      <c r="AI18" s="75">
        <f>SUM(AI9:AI17)</f>
        <v>322941986700</v>
      </c>
      <c r="AJ18" s="97">
        <f t="shared" si="15"/>
        <v>0.66643798068596627</v>
      </c>
      <c r="AK18" s="97">
        <f t="shared" si="16"/>
        <v>-3.2641716031289736E-3</v>
      </c>
      <c r="AL18" s="11"/>
      <c r="AM18" s="11"/>
      <c r="AN18" s="11"/>
      <c r="AO18" s="11"/>
    </row>
    <row r="19" spans="1:41" s="12" customFormat="1" ht="12.75" customHeight="1" x14ac:dyDescent="0.3">
      <c r="A19" s="42"/>
      <c r="B19" s="43"/>
      <c r="C19" s="44"/>
      <c r="D19" s="77"/>
      <c r="E19" s="78"/>
      <c r="F19" s="79"/>
      <c r="G19" s="77"/>
      <c r="H19" s="78"/>
      <c r="I19" s="79"/>
      <c r="J19" s="80"/>
      <c r="K19" s="78"/>
      <c r="L19" s="79"/>
      <c r="M19" s="98"/>
      <c r="N19" s="80"/>
      <c r="O19" s="79"/>
      <c r="P19" s="78"/>
      <c r="Q19" s="98"/>
      <c r="R19" s="80"/>
      <c r="S19" s="78"/>
      <c r="T19" s="78"/>
      <c r="U19" s="98"/>
      <c r="V19" s="80"/>
      <c r="W19" s="78"/>
      <c r="X19" s="78"/>
      <c r="Y19" s="98"/>
      <c r="Z19" s="80"/>
      <c r="AA19" s="78"/>
      <c r="AB19" s="79"/>
      <c r="AC19" s="98"/>
      <c r="AD19" s="80"/>
      <c r="AE19" s="78"/>
      <c r="AF19" s="78"/>
      <c r="AG19" s="78"/>
      <c r="AH19" s="78"/>
      <c r="AI19" s="78"/>
      <c r="AJ19" s="98"/>
      <c r="AK19" s="98"/>
      <c r="AL19" s="11"/>
      <c r="AM19" s="11"/>
      <c r="AN19" s="11"/>
      <c r="AO19" s="11"/>
    </row>
    <row r="20" spans="1:41" s="12" customFormat="1" ht="13" x14ac:dyDescent="0.3">
      <c r="A20" s="11"/>
      <c r="B20" s="45"/>
      <c r="C20" s="11"/>
      <c r="D20" s="81"/>
      <c r="E20" s="81"/>
      <c r="F20" s="81"/>
      <c r="G20" s="81"/>
      <c r="H20" s="81"/>
      <c r="I20" s="81"/>
      <c r="J20" s="81"/>
      <c r="K20" s="81"/>
      <c r="L20" s="81"/>
      <c r="M20" s="99"/>
      <c r="N20" s="81"/>
      <c r="O20" s="81"/>
      <c r="P20" s="81"/>
      <c r="Q20" s="99"/>
      <c r="R20" s="81"/>
      <c r="S20" s="81"/>
      <c r="T20" s="81"/>
      <c r="U20" s="99"/>
      <c r="V20" s="81"/>
      <c r="W20" s="81"/>
      <c r="X20" s="81"/>
      <c r="Y20" s="99"/>
      <c r="Z20" s="81"/>
      <c r="AA20" s="81"/>
      <c r="AB20" s="81"/>
      <c r="AC20" s="99"/>
      <c r="AD20" s="81"/>
      <c r="AE20" s="81"/>
      <c r="AF20" s="81"/>
      <c r="AG20" s="81"/>
      <c r="AH20" s="81"/>
      <c r="AI20" s="81"/>
      <c r="AJ20" s="99"/>
      <c r="AK20" s="99"/>
      <c r="AL20" s="11"/>
      <c r="AM20" s="11"/>
      <c r="AN20" s="11"/>
      <c r="AO20" s="11"/>
    </row>
    <row r="21" spans="1:41" x14ac:dyDescent="0.25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  <c r="AL21" s="2"/>
      <c r="AM21" s="2"/>
      <c r="AN21" s="2"/>
      <c r="AO21" s="2"/>
    </row>
    <row r="22" spans="1:41" x14ac:dyDescent="0.25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  <c r="AL22" s="2"/>
      <c r="AM22" s="2"/>
      <c r="AN22" s="2"/>
      <c r="AO22" s="2"/>
    </row>
    <row r="23" spans="1:41" x14ac:dyDescent="0.25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  <c r="AL23" s="2"/>
      <c r="AM23" s="2"/>
      <c r="AN23" s="2"/>
      <c r="AO23" s="2"/>
    </row>
    <row r="24" spans="1:41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  <c r="AL24" s="2"/>
      <c r="AM24" s="2"/>
      <c r="AN24" s="2"/>
      <c r="AO24" s="2"/>
    </row>
    <row r="25" spans="1:41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  <c r="AL25" s="2"/>
      <c r="AM25" s="2"/>
      <c r="AN25" s="2"/>
      <c r="AO25" s="2"/>
    </row>
    <row r="26" spans="1:41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  <c r="AL26" s="2"/>
      <c r="AM26" s="2"/>
      <c r="AN26" s="2"/>
      <c r="AO26" s="2"/>
    </row>
    <row r="27" spans="1:41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  <c r="AL27" s="2"/>
      <c r="AM27" s="2"/>
      <c r="AN27" s="2"/>
      <c r="AO27" s="2"/>
    </row>
    <row r="28" spans="1:41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  <c r="AL28" s="2"/>
      <c r="AM28" s="2"/>
      <c r="AN28" s="2"/>
      <c r="AO28" s="2"/>
    </row>
    <row r="29" spans="1:41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  <c r="AL29" s="2"/>
      <c r="AM29" s="2"/>
      <c r="AN29" s="2"/>
      <c r="AO29" s="2"/>
    </row>
    <row r="30" spans="1:41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  <c r="AL30" s="2"/>
      <c r="AM30" s="2"/>
      <c r="AN30" s="2"/>
      <c r="AO30" s="2"/>
    </row>
    <row r="31" spans="1:41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K84"/>
  <sheetViews>
    <sheetView showGridLines="0" view="pageBreakPreview" topLeftCell="A16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451</v>
      </c>
      <c r="C9" s="63" t="s">
        <v>452</v>
      </c>
      <c r="D9" s="83">
        <v>375943361</v>
      </c>
      <c r="E9" s="84">
        <v>113980950</v>
      </c>
      <c r="F9" s="85">
        <f>$D9       +$E9</f>
        <v>489924311</v>
      </c>
      <c r="G9" s="83">
        <v>342811573</v>
      </c>
      <c r="H9" s="84">
        <v>149403391</v>
      </c>
      <c r="I9" s="85">
        <f>$G9       +$H9</f>
        <v>492214964</v>
      </c>
      <c r="J9" s="83">
        <v>34781317</v>
      </c>
      <c r="K9" s="84">
        <v>4822864</v>
      </c>
      <c r="L9" s="84">
        <f>$J9       +$K9</f>
        <v>39604181</v>
      </c>
      <c r="M9" s="101">
        <f>IF(($F9       =0),0,($L9       /$F9       ))</f>
        <v>8.0837345914030384E-2</v>
      </c>
      <c r="N9" s="83">
        <v>45585948</v>
      </c>
      <c r="O9" s="84">
        <v>53096195</v>
      </c>
      <c r="P9" s="84">
        <f>$N9       +$O9</f>
        <v>98682143</v>
      </c>
      <c r="Q9" s="101">
        <f>IF(($F9       =0),0,($P9       /$F9       ))</f>
        <v>0.20142324188521438</v>
      </c>
      <c r="R9" s="83">
        <v>70461666</v>
      </c>
      <c r="S9" s="84">
        <v>27701429</v>
      </c>
      <c r="T9" s="84">
        <f>$R9       +$S9</f>
        <v>98163095</v>
      </c>
      <c r="U9" s="101">
        <f>IF(($I9       =0),0,($T9       /$I9       ))</f>
        <v>0.19943135048612623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150828931</v>
      </c>
      <c r="AA9" s="84">
        <f>$K9       +$O9       +$S9</f>
        <v>85620488</v>
      </c>
      <c r="AB9" s="84">
        <f>$Z9       +$AA9</f>
        <v>236449419</v>
      </c>
      <c r="AC9" s="101">
        <f>IF(($I9       =0),0,($AB9       /$I9       ))</f>
        <v>0.48037836371021014</v>
      </c>
      <c r="AD9" s="83">
        <v>24818871</v>
      </c>
      <c r="AE9" s="84">
        <v>4768747</v>
      </c>
      <c r="AF9" s="84">
        <f>$AD9       +$AE9</f>
        <v>29587618</v>
      </c>
      <c r="AG9" s="84">
        <v>343056029</v>
      </c>
      <c r="AH9" s="84">
        <v>529472796</v>
      </c>
      <c r="AI9" s="85">
        <v>161228238</v>
      </c>
      <c r="AJ9" s="120">
        <f>IF(($AH9       =0),0,($AI9       /$AH9       ))</f>
        <v>0.30450712334614449</v>
      </c>
      <c r="AK9" s="121">
        <f>IF(($AF9       =0),0,(($T9       /$AF9       )-1))</f>
        <v>2.3177086104058797</v>
      </c>
    </row>
    <row r="10" spans="1:37" ht="13" x14ac:dyDescent="0.3">
      <c r="A10" s="61" t="s">
        <v>101</v>
      </c>
      <c r="B10" s="62" t="s">
        <v>453</v>
      </c>
      <c r="C10" s="63" t="s">
        <v>454</v>
      </c>
      <c r="D10" s="83">
        <v>505724001</v>
      </c>
      <c r="E10" s="84">
        <v>112261957</v>
      </c>
      <c r="F10" s="85">
        <f t="shared" ref="F10:F45" si="0">$D10      +$E10</f>
        <v>617985958</v>
      </c>
      <c r="G10" s="83">
        <v>527483480</v>
      </c>
      <c r="H10" s="84">
        <v>181459052</v>
      </c>
      <c r="I10" s="85">
        <f t="shared" ref="I10:I45" si="1">$G10      +$H10</f>
        <v>708942532</v>
      </c>
      <c r="J10" s="83">
        <v>117505256</v>
      </c>
      <c r="K10" s="84">
        <v>23448592</v>
      </c>
      <c r="L10" s="84">
        <f t="shared" ref="L10:L45" si="2">$J10      +$K10</f>
        <v>140953848</v>
      </c>
      <c r="M10" s="101">
        <f t="shared" ref="M10:M45" si="3">IF(($F10      =0),0,($L10      /$F10      ))</f>
        <v>0.22808584268835441</v>
      </c>
      <c r="N10" s="83">
        <v>125628348</v>
      </c>
      <c r="O10" s="84">
        <v>36015431</v>
      </c>
      <c r="P10" s="84">
        <f t="shared" ref="P10:P45" si="4">$N10      +$O10</f>
        <v>161643779</v>
      </c>
      <c r="Q10" s="101">
        <f t="shared" ref="Q10:Q45" si="5">IF(($F10      =0),0,($P10      /$F10      ))</f>
        <v>0.26156545615232246</v>
      </c>
      <c r="R10" s="83">
        <v>120674424</v>
      </c>
      <c r="S10" s="84">
        <v>29656872</v>
      </c>
      <c r="T10" s="84">
        <f t="shared" ref="T10:T45" si="6">$R10      +$S10</f>
        <v>150331296</v>
      </c>
      <c r="U10" s="101">
        <f t="shared" ref="U10:U45" si="7">IF(($I10      =0),0,($T10      /$I10      ))</f>
        <v>0.21205004526375348</v>
      </c>
      <c r="V10" s="83">
        <v>0</v>
      </c>
      <c r="W10" s="84">
        <v>0</v>
      </c>
      <c r="X10" s="84">
        <f t="shared" ref="X10:X45" si="8">$V10      +$W10</f>
        <v>0</v>
      </c>
      <c r="Y10" s="101">
        <f t="shared" ref="Y10:Y45" si="9">IF(($I10      =0),0,($X10      /$I10      ))</f>
        <v>0</v>
      </c>
      <c r="Z10" s="83">
        <f t="shared" ref="Z10:Z45" si="10">$J10      +$N10      +$R10</f>
        <v>363808028</v>
      </c>
      <c r="AA10" s="84">
        <f t="shared" ref="AA10:AA45" si="11">$K10      +$O10      +$S10</f>
        <v>89120895</v>
      </c>
      <c r="AB10" s="84">
        <f t="shared" ref="AB10:AB45" si="12">$Z10      +$AA10</f>
        <v>452928923</v>
      </c>
      <c r="AC10" s="101">
        <f t="shared" ref="AC10:AC45" si="13">IF(($I10      =0),0,($AB10      /$I10      ))</f>
        <v>0.63887960244427822</v>
      </c>
      <c r="AD10" s="83">
        <v>117115984</v>
      </c>
      <c r="AE10" s="84">
        <v>17286430</v>
      </c>
      <c r="AF10" s="84">
        <f t="shared" ref="AF10:AF45" si="14">$AD10      +$AE10</f>
        <v>134402414</v>
      </c>
      <c r="AG10" s="84">
        <v>610060824</v>
      </c>
      <c r="AH10" s="84">
        <v>672151653</v>
      </c>
      <c r="AI10" s="85">
        <v>431455799</v>
      </c>
      <c r="AJ10" s="120">
        <f t="shared" ref="AJ10:AJ45" si="15">IF(($AH10      =0),0,($AI10      /$AH10      ))</f>
        <v>0.64190245917612876</v>
      </c>
      <c r="AK10" s="121">
        <f t="shared" ref="AK10:AK45" si="16">IF(($AF10      =0),0,(($T10      /$AF10      )-1))</f>
        <v>0.11851633855326438</v>
      </c>
    </row>
    <row r="11" spans="1:37" ht="13" x14ac:dyDescent="0.3">
      <c r="A11" s="61" t="s">
        <v>101</v>
      </c>
      <c r="B11" s="62" t="s">
        <v>455</v>
      </c>
      <c r="C11" s="63" t="s">
        <v>456</v>
      </c>
      <c r="D11" s="83">
        <v>538479576</v>
      </c>
      <c r="E11" s="84">
        <v>67286987</v>
      </c>
      <c r="F11" s="85">
        <f t="shared" si="0"/>
        <v>605766563</v>
      </c>
      <c r="G11" s="83">
        <v>568213748</v>
      </c>
      <c r="H11" s="84">
        <v>38969673</v>
      </c>
      <c r="I11" s="85">
        <f t="shared" si="1"/>
        <v>607183421</v>
      </c>
      <c r="J11" s="83">
        <v>109313470</v>
      </c>
      <c r="K11" s="84">
        <v>4483413</v>
      </c>
      <c r="L11" s="84">
        <f t="shared" si="2"/>
        <v>113796883</v>
      </c>
      <c r="M11" s="101">
        <f t="shared" si="3"/>
        <v>0.18785599924240123</v>
      </c>
      <c r="N11" s="83">
        <v>132819001</v>
      </c>
      <c r="O11" s="84">
        <v>9166485</v>
      </c>
      <c r="P11" s="84">
        <f t="shared" si="4"/>
        <v>141985486</v>
      </c>
      <c r="Q11" s="101">
        <f t="shared" si="5"/>
        <v>0.23438977103132053</v>
      </c>
      <c r="R11" s="83">
        <v>117502652</v>
      </c>
      <c r="S11" s="84">
        <v>6302897</v>
      </c>
      <c r="T11" s="84">
        <f t="shared" si="6"/>
        <v>123805549</v>
      </c>
      <c r="U11" s="101">
        <f t="shared" si="7"/>
        <v>0.20390139901398921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359635123</v>
      </c>
      <c r="AA11" s="84">
        <f t="shared" si="11"/>
        <v>19952795</v>
      </c>
      <c r="AB11" s="84">
        <f t="shared" si="12"/>
        <v>379587918</v>
      </c>
      <c r="AC11" s="101">
        <f t="shared" si="13"/>
        <v>0.62516186192112777</v>
      </c>
      <c r="AD11" s="83">
        <v>105217124</v>
      </c>
      <c r="AE11" s="84">
        <v>12642913</v>
      </c>
      <c r="AF11" s="84">
        <f t="shared" si="14"/>
        <v>117860037</v>
      </c>
      <c r="AG11" s="84">
        <v>589277318</v>
      </c>
      <c r="AH11" s="84">
        <v>555250933</v>
      </c>
      <c r="AI11" s="85">
        <v>342421867</v>
      </c>
      <c r="AJ11" s="120">
        <f t="shared" si="15"/>
        <v>0.6166975085479055</v>
      </c>
      <c r="AK11" s="121">
        <f t="shared" si="16"/>
        <v>5.0445529726076632E-2</v>
      </c>
    </row>
    <row r="12" spans="1:37" ht="13" x14ac:dyDescent="0.3">
      <c r="A12" s="61" t="s">
        <v>116</v>
      </c>
      <c r="B12" s="62" t="s">
        <v>457</v>
      </c>
      <c r="C12" s="63" t="s">
        <v>458</v>
      </c>
      <c r="D12" s="83">
        <v>110155318</v>
      </c>
      <c r="E12" s="84">
        <v>696464</v>
      </c>
      <c r="F12" s="85">
        <f t="shared" si="0"/>
        <v>110851782</v>
      </c>
      <c r="G12" s="83">
        <v>164014607</v>
      </c>
      <c r="H12" s="84">
        <v>2577639</v>
      </c>
      <c r="I12" s="85">
        <f t="shared" si="1"/>
        <v>166592246</v>
      </c>
      <c r="J12" s="83">
        <v>25099245</v>
      </c>
      <c r="K12" s="84">
        <v>160068</v>
      </c>
      <c r="L12" s="84">
        <f t="shared" si="2"/>
        <v>25259313</v>
      </c>
      <c r="M12" s="101">
        <f t="shared" si="3"/>
        <v>0.22786564676064477</v>
      </c>
      <c r="N12" s="83">
        <v>34592813</v>
      </c>
      <c r="O12" s="84">
        <v>32092</v>
      </c>
      <c r="P12" s="84">
        <f t="shared" si="4"/>
        <v>34624905</v>
      </c>
      <c r="Q12" s="101">
        <f t="shared" si="5"/>
        <v>0.31235316541866687</v>
      </c>
      <c r="R12" s="83">
        <v>28705716</v>
      </c>
      <c r="S12" s="84">
        <v>476223</v>
      </c>
      <c r="T12" s="84">
        <f t="shared" si="6"/>
        <v>29181939</v>
      </c>
      <c r="U12" s="101">
        <f t="shared" si="7"/>
        <v>0.1751698515427903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88397774</v>
      </c>
      <c r="AA12" s="84">
        <f t="shared" si="11"/>
        <v>668383</v>
      </c>
      <c r="AB12" s="84">
        <f t="shared" si="12"/>
        <v>89066157</v>
      </c>
      <c r="AC12" s="101">
        <f t="shared" si="13"/>
        <v>0.53463566965775822</v>
      </c>
      <c r="AD12" s="83">
        <v>24051796</v>
      </c>
      <c r="AE12" s="84">
        <v>19962</v>
      </c>
      <c r="AF12" s="84">
        <f t="shared" si="14"/>
        <v>24071758</v>
      </c>
      <c r="AG12" s="84">
        <v>107095207</v>
      </c>
      <c r="AH12" s="84">
        <v>112681615</v>
      </c>
      <c r="AI12" s="85">
        <v>76013668</v>
      </c>
      <c r="AJ12" s="120">
        <f t="shared" si="15"/>
        <v>0.6745880239646902</v>
      </c>
      <c r="AK12" s="121">
        <f t="shared" si="16"/>
        <v>0.21228948047749574</v>
      </c>
    </row>
    <row r="13" spans="1:37" ht="14" x14ac:dyDescent="0.3">
      <c r="A13" s="64" t="s">
        <v>0</v>
      </c>
      <c r="B13" s="65" t="s">
        <v>459</v>
      </c>
      <c r="C13" s="66" t="s">
        <v>0</v>
      </c>
      <c r="D13" s="86">
        <f>SUM(D9:D12)</f>
        <v>1530302256</v>
      </c>
      <c r="E13" s="87">
        <f>SUM(E9:E12)</f>
        <v>294226358</v>
      </c>
      <c r="F13" s="88">
        <f t="shared" si="0"/>
        <v>1824528614</v>
      </c>
      <c r="G13" s="86">
        <f>SUM(G9:G12)</f>
        <v>1602523408</v>
      </c>
      <c r="H13" s="87">
        <f>SUM(H9:H12)</f>
        <v>372409755</v>
      </c>
      <c r="I13" s="88">
        <f t="shared" si="1"/>
        <v>1974933163</v>
      </c>
      <c r="J13" s="86">
        <f>SUM(J9:J12)</f>
        <v>286699288</v>
      </c>
      <c r="K13" s="87">
        <f>SUM(K9:K12)</f>
        <v>32914937</v>
      </c>
      <c r="L13" s="87">
        <f t="shared" si="2"/>
        <v>319614225</v>
      </c>
      <c r="M13" s="102">
        <f t="shared" si="3"/>
        <v>0.17517632913374523</v>
      </c>
      <c r="N13" s="86">
        <f>SUM(N9:N12)</f>
        <v>338626110</v>
      </c>
      <c r="O13" s="87">
        <f>SUM(O9:O12)</f>
        <v>98310203</v>
      </c>
      <c r="P13" s="87">
        <f t="shared" si="4"/>
        <v>436936313</v>
      </c>
      <c r="Q13" s="102">
        <f t="shared" si="5"/>
        <v>0.2394790137284194</v>
      </c>
      <c r="R13" s="86">
        <f>SUM(R9:R12)</f>
        <v>337344458</v>
      </c>
      <c r="S13" s="87">
        <f>SUM(S9:S12)</f>
        <v>64137421</v>
      </c>
      <c r="T13" s="87">
        <f t="shared" si="6"/>
        <v>401481879</v>
      </c>
      <c r="U13" s="102">
        <f t="shared" si="7"/>
        <v>0.20328884365389535</v>
      </c>
      <c r="V13" s="86">
        <f>SUM(V9:V12)</f>
        <v>0</v>
      </c>
      <c r="W13" s="87">
        <f>SUM(W9:W12)</f>
        <v>0</v>
      </c>
      <c r="X13" s="87">
        <f t="shared" si="8"/>
        <v>0</v>
      </c>
      <c r="Y13" s="102">
        <f t="shared" si="9"/>
        <v>0</v>
      </c>
      <c r="Z13" s="86">
        <f t="shared" si="10"/>
        <v>962669856</v>
      </c>
      <c r="AA13" s="87">
        <f t="shared" si="11"/>
        <v>195362561</v>
      </c>
      <c r="AB13" s="87">
        <f t="shared" si="12"/>
        <v>1158032417</v>
      </c>
      <c r="AC13" s="102">
        <f t="shared" si="13"/>
        <v>0.58636537108977593</v>
      </c>
      <c r="AD13" s="86">
        <f>SUM(AD9:AD12)</f>
        <v>271203775</v>
      </c>
      <c r="AE13" s="87">
        <f>SUM(AE9:AE12)</f>
        <v>34718052</v>
      </c>
      <c r="AF13" s="87">
        <f t="shared" si="14"/>
        <v>305921827</v>
      </c>
      <c r="AG13" s="87">
        <f>SUM(AG9:AG12)</f>
        <v>1649489378</v>
      </c>
      <c r="AH13" s="87">
        <f>SUM(AH9:AH12)</f>
        <v>1869556997</v>
      </c>
      <c r="AI13" s="88">
        <f>SUM(AI9:AI12)</f>
        <v>1011119572</v>
      </c>
      <c r="AJ13" s="122">
        <f t="shared" si="15"/>
        <v>0.54083377699770663</v>
      </c>
      <c r="AK13" s="123">
        <f t="shared" si="16"/>
        <v>0.31236755133526328</v>
      </c>
    </row>
    <row r="14" spans="1:37" ht="13" x14ac:dyDescent="0.3">
      <c r="A14" s="61" t="s">
        <v>101</v>
      </c>
      <c r="B14" s="62" t="s">
        <v>460</v>
      </c>
      <c r="C14" s="63" t="s">
        <v>461</v>
      </c>
      <c r="D14" s="83">
        <v>87931307</v>
      </c>
      <c r="E14" s="84">
        <v>24480000</v>
      </c>
      <c r="F14" s="85">
        <f t="shared" si="0"/>
        <v>112411307</v>
      </c>
      <c r="G14" s="83">
        <v>93163520</v>
      </c>
      <c r="H14" s="84">
        <v>16160000</v>
      </c>
      <c r="I14" s="85">
        <f t="shared" si="1"/>
        <v>109323520</v>
      </c>
      <c r="J14" s="83">
        <v>4118129</v>
      </c>
      <c r="K14" s="84">
        <v>0</v>
      </c>
      <c r="L14" s="84">
        <f t="shared" si="2"/>
        <v>4118129</v>
      </c>
      <c r="M14" s="101">
        <f t="shared" si="3"/>
        <v>3.6634473078406608E-2</v>
      </c>
      <c r="N14" s="83">
        <v>17826887</v>
      </c>
      <c r="O14" s="84">
        <v>4053069</v>
      </c>
      <c r="P14" s="84">
        <f t="shared" si="4"/>
        <v>21879956</v>
      </c>
      <c r="Q14" s="101">
        <f t="shared" si="5"/>
        <v>0.19464195003088078</v>
      </c>
      <c r="R14" s="83">
        <v>15299878</v>
      </c>
      <c r="S14" s="84">
        <v>1386523</v>
      </c>
      <c r="T14" s="84">
        <f t="shared" si="6"/>
        <v>16686401</v>
      </c>
      <c r="U14" s="101">
        <f t="shared" si="7"/>
        <v>0.15263322110374786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37244894</v>
      </c>
      <c r="AA14" s="84">
        <f t="shared" si="11"/>
        <v>5439592</v>
      </c>
      <c r="AB14" s="84">
        <f t="shared" si="12"/>
        <v>42684486</v>
      </c>
      <c r="AC14" s="101">
        <f t="shared" si="13"/>
        <v>0.3904419286901849</v>
      </c>
      <c r="AD14" s="83">
        <v>9330238</v>
      </c>
      <c r="AE14" s="84">
        <v>-156202</v>
      </c>
      <c r="AF14" s="84">
        <f t="shared" si="14"/>
        <v>9174036</v>
      </c>
      <c r="AG14" s="84">
        <v>104800078</v>
      </c>
      <c r="AH14" s="84">
        <v>102048625</v>
      </c>
      <c r="AI14" s="85">
        <v>43851860</v>
      </c>
      <c r="AJ14" s="120">
        <f t="shared" si="15"/>
        <v>0.42971534403329786</v>
      </c>
      <c r="AK14" s="121">
        <f t="shared" si="16"/>
        <v>0.81887241340670558</v>
      </c>
    </row>
    <row r="15" spans="1:37" ht="13" x14ac:dyDescent="0.3">
      <c r="A15" s="61" t="s">
        <v>101</v>
      </c>
      <c r="B15" s="62" t="s">
        <v>462</v>
      </c>
      <c r="C15" s="63" t="s">
        <v>463</v>
      </c>
      <c r="D15" s="83">
        <v>391163627</v>
      </c>
      <c r="E15" s="84">
        <v>32162000</v>
      </c>
      <c r="F15" s="85">
        <f t="shared" si="0"/>
        <v>423325627</v>
      </c>
      <c r="G15" s="83">
        <v>417717167</v>
      </c>
      <c r="H15" s="84">
        <v>25796860</v>
      </c>
      <c r="I15" s="85">
        <f t="shared" si="1"/>
        <v>443514027</v>
      </c>
      <c r="J15" s="83">
        <v>70149191</v>
      </c>
      <c r="K15" s="84">
        <v>36213212</v>
      </c>
      <c r="L15" s="84">
        <f t="shared" si="2"/>
        <v>106362403</v>
      </c>
      <c r="M15" s="101">
        <f t="shared" si="3"/>
        <v>0.25125434468440533</v>
      </c>
      <c r="N15" s="83">
        <v>83349552</v>
      </c>
      <c r="O15" s="84">
        <v>2135685</v>
      </c>
      <c r="P15" s="84">
        <f t="shared" si="4"/>
        <v>85485237</v>
      </c>
      <c r="Q15" s="101">
        <f t="shared" si="5"/>
        <v>0.20193730676267327</v>
      </c>
      <c r="R15" s="83">
        <v>77780217</v>
      </c>
      <c r="S15" s="84">
        <v>4945948</v>
      </c>
      <c r="T15" s="84">
        <f t="shared" si="6"/>
        <v>82726165</v>
      </c>
      <c r="U15" s="101">
        <f t="shared" si="7"/>
        <v>0.18652434864252895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231278960</v>
      </c>
      <c r="AA15" s="84">
        <f t="shared" si="11"/>
        <v>43294845</v>
      </c>
      <c r="AB15" s="84">
        <f t="shared" si="12"/>
        <v>274573805</v>
      </c>
      <c r="AC15" s="101">
        <f t="shared" si="13"/>
        <v>0.61908708244756372</v>
      </c>
      <c r="AD15" s="83">
        <v>57006403</v>
      </c>
      <c r="AE15" s="84">
        <v>3618784</v>
      </c>
      <c r="AF15" s="84">
        <f t="shared" si="14"/>
        <v>60625187</v>
      </c>
      <c r="AG15" s="84">
        <v>378272905</v>
      </c>
      <c r="AH15" s="84">
        <v>389638094</v>
      </c>
      <c r="AI15" s="85">
        <v>213643934</v>
      </c>
      <c r="AJ15" s="120">
        <f t="shared" si="15"/>
        <v>0.54831377447401231</v>
      </c>
      <c r="AK15" s="121">
        <f t="shared" si="16"/>
        <v>0.36455108996199881</v>
      </c>
    </row>
    <row r="16" spans="1:37" ht="13" x14ac:dyDescent="0.3">
      <c r="A16" s="61" t="s">
        <v>101</v>
      </c>
      <c r="B16" s="62" t="s">
        <v>464</v>
      </c>
      <c r="C16" s="63" t="s">
        <v>465</v>
      </c>
      <c r="D16" s="83">
        <v>83728871</v>
      </c>
      <c r="E16" s="84">
        <v>13483425</v>
      </c>
      <c r="F16" s="85">
        <f t="shared" si="0"/>
        <v>97212296</v>
      </c>
      <c r="G16" s="83">
        <v>89376380</v>
      </c>
      <c r="H16" s="84">
        <v>13483425</v>
      </c>
      <c r="I16" s="85">
        <f t="shared" si="1"/>
        <v>102859805</v>
      </c>
      <c r="J16" s="83">
        <v>10103573</v>
      </c>
      <c r="K16" s="84">
        <v>2781827</v>
      </c>
      <c r="L16" s="84">
        <f t="shared" si="2"/>
        <v>12885400</v>
      </c>
      <c r="M16" s="101">
        <f t="shared" si="3"/>
        <v>0.13254907589056431</v>
      </c>
      <c r="N16" s="83">
        <v>10052778</v>
      </c>
      <c r="O16" s="84">
        <v>1253000</v>
      </c>
      <c r="P16" s="84">
        <f t="shared" si="4"/>
        <v>11305778</v>
      </c>
      <c r="Q16" s="101">
        <f t="shared" si="5"/>
        <v>0.11629987630371368</v>
      </c>
      <c r="R16" s="83">
        <v>15847952</v>
      </c>
      <c r="S16" s="84">
        <v>5239667</v>
      </c>
      <c r="T16" s="84">
        <f t="shared" si="6"/>
        <v>21087619</v>
      </c>
      <c r="U16" s="101">
        <f t="shared" si="7"/>
        <v>0.20501321191499439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36004303</v>
      </c>
      <c r="AA16" s="84">
        <f t="shared" si="11"/>
        <v>9274494</v>
      </c>
      <c r="AB16" s="84">
        <f t="shared" si="12"/>
        <v>45278797</v>
      </c>
      <c r="AC16" s="101">
        <f t="shared" si="13"/>
        <v>0.44019913317937942</v>
      </c>
      <c r="AD16" s="83">
        <v>9679257</v>
      </c>
      <c r="AE16" s="84">
        <v>0</v>
      </c>
      <c r="AF16" s="84">
        <f t="shared" si="14"/>
        <v>9679257</v>
      </c>
      <c r="AG16" s="84">
        <v>93372701</v>
      </c>
      <c r="AH16" s="84">
        <v>93476701</v>
      </c>
      <c r="AI16" s="85">
        <v>35247478</v>
      </c>
      <c r="AJ16" s="120">
        <f t="shared" si="15"/>
        <v>0.37707233591823058</v>
      </c>
      <c r="AK16" s="121">
        <f t="shared" si="16"/>
        <v>1.1786402613341087</v>
      </c>
    </row>
    <row r="17" spans="1:37" ht="13" x14ac:dyDescent="0.3">
      <c r="A17" s="61" t="s">
        <v>101</v>
      </c>
      <c r="B17" s="62" t="s">
        <v>466</v>
      </c>
      <c r="C17" s="63" t="s">
        <v>467</v>
      </c>
      <c r="D17" s="83">
        <v>118185993</v>
      </c>
      <c r="E17" s="84">
        <v>25201000</v>
      </c>
      <c r="F17" s="85">
        <f t="shared" si="0"/>
        <v>143386993</v>
      </c>
      <c r="G17" s="83">
        <v>122722785</v>
      </c>
      <c r="H17" s="84">
        <v>25051000</v>
      </c>
      <c r="I17" s="85">
        <f t="shared" si="1"/>
        <v>147773785</v>
      </c>
      <c r="J17" s="83">
        <v>21869270</v>
      </c>
      <c r="K17" s="84">
        <v>1003066</v>
      </c>
      <c r="L17" s="84">
        <f t="shared" si="2"/>
        <v>22872336</v>
      </c>
      <c r="M17" s="101">
        <f t="shared" si="3"/>
        <v>0.15951471972077691</v>
      </c>
      <c r="N17" s="83">
        <v>24279997</v>
      </c>
      <c r="O17" s="84">
        <v>3864115</v>
      </c>
      <c r="P17" s="84">
        <f t="shared" si="4"/>
        <v>28144112</v>
      </c>
      <c r="Q17" s="101">
        <f t="shared" si="5"/>
        <v>0.19628078817441968</v>
      </c>
      <c r="R17" s="83">
        <v>20267572</v>
      </c>
      <c r="S17" s="84">
        <v>5604253</v>
      </c>
      <c r="T17" s="84">
        <f t="shared" si="6"/>
        <v>25871825</v>
      </c>
      <c r="U17" s="101">
        <f t="shared" si="7"/>
        <v>0.17507723037614553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66416839</v>
      </c>
      <c r="AA17" s="84">
        <f t="shared" si="11"/>
        <v>10471434</v>
      </c>
      <c r="AB17" s="84">
        <f t="shared" si="12"/>
        <v>76888273</v>
      </c>
      <c r="AC17" s="101">
        <f t="shared" si="13"/>
        <v>0.52031064237814573</v>
      </c>
      <c r="AD17" s="83">
        <v>21007627</v>
      </c>
      <c r="AE17" s="84">
        <v>12178606</v>
      </c>
      <c r="AF17" s="84">
        <f t="shared" si="14"/>
        <v>33186233</v>
      </c>
      <c r="AG17" s="84">
        <v>189742353</v>
      </c>
      <c r="AH17" s="84">
        <v>226052508</v>
      </c>
      <c r="AI17" s="85">
        <v>116225922</v>
      </c>
      <c r="AJ17" s="120">
        <f t="shared" si="15"/>
        <v>0.51415453439693759</v>
      </c>
      <c r="AK17" s="121">
        <f t="shared" si="16"/>
        <v>-0.2204048889791137</v>
      </c>
    </row>
    <row r="18" spans="1:37" ht="13" x14ac:dyDescent="0.3">
      <c r="A18" s="61" t="s">
        <v>101</v>
      </c>
      <c r="B18" s="62" t="s">
        <v>468</v>
      </c>
      <c r="C18" s="63" t="s">
        <v>469</v>
      </c>
      <c r="D18" s="83">
        <v>72816202</v>
      </c>
      <c r="E18" s="84">
        <v>18346001</v>
      </c>
      <c r="F18" s="85">
        <f t="shared" si="0"/>
        <v>91162203</v>
      </c>
      <c r="G18" s="83">
        <v>73079922</v>
      </c>
      <c r="H18" s="84">
        <v>18346001</v>
      </c>
      <c r="I18" s="85">
        <f t="shared" si="1"/>
        <v>91425923</v>
      </c>
      <c r="J18" s="83">
        <v>13698947</v>
      </c>
      <c r="K18" s="84">
        <v>1495652</v>
      </c>
      <c r="L18" s="84">
        <f t="shared" si="2"/>
        <v>15194599</v>
      </c>
      <c r="M18" s="101">
        <f t="shared" si="3"/>
        <v>0.16667652272510353</v>
      </c>
      <c r="N18" s="83">
        <v>15700425</v>
      </c>
      <c r="O18" s="84">
        <v>9948775</v>
      </c>
      <c r="P18" s="84">
        <f t="shared" si="4"/>
        <v>25649200</v>
      </c>
      <c r="Q18" s="101">
        <f t="shared" si="5"/>
        <v>0.28135783423311961</v>
      </c>
      <c r="R18" s="83">
        <v>12948644</v>
      </c>
      <c r="S18" s="84">
        <v>3642503</v>
      </c>
      <c r="T18" s="84">
        <f t="shared" si="6"/>
        <v>16591147</v>
      </c>
      <c r="U18" s="101">
        <f t="shared" si="7"/>
        <v>0.18147092701486864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42348016</v>
      </c>
      <c r="AA18" s="84">
        <f t="shared" si="11"/>
        <v>15086930</v>
      </c>
      <c r="AB18" s="84">
        <f t="shared" si="12"/>
        <v>57434946</v>
      </c>
      <c r="AC18" s="101">
        <f t="shared" si="13"/>
        <v>0.62821291943642721</v>
      </c>
      <c r="AD18" s="83">
        <v>13927002</v>
      </c>
      <c r="AE18" s="84">
        <v>1921096</v>
      </c>
      <c r="AF18" s="84">
        <f t="shared" si="14"/>
        <v>15848098</v>
      </c>
      <c r="AG18" s="84">
        <v>78111643</v>
      </c>
      <c r="AH18" s="84">
        <v>80871165</v>
      </c>
      <c r="AI18" s="85">
        <v>51923325</v>
      </c>
      <c r="AJ18" s="120">
        <f t="shared" si="15"/>
        <v>0.64204991977053871</v>
      </c>
      <c r="AK18" s="121">
        <f t="shared" si="16"/>
        <v>4.6885689374207562E-2</v>
      </c>
    </row>
    <row r="19" spans="1:37" ht="13" x14ac:dyDescent="0.3">
      <c r="A19" s="61" t="s">
        <v>101</v>
      </c>
      <c r="B19" s="62" t="s">
        <v>470</v>
      </c>
      <c r="C19" s="63" t="s">
        <v>471</v>
      </c>
      <c r="D19" s="83">
        <v>77477467</v>
      </c>
      <c r="E19" s="84">
        <v>19106187</v>
      </c>
      <c r="F19" s="85">
        <f t="shared" si="0"/>
        <v>96583654</v>
      </c>
      <c r="G19" s="83">
        <v>80112858</v>
      </c>
      <c r="H19" s="84">
        <v>22906187</v>
      </c>
      <c r="I19" s="85">
        <f t="shared" si="1"/>
        <v>103019045</v>
      </c>
      <c r="J19" s="83">
        <v>12869096</v>
      </c>
      <c r="K19" s="84">
        <v>2009515</v>
      </c>
      <c r="L19" s="84">
        <f t="shared" si="2"/>
        <v>14878611</v>
      </c>
      <c r="M19" s="101">
        <f t="shared" si="3"/>
        <v>0.15404895532322685</v>
      </c>
      <c r="N19" s="83">
        <v>14479543</v>
      </c>
      <c r="O19" s="84">
        <v>2655334</v>
      </c>
      <c r="P19" s="84">
        <f t="shared" si="4"/>
        <v>17134877</v>
      </c>
      <c r="Q19" s="101">
        <f t="shared" si="5"/>
        <v>0.17740969916089527</v>
      </c>
      <c r="R19" s="83">
        <v>13597149</v>
      </c>
      <c r="S19" s="84">
        <v>2453907</v>
      </c>
      <c r="T19" s="84">
        <f t="shared" si="6"/>
        <v>16051056</v>
      </c>
      <c r="U19" s="101">
        <f t="shared" si="7"/>
        <v>0.15580668603557721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40945788</v>
      </c>
      <c r="AA19" s="84">
        <f t="shared" si="11"/>
        <v>7118756</v>
      </c>
      <c r="AB19" s="84">
        <f t="shared" si="12"/>
        <v>48064544</v>
      </c>
      <c r="AC19" s="101">
        <f t="shared" si="13"/>
        <v>0.46655978998834635</v>
      </c>
      <c r="AD19" s="83">
        <v>12196224</v>
      </c>
      <c r="AE19" s="84">
        <v>1586170</v>
      </c>
      <c r="AF19" s="84">
        <f t="shared" si="14"/>
        <v>13782394</v>
      </c>
      <c r="AG19" s="84">
        <v>86800350</v>
      </c>
      <c r="AH19" s="84">
        <v>83641410</v>
      </c>
      <c r="AI19" s="85">
        <v>40344043</v>
      </c>
      <c r="AJ19" s="120">
        <f t="shared" si="15"/>
        <v>0.4823453239250749</v>
      </c>
      <c r="AK19" s="121">
        <f t="shared" si="16"/>
        <v>0.1646058007048703</v>
      </c>
    </row>
    <row r="20" spans="1:37" ht="13" x14ac:dyDescent="0.3">
      <c r="A20" s="61" t="s">
        <v>116</v>
      </c>
      <c r="B20" s="62" t="s">
        <v>472</v>
      </c>
      <c r="C20" s="63" t="s">
        <v>473</v>
      </c>
      <c r="D20" s="83">
        <v>73758895</v>
      </c>
      <c r="E20" s="84">
        <v>428700</v>
      </c>
      <c r="F20" s="85">
        <f t="shared" si="0"/>
        <v>74187595</v>
      </c>
      <c r="G20" s="83">
        <v>75501809</v>
      </c>
      <c r="H20" s="84">
        <v>1137540</v>
      </c>
      <c r="I20" s="85">
        <f t="shared" si="1"/>
        <v>76639349</v>
      </c>
      <c r="J20" s="83">
        <v>15118197</v>
      </c>
      <c r="K20" s="84">
        <v>2800</v>
      </c>
      <c r="L20" s="84">
        <f t="shared" si="2"/>
        <v>15120997</v>
      </c>
      <c r="M20" s="101">
        <f t="shared" si="3"/>
        <v>0.2038210970445935</v>
      </c>
      <c r="N20" s="83">
        <v>18993689</v>
      </c>
      <c r="O20" s="84">
        <v>31765</v>
      </c>
      <c r="P20" s="84">
        <f t="shared" si="4"/>
        <v>19025454</v>
      </c>
      <c r="Q20" s="101">
        <f t="shared" si="5"/>
        <v>0.25645061010536868</v>
      </c>
      <c r="R20" s="83">
        <v>15479671</v>
      </c>
      <c r="S20" s="84">
        <v>269471</v>
      </c>
      <c r="T20" s="84">
        <f t="shared" si="6"/>
        <v>15749142</v>
      </c>
      <c r="U20" s="101">
        <f t="shared" si="7"/>
        <v>0.20549681339281731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49591557</v>
      </c>
      <c r="AA20" s="84">
        <f t="shared" si="11"/>
        <v>304036</v>
      </c>
      <c r="AB20" s="84">
        <f t="shared" si="12"/>
        <v>49895593</v>
      </c>
      <c r="AC20" s="101">
        <f t="shared" si="13"/>
        <v>0.65104406093011047</v>
      </c>
      <c r="AD20" s="83">
        <v>15579369</v>
      </c>
      <c r="AE20" s="84">
        <v>13754</v>
      </c>
      <c r="AF20" s="84">
        <f t="shared" si="14"/>
        <v>15593123</v>
      </c>
      <c r="AG20" s="84">
        <v>66060489</v>
      </c>
      <c r="AH20" s="84">
        <v>69401281</v>
      </c>
      <c r="AI20" s="85">
        <v>47326362</v>
      </c>
      <c r="AJ20" s="120">
        <f t="shared" si="15"/>
        <v>0.68192346478446131</v>
      </c>
      <c r="AK20" s="121">
        <f t="shared" si="16"/>
        <v>1.0005628763397834E-2</v>
      </c>
    </row>
    <row r="21" spans="1:37" ht="14" x14ac:dyDescent="0.3">
      <c r="A21" s="64" t="s">
        <v>0</v>
      </c>
      <c r="B21" s="65" t="s">
        <v>474</v>
      </c>
      <c r="C21" s="66" t="s">
        <v>0</v>
      </c>
      <c r="D21" s="86">
        <f>SUM(D14:D20)</f>
        <v>905062362</v>
      </c>
      <c r="E21" s="87">
        <f>SUM(E14:E20)</f>
        <v>133207313</v>
      </c>
      <c r="F21" s="88">
        <f t="shared" si="0"/>
        <v>1038269675</v>
      </c>
      <c r="G21" s="86">
        <f>SUM(G14:G20)</f>
        <v>951674441</v>
      </c>
      <c r="H21" s="87">
        <f>SUM(H14:H20)</f>
        <v>122881013</v>
      </c>
      <c r="I21" s="88">
        <f t="shared" si="1"/>
        <v>1074555454</v>
      </c>
      <c r="J21" s="86">
        <f>SUM(J14:J20)</f>
        <v>147926403</v>
      </c>
      <c r="K21" s="87">
        <f>SUM(K14:K20)</f>
        <v>43506072</v>
      </c>
      <c r="L21" s="87">
        <f t="shared" si="2"/>
        <v>191432475</v>
      </c>
      <c r="M21" s="102">
        <f t="shared" si="3"/>
        <v>0.18437644824789859</v>
      </c>
      <c r="N21" s="86">
        <f>SUM(N14:N20)</f>
        <v>184682871</v>
      </c>
      <c r="O21" s="87">
        <f>SUM(O14:O20)</f>
        <v>23941743</v>
      </c>
      <c r="P21" s="87">
        <f t="shared" si="4"/>
        <v>208624614</v>
      </c>
      <c r="Q21" s="102">
        <f t="shared" si="5"/>
        <v>0.20093490065574726</v>
      </c>
      <c r="R21" s="86">
        <f>SUM(R14:R20)</f>
        <v>171221083</v>
      </c>
      <c r="S21" s="87">
        <f>SUM(S14:S20)</f>
        <v>23542272</v>
      </c>
      <c r="T21" s="87">
        <f t="shared" si="6"/>
        <v>194763355</v>
      </c>
      <c r="U21" s="102">
        <f t="shared" si="7"/>
        <v>0.18125016654561599</v>
      </c>
      <c r="V21" s="86">
        <f>SUM(V14:V20)</f>
        <v>0</v>
      </c>
      <c r="W21" s="87">
        <f>SUM(W14:W20)</f>
        <v>0</v>
      </c>
      <c r="X21" s="87">
        <f t="shared" si="8"/>
        <v>0</v>
      </c>
      <c r="Y21" s="102">
        <f t="shared" si="9"/>
        <v>0</v>
      </c>
      <c r="Z21" s="86">
        <f t="shared" si="10"/>
        <v>503830357</v>
      </c>
      <c r="AA21" s="87">
        <f t="shared" si="11"/>
        <v>90990087</v>
      </c>
      <c r="AB21" s="87">
        <f t="shared" si="12"/>
        <v>594820444</v>
      </c>
      <c r="AC21" s="102">
        <f t="shared" si="13"/>
        <v>0.55355025353582166</v>
      </c>
      <c r="AD21" s="86">
        <f>SUM(AD14:AD20)</f>
        <v>138726120</v>
      </c>
      <c r="AE21" s="87">
        <f>SUM(AE14:AE20)</f>
        <v>19162208</v>
      </c>
      <c r="AF21" s="87">
        <f t="shared" si="14"/>
        <v>157888328</v>
      </c>
      <c r="AG21" s="87">
        <f>SUM(AG14:AG20)</f>
        <v>997160519</v>
      </c>
      <c r="AH21" s="87">
        <f>SUM(AH14:AH20)</f>
        <v>1045129784</v>
      </c>
      <c r="AI21" s="88">
        <f>SUM(AI14:AI20)</f>
        <v>548562924</v>
      </c>
      <c r="AJ21" s="122">
        <f t="shared" si="15"/>
        <v>0.52487541011461591</v>
      </c>
      <c r="AK21" s="123">
        <f t="shared" si="16"/>
        <v>0.23355131735893742</v>
      </c>
    </row>
    <row r="22" spans="1:37" ht="13" x14ac:dyDescent="0.3">
      <c r="A22" s="61" t="s">
        <v>101</v>
      </c>
      <c r="B22" s="62" t="s">
        <v>475</v>
      </c>
      <c r="C22" s="63" t="s">
        <v>476</v>
      </c>
      <c r="D22" s="83">
        <v>147195136</v>
      </c>
      <c r="E22" s="84">
        <v>24274000</v>
      </c>
      <c r="F22" s="85">
        <f t="shared" si="0"/>
        <v>171469136</v>
      </c>
      <c r="G22" s="83">
        <v>152875821</v>
      </c>
      <c r="H22" s="84">
        <v>24274000</v>
      </c>
      <c r="I22" s="85">
        <f t="shared" si="1"/>
        <v>177149821</v>
      </c>
      <c r="J22" s="83">
        <v>20929433</v>
      </c>
      <c r="K22" s="84">
        <v>3125526</v>
      </c>
      <c r="L22" s="84">
        <f t="shared" si="2"/>
        <v>24054959</v>
      </c>
      <c r="M22" s="101">
        <f t="shared" si="3"/>
        <v>0.1402873984272015</v>
      </c>
      <c r="N22" s="83">
        <v>22729235</v>
      </c>
      <c r="O22" s="84">
        <v>2328955</v>
      </c>
      <c r="P22" s="84">
        <f t="shared" si="4"/>
        <v>25058190</v>
      </c>
      <c r="Q22" s="101">
        <f t="shared" si="5"/>
        <v>0.14613819480609036</v>
      </c>
      <c r="R22" s="83">
        <v>21914925</v>
      </c>
      <c r="S22" s="84">
        <v>2023465</v>
      </c>
      <c r="T22" s="84">
        <f t="shared" si="6"/>
        <v>23938390</v>
      </c>
      <c r="U22" s="101">
        <f t="shared" si="7"/>
        <v>0.13513076030711879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65573593</v>
      </c>
      <c r="AA22" s="84">
        <f t="shared" si="11"/>
        <v>7477946</v>
      </c>
      <c r="AB22" s="84">
        <f t="shared" si="12"/>
        <v>73051539</v>
      </c>
      <c r="AC22" s="101">
        <f t="shared" si="13"/>
        <v>0.41237150897262265</v>
      </c>
      <c r="AD22" s="83">
        <v>20589234</v>
      </c>
      <c r="AE22" s="84">
        <v>4701227</v>
      </c>
      <c r="AF22" s="84">
        <f t="shared" si="14"/>
        <v>25290461</v>
      </c>
      <c r="AG22" s="84">
        <v>173427613</v>
      </c>
      <c r="AH22" s="84">
        <v>180249868</v>
      </c>
      <c r="AI22" s="85">
        <v>75799634</v>
      </c>
      <c r="AJ22" s="120">
        <f t="shared" si="15"/>
        <v>0.42052532321410629</v>
      </c>
      <c r="AK22" s="121">
        <f t="shared" si="16"/>
        <v>-5.3461698464096763E-2</v>
      </c>
    </row>
    <row r="23" spans="1:37" ht="13" x14ac:dyDescent="0.3">
      <c r="A23" s="61" t="s">
        <v>101</v>
      </c>
      <c r="B23" s="62" t="s">
        <v>477</v>
      </c>
      <c r="C23" s="63" t="s">
        <v>478</v>
      </c>
      <c r="D23" s="83">
        <v>203965073</v>
      </c>
      <c r="E23" s="84">
        <v>21477650</v>
      </c>
      <c r="F23" s="85">
        <f t="shared" si="0"/>
        <v>225442723</v>
      </c>
      <c r="G23" s="83">
        <v>209048440</v>
      </c>
      <c r="H23" s="84">
        <v>22908650</v>
      </c>
      <c r="I23" s="85">
        <f t="shared" si="1"/>
        <v>231957090</v>
      </c>
      <c r="J23" s="83">
        <v>27051527</v>
      </c>
      <c r="K23" s="84">
        <v>1437525</v>
      </c>
      <c r="L23" s="84">
        <f t="shared" si="2"/>
        <v>28489052</v>
      </c>
      <c r="M23" s="101">
        <f t="shared" si="3"/>
        <v>0.12636935724024234</v>
      </c>
      <c r="N23" s="83">
        <v>33432888</v>
      </c>
      <c r="O23" s="84">
        <v>3967655</v>
      </c>
      <c r="P23" s="84">
        <f t="shared" si="4"/>
        <v>37400543</v>
      </c>
      <c r="Q23" s="101">
        <f t="shared" si="5"/>
        <v>0.16589820466283137</v>
      </c>
      <c r="R23" s="83">
        <v>14063647</v>
      </c>
      <c r="S23" s="84">
        <v>1430897</v>
      </c>
      <c r="T23" s="84">
        <f t="shared" si="6"/>
        <v>15494544</v>
      </c>
      <c r="U23" s="101">
        <f t="shared" si="7"/>
        <v>6.6799182555704592E-2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74548062</v>
      </c>
      <c r="AA23" s="84">
        <f t="shared" si="11"/>
        <v>6836077</v>
      </c>
      <c r="AB23" s="84">
        <f t="shared" si="12"/>
        <v>81384139</v>
      </c>
      <c r="AC23" s="101">
        <f t="shared" si="13"/>
        <v>0.35085859630330762</v>
      </c>
      <c r="AD23" s="83">
        <v>33792445</v>
      </c>
      <c r="AE23" s="84">
        <v>3166379</v>
      </c>
      <c r="AF23" s="84">
        <f t="shared" si="14"/>
        <v>36958824</v>
      </c>
      <c r="AG23" s="84">
        <v>229377968</v>
      </c>
      <c r="AH23" s="84">
        <v>238027471</v>
      </c>
      <c r="AI23" s="85">
        <v>100708776</v>
      </c>
      <c r="AJ23" s="120">
        <f t="shared" si="15"/>
        <v>0.42309728190995233</v>
      </c>
      <c r="AK23" s="121">
        <f t="shared" si="16"/>
        <v>-0.5807619852839474</v>
      </c>
    </row>
    <row r="24" spans="1:37" ht="13" x14ac:dyDescent="0.3">
      <c r="A24" s="61" t="s">
        <v>101</v>
      </c>
      <c r="B24" s="62" t="s">
        <v>479</v>
      </c>
      <c r="C24" s="63" t="s">
        <v>480</v>
      </c>
      <c r="D24" s="83">
        <v>267655638</v>
      </c>
      <c r="E24" s="84">
        <v>28455620</v>
      </c>
      <c r="F24" s="85">
        <f t="shared" si="0"/>
        <v>296111258</v>
      </c>
      <c r="G24" s="83">
        <v>267734043</v>
      </c>
      <c r="H24" s="84">
        <v>28585620</v>
      </c>
      <c r="I24" s="85">
        <f t="shared" si="1"/>
        <v>296319663</v>
      </c>
      <c r="J24" s="83">
        <v>118119776</v>
      </c>
      <c r="K24" s="84">
        <v>420462</v>
      </c>
      <c r="L24" s="84">
        <f t="shared" si="2"/>
        <v>118540238</v>
      </c>
      <c r="M24" s="101">
        <f t="shared" si="3"/>
        <v>0.40032330685650597</v>
      </c>
      <c r="N24" s="83">
        <v>121986758</v>
      </c>
      <c r="O24" s="84">
        <v>631909</v>
      </c>
      <c r="P24" s="84">
        <f t="shared" si="4"/>
        <v>122618667</v>
      </c>
      <c r="Q24" s="101">
        <f t="shared" si="5"/>
        <v>0.41409660621549216</v>
      </c>
      <c r="R24" s="83">
        <v>38036361</v>
      </c>
      <c r="S24" s="84">
        <v>0</v>
      </c>
      <c r="T24" s="84">
        <f t="shared" si="6"/>
        <v>38036361</v>
      </c>
      <c r="U24" s="101">
        <f t="shared" si="7"/>
        <v>0.12836259536377781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278142895</v>
      </c>
      <c r="AA24" s="84">
        <f t="shared" si="11"/>
        <v>1052371</v>
      </c>
      <c r="AB24" s="84">
        <f t="shared" si="12"/>
        <v>279195266</v>
      </c>
      <c r="AC24" s="101">
        <f t="shared" si="13"/>
        <v>0.94220971761836814</v>
      </c>
      <c r="AD24" s="83">
        <v>42103999</v>
      </c>
      <c r="AE24" s="84">
        <v>-1128975</v>
      </c>
      <c r="AF24" s="84">
        <f t="shared" si="14"/>
        <v>40975024</v>
      </c>
      <c r="AG24" s="84">
        <v>308276644</v>
      </c>
      <c r="AH24" s="84">
        <v>298261655</v>
      </c>
      <c r="AI24" s="85">
        <v>167374453</v>
      </c>
      <c r="AJ24" s="120">
        <f t="shared" si="15"/>
        <v>0.56116651334211898</v>
      </c>
      <c r="AK24" s="121">
        <f t="shared" si="16"/>
        <v>-7.1718396064880841E-2</v>
      </c>
    </row>
    <row r="25" spans="1:37" ht="13" x14ac:dyDescent="0.3">
      <c r="A25" s="61" t="s">
        <v>101</v>
      </c>
      <c r="B25" s="62" t="s">
        <v>481</v>
      </c>
      <c r="C25" s="63" t="s">
        <v>482</v>
      </c>
      <c r="D25" s="83">
        <v>82312212</v>
      </c>
      <c r="E25" s="84">
        <v>95416000</v>
      </c>
      <c r="F25" s="85">
        <f t="shared" si="0"/>
        <v>177728212</v>
      </c>
      <c r="G25" s="83">
        <v>85814562</v>
      </c>
      <c r="H25" s="84">
        <v>148879362</v>
      </c>
      <c r="I25" s="85">
        <f t="shared" si="1"/>
        <v>234693924</v>
      </c>
      <c r="J25" s="83">
        <v>13423294</v>
      </c>
      <c r="K25" s="84">
        <v>30455830</v>
      </c>
      <c r="L25" s="84">
        <f t="shared" si="2"/>
        <v>43879124</v>
      </c>
      <c r="M25" s="101">
        <f t="shared" si="3"/>
        <v>0.24688890697893254</v>
      </c>
      <c r="N25" s="83">
        <v>15669095</v>
      </c>
      <c r="O25" s="84">
        <v>9778478</v>
      </c>
      <c r="P25" s="84">
        <f t="shared" si="4"/>
        <v>25447573</v>
      </c>
      <c r="Q25" s="101">
        <f t="shared" si="5"/>
        <v>0.1431825184850225</v>
      </c>
      <c r="R25" s="83">
        <v>20008329</v>
      </c>
      <c r="S25" s="84">
        <v>6863901</v>
      </c>
      <c r="T25" s="84">
        <f t="shared" si="6"/>
        <v>26872230</v>
      </c>
      <c r="U25" s="101">
        <f t="shared" si="7"/>
        <v>0.1144990442956674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49100718</v>
      </c>
      <c r="AA25" s="84">
        <f t="shared" si="11"/>
        <v>47098209</v>
      </c>
      <c r="AB25" s="84">
        <f t="shared" si="12"/>
        <v>96198927</v>
      </c>
      <c r="AC25" s="101">
        <f t="shared" si="13"/>
        <v>0.40989099913809446</v>
      </c>
      <c r="AD25" s="83">
        <v>13480838</v>
      </c>
      <c r="AE25" s="84">
        <v>1088656</v>
      </c>
      <c r="AF25" s="84">
        <f t="shared" si="14"/>
        <v>14569494</v>
      </c>
      <c r="AG25" s="84">
        <v>177735890</v>
      </c>
      <c r="AH25" s="84">
        <v>137838890</v>
      </c>
      <c r="AI25" s="85">
        <v>39818219</v>
      </c>
      <c r="AJ25" s="120">
        <f t="shared" si="15"/>
        <v>0.28887507001833806</v>
      </c>
      <c r="AK25" s="121">
        <f t="shared" si="16"/>
        <v>0.84441752060847142</v>
      </c>
    </row>
    <row r="26" spans="1:37" ht="13" x14ac:dyDescent="0.3">
      <c r="A26" s="61" t="s">
        <v>101</v>
      </c>
      <c r="B26" s="62" t="s">
        <v>483</v>
      </c>
      <c r="C26" s="63" t="s">
        <v>484</v>
      </c>
      <c r="D26" s="83">
        <v>75308299</v>
      </c>
      <c r="E26" s="84">
        <v>12631000</v>
      </c>
      <c r="F26" s="85">
        <f t="shared" si="0"/>
        <v>87939299</v>
      </c>
      <c r="G26" s="83">
        <v>75308299</v>
      </c>
      <c r="H26" s="84">
        <v>12631000</v>
      </c>
      <c r="I26" s="85">
        <f t="shared" si="1"/>
        <v>87939299</v>
      </c>
      <c r="J26" s="83">
        <v>11825074</v>
      </c>
      <c r="K26" s="84">
        <v>3226918</v>
      </c>
      <c r="L26" s="84">
        <f t="shared" si="2"/>
        <v>15051992</v>
      </c>
      <c r="M26" s="101">
        <f t="shared" si="3"/>
        <v>0.17116342944694157</v>
      </c>
      <c r="N26" s="83">
        <v>9230874</v>
      </c>
      <c r="O26" s="84">
        <v>4879785</v>
      </c>
      <c r="P26" s="84">
        <f t="shared" si="4"/>
        <v>14110659</v>
      </c>
      <c r="Q26" s="101">
        <f t="shared" si="5"/>
        <v>0.16045907984779365</v>
      </c>
      <c r="R26" s="83">
        <v>9230874</v>
      </c>
      <c r="S26" s="84">
        <v>4879785</v>
      </c>
      <c r="T26" s="84">
        <f t="shared" si="6"/>
        <v>14110659</v>
      </c>
      <c r="U26" s="101">
        <f t="shared" si="7"/>
        <v>0.16045907984779365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30286822</v>
      </c>
      <c r="AA26" s="84">
        <f t="shared" si="11"/>
        <v>12986488</v>
      </c>
      <c r="AB26" s="84">
        <f t="shared" si="12"/>
        <v>43273310</v>
      </c>
      <c r="AC26" s="101">
        <f t="shared" si="13"/>
        <v>0.49208158914252886</v>
      </c>
      <c r="AD26" s="83">
        <v>11061179</v>
      </c>
      <c r="AE26" s="84">
        <v>2810529</v>
      </c>
      <c r="AF26" s="84">
        <f t="shared" si="14"/>
        <v>13871708</v>
      </c>
      <c r="AG26" s="84">
        <v>82869286</v>
      </c>
      <c r="AH26" s="84">
        <v>80891841</v>
      </c>
      <c r="AI26" s="85">
        <v>46274152</v>
      </c>
      <c r="AJ26" s="120">
        <f t="shared" si="15"/>
        <v>0.57204968298347914</v>
      </c>
      <c r="AK26" s="121">
        <f t="shared" si="16"/>
        <v>1.7225780704149818E-2</v>
      </c>
    </row>
    <row r="27" spans="1:37" ht="13" x14ac:dyDescent="0.3">
      <c r="A27" s="61" t="s">
        <v>101</v>
      </c>
      <c r="B27" s="62" t="s">
        <v>485</v>
      </c>
      <c r="C27" s="63" t="s">
        <v>486</v>
      </c>
      <c r="D27" s="83">
        <v>84051793</v>
      </c>
      <c r="E27" s="84">
        <v>18736001</v>
      </c>
      <c r="F27" s="85">
        <f t="shared" si="0"/>
        <v>102787794</v>
      </c>
      <c r="G27" s="83">
        <v>84938990</v>
      </c>
      <c r="H27" s="84">
        <v>16236001</v>
      </c>
      <c r="I27" s="85">
        <f t="shared" si="1"/>
        <v>101174991</v>
      </c>
      <c r="J27" s="83">
        <v>16699772</v>
      </c>
      <c r="K27" s="84">
        <v>1091509</v>
      </c>
      <c r="L27" s="84">
        <f t="shared" si="2"/>
        <v>17791281</v>
      </c>
      <c r="M27" s="101">
        <f t="shared" si="3"/>
        <v>0.17308748741119981</v>
      </c>
      <c r="N27" s="83">
        <v>16453257</v>
      </c>
      <c r="O27" s="84">
        <v>2549371</v>
      </c>
      <c r="P27" s="84">
        <f t="shared" si="4"/>
        <v>19002628</v>
      </c>
      <c r="Q27" s="101">
        <f t="shared" si="5"/>
        <v>0.18487241782813241</v>
      </c>
      <c r="R27" s="83">
        <v>27845908</v>
      </c>
      <c r="S27" s="84">
        <v>2074357</v>
      </c>
      <c r="T27" s="84">
        <f t="shared" si="6"/>
        <v>29920265</v>
      </c>
      <c r="U27" s="101">
        <f t="shared" si="7"/>
        <v>0.29572787409489365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60998937</v>
      </c>
      <c r="AA27" s="84">
        <f t="shared" si="11"/>
        <v>5715237</v>
      </c>
      <c r="AB27" s="84">
        <f t="shared" si="12"/>
        <v>66714174</v>
      </c>
      <c r="AC27" s="101">
        <f t="shared" si="13"/>
        <v>0.65939392077633097</v>
      </c>
      <c r="AD27" s="83">
        <v>10976316</v>
      </c>
      <c r="AE27" s="84">
        <v>484208</v>
      </c>
      <c r="AF27" s="84">
        <f t="shared" si="14"/>
        <v>11460524</v>
      </c>
      <c r="AG27" s="84">
        <v>97865462</v>
      </c>
      <c r="AH27" s="84">
        <v>101179105</v>
      </c>
      <c r="AI27" s="85">
        <v>31427487</v>
      </c>
      <c r="AJ27" s="120">
        <f t="shared" si="15"/>
        <v>0.31061242338524342</v>
      </c>
      <c r="AK27" s="121">
        <f t="shared" si="16"/>
        <v>1.610723994819085</v>
      </c>
    </row>
    <row r="28" spans="1:37" ht="13" x14ac:dyDescent="0.3">
      <c r="A28" s="61" t="s">
        <v>101</v>
      </c>
      <c r="B28" s="62" t="s">
        <v>487</v>
      </c>
      <c r="C28" s="63" t="s">
        <v>488</v>
      </c>
      <c r="D28" s="83">
        <v>171435793</v>
      </c>
      <c r="E28" s="84">
        <v>27243999</v>
      </c>
      <c r="F28" s="85">
        <f t="shared" si="0"/>
        <v>198679792</v>
      </c>
      <c r="G28" s="83">
        <v>171435793</v>
      </c>
      <c r="H28" s="84">
        <v>27243999</v>
      </c>
      <c r="I28" s="85">
        <f t="shared" si="1"/>
        <v>198679792</v>
      </c>
      <c r="J28" s="83">
        <v>22407773</v>
      </c>
      <c r="K28" s="84">
        <v>8163592</v>
      </c>
      <c r="L28" s="84">
        <f t="shared" si="2"/>
        <v>30571365</v>
      </c>
      <c r="M28" s="101">
        <f t="shared" si="3"/>
        <v>0.15387254381663537</v>
      </c>
      <c r="N28" s="83">
        <v>30169767</v>
      </c>
      <c r="O28" s="84">
        <v>3469523</v>
      </c>
      <c r="P28" s="84">
        <f t="shared" si="4"/>
        <v>33639290</v>
      </c>
      <c r="Q28" s="101">
        <f t="shared" si="5"/>
        <v>0.16931409914099366</v>
      </c>
      <c r="R28" s="83">
        <v>24546839</v>
      </c>
      <c r="S28" s="84">
        <v>0</v>
      </c>
      <c r="T28" s="84">
        <f t="shared" si="6"/>
        <v>24546839</v>
      </c>
      <c r="U28" s="101">
        <f t="shared" si="7"/>
        <v>0.12354975185397818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77124379</v>
      </c>
      <c r="AA28" s="84">
        <f t="shared" si="11"/>
        <v>11633115</v>
      </c>
      <c r="AB28" s="84">
        <f t="shared" si="12"/>
        <v>88757494</v>
      </c>
      <c r="AC28" s="101">
        <f t="shared" si="13"/>
        <v>0.44673639481160721</v>
      </c>
      <c r="AD28" s="83">
        <v>20989142</v>
      </c>
      <c r="AE28" s="84">
        <v>5415511</v>
      </c>
      <c r="AF28" s="84">
        <f t="shared" si="14"/>
        <v>26404653</v>
      </c>
      <c r="AG28" s="84">
        <v>187938300</v>
      </c>
      <c r="AH28" s="84">
        <v>191922500</v>
      </c>
      <c r="AI28" s="85">
        <v>152436320</v>
      </c>
      <c r="AJ28" s="120">
        <f t="shared" si="15"/>
        <v>0.79425976631192274</v>
      </c>
      <c r="AK28" s="121">
        <f t="shared" si="16"/>
        <v>-7.0359341590287117E-2</v>
      </c>
    </row>
    <row r="29" spans="1:37" ht="13" x14ac:dyDescent="0.3">
      <c r="A29" s="61" t="s">
        <v>101</v>
      </c>
      <c r="B29" s="62" t="s">
        <v>489</v>
      </c>
      <c r="C29" s="63" t="s">
        <v>490</v>
      </c>
      <c r="D29" s="83">
        <v>200523612</v>
      </c>
      <c r="E29" s="84">
        <v>41820010</v>
      </c>
      <c r="F29" s="85">
        <f t="shared" si="0"/>
        <v>242343622</v>
      </c>
      <c r="G29" s="83">
        <v>177814155</v>
      </c>
      <c r="H29" s="84">
        <v>43845010</v>
      </c>
      <c r="I29" s="85">
        <f t="shared" si="1"/>
        <v>221659165</v>
      </c>
      <c r="J29" s="83">
        <v>27643191</v>
      </c>
      <c r="K29" s="84">
        <v>311629</v>
      </c>
      <c r="L29" s="84">
        <f t="shared" si="2"/>
        <v>27954820</v>
      </c>
      <c r="M29" s="101">
        <f t="shared" si="3"/>
        <v>0.11535199387256827</v>
      </c>
      <c r="N29" s="83">
        <v>46447170</v>
      </c>
      <c r="O29" s="84">
        <v>8451534</v>
      </c>
      <c r="P29" s="84">
        <f t="shared" si="4"/>
        <v>54898704</v>
      </c>
      <c r="Q29" s="101">
        <f t="shared" si="5"/>
        <v>0.22653248947480037</v>
      </c>
      <c r="R29" s="83">
        <v>28675919</v>
      </c>
      <c r="S29" s="84">
        <v>2575841</v>
      </c>
      <c r="T29" s="84">
        <f t="shared" si="6"/>
        <v>31251760</v>
      </c>
      <c r="U29" s="101">
        <f t="shared" si="7"/>
        <v>0.14099015486230854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102766280</v>
      </c>
      <c r="AA29" s="84">
        <f t="shared" si="11"/>
        <v>11339004</v>
      </c>
      <c r="AB29" s="84">
        <f t="shared" si="12"/>
        <v>114105284</v>
      </c>
      <c r="AC29" s="101">
        <f t="shared" si="13"/>
        <v>0.51477810087392506</v>
      </c>
      <c r="AD29" s="83">
        <v>32470138</v>
      </c>
      <c r="AE29" s="84">
        <v>1522696</v>
      </c>
      <c r="AF29" s="84">
        <f t="shared" si="14"/>
        <v>33992834</v>
      </c>
      <c r="AG29" s="84">
        <v>236987410</v>
      </c>
      <c r="AH29" s="84">
        <v>232403566</v>
      </c>
      <c r="AI29" s="85">
        <v>116355575</v>
      </c>
      <c r="AJ29" s="120">
        <f t="shared" si="15"/>
        <v>0.50066174543982689</v>
      </c>
      <c r="AK29" s="121">
        <f t="shared" si="16"/>
        <v>-8.0636818924835763E-2</v>
      </c>
    </row>
    <row r="30" spans="1:37" ht="13" x14ac:dyDescent="0.3">
      <c r="A30" s="61" t="s">
        <v>116</v>
      </c>
      <c r="B30" s="62" t="s">
        <v>491</v>
      </c>
      <c r="C30" s="63" t="s">
        <v>492</v>
      </c>
      <c r="D30" s="83">
        <v>69309059</v>
      </c>
      <c r="E30" s="84">
        <v>1000000</v>
      </c>
      <c r="F30" s="85">
        <f t="shared" si="0"/>
        <v>70309059</v>
      </c>
      <c r="G30" s="83">
        <v>66683746</v>
      </c>
      <c r="H30" s="84">
        <v>1600000</v>
      </c>
      <c r="I30" s="85">
        <f t="shared" si="1"/>
        <v>68283746</v>
      </c>
      <c r="J30" s="83">
        <v>15038000</v>
      </c>
      <c r="K30" s="84">
        <v>74869</v>
      </c>
      <c r="L30" s="84">
        <f t="shared" si="2"/>
        <v>15112869</v>
      </c>
      <c r="M30" s="101">
        <f t="shared" si="3"/>
        <v>0.21494910065572062</v>
      </c>
      <c r="N30" s="83">
        <v>16077928</v>
      </c>
      <c r="O30" s="84">
        <v>65764</v>
      </c>
      <c r="P30" s="84">
        <f t="shared" si="4"/>
        <v>16143692</v>
      </c>
      <c r="Q30" s="101">
        <f t="shared" si="5"/>
        <v>0.22961041193852416</v>
      </c>
      <c r="R30" s="83">
        <v>17542115</v>
      </c>
      <c r="S30" s="84">
        <v>790646</v>
      </c>
      <c r="T30" s="84">
        <f t="shared" si="6"/>
        <v>18332761</v>
      </c>
      <c r="U30" s="101">
        <f t="shared" si="7"/>
        <v>0.26847913411194518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48658043</v>
      </c>
      <c r="AA30" s="84">
        <f t="shared" si="11"/>
        <v>931279</v>
      </c>
      <c r="AB30" s="84">
        <f t="shared" si="12"/>
        <v>49589322</v>
      </c>
      <c r="AC30" s="101">
        <f t="shared" si="13"/>
        <v>0.72622439313742393</v>
      </c>
      <c r="AD30" s="83">
        <v>17286603</v>
      </c>
      <c r="AE30" s="84">
        <v>97975</v>
      </c>
      <c r="AF30" s="84">
        <f t="shared" si="14"/>
        <v>17384578</v>
      </c>
      <c r="AG30" s="84">
        <v>65372167</v>
      </c>
      <c r="AH30" s="84">
        <v>69001473</v>
      </c>
      <c r="AI30" s="85">
        <v>51137738</v>
      </c>
      <c r="AJ30" s="120">
        <f t="shared" si="15"/>
        <v>0.74111081657633604</v>
      </c>
      <c r="AK30" s="121">
        <f t="shared" si="16"/>
        <v>5.4541617288610622E-2</v>
      </c>
    </row>
    <row r="31" spans="1:37" ht="14" x14ac:dyDescent="0.3">
      <c r="A31" s="64" t="s">
        <v>0</v>
      </c>
      <c r="B31" s="65" t="s">
        <v>493</v>
      </c>
      <c r="C31" s="66" t="s">
        <v>0</v>
      </c>
      <c r="D31" s="86">
        <f>SUM(D22:D30)</f>
        <v>1301756615</v>
      </c>
      <c r="E31" s="87">
        <f>SUM(E22:E30)</f>
        <v>271054280</v>
      </c>
      <c r="F31" s="88">
        <f t="shared" si="0"/>
        <v>1572810895</v>
      </c>
      <c r="G31" s="86">
        <f>SUM(G22:G30)</f>
        <v>1291653849</v>
      </c>
      <c r="H31" s="87">
        <f>SUM(H22:H30)</f>
        <v>326203642</v>
      </c>
      <c r="I31" s="88">
        <f t="shared" si="1"/>
        <v>1617857491</v>
      </c>
      <c r="J31" s="86">
        <f>SUM(J22:J30)</f>
        <v>273137840</v>
      </c>
      <c r="K31" s="87">
        <f>SUM(K22:K30)</f>
        <v>48307860</v>
      </c>
      <c r="L31" s="87">
        <f t="shared" si="2"/>
        <v>321445700</v>
      </c>
      <c r="M31" s="102">
        <f t="shared" si="3"/>
        <v>0.20437657255674085</v>
      </c>
      <c r="N31" s="86">
        <f>SUM(N22:N30)</f>
        <v>312196972</v>
      </c>
      <c r="O31" s="87">
        <f>SUM(O22:O30)</f>
        <v>36122974</v>
      </c>
      <c r="P31" s="87">
        <f t="shared" si="4"/>
        <v>348319946</v>
      </c>
      <c r="Q31" s="102">
        <f t="shared" si="5"/>
        <v>0.22146333491668749</v>
      </c>
      <c r="R31" s="86">
        <f>SUM(R22:R30)</f>
        <v>201864917</v>
      </c>
      <c r="S31" s="87">
        <f>SUM(S22:S30)</f>
        <v>20638892</v>
      </c>
      <c r="T31" s="87">
        <f t="shared" si="6"/>
        <v>222503809</v>
      </c>
      <c r="U31" s="102">
        <f t="shared" si="7"/>
        <v>0.13752991857303209</v>
      </c>
      <c r="V31" s="86">
        <f>SUM(V22:V30)</f>
        <v>0</v>
      </c>
      <c r="W31" s="87">
        <f>SUM(W22:W30)</f>
        <v>0</v>
      </c>
      <c r="X31" s="87">
        <f t="shared" si="8"/>
        <v>0</v>
      </c>
      <c r="Y31" s="102">
        <f t="shared" si="9"/>
        <v>0</v>
      </c>
      <c r="Z31" s="86">
        <f t="shared" si="10"/>
        <v>787199729</v>
      </c>
      <c r="AA31" s="87">
        <f t="shared" si="11"/>
        <v>105069726</v>
      </c>
      <c r="AB31" s="87">
        <f t="shared" si="12"/>
        <v>892269455</v>
      </c>
      <c r="AC31" s="102">
        <f t="shared" si="13"/>
        <v>0.55151301023954036</v>
      </c>
      <c r="AD31" s="86">
        <f>SUM(AD22:AD30)</f>
        <v>202749894</v>
      </c>
      <c r="AE31" s="87">
        <f>SUM(AE22:AE30)</f>
        <v>18158206</v>
      </c>
      <c r="AF31" s="87">
        <f t="shared" si="14"/>
        <v>220908100</v>
      </c>
      <c r="AG31" s="87">
        <f>SUM(AG22:AG30)</f>
        <v>1559850740</v>
      </c>
      <c r="AH31" s="87">
        <f>SUM(AH22:AH30)</f>
        <v>1529776369</v>
      </c>
      <c r="AI31" s="88">
        <f>SUM(AI22:AI30)</f>
        <v>781332354</v>
      </c>
      <c r="AJ31" s="122">
        <f t="shared" si="15"/>
        <v>0.51074939437765621</v>
      </c>
      <c r="AK31" s="123">
        <f t="shared" si="16"/>
        <v>7.2234064753624594E-3</v>
      </c>
    </row>
    <row r="32" spans="1:37" ht="13" x14ac:dyDescent="0.3">
      <c r="A32" s="61" t="s">
        <v>101</v>
      </c>
      <c r="B32" s="62" t="s">
        <v>494</v>
      </c>
      <c r="C32" s="63" t="s">
        <v>495</v>
      </c>
      <c r="D32" s="83">
        <v>267701077</v>
      </c>
      <c r="E32" s="84">
        <v>34596006</v>
      </c>
      <c r="F32" s="85">
        <f t="shared" si="0"/>
        <v>302297083</v>
      </c>
      <c r="G32" s="83">
        <v>311762606</v>
      </c>
      <c r="H32" s="84">
        <v>36660722</v>
      </c>
      <c r="I32" s="85">
        <f t="shared" si="1"/>
        <v>348423328</v>
      </c>
      <c r="J32" s="83">
        <v>55093839</v>
      </c>
      <c r="K32" s="84">
        <v>0</v>
      </c>
      <c r="L32" s="84">
        <f t="shared" si="2"/>
        <v>55093839</v>
      </c>
      <c r="M32" s="101">
        <f t="shared" si="3"/>
        <v>0.18225064712251954</v>
      </c>
      <c r="N32" s="83">
        <v>67045677</v>
      </c>
      <c r="O32" s="84">
        <v>8114009</v>
      </c>
      <c r="P32" s="84">
        <f t="shared" si="4"/>
        <v>75159686</v>
      </c>
      <c r="Q32" s="101">
        <f t="shared" si="5"/>
        <v>0.24862855193346342</v>
      </c>
      <c r="R32" s="83">
        <v>57700628</v>
      </c>
      <c r="S32" s="84">
        <v>949027</v>
      </c>
      <c r="T32" s="84">
        <f t="shared" si="6"/>
        <v>58649655</v>
      </c>
      <c r="U32" s="101">
        <f t="shared" si="7"/>
        <v>0.16832872625566564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179840144</v>
      </c>
      <c r="AA32" s="84">
        <f t="shared" si="11"/>
        <v>9063036</v>
      </c>
      <c r="AB32" s="84">
        <f t="shared" si="12"/>
        <v>188903180</v>
      </c>
      <c r="AC32" s="101">
        <f t="shared" si="13"/>
        <v>0.54216570711361789</v>
      </c>
      <c r="AD32" s="83">
        <v>44273925</v>
      </c>
      <c r="AE32" s="84">
        <v>8234058</v>
      </c>
      <c r="AF32" s="84">
        <f t="shared" si="14"/>
        <v>52507983</v>
      </c>
      <c r="AG32" s="84">
        <v>317471030</v>
      </c>
      <c r="AH32" s="84">
        <v>308600225</v>
      </c>
      <c r="AI32" s="85">
        <v>134058176</v>
      </c>
      <c r="AJ32" s="120">
        <f t="shared" si="15"/>
        <v>0.4344072529435129</v>
      </c>
      <c r="AK32" s="121">
        <f t="shared" si="16"/>
        <v>0.1169664429882975</v>
      </c>
    </row>
    <row r="33" spans="1:37" ht="13" x14ac:dyDescent="0.3">
      <c r="A33" s="61" t="s">
        <v>101</v>
      </c>
      <c r="B33" s="62" t="s">
        <v>496</v>
      </c>
      <c r="C33" s="63" t="s">
        <v>497</v>
      </c>
      <c r="D33" s="83">
        <v>60015079</v>
      </c>
      <c r="E33" s="84">
        <v>16640000</v>
      </c>
      <c r="F33" s="85">
        <f t="shared" si="0"/>
        <v>76655079</v>
      </c>
      <c r="G33" s="83">
        <v>72339096</v>
      </c>
      <c r="H33" s="84">
        <v>14140000</v>
      </c>
      <c r="I33" s="85">
        <f t="shared" si="1"/>
        <v>86479096</v>
      </c>
      <c r="J33" s="83">
        <v>9854736</v>
      </c>
      <c r="K33" s="84">
        <v>780258</v>
      </c>
      <c r="L33" s="84">
        <f t="shared" si="2"/>
        <v>10634994</v>
      </c>
      <c r="M33" s="101">
        <f t="shared" si="3"/>
        <v>0.13873828243005268</v>
      </c>
      <c r="N33" s="83">
        <v>8702470</v>
      </c>
      <c r="O33" s="84">
        <v>782265</v>
      </c>
      <c r="P33" s="84">
        <f t="shared" si="4"/>
        <v>9484735</v>
      </c>
      <c r="Q33" s="101">
        <f t="shared" si="5"/>
        <v>0.12373263616361285</v>
      </c>
      <c r="R33" s="83">
        <v>12288318</v>
      </c>
      <c r="S33" s="84">
        <v>5992337</v>
      </c>
      <c r="T33" s="84">
        <f t="shared" si="6"/>
        <v>18280655</v>
      </c>
      <c r="U33" s="101">
        <f t="shared" si="7"/>
        <v>0.21138813708228402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30845524</v>
      </c>
      <c r="AA33" s="84">
        <f t="shared" si="11"/>
        <v>7554860</v>
      </c>
      <c r="AB33" s="84">
        <f t="shared" si="12"/>
        <v>38400384</v>
      </c>
      <c r="AC33" s="101">
        <f t="shared" si="13"/>
        <v>0.44404238453186423</v>
      </c>
      <c r="AD33" s="83">
        <v>10564343</v>
      </c>
      <c r="AE33" s="84">
        <v>1944637</v>
      </c>
      <c r="AF33" s="84">
        <f t="shared" si="14"/>
        <v>12508980</v>
      </c>
      <c r="AG33" s="84">
        <v>89001445</v>
      </c>
      <c r="AH33" s="84">
        <v>88104497</v>
      </c>
      <c r="AI33" s="85">
        <v>36064645</v>
      </c>
      <c r="AJ33" s="120">
        <f t="shared" si="15"/>
        <v>0.40933943473963652</v>
      </c>
      <c r="AK33" s="121">
        <f t="shared" si="16"/>
        <v>0.46140252842358054</v>
      </c>
    </row>
    <row r="34" spans="1:37" ht="13" x14ac:dyDescent="0.3">
      <c r="A34" s="61" t="s">
        <v>101</v>
      </c>
      <c r="B34" s="62" t="s">
        <v>498</v>
      </c>
      <c r="C34" s="63" t="s">
        <v>499</v>
      </c>
      <c r="D34" s="83">
        <v>210178544</v>
      </c>
      <c r="E34" s="84">
        <v>36355250</v>
      </c>
      <c r="F34" s="85">
        <f t="shared" si="0"/>
        <v>246533794</v>
      </c>
      <c r="G34" s="83">
        <v>233647277</v>
      </c>
      <c r="H34" s="84">
        <v>38270651</v>
      </c>
      <c r="I34" s="85">
        <f t="shared" si="1"/>
        <v>271917928</v>
      </c>
      <c r="J34" s="83">
        <v>49764931</v>
      </c>
      <c r="K34" s="84">
        <v>3911165</v>
      </c>
      <c r="L34" s="84">
        <f t="shared" si="2"/>
        <v>53676096</v>
      </c>
      <c r="M34" s="101">
        <f t="shared" si="3"/>
        <v>0.21772307613129907</v>
      </c>
      <c r="N34" s="83">
        <v>42960174</v>
      </c>
      <c r="O34" s="84">
        <v>4345446</v>
      </c>
      <c r="P34" s="84">
        <f t="shared" si="4"/>
        <v>47305620</v>
      </c>
      <c r="Q34" s="101">
        <f t="shared" si="5"/>
        <v>0.19188290267418673</v>
      </c>
      <c r="R34" s="83">
        <v>48398174</v>
      </c>
      <c r="S34" s="84">
        <v>12351902</v>
      </c>
      <c r="T34" s="84">
        <f t="shared" si="6"/>
        <v>60750076</v>
      </c>
      <c r="U34" s="101">
        <f t="shared" si="7"/>
        <v>0.2234132793186038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141123279</v>
      </c>
      <c r="AA34" s="84">
        <f t="shared" si="11"/>
        <v>20608513</v>
      </c>
      <c r="AB34" s="84">
        <f t="shared" si="12"/>
        <v>161731792</v>
      </c>
      <c r="AC34" s="101">
        <f t="shared" si="13"/>
        <v>0.59478164308460013</v>
      </c>
      <c r="AD34" s="83">
        <v>51978956</v>
      </c>
      <c r="AE34" s="84">
        <v>1044638</v>
      </c>
      <c r="AF34" s="84">
        <f t="shared" si="14"/>
        <v>53023594</v>
      </c>
      <c r="AG34" s="84">
        <v>280100889</v>
      </c>
      <c r="AH34" s="84">
        <v>277087751</v>
      </c>
      <c r="AI34" s="85">
        <v>158166781</v>
      </c>
      <c r="AJ34" s="120">
        <f t="shared" si="15"/>
        <v>0.57081837948152392</v>
      </c>
      <c r="AK34" s="121">
        <f t="shared" si="16"/>
        <v>0.14571781007526563</v>
      </c>
    </row>
    <row r="35" spans="1:37" ht="13" x14ac:dyDescent="0.3">
      <c r="A35" s="61" t="s">
        <v>101</v>
      </c>
      <c r="B35" s="62" t="s">
        <v>500</v>
      </c>
      <c r="C35" s="63" t="s">
        <v>501</v>
      </c>
      <c r="D35" s="83">
        <v>126308884</v>
      </c>
      <c r="E35" s="84">
        <v>93564439</v>
      </c>
      <c r="F35" s="85">
        <f t="shared" si="0"/>
        <v>219873323</v>
      </c>
      <c r="G35" s="83">
        <v>121851835</v>
      </c>
      <c r="H35" s="84">
        <v>60970129</v>
      </c>
      <c r="I35" s="85">
        <f t="shared" si="1"/>
        <v>182821964</v>
      </c>
      <c r="J35" s="83">
        <v>20866779</v>
      </c>
      <c r="K35" s="84">
        <v>8324094</v>
      </c>
      <c r="L35" s="84">
        <f t="shared" si="2"/>
        <v>29190873</v>
      </c>
      <c r="M35" s="101">
        <f t="shared" si="3"/>
        <v>0.1327622314599757</v>
      </c>
      <c r="N35" s="83">
        <v>5124765</v>
      </c>
      <c r="O35" s="84">
        <v>12399398</v>
      </c>
      <c r="P35" s="84">
        <f t="shared" si="4"/>
        <v>17524163</v>
      </c>
      <c r="Q35" s="101">
        <f t="shared" si="5"/>
        <v>7.970117866458952E-2</v>
      </c>
      <c r="R35" s="83">
        <v>17641903</v>
      </c>
      <c r="S35" s="84">
        <v>6495406</v>
      </c>
      <c r="T35" s="84">
        <f t="shared" si="6"/>
        <v>24137309</v>
      </c>
      <c r="U35" s="101">
        <f t="shared" si="7"/>
        <v>0.13202630839257365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43633447</v>
      </c>
      <c r="AA35" s="84">
        <f t="shared" si="11"/>
        <v>27218898</v>
      </c>
      <c r="AB35" s="84">
        <f t="shared" si="12"/>
        <v>70852345</v>
      </c>
      <c r="AC35" s="101">
        <f t="shared" si="13"/>
        <v>0.38754831996006783</v>
      </c>
      <c r="AD35" s="83">
        <v>18051848</v>
      </c>
      <c r="AE35" s="84">
        <v>9530708</v>
      </c>
      <c r="AF35" s="84">
        <f t="shared" si="14"/>
        <v>27582556</v>
      </c>
      <c r="AG35" s="84">
        <v>135948694</v>
      </c>
      <c r="AH35" s="84">
        <v>142972073</v>
      </c>
      <c r="AI35" s="85">
        <v>71470927</v>
      </c>
      <c r="AJ35" s="120">
        <f t="shared" si="15"/>
        <v>0.49989431852191163</v>
      </c>
      <c r="AK35" s="121">
        <f t="shared" si="16"/>
        <v>-0.12490673453178158</v>
      </c>
    </row>
    <row r="36" spans="1:37" ht="13" x14ac:dyDescent="0.3">
      <c r="A36" s="61" t="s">
        <v>101</v>
      </c>
      <c r="B36" s="62" t="s">
        <v>502</v>
      </c>
      <c r="C36" s="63" t="s">
        <v>503</v>
      </c>
      <c r="D36" s="83">
        <v>879484930</v>
      </c>
      <c r="E36" s="84">
        <v>144161147</v>
      </c>
      <c r="F36" s="85">
        <f t="shared" si="0"/>
        <v>1023646077</v>
      </c>
      <c r="G36" s="83">
        <v>879484930</v>
      </c>
      <c r="H36" s="84">
        <v>144161147</v>
      </c>
      <c r="I36" s="85">
        <f t="shared" si="1"/>
        <v>1023646077</v>
      </c>
      <c r="J36" s="83">
        <v>179141819</v>
      </c>
      <c r="K36" s="84">
        <v>8375493</v>
      </c>
      <c r="L36" s="84">
        <f t="shared" si="2"/>
        <v>187517312</v>
      </c>
      <c r="M36" s="101">
        <f t="shared" si="3"/>
        <v>0.18318568909046873</v>
      </c>
      <c r="N36" s="83">
        <v>158773186</v>
      </c>
      <c r="O36" s="84">
        <v>17708107</v>
      </c>
      <c r="P36" s="84">
        <f t="shared" si="4"/>
        <v>176481293</v>
      </c>
      <c r="Q36" s="101">
        <f t="shared" si="5"/>
        <v>0.17240460054046591</v>
      </c>
      <c r="R36" s="83">
        <v>148064487</v>
      </c>
      <c r="S36" s="84">
        <v>51767498</v>
      </c>
      <c r="T36" s="84">
        <f t="shared" si="6"/>
        <v>199831985</v>
      </c>
      <c r="U36" s="101">
        <f t="shared" si="7"/>
        <v>0.19521589491716482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485979492</v>
      </c>
      <c r="AA36" s="84">
        <f t="shared" si="11"/>
        <v>77851098</v>
      </c>
      <c r="AB36" s="84">
        <f t="shared" si="12"/>
        <v>563830590</v>
      </c>
      <c r="AC36" s="101">
        <f t="shared" si="13"/>
        <v>0.55080618454809938</v>
      </c>
      <c r="AD36" s="83">
        <v>163110849</v>
      </c>
      <c r="AE36" s="84">
        <v>13325</v>
      </c>
      <c r="AF36" s="84">
        <f t="shared" si="14"/>
        <v>163124174</v>
      </c>
      <c r="AG36" s="84">
        <v>933798102</v>
      </c>
      <c r="AH36" s="84">
        <v>902047661</v>
      </c>
      <c r="AI36" s="85">
        <v>1690078369</v>
      </c>
      <c r="AJ36" s="120">
        <f t="shared" si="15"/>
        <v>1.8736020745582311</v>
      </c>
      <c r="AK36" s="121">
        <f t="shared" si="16"/>
        <v>0.22502986589835539</v>
      </c>
    </row>
    <row r="37" spans="1:37" ht="13" x14ac:dyDescent="0.3">
      <c r="A37" s="61" t="s">
        <v>116</v>
      </c>
      <c r="B37" s="62" t="s">
        <v>504</v>
      </c>
      <c r="C37" s="63" t="s">
        <v>505</v>
      </c>
      <c r="D37" s="83">
        <v>80734103</v>
      </c>
      <c r="E37" s="84">
        <v>2210000</v>
      </c>
      <c r="F37" s="85">
        <f t="shared" si="0"/>
        <v>82944103</v>
      </c>
      <c r="G37" s="83">
        <v>81226026</v>
      </c>
      <c r="H37" s="84">
        <v>1665000</v>
      </c>
      <c r="I37" s="85">
        <f t="shared" si="1"/>
        <v>82891026</v>
      </c>
      <c r="J37" s="83">
        <v>16490908</v>
      </c>
      <c r="K37" s="84">
        <v>209891</v>
      </c>
      <c r="L37" s="84">
        <f t="shared" si="2"/>
        <v>16700799</v>
      </c>
      <c r="M37" s="101">
        <f t="shared" si="3"/>
        <v>0.20135004654881855</v>
      </c>
      <c r="N37" s="83">
        <v>21140556</v>
      </c>
      <c r="O37" s="84">
        <v>10100</v>
      </c>
      <c r="P37" s="84">
        <f t="shared" si="4"/>
        <v>21150656</v>
      </c>
      <c r="Q37" s="101">
        <f t="shared" si="5"/>
        <v>0.25499891173698025</v>
      </c>
      <c r="R37" s="83">
        <v>18632385</v>
      </c>
      <c r="S37" s="84">
        <v>179992</v>
      </c>
      <c r="T37" s="84">
        <f t="shared" si="6"/>
        <v>18812377</v>
      </c>
      <c r="U37" s="101">
        <f t="shared" si="7"/>
        <v>0.22695312035346263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56263849</v>
      </c>
      <c r="AA37" s="84">
        <f t="shared" si="11"/>
        <v>399983</v>
      </c>
      <c r="AB37" s="84">
        <f t="shared" si="12"/>
        <v>56663832</v>
      </c>
      <c r="AC37" s="101">
        <f t="shared" si="13"/>
        <v>0.68359428920568555</v>
      </c>
      <c r="AD37" s="83">
        <v>17002684</v>
      </c>
      <c r="AE37" s="84">
        <v>747275</v>
      </c>
      <c r="AF37" s="84">
        <f t="shared" si="14"/>
        <v>17749959</v>
      </c>
      <c r="AG37" s="84">
        <v>82379331</v>
      </c>
      <c r="AH37" s="84">
        <v>80778033</v>
      </c>
      <c r="AI37" s="85">
        <v>55218027</v>
      </c>
      <c r="AJ37" s="120">
        <f t="shared" si="15"/>
        <v>0.6835772666066281</v>
      </c>
      <c r="AK37" s="121">
        <f t="shared" si="16"/>
        <v>5.9854673467133024E-2</v>
      </c>
    </row>
    <row r="38" spans="1:37" ht="14" x14ac:dyDescent="0.3">
      <c r="A38" s="64" t="s">
        <v>0</v>
      </c>
      <c r="B38" s="65" t="s">
        <v>506</v>
      </c>
      <c r="C38" s="66" t="s">
        <v>0</v>
      </c>
      <c r="D38" s="86">
        <f>SUM(D32:D37)</f>
        <v>1624422617</v>
      </c>
      <c r="E38" s="87">
        <f>SUM(E32:E37)</f>
        <v>327526842</v>
      </c>
      <c r="F38" s="88">
        <f t="shared" si="0"/>
        <v>1951949459</v>
      </c>
      <c r="G38" s="86">
        <f>SUM(G32:G37)</f>
        <v>1700311770</v>
      </c>
      <c r="H38" s="87">
        <f>SUM(H32:H37)</f>
        <v>295867649</v>
      </c>
      <c r="I38" s="88">
        <f t="shared" si="1"/>
        <v>1996179419</v>
      </c>
      <c r="J38" s="86">
        <f>SUM(J32:J37)</f>
        <v>331213012</v>
      </c>
      <c r="K38" s="87">
        <f>SUM(K32:K37)</f>
        <v>21600901</v>
      </c>
      <c r="L38" s="87">
        <f t="shared" si="2"/>
        <v>352813913</v>
      </c>
      <c r="M38" s="102">
        <f t="shared" si="3"/>
        <v>0.18074951242884615</v>
      </c>
      <c r="N38" s="86">
        <f>SUM(N32:N37)</f>
        <v>303746828</v>
      </c>
      <c r="O38" s="87">
        <f>SUM(O32:O37)</f>
        <v>43359325</v>
      </c>
      <c r="P38" s="87">
        <f t="shared" si="4"/>
        <v>347106153</v>
      </c>
      <c r="Q38" s="102">
        <f t="shared" si="5"/>
        <v>0.17782537934041867</v>
      </c>
      <c r="R38" s="86">
        <f>SUM(R32:R37)</f>
        <v>302725895</v>
      </c>
      <c r="S38" s="87">
        <f>SUM(S32:S37)</f>
        <v>77736162</v>
      </c>
      <c r="T38" s="87">
        <f t="shared" si="6"/>
        <v>380462057</v>
      </c>
      <c r="U38" s="102">
        <f t="shared" si="7"/>
        <v>0.19059512054812944</v>
      </c>
      <c r="V38" s="86">
        <f>SUM(V32:V37)</f>
        <v>0</v>
      </c>
      <c r="W38" s="87">
        <f>SUM(W32:W37)</f>
        <v>0</v>
      </c>
      <c r="X38" s="87">
        <f t="shared" si="8"/>
        <v>0</v>
      </c>
      <c r="Y38" s="102">
        <f t="shared" si="9"/>
        <v>0</v>
      </c>
      <c r="Z38" s="86">
        <f t="shared" si="10"/>
        <v>937685735</v>
      </c>
      <c r="AA38" s="87">
        <f t="shared" si="11"/>
        <v>142696388</v>
      </c>
      <c r="AB38" s="87">
        <f t="shared" si="12"/>
        <v>1080382123</v>
      </c>
      <c r="AC38" s="102">
        <f t="shared" si="13"/>
        <v>0.54122495839638751</v>
      </c>
      <c r="AD38" s="86">
        <f>SUM(AD32:AD37)</f>
        <v>304982605</v>
      </c>
      <c r="AE38" s="87">
        <f>SUM(AE32:AE37)</f>
        <v>21514641</v>
      </c>
      <c r="AF38" s="87">
        <f t="shared" si="14"/>
        <v>326497246</v>
      </c>
      <c r="AG38" s="87">
        <f>SUM(AG32:AG37)</f>
        <v>1838699491</v>
      </c>
      <c r="AH38" s="87">
        <f>SUM(AH32:AH37)</f>
        <v>1799590240</v>
      </c>
      <c r="AI38" s="88">
        <f>SUM(AI32:AI37)</f>
        <v>2145056925</v>
      </c>
      <c r="AJ38" s="122">
        <f t="shared" si="15"/>
        <v>1.1919696369324608</v>
      </c>
      <c r="AK38" s="123">
        <f t="shared" si="16"/>
        <v>0.16528412310099538</v>
      </c>
    </row>
    <row r="39" spans="1:37" ht="13" x14ac:dyDescent="0.3">
      <c r="A39" s="61" t="s">
        <v>101</v>
      </c>
      <c r="B39" s="62" t="s">
        <v>83</v>
      </c>
      <c r="C39" s="63" t="s">
        <v>84</v>
      </c>
      <c r="D39" s="83">
        <v>2344983923</v>
      </c>
      <c r="E39" s="84">
        <v>179266000</v>
      </c>
      <c r="F39" s="85">
        <f t="shared" si="0"/>
        <v>2524249923</v>
      </c>
      <c r="G39" s="83">
        <v>2421590130</v>
      </c>
      <c r="H39" s="84">
        <v>166666000</v>
      </c>
      <c r="I39" s="85">
        <f t="shared" si="1"/>
        <v>2588256130</v>
      </c>
      <c r="J39" s="83">
        <v>536281104</v>
      </c>
      <c r="K39" s="84">
        <v>8715137</v>
      </c>
      <c r="L39" s="84">
        <f t="shared" si="2"/>
        <v>544996241</v>
      </c>
      <c r="M39" s="101">
        <f t="shared" si="3"/>
        <v>0.21590423199945563</v>
      </c>
      <c r="N39" s="83">
        <v>532928186</v>
      </c>
      <c r="O39" s="84">
        <v>18382044</v>
      </c>
      <c r="P39" s="84">
        <f t="shared" si="4"/>
        <v>551310230</v>
      </c>
      <c r="Q39" s="101">
        <f t="shared" si="5"/>
        <v>0.21840556474882777</v>
      </c>
      <c r="R39" s="83">
        <v>405185762</v>
      </c>
      <c r="S39" s="84">
        <v>18205612</v>
      </c>
      <c r="T39" s="84">
        <f t="shared" si="6"/>
        <v>423391374</v>
      </c>
      <c r="U39" s="101">
        <f t="shared" si="7"/>
        <v>0.16358171399366106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1474395052</v>
      </c>
      <c r="AA39" s="84">
        <f t="shared" si="11"/>
        <v>45302793</v>
      </c>
      <c r="AB39" s="84">
        <f t="shared" si="12"/>
        <v>1519697845</v>
      </c>
      <c r="AC39" s="101">
        <f t="shared" si="13"/>
        <v>0.58715125886710451</v>
      </c>
      <c r="AD39" s="83">
        <v>427703464</v>
      </c>
      <c r="AE39" s="84">
        <v>24232387</v>
      </c>
      <c r="AF39" s="84">
        <f t="shared" si="14"/>
        <v>451935851</v>
      </c>
      <c r="AG39" s="84">
        <v>2347483524</v>
      </c>
      <c r="AH39" s="84">
        <v>2396818321</v>
      </c>
      <c r="AI39" s="85">
        <v>1393448974</v>
      </c>
      <c r="AJ39" s="120">
        <f t="shared" si="15"/>
        <v>0.58137446705540263</v>
      </c>
      <c r="AK39" s="121">
        <f t="shared" si="16"/>
        <v>-6.3160461682425839E-2</v>
      </c>
    </row>
    <row r="40" spans="1:37" ht="13" x14ac:dyDescent="0.3">
      <c r="A40" s="61" t="s">
        <v>101</v>
      </c>
      <c r="B40" s="62" t="s">
        <v>507</v>
      </c>
      <c r="C40" s="63" t="s">
        <v>508</v>
      </c>
      <c r="D40" s="83">
        <v>219580436</v>
      </c>
      <c r="E40" s="84">
        <v>55161500</v>
      </c>
      <c r="F40" s="85">
        <f t="shared" si="0"/>
        <v>274741936</v>
      </c>
      <c r="G40" s="83">
        <v>262337272</v>
      </c>
      <c r="H40" s="84">
        <v>54976824</v>
      </c>
      <c r="I40" s="85">
        <f t="shared" si="1"/>
        <v>317314096</v>
      </c>
      <c r="J40" s="83">
        <v>48114562</v>
      </c>
      <c r="K40" s="84">
        <v>3397849</v>
      </c>
      <c r="L40" s="84">
        <f t="shared" si="2"/>
        <v>51512411</v>
      </c>
      <c r="M40" s="101">
        <f t="shared" si="3"/>
        <v>0.1874938050957026</v>
      </c>
      <c r="N40" s="83">
        <v>16927487</v>
      </c>
      <c r="O40" s="84">
        <v>183512</v>
      </c>
      <c r="P40" s="84">
        <f t="shared" si="4"/>
        <v>17110999</v>
      </c>
      <c r="Q40" s="101">
        <f t="shared" si="5"/>
        <v>6.2280259246626259E-2</v>
      </c>
      <c r="R40" s="83">
        <v>23117948</v>
      </c>
      <c r="S40" s="84">
        <v>475239</v>
      </c>
      <c r="T40" s="84">
        <f t="shared" si="6"/>
        <v>23593187</v>
      </c>
      <c r="U40" s="101">
        <f t="shared" si="7"/>
        <v>7.4352785764676521E-2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88159997</v>
      </c>
      <c r="AA40" s="84">
        <f t="shared" si="11"/>
        <v>4056600</v>
      </c>
      <c r="AB40" s="84">
        <f t="shared" si="12"/>
        <v>92216597</v>
      </c>
      <c r="AC40" s="101">
        <f t="shared" si="13"/>
        <v>0.2906161376455208</v>
      </c>
      <c r="AD40" s="83">
        <v>30777903</v>
      </c>
      <c r="AE40" s="84">
        <v>1402620</v>
      </c>
      <c r="AF40" s="84">
        <f t="shared" si="14"/>
        <v>32180523</v>
      </c>
      <c r="AG40" s="84">
        <v>221481470</v>
      </c>
      <c r="AH40" s="84">
        <v>296147770</v>
      </c>
      <c r="AI40" s="85">
        <v>117630295</v>
      </c>
      <c r="AJ40" s="120">
        <f t="shared" si="15"/>
        <v>0.39720135322984196</v>
      </c>
      <c r="AK40" s="121">
        <f t="shared" si="16"/>
        <v>-0.26684886382983897</v>
      </c>
    </row>
    <row r="41" spans="1:37" ht="13" x14ac:dyDescent="0.3">
      <c r="A41" s="61" t="s">
        <v>101</v>
      </c>
      <c r="B41" s="62" t="s">
        <v>509</v>
      </c>
      <c r="C41" s="63" t="s">
        <v>510</v>
      </c>
      <c r="D41" s="83">
        <v>137653458</v>
      </c>
      <c r="E41" s="84">
        <v>29741000</v>
      </c>
      <c r="F41" s="85">
        <f t="shared" si="0"/>
        <v>167394458</v>
      </c>
      <c r="G41" s="83">
        <v>179449165</v>
      </c>
      <c r="H41" s="84">
        <v>40686000</v>
      </c>
      <c r="I41" s="85">
        <f t="shared" si="1"/>
        <v>220135165</v>
      </c>
      <c r="J41" s="83">
        <v>20969045</v>
      </c>
      <c r="K41" s="84">
        <v>8789237</v>
      </c>
      <c r="L41" s="84">
        <f t="shared" si="2"/>
        <v>29758282</v>
      </c>
      <c r="M41" s="101">
        <f t="shared" si="3"/>
        <v>0.17777340035952682</v>
      </c>
      <c r="N41" s="83">
        <v>59620840</v>
      </c>
      <c r="O41" s="84">
        <v>8076398</v>
      </c>
      <c r="P41" s="84">
        <f t="shared" si="4"/>
        <v>67697238</v>
      </c>
      <c r="Q41" s="101">
        <f t="shared" si="5"/>
        <v>0.40441743895726823</v>
      </c>
      <c r="R41" s="83">
        <v>20531123</v>
      </c>
      <c r="S41" s="84">
        <v>7290440</v>
      </c>
      <c r="T41" s="84">
        <f t="shared" si="6"/>
        <v>27821563</v>
      </c>
      <c r="U41" s="101">
        <f t="shared" si="7"/>
        <v>0.12638400139296235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101121008</v>
      </c>
      <c r="AA41" s="84">
        <f t="shared" si="11"/>
        <v>24156075</v>
      </c>
      <c r="AB41" s="84">
        <f t="shared" si="12"/>
        <v>125277083</v>
      </c>
      <c r="AC41" s="101">
        <f t="shared" si="13"/>
        <v>0.56909164421776959</v>
      </c>
      <c r="AD41" s="83">
        <v>19980290</v>
      </c>
      <c r="AE41" s="84">
        <v>24111507</v>
      </c>
      <c r="AF41" s="84">
        <f t="shared" si="14"/>
        <v>44091797</v>
      </c>
      <c r="AG41" s="84">
        <v>164207566</v>
      </c>
      <c r="AH41" s="84">
        <v>194939559</v>
      </c>
      <c r="AI41" s="85">
        <v>94686019</v>
      </c>
      <c r="AJ41" s="120">
        <f t="shared" si="15"/>
        <v>0.48571987894976204</v>
      </c>
      <c r="AK41" s="121">
        <f t="shared" si="16"/>
        <v>-0.36900818535474977</v>
      </c>
    </row>
    <row r="42" spans="1:37" ht="13" x14ac:dyDescent="0.3">
      <c r="A42" s="61" t="s">
        <v>101</v>
      </c>
      <c r="B42" s="62" t="s">
        <v>511</v>
      </c>
      <c r="C42" s="63" t="s">
        <v>512</v>
      </c>
      <c r="D42" s="83">
        <v>471056520</v>
      </c>
      <c r="E42" s="84">
        <v>63962721</v>
      </c>
      <c r="F42" s="85">
        <f t="shared" si="0"/>
        <v>535019241</v>
      </c>
      <c r="G42" s="83">
        <v>488173956</v>
      </c>
      <c r="H42" s="84">
        <v>85371826</v>
      </c>
      <c r="I42" s="85">
        <f t="shared" si="1"/>
        <v>573545782</v>
      </c>
      <c r="J42" s="83">
        <v>77160026</v>
      </c>
      <c r="K42" s="84">
        <v>3915401</v>
      </c>
      <c r="L42" s="84">
        <f t="shared" si="2"/>
        <v>81075427</v>
      </c>
      <c r="M42" s="101">
        <f t="shared" si="3"/>
        <v>0.15153740424075701</v>
      </c>
      <c r="N42" s="83">
        <v>38975462</v>
      </c>
      <c r="O42" s="84">
        <v>6523515</v>
      </c>
      <c r="P42" s="84">
        <f t="shared" si="4"/>
        <v>45498977</v>
      </c>
      <c r="Q42" s="101">
        <f t="shared" si="5"/>
        <v>8.5041758339304288E-2</v>
      </c>
      <c r="R42" s="83">
        <v>81235329</v>
      </c>
      <c r="S42" s="84">
        <v>3012793</v>
      </c>
      <c r="T42" s="84">
        <f t="shared" si="6"/>
        <v>84248122</v>
      </c>
      <c r="U42" s="101">
        <f t="shared" si="7"/>
        <v>0.14688996875928556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197370817</v>
      </c>
      <c r="AA42" s="84">
        <f t="shared" si="11"/>
        <v>13451709</v>
      </c>
      <c r="AB42" s="84">
        <f t="shared" si="12"/>
        <v>210822526</v>
      </c>
      <c r="AC42" s="101">
        <f t="shared" si="13"/>
        <v>0.36757750229605907</v>
      </c>
      <c r="AD42" s="83">
        <v>42784629</v>
      </c>
      <c r="AE42" s="84">
        <v>8294615</v>
      </c>
      <c r="AF42" s="84">
        <f t="shared" si="14"/>
        <v>51079244</v>
      </c>
      <c r="AG42" s="84">
        <v>439702666</v>
      </c>
      <c r="AH42" s="84">
        <v>540756419</v>
      </c>
      <c r="AI42" s="85">
        <v>411422733</v>
      </c>
      <c r="AJ42" s="120">
        <f t="shared" si="15"/>
        <v>0.76082820017343156</v>
      </c>
      <c r="AK42" s="121">
        <f t="shared" si="16"/>
        <v>0.6493611769195331</v>
      </c>
    </row>
    <row r="43" spans="1:37" ht="13" x14ac:dyDescent="0.3">
      <c r="A43" s="61" t="s">
        <v>116</v>
      </c>
      <c r="B43" s="62" t="s">
        <v>513</v>
      </c>
      <c r="C43" s="63" t="s">
        <v>514</v>
      </c>
      <c r="D43" s="83">
        <v>161705937</v>
      </c>
      <c r="E43" s="84">
        <v>12179060</v>
      </c>
      <c r="F43" s="85">
        <f t="shared" si="0"/>
        <v>173884997</v>
      </c>
      <c r="G43" s="83">
        <v>165531099</v>
      </c>
      <c r="H43" s="84">
        <v>7592190</v>
      </c>
      <c r="I43" s="85">
        <f t="shared" si="1"/>
        <v>173123289</v>
      </c>
      <c r="J43" s="83">
        <v>26401823</v>
      </c>
      <c r="K43" s="84">
        <v>0</v>
      </c>
      <c r="L43" s="84">
        <f t="shared" si="2"/>
        <v>26401823</v>
      </c>
      <c r="M43" s="101">
        <f t="shared" si="3"/>
        <v>0.15183496825778478</v>
      </c>
      <c r="N43" s="83">
        <v>30256491</v>
      </c>
      <c r="O43" s="84">
        <v>79798</v>
      </c>
      <c r="P43" s="84">
        <f t="shared" si="4"/>
        <v>30336289</v>
      </c>
      <c r="Q43" s="101">
        <f t="shared" si="5"/>
        <v>0.17446179672418777</v>
      </c>
      <c r="R43" s="83">
        <v>31197334</v>
      </c>
      <c r="S43" s="84">
        <v>2634959</v>
      </c>
      <c r="T43" s="84">
        <f t="shared" si="6"/>
        <v>33832293</v>
      </c>
      <c r="U43" s="101">
        <f t="shared" si="7"/>
        <v>0.1954231183766385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87855648</v>
      </c>
      <c r="AA43" s="84">
        <f t="shared" si="11"/>
        <v>2714757</v>
      </c>
      <c r="AB43" s="84">
        <f t="shared" si="12"/>
        <v>90570405</v>
      </c>
      <c r="AC43" s="101">
        <f t="shared" si="13"/>
        <v>0.52315552415365674</v>
      </c>
      <c r="AD43" s="83">
        <v>29673847</v>
      </c>
      <c r="AE43" s="84">
        <v>135502</v>
      </c>
      <c r="AF43" s="84">
        <f t="shared" si="14"/>
        <v>29809349</v>
      </c>
      <c r="AG43" s="84">
        <v>156093918</v>
      </c>
      <c r="AH43" s="84">
        <v>165180138</v>
      </c>
      <c r="AI43" s="85">
        <v>79777534</v>
      </c>
      <c r="AJ43" s="120">
        <f t="shared" si="15"/>
        <v>0.48297292256772423</v>
      </c>
      <c r="AK43" s="121">
        <f t="shared" si="16"/>
        <v>0.1349557818253595</v>
      </c>
    </row>
    <row r="44" spans="1:37" ht="14" x14ac:dyDescent="0.3">
      <c r="A44" s="64" t="s">
        <v>0</v>
      </c>
      <c r="B44" s="65" t="s">
        <v>515</v>
      </c>
      <c r="C44" s="66" t="s">
        <v>0</v>
      </c>
      <c r="D44" s="86">
        <f>SUM(D39:D43)</f>
        <v>3334980274</v>
      </c>
      <c r="E44" s="87">
        <f>SUM(E39:E43)</f>
        <v>340310281</v>
      </c>
      <c r="F44" s="88">
        <f t="shared" si="0"/>
        <v>3675290555</v>
      </c>
      <c r="G44" s="86">
        <f>SUM(G39:G43)</f>
        <v>3517081622</v>
      </c>
      <c r="H44" s="87">
        <f>SUM(H39:H43)</f>
        <v>355292840</v>
      </c>
      <c r="I44" s="88">
        <f t="shared" si="1"/>
        <v>3872374462</v>
      </c>
      <c r="J44" s="86">
        <f>SUM(J39:J43)</f>
        <v>708926560</v>
      </c>
      <c r="K44" s="87">
        <f>SUM(K39:K43)</f>
        <v>24817624</v>
      </c>
      <c r="L44" s="87">
        <f t="shared" si="2"/>
        <v>733744184</v>
      </c>
      <c r="M44" s="102">
        <f t="shared" si="3"/>
        <v>0.19964249710864015</v>
      </c>
      <c r="N44" s="86">
        <f>SUM(N39:N43)</f>
        <v>678708466</v>
      </c>
      <c r="O44" s="87">
        <f>SUM(O39:O43)</f>
        <v>33245267</v>
      </c>
      <c r="P44" s="87">
        <f t="shared" si="4"/>
        <v>711953733</v>
      </c>
      <c r="Q44" s="102">
        <f t="shared" si="5"/>
        <v>0.19371359144147993</v>
      </c>
      <c r="R44" s="86">
        <f>SUM(R39:R43)</f>
        <v>561267496</v>
      </c>
      <c r="S44" s="87">
        <f>SUM(S39:S43)</f>
        <v>31619043</v>
      </c>
      <c r="T44" s="87">
        <f t="shared" si="6"/>
        <v>592886539</v>
      </c>
      <c r="U44" s="102">
        <f t="shared" si="7"/>
        <v>0.15310671651671481</v>
      </c>
      <c r="V44" s="86">
        <f>SUM(V39:V43)</f>
        <v>0</v>
      </c>
      <c r="W44" s="87">
        <f>SUM(W39:W43)</f>
        <v>0</v>
      </c>
      <c r="X44" s="87">
        <f t="shared" si="8"/>
        <v>0</v>
      </c>
      <c r="Y44" s="102">
        <f t="shared" si="9"/>
        <v>0</v>
      </c>
      <c r="Z44" s="86">
        <f t="shared" si="10"/>
        <v>1948902522</v>
      </c>
      <c r="AA44" s="87">
        <f t="shared" si="11"/>
        <v>89681934</v>
      </c>
      <c r="AB44" s="87">
        <f t="shared" si="12"/>
        <v>2038584456</v>
      </c>
      <c r="AC44" s="102">
        <f t="shared" si="13"/>
        <v>0.52644300699863467</v>
      </c>
      <c r="AD44" s="86">
        <f>SUM(AD39:AD43)</f>
        <v>550920133</v>
      </c>
      <c r="AE44" s="87">
        <f>SUM(AE39:AE43)</f>
        <v>58176631</v>
      </c>
      <c r="AF44" s="87">
        <f t="shared" si="14"/>
        <v>609096764</v>
      </c>
      <c r="AG44" s="87">
        <f>SUM(AG39:AG43)</f>
        <v>3328969144</v>
      </c>
      <c r="AH44" s="87">
        <f>SUM(AH39:AH43)</f>
        <v>3593842207</v>
      </c>
      <c r="AI44" s="88">
        <f>SUM(AI39:AI43)</f>
        <v>2096965555</v>
      </c>
      <c r="AJ44" s="122">
        <f t="shared" si="15"/>
        <v>0.58348848786838237</v>
      </c>
      <c r="AK44" s="123">
        <f t="shared" si="16"/>
        <v>-2.6613546415098055E-2</v>
      </c>
    </row>
    <row r="45" spans="1:37" ht="14" x14ac:dyDescent="0.3">
      <c r="A45" s="67" t="s">
        <v>0</v>
      </c>
      <c r="B45" s="68" t="s">
        <v>516</v>
      </c>
      <c r="C45" s="69" t="s">
        <v>0</v>
      </c>
      <c r="D45" s="89">
        <f>SUM(D9:D12,D14:D20,D22:D30,D32:D37,D39:D43)</f>
        <v>8696524124</v>
      </c>
      <c r="E45" s="90">
        <f>SUM(E9:E12,E14:E20,E22:E30,E32:E37,E39:E43)</f>
        <v>1366325074</v>
      </c>
      <c r="F45" s="91">
        <f t="shared" si="0"/>
        <v>10062849198</v>
      </c>
      <c r="G45" s="89">
        <f>SUM(G9:G12,G14:G20,G22:G30,G32:G37,G39:G43)</f>
        <v>9063245090</v>
      </c>
      <c r="H45" s="90">
        <f>SUM(H9:H12,H14:H20,H22:H30,H32:H37,H39:H43)</f>
        <v>1472654899</v>
      </c>
      <c r="I45" s="91">
        <f t="shared" si="1"/>
        <v>10535899989</v>
      </c>
      <c r="J45" s="89">
        <f>SUM(J9:J12,J14:J20,J22:J30,J32:J37,J39:J43)</f>
        <v>1747903103</v>
      </c>
      <c r="K45" s="90">
        <f>SUM(K9:K12,K14:K20,K22:K30,K32:K37,K39:K43)</f>
        <v>171147394</v>
      </c>
      <c r="L45" s="90">
        <f t="shared" si="2"/>
        <v>1919050497</v>
      </c>
      <c r="M45" s="103">
        <f t="shared" si="3"/>
        <v>0.1907064748005379</v>
      </c>
      <c r="N45" s="89">
        <f>SUM(N9:N12,N14:N20,N22:N30,N32:N37,N39:N43)</f>
        <v>1817961247</v>
      </c>
      <c r="O45" s="90">
        <f>SUM(O9:O12,O14:O20,O22:O30,O32:O37,O39:O43)</f>
        <v>234979512</v>
      </c>
      <c r="P45" s="90">
        <f t="shared" si="4"/>
        <v>2052940759</v>
      </c>
      <c r="Q45" s="103">
        <f t="shared" si="5"/>
        <v>0.20401187761096765</v>
      </c>
      <c r="R45" s="89">
        <f>SUM(R9:R12,R14:R20,R22:R30,R32:R37,R39:R43)</f>
        <v>1574423849</v>
      </c>
      <c r="S45" s="90">
        <f>SUM(S9:S12,S14:S20,S22:S30,S32:S37,S39:S43)</f>
        <v>217673790</v>
      </c>
      <c r="T45" s="90">
        <f t="shared" si="6"/>
        <v>1792097639</v>
      </c>
      <c r="U45" s="103">
        <f t="shared" si="7"/>
        <v>0.17009440492706257</v>
      </c>
      <c r="V45" s="89">
        <f>SUM(V9:V12,V14:V20,V22:V30,V32:V37,V39:V43)</f>
        <v>0</v>
      </c>
      <c r="W45" s="90">
        <f>SUM(W9:W12,W14:W20,W22:W30,W32:W37,W39:W43)</f>
        <v>0</v>
      </c>
      <c r="X45" s="90">
        <f t="shared" si="8"/>
        <v>0</v>
      </c>
      <c r="Y45" s="103">
        <f t="shared" si="9"/>
        <v>0</v>
      </c>
      <c r="Z45" s="89">
        <f t="shared" si="10"/>
        <v>5140288199</v>
      </c>
      <c r="AA45" s="90">
        <f t="shared" si="11"/>
        <v>623800696</v>
      </c>
      <c r="AB45" s="90">
        <f t="shared" si="12"/>
        <v>5764088895</v>
      </c>
      <c r="AC45" s="103">
        <f t="shared" si="13"/>
        <v>0.5470903198604764</v>
      </c>
      <c r="AD45" s="89">
        <f>SUM(AD9:AD12,AD14:AD20,AD22:AD30,AD32:AD37,AD39:AD43)</f>
        <v>1468582527</v>
      </c>
      <c r="AE45" s="90">
        <f>SUM(AE9:AE12,AE14:AE20,AE22:AE30,AE32:AE37,AE39:AE43)</f>
        <v>151729738</v>
      </c>
      <c r="AF45" s="90">
        <f t="shared" si="14"/>
        <v>1620312265</v>
      </c>
      <c r="AG45" s="90">
        <f>SUM(AG9:AG12,AG14:AG20,AG22:AG30,AG32:AG37,AG39:AG43)</f>
        <v>9374169272</v>
      </c>
      <c r="AH45" s="90">
        <f>SUM(AH9:AH12,AH14:AH20,AH22:AH30,AH32:AH37,AH39:AH43)</f>
        <v>9837895597</v>
      </c>
      <c r="AI45" s="91">
        <f>SUM(AI9:AI12,AI14:AI20,AI22:AI30,AI32:AI37,AI39:AI43)</f>
        <v>6583037330</v>
      </c>
      <c r="AJ45" s="124">
        <f t="shared" si="15"/>
        <v>0.66915096476602709</v>
      </c>
      <c r="AK45" s="125">
        <f t="shared" si="16"/>
        <v>0.10601991832728608</v>
      </c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517</v>
      </c>
      <c r="C9" s="63" t="s">
        <v>518</v>
      </c>
      <c r="D9" s="83">
        <v>508117900</v>
      </c>
      <c r="E9" s="84">
        <v>196132200</v>
      </c>
      <c r="F9" s="85">
        <f>$D9       +$E9</f>
        <v>704250100</v>
      </c>
      <c r="G9" s="83">
        <v>516858340</v>
      </c>
      <c r="H9" s="84">
        <v>199988219</v>
      </c>
      <c r="I9" s="85">
        <f>$G9       +$H9</f>
        <v>716846559</v>
      </c>
      <c r="J9" s="83">
        <v>51948562</v>
      </c>
      <c r="K9" s="84">
        <v>30343201</v>
      </c>
      <c r="L9" s="84">
        <f>$J9       +$K9</f>
        <v>82291763</v>
      </c>
      <c r="M9" s="101">
        <f>IF(($F9       =0),0,($L9       /$F9       ))</f>
        <v>0.11685019711037314</v>
      </c>
      <c r="N9" s="83">
        <v>107093904</v>
      </c>
      <c r="O9" s="84">
        <v>66968288</v>
      </c>
      <c r="P9" s="84">
        <f>$N9       +$O9</f>
        <v>174062192</v>
      </c>
      <c r="Q9" s="101">
        <f>IF(($F9       =0),0,($P9       /$F9       ))</f>
        <v>0.24715962695638949</v>
      </c>
      <c r="R9" s="83">
        <v>124955689</v>
      </c>
      <c r="S9" s="84">
        <v>36016030</v>
      </c>
      <c r="T9" s="84">
        <f>$R9       +$S9</f>
        <v>160971719</v>
      </c>
      <c r="U9" s="101">
        <f>IF(($I9       =0),0,($T9       /$I9       ))</f>
        <v>0.2245553347212203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283998155</v>
      </c>
      <c r="AA9" s="84">
        <f>$K9       +$O9       +$S9</f>
        <v>133327519</v>
      </c>
      <c r="AB9" s="84">
        <f>$Z9       +$AA9</f>
        <v>417325674</v>
      </c>
      <c r="AC9" s="101">
        <f>IF(($I9       =0),0,($AB9       /$I9       ))</f>
        <v>0.58216876228319869</v>
      </c>
      <c r="AD9" s="83">
        <v>77064703</v>
      </c>
      <c r="AE9" s="84">
        <v>30816865</v>
      </c>
      <c r="AF9" s="84">
        <f>$AD9       +$AE9</f>
        <v>107881568</v>
      </c>
      <c r="AG9" s="84">
        <v>677028322</v>
      </c>
      <c r="AH9" s="84">
        <v>808035383</v>
      </c>
      <c r="AI9" s="85">
        <v>384464505</v>
      </c>
      <c r="AJ9" s="120">
        <f>IF(($AH9       =0),0,($AI9       /$AH9       ))</f>
        <v>0.47580157142697799</v>
      </c>
      <c r="AK9" s="121">
        <f>IF(($AF9       =0),0,(($T9       /$AF9       )-1))</f>
        <v>0.49211512201973195</v>
      </c>
    </row>
    <row r="10" spans="1:37" ht="13" x14ac:dyDescent="0.3">
      <c r="A10" s="61" t="s">
        <v>101</v>
      </c>
      <c r="B10" s="62" t="s">
        <v>85</v>
      </c>
      <c r="C10" s="63" t="s">
        <v>86</v>
      </c>
      <c r="D10" s="83">
        <v>2635090191</v>
      </c>
      <c r="E10" s="84">
        <v>310285000</v>
      </c>
      <c r="F10" s="85">
        <f t="shared" ref="F10:F35" si="0">$D10      +$E10</f>
        <v>2945375191</v>
      </c>
      <c r="G10" s="83">
        <v>2499764326</v>
      </c>
      <c r="H10" s="84">
        <v>459036181</v>
      </c>
      <c r="I10" s="85">
        <f t="shared" ref="I10:I35" si="1">$G10      +$H10</f>
        <v>2958800507</v>
      </c>
      <c r="J10" s="83">
        <v>399010624</v>
      </c>
      <c r="K10" s="84">
        <v>41615300</v>
      </c>
      <c r="L10" s="84">
        <f t="shared" ref="L10:L35" si="2">$J10      +$K10</f>
        <v>440625924</v>
      </c>
      <c r="M10" s="101">
        <f t="shared" ref="M10:M35" si="3">IF(($F10      =0),0,($L10      /$F10      ))</f>
        <v>0.1495992515134891</v>
      </c>
      <c r="N10" s="83">
        <v>566568434</v>
      </c>
      <c r="O10" s="84">
        <v>71903637</v>
      </c>
      <c r="P10" s="84">
        <f t="shared" ref="P10:P35" si="4">$N10      +$O10</f>
        <v>638472071</v>
      </c>
      <c r="Q10" s="101">
        <f t="shared" ref="Q10:Q35" si="5">IF(($F10      =0),0,($P10      /$F10      ))</f>
        <v>0.21677104938988398</v>
      </c>
      <c r="R10" s="83">
        <v>384216981</v>
      </c>
      <c r="S10" s="84">
        <v>70334414</v>
      </c>
      <c r="T10" s="84">
        <f t="shared" ref="T10:T35" si="6">$R10      +$S10</f>
        <v>454551395</v>
      </c>
      <c r="U10" s="101">
        <f t="shared" ref="U10:U35" si="7">IF(($I10      =0),0,($T10      /$I10      ))</f>
        <v>0.15362691534106865</v>
      </c>
      <c r="V10" s="83">
        <v>0</v>
      </c>
      <c r="W10" s="84">
        <v>0</v>
      </c>
      <c r="X10" s="84">
        <f t="shared" ref="X10:X35" si="8">$V10      +$W10</f>
        <v>0</v>
      </c>
      <c r="Y10" s="101">
        <f t="shared" ref="Y10:Y35" si="9">IF(($I10      =0),0,($X10      /$I10      ))</f>
        <v>0</v>
      </c>
      <c r="Z10" s="83">
        <f t="shared" ref="Z10:Z35" si="10">$J10      +$N10      +$R10</f>
        <v>1349796039</v>
      </c>
      <c r="AA10" s="84">
        <f t="shared" ref="AA10:AA35" si="11">$K10      +$O10      +$S10</f>
        <v>183853351</v>
      </c>
      <c r="AB10" s="84">
        <f t="shared" ref="AB10:AB35" si="12">$Z10      +$AA10</f>
        <v>1533649390</v>
      </c>
      <c r="AC10" s="101">
        <f t="shared" ref="AC10:AC35" si="13">IF(($I10      =0),0,($AB10      /$I10      ))</f>
        <v>0.51833484088286996</v>
      </c>
      <c r="AD10" s="83">
        <v>394937787</v>
      </c>
      <c r="AE10" s="84">
        <v>68593538</v>
      </c>
      <c r="AF10" s="84">
        <f t="shared" ref="AF10:AF35" si="14">$AD10      +$AE10</f>
        <v>463531325</v>
      </c>
      <c r="AG10" s="84">
        <v>2743956786</v>
      </c>
      <c r="AH10" s="84">
        <v>2890630794</v>
      </c>
      <c r="AI10" s="85">
        <v>1433624277</v>
      </c>
      <c r="AJ10" s="120">
        <f t="shared" ref="AJ10:AJ35" si="15">IF(($AH10      =0),0,($AI10      /$AH10      ))</f>
        <v>0.4959555125392468</v>
      </c>
      <c r="AK10" s="121">
        <f t="shared" ref="AK10:AK35" si="16">IF(($AF10      =0),0,(($T10      /$AF10      )-1))</f>
        <v>-1.9372865469232337E-2</v>
      </c>
    </row>
    <row r="11" spans="1:37" ht="13" x14ac:dyDescent="0.3">
      <c r="A11" s="61" t="s">
        <v>101</v>
      </c>
      <c r="B11" s="62" t="s">
        <v>87</v>
      </c>
      <c r="C11" s="63" t="s">
        <v>88</v>
      </c>
      <c r="D11" s="83">
        <v>5310188755</v>
      </c>
      <c r="E11" s="84">
        <v>626869787</v>
      </c>
      <c r="F11" s="85">
        <f t="shared" si="0"/>
        <v>5937058542</v>
      </c>
      <c r="G11" s="83">
        <v>6199788428</v>
      </c>
      <c r="H11" s="84">
        <v>519446849</v>
      </c>
      <c r="I11" s="85">
        <f t="shared" si="1"/>
        <v>6719235277</v>
      </c>
      <c r="J11" s="83">
        <v>1050495095</v>
      </c>
      <c r="K11" s="84">
        <v>32738473</v>
      </c>
      <c r="L11" s="84">
        <f t="shared" si="2"/>
        <v>1083233568</v>
      </c>
      <c r="M11" s="101">
        <f t="shared" si="3"/>
        <v>0.18245290329158423</v>
      </c>
      <c r="N11" s="83">
        <v>1293211665</v>
      </c>
      <c r="O11" s="84">
        <v>57902854</v>
      </c>
      <c r="P11" s="84">
        <f t="shared" si="4"/>
        <v>1351114519</v>
      </c>
      <c r="Q11" s="101">
        <f t="shared" si="5"/>
        <v>0.22757304975888851</v>
      </c>
      <c r="R11" s="83">
        <v>1249398208</v>
      </c>
      <c r="S11" s="84">
        <v>54347592</v>
      </c>
      <c r="T11" s="84">
        <f t="shared" si="6"/>
        <v>1303745800</v>
      </c>
      <c r="U11" s="101">
        <f t="shared" si="7"/>
        <v>0.19403187211835446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3593104968</v>
      </c>
      <c r="AA11" s="84">
        <f t="shared" si="11"/>
        <v>144988919</v>
      </c>
      <c r="AB11" s="84">
        <f t="shared" si="12"/>
        <v>3738093887</v>
      </c>
      <c r="AC11" s="101">
        <f t="shared" si="13"/>
        <v>0.5563272802480258</v>
      </c>
      <c r="AD11" s="83">
        <v>957534554</v>
      </c>
      <c r="AE11" s="84">
        <v>97476940</v>
      </c>
      <c r="AF11" s="84">
        <f t="shared" si="14"/>
        <v>1055011494</v>
      </c>
      <c r="AG11" s="84">
        <v>4937494902</v>
      </c>
      <c r="AH11" s="84">
        <v>5514270659</v>
      </c>
      <c r="AI11" s="85">
        <v>2883623099</v>
      </c>
      <c r="AJ11" s="120">
        <f t="shared" si="15"/>
        <v>0.52293825916824666</v>
      </c>
      <c r="AK11" s="121">
        <f t="shared" si="16"/>
        <v>0.23576454608749509</v>
      </c>
    </row>
    <row r="12" spans="1:37" ht="13" x14ac:dyDescent="0.3">
      <c r="A12" s="61" t="s">
        <v>101</v>
      </c>
      <c r="B12" s="62" t="s">
        <v>519</v>
      </c>
      <c r="C12" s="63" t="s">
        <v>520</v>
      </c>
      <c r="D12" s="83">
        <v>247810878</v>
      </c>
      <c r="E12" s="84">
        <v>28255150</v>
      </c>
      <c r="F12" s="85">
        <f t="shared" si="0"/>
        <v>276066028</v>
      </c>
      <c r="G12" s="83">
        <v>247810878</v>
      </c>
      <c r="H12" s="84">
        <v>209024904</v>
      </c>
      <c r="I12" s="85">
        <f t="shared" si="1"/>
        <v>456835782</v>
      </c>
      <c r="J12" s="83">
        <v>43403013</v>
      </c>
      <c r="K12" s="84">
        <v>0</v>
      </c>
      <c r="L12" s="84">
        <f t="shared" si="2"/>
        <v>43403013</v>
      </c>
      <c r="M12" s="101">
        <f t="shared" si="3"/>
        <v>0.1572196815176404</v>
      </c>
      <c r="N12" s="83">
        <v>12964827</v>
      </c>
      <c r="O12" s="84">
        <v>0</v>
      </c>
      <c r="P12" s="84">
        <f t="shared" si="4"/>
        <v>12964827</v>
      </c>
      <c r="Q12" s="101">
        <f t="shared" si="5"/>
        <v>4.6962775876211761E-2</v>
      </c>
      <c r="R12" s="83">
        <v>10151361</v>
      </c>
      <c r="S12" s="84">
        <v>24738499</v>
      </c>
      <c r="T12" s="84">
        <f t="shared" si="6"/>
        <v>34889860</v>
      </c>
      <c r="U12" s="101">
        <f t="shared" si="7"/>
        <v>7.6372870459608611E-2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66519201</v>
      </c>
      <c r="AA12" s="84">
        <f t="shared" si="11"/>
        <v>24738499</v>
      </c>
      <c r="AB12" s="84">
        <f t="shared" si="12"/>
        <v>91257700</v>
      </c>
      <c r="AC12" s="101">
        <f t="shared" si="13"/>
        <v>0.19976040318137778</v>
      </c>
      <c r="AD12" s="83">
        <v>29982672</v>
      </c>
      <c r="AE12" s="84">
        <v>440694</v>
      </c>
      <c r="AF12" s="84">
        <f t="shared" si="14"/>
        <v>30423366</v>
      </c>
      <c r="AG12" s="84">
        <v>274801340</v>
      </c>
      <c r="AH12" s="84">
        <v>260021463</v>
      </c>
      <c r="AI12" s="85">
        <v>89374419</v>
      </c>
      <c r="AJ12" s="120">
        <f t="shared" si="15"/>
        <v>0.34371939134885954</v>
      </c>
      <c r="AK12" s="121">
        <f t="shared" si="16"/>
        <v>0.14681130286504129</v>
      </c>
    </row>
    <row r="13" spans="1:37" ht="13" x14ac:dyDescent="0.3">
      <c r="A13" s="61" t="s">
        <v>101</v>
      </c>
      <c r="B13" s="62" t="s">
        <v>521</v>
      </c>
      <c r="C13" s="63" t="s">
        <v>522</v>
      </c>
      <c r="D13" s="83">
        <v>856652831</v>
      </c>
      <c r="E13" s="84">
        <v>235159872</v>
      </c>
      <c r="F13" s="85">
        <f t="shared" si="0"/>
        <v>1091812703</v>
      </c>
      <c r="G13" s="83">
        <v>927518831</v>
      </c>
      <c r="H13" s="84">
        <v>251239275</v>
      </c>
      <c r="I13" s="85">
        <f t="shared" si="1"/>
        <v>1178758106</v>
      </c>
      <c r="J13" s="83">
        <v>157471365</v>
      </c>
      <c r="K13" s="84">
        <v>11309284</v>
      </c>
      <c r="L13" s="84">
        <f t="shared" si="2"/>
        <v>168780649</v>
      </c>
      <c r="M13" s="101">
        <f t="shared" si="3"/>
        <v>0.15458754833703378</v>
      </c>
      <c r="N13" s="83">
        <v>217605976</v>
      </c>
      <c r="O13" s="84">
        <v>43423837</v>
      </c>
      <c r="P13" s="84">
        <f t="shared" si="4"/>
        <v>261029813</v>
      </c>
      <c r="Q13" s="101">
        <f t="shared" si="5"/>
        <v>0.23907929655220361</v>
      </c>
      <c r="R13" s="83">
        <v>462602674</v>
      </c>
      <c r="S13" s="84">
        <v>38198141</v>
      </c>
      <c r="T13" s="84">
        <f t="shared" si="6"/>
        <v>500800815</v>
      </c>
      <c r="U13" s="101">
        <f t="shared" si="7"/>
        <v>0.42485460965305122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837680015</v>
      </c>
      <c r="AA13" s="84">
        <f t="shared" si="11"/>
        <v>92931262</v>
      </c>
      <c r="AB13" s="84">
        <f t="shared" si="12"/>
        <v>930611277</v>
      </c>
      <c r="AC13" s="101">
        <f t="shared" si="13"/>
        <v>0.78948451956605248</v>
      </c>
      <c r="AD13" s="83">
        <v>401639771</v>
      </c>
      <c r="AE13" s="84">
        <v>40901826</v>
      </c>
      <c r="AF13" s="84">
        <f t="shared" si="14"/>
        <v>442541597</v>
      </c>
      <c r="AG13" s="84">
        <v>1058472495</v>
      </c>
      <c r="AH13" s="84">
        <v>1170363783</v>
      </c>
      <c r="AI13" s="85">
        <v>793707865</v>
      </c>
      <c r="AJ13" s="120">
        <f t="shared" si="15"/>
        <v>0.67817192955636774</v>
      </c>
      <c r="AK13" s="121">
        <f t="shared" si="16"/>
        <v>0.13164687431631417</v>
      </c>
    </row>
    <row r="14" spans="1:37" ht="13" x14ac:dyDescent="0.3">
      <c r="A14" s="61" t="s">
        <v>116</v>
      </c>
      <c r="B14" s="62" t="s">
        <v>523</v>
      </c>
      <c r="C14" s="63" t="s">
        <v>524</v>
      </c>
      <c r="D14" s="83">
        <v>342833000</v>
      </c>
      <c r="E14" s="84">
        <v>15809500</v>
      </c>
      <c r="F14" s="85">
        <f t="shared" si="0"/>
        <v>358642500</v>
      </c>
      <c r="G14" s="83">
        <v>353865417</v>
      </c>
      <c r="H14" s="84">
        <v>38107707</v>
      </c>
      <c r="I14" s="85">
        <f t="shared" si="1"/>
        <v>391973124</v>
      </c>
      <c r="J14" s="83">
        <v>63672385</v>
      </c>
      <c r="K14" s="84">
        <v>0</v>
      </c>
      <c r="L14" s="84">
        <f t="shared" si="2"/>
        <v>63672385</v>
      </c>
      <c r="M14" s="101">
        <f t="shared" si="3"/>
        <v>0.17753719930013873</v>
      </c>
      <c r="N14" s="83">
        <v>62598448</v>
      </c>
      <c r="O14" s="84">
        <v>445721</v>
      </c>
      <c r="P14" s="84">
        <f t="shared" si="4"/>
        <v>63044169</v>
      </c>
      <c r="Q14" s="101">
        <f t="shared" si="5"/>
        <v>0.17578554967690668</v>
      </c>
      <c r="R14" s="83">
        <v>67854397</v>
      </c>
      <c r="S14" s="84">
        <v>1115152</v>
      </c>
      <c r="T14" s="84">
        <f t="shared" si="6"/>
        <v>68969549</v>
      </c>
      <c r="U14" s="101">
        <f t="shared" si="7"/>
        <v>0.17595479071672271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194125230</v>
      </c>
      <c r="AA14" s="84">
        <f t="shared" si="11"/>
        <v>1560873</v>
      </c>
      <c r="AB14" s="84">
        <f t="shared" si="12"/>
        <v>195686103</v>
      </c>
      <c r="AC14" s="101">
        <f t="shared" si="13"/>
        <v>0.49923347040497601</v>
      </c>
      <c r="AD14" s="83">
        <v>43591591</v>
      </c>
      <c r="AE14" s="84">
        <v>43102</v>
      </c>
      <c r="AF14" s="84">
        <f t="shared" si="14"/>
        <v>43634693</v>
      </c>
      <c r="AG14" s="84">
        <v>291240397</v>
      </c>
      <c r="AH14" s="84">
        <v>307276712</v>
      </c>
      <c r="AI14" s="85">
        <v>167103425</v>
      </c>
      <c r="AJ14" s="120">
        <f t="shared" si="15"/>
        <v>0.54382066220495096</v>
      </c>
      <c r="AK14" s="121">
        <f t="shared" si="16"/>
        <v>0.58061267899833746</v>
      </c>
    </row>
    <row r="15" spans="1:37" ht="14" x14ac:dyDescent="0.3">
      <c r="A15" s="64" t="s">
        <v>0</v>
      </c>
      <c r="B15" s="65" t="s">
        <v>525</v>
      </c>
      <c r="C15" s="66" t="s">
        <v>0</v>
      </c>
      <c r="D15" s="86">
        <f>SUM(D9:D14)</f>
        <v>9900693555</v>
      </c>
      <c r="E15" s="87">
        <f>SUM(E9:E14)</f>
        <v>1412511509</v>
      </c>
      <c r="F15" s="88">
        <f t="shared" si="0"/>
        <v>11313205064</v>
      </c>
      <c r="G15" s="86">
        <f>SUM(G9:G14)</f>
        <v>10745606220</v>
      </c>
      <c r="H15" s="87">
        <f>SUM(H9:H14)</f>
        <v>1676843135</v>
      </c>
      <c r="I15" s="88">
        <f t="shared" si="1"/>
        <v>12422449355</v>
      </c>
      <c r="J15" s="86">
        <f>SUM(J9:J14)</f>
        <v>1766001044</v>
      </c>
      <c r="K15" s="87">
        <f>SUM(K9:K14)</f>
        <v>116006258</v>
      </c>
      <c r="L15" s="87">
        <f t="shared" si="2"/>
        <v>1882007302</v>
      </c>
      <c r="M15" s="102">
        <f t="shared" si="3"/>
        <v>0.16635491811147107</v>
      </c>
      <c r="N15" s="86">
        <f>SUM(N9:N14)</f>
        <v>2260043254</v>
      </c>
      <c r="O15" s="87">
        <f>SUM(O9:O14)</f>
        <v>240644337</v>
      </c>
      <c r="P15" s="87">
        <f t="shared" si="4"/>
        <v>2500687591</v>
      </c>
      <c r="Q15" s="102">
        <f t="shared" si="5"/>
        <v>0.22104148000971832</v>
      </c>
      <c r="R15" s="86">
        <f>SUM(R9:R14)</f>
        <v>2299179310</v>
      </c>
      <c r="S15" s="87">
        <f>SUM(S9:S14)</f>
        <v>224749828</v>
      </c>
      <c r="T15" s="87">
        <f t="shared" si="6"/>
        <v>2523929138</v>
      </c>
      <c r="U15" s="102">
        <f t="shared" si="7"/>
        <v>0.2031748382201394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6325223608</v>
      </c>
      <c r="AA15" s="87">
        <f t="shared" si="11"/>
        <v>581400423</v>
      </c>
      <c r="AB15" s="87">
        <f t="shared" si="12"/>
        <v>6906624031</v>
      </c>
      <c r="AC15" s="102">
        <f t="shared" si="13"/>
        <v>0.55597924641327712</v>
      </c>
      <c r="AD15" s="86">
        <f>SUM(AD9:AD14)</f>
        <v>1904751078</v>
      </c>
      <c r="AE15" s="87">
        <f>SUM(AE9:AE14)</f>
        <v>238272965</v>
      </c>
      <c r="AF15" s="87">
        <f t="shared" si="14"/>
        <v>2143024043</v>
      </c>
      <c r="AG15" s="87">
        <f>SUM(AG9:AG14)</f>
        <v>9982994242</v>
      </c>
      <c r="AH15" s="87">
        <f>SUM(AH9:AH14)</f>
        <v>10950598794</v>
      </c>
      <c r="AI15" s="88">
        <f>SUM(AI9:AI14)</f>
        <v>5751897590</v>
      </c>
      <c r="AJ15" s="122">
        <f t="shared" si="15"/>
        <v>0.52525872769181836</v>
      </c>
      <c r="AK15" s="123">
        <f t="shared" si="16"/>
        <v>0.17774186726658203</v>
      </c>
    </row>
    <row r="16" spans="1:37" ht="13" x14ac:dyDescent="0.3">
      <c r="A16" s="61" t="s">
        <v>101</v>
      </c>
      <c r="B16" s="62" t="s">
        <v>526</v>
      </c>
      <c r="C16" s="63" t="s">
        <v>527</v>
      </c>
      <c r="D16" s="83">
        <v>195668117</v>
      </c>
      <c r="E16" s="84">
        <v>34342150</v>
      </c>
      <c r="F16" s="85">
        <f t="shared" si="0"/>
        <v>230010267</v>
      </c>
      <c r="G16" s="83">
        <v>217836252</v>
      </c>
      <c r="H16" s="84">
        <v>44493794</v>
      </c>
      <c r="I16" s="85">
        <f t="shared" si="1"/>
        <v>262330046</v>
      </c>
      <c r="J16" s="83">
        <v>38559093</v>
      </c>
      <c r="K16" s="84">
        <v>9779315</v>
      </c>
      <c r="L16" s="84">
        <f t="shared" si="2"/>
        <v>48338408</v>
      </c>
      <c r="M16" s="101">
        <f t="shared" si="3"/>
        <v>0.21015761005138087</v>
      </c>
      <c r="N16" s="83">
        <v>41014365</v>
      </c>
      <c r="O16" s="84">
        <v>9408276</v>
      </c>
      <c r="P16" s="84">
        <f t="shared" si="4"/>
        <v>50422641</v>
      </c>
      <c r="Q16" s="101">
        <f t="shared" si="5"/>
        <v>0.21921908816357316</v>
      </c>
      <c r="R16" s="83">
        <v>36039915</v>
      </c>
      <c r="S16" s="84">
        <v>1340914</v>
      </c>
      <c r="T16" s="84">
        <f t="shared" si="6"/>
        <v>37380829</v>
      </c>
      <c r="U16" s="101">
        <f t="shared" si="7"/>
        <v>0.14249541587012873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115613373</v>
      </c>
      <c r="AA16" s="84">
        <f t="shared" si="11"/>
        <v>20528505</v>
      </c>
      <c r="AB16" s="84">
        <f t="shared" si="12"/>
        <v>136141878</v>
      </c>
      <c r="AC16" s="101">
        <f t="shared" si="13"/>
        <v>0.51897173074867675</v>
      </c>
      <c r="AD16" s="83">
        <v>27291846</v>
      </c>
      <c r="AE16" s="84">
        <v>0</v>
      </c>
      <c r="AF16" s="84">
        <f t="shared" si="14"/>
        <v>27291846</v>
      </c>
      <c r="AG16" s="84">
        <v>208510653</v>
      </c>
      <c r="AH16" s="84">
        <v>232209154</v>
      </c>
      <c r="AI16" s="85">
        <v>114042289</v>
      </c>
      <c r="AJ16" s="120">
        <f t="shared" si="15"/>
        <v>0.49111883418687274</v>
      </c>
      <c r="AK16" s="121">
        <f t="shared" si="16"/>
        <v>0.36967023044172231</v>
      </c>
    </row>
    <row r="17" spans="1:37" ht="13" x14ac:dyDescent="0.3">
      <c r="A17" s="61" t="s">
        <v>101</v>
      </c>
      <c r="B17" s="62" t="s">
        <v>528</v>
      </c>
      <c r="C17" s="63" t="s">
        <v>529</v>
      </c>
      <c r="D17" s="83">
        <v>278621273</v>
      </c>
      <c r="E17" s="84">
        <v>29475581</v>
      </c>
      <c r="F17" s="85">
        <f t="shared" si="0"/>
        <v>308096854</v>
      </c>
      <c r="G17" s="83">
        <v>307423116</v>
      </c>
      <c r="H17" s="84">
        <v>29475581</v>
      </c>
      <c r="I17" s="85">
        <f t="shared" si="1"/>
        <v>336898697</v>
      </c>
      <c r="J17" s="83">
        <v>10004273</v>
      </c>
      <c r="K17" s="84">
        <v>1786700</v>
      </c>
      <c r="L17" s="84">
        <f t="shared" si="2"/>
        <v>11790973</v>
      </c>
      <c r="M17" s="101">
        <f t="shared" si="3"/>
        <v>3.8270345337573619E-2</v>
      </c>
      <c r="N17" s="83">
        <v>40761069</v>
      </c>
      <c r="O17" s="84">
        <v>0</v>
      </c>
      <c r="P17" s="84">
        <f t="shared" si="4"/>
        <v>40761069</v>
      </c>
      <c r="Q17" s="101">
        <f t="shared" si="5"/>
        <v>0.1322995300692035</v>
      </c>
      <c r="R17" s="83">
        <v>84844435</v>
      </c>
      <c r="S17" s="84">
        <v>2389998</v>
      </c>
      <c r="T17" s="84">
        <f t="shared" si="6"/>
        <v>87234433</v>
      </c>
      <c r="U17" s="101">
        <f t="shared" si="7"/>
        <v>0.25893372036401791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135609777</v>
      </c>
      <c r="AA17" s="84">
        <f t="shared" si="11"/>
        <v>4176698</v>
      </c>
      <c r="AB17" s="84">
        <f t="shared" si="12"/>
        <v>139786475</v>
      </c>
      <c r="AC17" s="101">
        <f t="shared" si="13"/>
        <v>0.41492138807530027</v>
      </c>
      <c r="AD17" s="83">
        <v>64725372</v>
      </c>
      <c r="AE17" s="84">
        <v>0</v>
      </c>
      <c r="AF17" s="84">
        <f t="shared" si="14"/>
        <v>64725372</v>
      </c>
      <c r="AG17" s="84">
        <v>237260608</v>
      </c>
      <c r="AH17" s="84">
        <v>276860608</v>
      </c>
      <c r="AI17" s="85">
        <v>125422590</v>
      </c>
      <c r="AJ17" s="120">
        <f t="shared" si="15"/>
        <v>0.45301710093766751</v>
      </c>
      <c r="AK17" s="121">
        <f t="shared" si="16"/>
        <v>0.34776255901626962</v>
      </c>
    </row>
    <row r="18" spans="1:37" ht="13" x14ac:dyDescent="0.3">
      <c r="A18" s="61" t="s">
        <v>101</v>
      </c>
      <c r="B18" s="62" t="s">
        <v>530</v>
      </c>
      <c r="C18" s="63" t="s">
        <v>531</v>
      </c>
      <c r="D18" s="83">
        <v>1158438248</v>
      </c>
      <c r="E18" s="84">
        <v>114964044</v>
      </c>
      <c r="F18" s="85">
        <f t="shared" si="0"/>
        <v>1273402292</v>
      </c>
      <c r="G18" s="83">
        <v>1161121343</v>
      </c>
      <c r="H18" s="84">
        <v>115540709</v>
      </c>
      <c r="I18" s="85">
        <f t="shared" si="1"/>
        <v>1276662052</v>
      </c>
      <c r="J18" s="83">
        <v>166714313</v>
      </c>
      <c r="K18" s="84">
        <v>34060023</v>
      </c>
      <c r="L18" s="84">
        <f t="shared" si="2"/>
        <v>200774336</v>
      </c>
      <c r="M18" s="101">
        <f t="shared" si="3"/>
        <v>0.15766764145261961</v>
      </c>
      <c r="N18" s="83">
        <v>212852453</v>
      </c>
      <c r="O18" s="84">
        <v>10487785</v>
      </c>
      <c r="P18" s="84">
        <f t="shared" si="4"/>
        <v>223340238</v>
      </c>
      <c r="Q18" s="101">
        <f t="shared" si="5"/>
        <v>0.17538859432176993</v>
      </c>
      <c r="R18" s="83">
        <v>168880394</v>
      </c>
      <c r="S18" s="84">
        <v>25692145</v>
      </c>
      <c r="T18" s="84">
        <f t="shared" si="6"/>
        <v>194572539</v>
      </c>
      <c r="U18" s="101">
        <f t="shared" si="7"/>
        <v>0.15240723940621992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548447160</v>
      </c>
      <c r="AA18" s="84">
        <f t="shared" si="11"/>
        <v>70239953</v>
      </c>
      <c r="AB18" s="84">
        <f t="shared" si="12"/>
        <v>618687113</v>
      </c>
      <c r="AC18" s="101">
        <f t="shared" si="13"/>
        <v>0.48461306735856513</v>
      </c>
      <c r="AD18" s="83">
        <v>170934156</v>
      </c>
      <c r="AE18" s="84">
        <v>16167197</v>
      </c>
      <c r="AF18" s="84">
        <f t="shared" si="14"/>
        <v>187101353</v>
      </c>
      <c r="AG18" s="84">
        <v>1026450876</v>
      </c>
      <c r="AH18" s="84">
        <v>1052181302</v>
      </c>
      <c r="AI18" s="85">
        <v>562541801</v>
      </c>
      <c r="AJ18" s="120">
        <f t="shared" si="15"/>
        <v>0.53464341167317186</v>
      </c>
      <c r="AK18" s="121">
        <f t="shared" si="16"/>
        <v>3.9931223800396598E-2</v>
      </c>
    </row>
    <row r="19" spans="1:37" ht="13" x14ac:dyDescent="0.3">
      <c r="A19" s="61" t="s">
        <v>101</v>
      </c>
      <c r="B19" s="62" t="s">
        <v>532</v>
      </c>
      <c r="C19" s="63" t="s">
        <v>533</v>
      </c>
      <c r="D19" s="83">
        <v>612600401</v>
      </c>
      <c r="E19" s="84">
        <v>45101800</v>
      </c>
      <c r="F19" s="85">
        <f t="shared" si="0"/>
        <v>657702201</v>
      </c>
      <c r="G19" s="83">
        <v>611879989</v>
      </c>
      <c r="H19" s="84">
        <v>45101800</v>
      </c>
      <c r="I19" s="85">
        <f t="shared" si="1"/>
        <v>656981789</v>
      </c>
      <c r="J19" s="83">
        <v>94313274</v>
      </c>
      <c r="K19" s="84">
        <v>14726442</v>
      </c>
      <c r="L19" s="84">
        <f t="shared" si="2"/>
        <v>109039716</v>
      </c>
      <c r="M19" s="101">
        <f t="shared" si="3"/>
        <v>0.16578888718056761</v>
      </c>
      <c r="N19" s="83">
        <v>80005813</v>
      </c>
      <c r="O19" s="84">
        <v>4284637</v>
      </c>
      <c r="P19" s="84">
        <f t="shared" si="4"/>
        <v>84290450</v>
      </c>
      <c r="Q19" s="101">
        <f t="shared" si="5"/>
        <v>0.12815899030266434</v>
      </c>
      <c r="R19" s="83">
        <v>47824542</v>
      </c>
      <c r="S19" s="84">
        <v>2194761</v>
      </c>
      <c r="T19" s="84">
        <f t="shared" si="6"/>
        <v>50019303</v>
      </c>
      <c r="U19" s="101">
        <f t="shared" si="7"/>
        <v>7.6134991619988421E-2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222143629</v>
      </c>
      <c r="AA19" s="84">
        <f t="shared" si="11"/>
        <v>21205840</v>
      </c>
      <c r="AB19" s="84">
        <f t="shared" si="12"/>
        <v>243349469</v>
      </c>
      <c r="AC19" s="101">
        <f t="shared" si="13"/>
        <v>0.37040519703050706</v>
      </c>
      <c r="AD19" s="83">
        <v>39028815</v>
      </c>
      <c r="AE19" s="84">
        <v>5707814</v>
      </c>
      <c r="AF19" s="84">
        <f t="shared" si="14"/>
        <v>44736629</v>
      </c>
      <c r="AG19" s="84">
        <v>685286852</v>
      </c>
      <c r="AH19" s="84">
        <v>652103100</v>
      </c>
      <c r="AI19" s="85">
        <v>172335447</v>
      </c>
      <c r="AJ19" s="120">
        <f t="shared" si="15"/>
        <v>0.26427638052939789</v>
      </c>
      <c r="AK19" s="121">
        <f t="shared" si="16"/>
        <v>0.11808386367242818</v>
      </c>
    </row>
    <row r="20" spans="1:37" ht="13" x14ac:dyDescent="0.3">
      <c r="A20" s="61" t="s">
        <v>101</v>
      </c>
      <c r="B20" s="62" t="s">
        <v>534</v>
      </c>
      <c r="C20" s="63" t="s">
        <v>535</v>
      </c>
      <c r="D20" s="83">
        <v>387968445</v>
      </c>
      <c r="E20" s="84">
        <v>44145651</v>
      </c>
      <c r="F20" s="85">
        <f t="shared" si="0"/>
        <v>432114096</v>
      </c>
      <c r="G20" s="83">
        <v>399965627</v>
      </c>
      <c r="H20" s="84">
        <v>58369728</v>
      </c>
      <c r="I20" s="85">
        <f t="shared" si="1"/>
        <v>458335355</v>
      </c>
      <c r="J20" s="83">
        <v>56941788</v>
      </c>
      <c r="K20" s="84">
        <v>3663719</v>
      </c>
      <c r="L20" s="84">
        <f t="shared" si="2"/>
        <v>60605507</v>
      </c>
      <c r="M20" s="101">
        <f t="shared" si="3"/>
        <v>0.14025348295974127</v>
      </c>
      <c r="N20" s="83">
        <v>57292207</v>
      </c>
      <c r="O20" s="84">
        <v>1855302</v>
      </c>
      <c r="P20" s="84">
        <f t="shared" si="4"/>
        <v>59147509</v>
      </c>
      <c r="Q20" s="101">
        <f t="shared" si="5"/>
        <v>0.1368793787277886</v>
      </c>
      <c r="R20" s="83">
        <v>70283410</v>
      </c>
      <c r="S20" s="84">
        <v>7090523</v>
      </c>
      <c r="T20" s="84">
        <f t="shared" si="6"/>
        <v>77373933</v>
      </c>
      <c r="U20" s="101">
        <f t="shared" si="7"/>
        <v>0.168815109190082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184517405</v>
      </c>
      <c r="AA20" s="84">
        <f t="shared" si="11"/>
        <v>12609544</v>
      </c>
      <c r="AB20" s="84">
        <f t="shared" si="12"/>
        <v>197126949</v>
      </c>
      <c r="AC20" s="101">
        <f t="shared" si="13"/>
        <v>0.43009326435225581</v>
      </c>
      <c r="AD20" s="83">
        <v>65656049</v>
      </c>
      <c r="AE20" s="84">
        <v>2376969</v>
      </c>
      <c r="AF20" s="84">
        <f t="shared" si="14"/>
        <v>68033018</v>
      </c>
      <c r="AG20" s="84">
        <v>439230267</v>
      </c>
      <c r="AH20" s="84">
        <v>408199908</v>
      </c>
      <c r="AI20" s="85">
        <v>199555795</v>
      </c>
      <c r="AJ20" s="120">
        <f t="shared" si="15"/>
        <v>0.48886780983791894</v>
      </c>
      <c r="AK20" s="121">
        <f t="shared" si="16"/>
        <v>0.13729972996347151</v>
      </c>
    </row>
    <row r="21" spans="1:37" ht="13" x14ac:dyDescent="0.3">
      <c r="A21" s="61" t="s">
        <v>116</v>
      </c>
      <c r="B21" s="62" t="s">
        <v>536</v>
      </c>
      <c r="C21" s="63" t="s">
        <v>537</v>
      </c>
      <c r="D21" s="83">
        <v>1106971284</v>
      </c>
      <c r="E21" s="84">
        <v>354154595</v>
      </c>
      <c r="F21" s="85">
        <f t="shared" si="0"/>
        <v>1461125879</v>
      </c>
      <c r="G21" s="83">
        <v>1339553024</v>
      </c>
      <c r="H21" s="84">
        <v>345311639</v>
      </c>
      <c r="I21" s="85">
        <f t="shared" si="1"/>
        <v>1684864663</v>
      </c>
      <c r="J21" s="83">
        <v>168499751</v>
      </c>
      <c r="K21" s="84">
        <v>48349372</v>
      </c>
      <c r="L21" s="84">
        <f t="shared" si="2"/>
        <v>216849123</v>
      </c>
      <c r="M21" s="101">
        <f t="shared" si="3"/>
        <v>0.14841234839287928</v>
      </c>
      <c r="N21" s="83">
        <v>327923756</v>
      </c>
      <c r="O21" s="84">
        <v>126186833</v>
      </c>
      <c r="P21" s="84">
        <f t="shared" si="4"/>
        <v>454110589</v>
      </c>
      <c r="Q21" s="101">
        <f t="shared" si="5"/>
        <v>0.31079498045082532</v>
      </c>
      <c r="R21" s="83">
        <v>148960997</v>
      </c>
      <c r="S21" s="84">
        <v>53794407</v>
      </c>
      <c r="T21" s="84">
        <f t="shared" si="6"/>
        <v>202755404</v>
      </c>
      <c r="U21" s="101">
        <f t="shared" si="7"/>
        <v>0.12033928211123032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645384504</v>
      </c>
      <c r="AA21" s="84">
        <f t="shared" si="11"/>
        <v>228330612</v>
      </c>
      <c r="AB21" s="84">
        <f t="shared" si="12"/>
        <v>873715116</v>
      </c>
      <c r="AC21" s="101">
        <f t="shared" si="13"/>
        <v>0.51856694201438069</v>
      </c>
      <c r="AD21" s="83">
        <v>153871719</v>
      </c>
      <c r="AE21" s="84">
        <v>52504052</v>
      </c>
      <c r="AF21" s="84">
        <f t="shared" si="14"/>
        <v>206375771</v>
      </c>
      <c r="AG21" s="84">
        <v>6484419456</v>
      </c>
      <c r="AH21" s="84">
        <v>1479474390</v>
      </c>
      <c r="AI21" s="85">
        <v>703653429</v>
      </c>
      <c r="AJ21" s="120">
        <f t="shared" si="15"/>
        <v>0.47561041526376135</v>
      </c>
      <c r="AK21" s="121">
        <f t="shared" si="16"/>
        <v>-1.7542597091012246E-2</v>
      </c>
    </row>
    <row r="22" spans="1:37" ht="14" x14ac:dyDescent="0.3">
      <c r="A22" s="64" t="s">
        <v>0</v>
      </c>
      <c r="B22" s="65" t="s">
        <v>538</v>
      </c>
      <c r="C22" s="66" t="s">
        <v>0</v>
      </c>
      <c r="D22" s="86">
        <f>SUM(D16:D21)</f>
        <v>3740267768</v>
      </c>
      <c r="E22" s="87">
        <f>SUM(E16:E21)</f>
        <v>622183821</v>
      </c>
      <c r="F22" s="88">
        <f t="shared" si="0"/>
        <v>4362451589</v>
      </c>
      <c r="G22" s="86">
        <f>SUM(G16:G21)</f>
        <v>4037779351</v>
      </c>
      <c r="H22" s="87">
        <f>SUM(H16:H21)</f>
        <v>638293251</v>
      </c>
      <c r="I22" s="88">
        <f t="shared" si="1"/>
        <v>4676072602</v>
      </c>
      <c r="J22" s="86">
        <f>SUM(J16:J21)</f>
        <v>535032492</v>
      </c>
      <c r="K22" s="87">
        <f>SUM(K16:K21)</f>
        <v>112365571</v>
      </c>
      <c r="L22" s="87">
        <f t="shared" si="2"/>
        <v>647398063</v>
      </c>
      <c r="M22" s="102">
        <f t="shared" si="3"/>
        <v>0.14840234895269117</v>
      </c>
      <c r="N22" s="86">
        <f>SUM(N16:N21)</f>
        <v>759849663</v>
      </c>
      <c r="O22" s="87">
        <f>SUM(O16:O21)</f>
        <v>152222833</v>
      </c>
      <c r="P22" s="87">
        <f t="shared" si="4"/>
        <v>912072496</v>
      </c>
      <c r="Q22" s="102">
        <f t="shared" si="5"/>
        <v>0.20907337935847981</v>
      </c>
      <c r="R22" s="86">
        <f>SUM(R16:R21)</f>
        <v>556833693</v>
      </c>
      <c r="S22" s="87">
        <f>SUM(S16:S21)</f>
        <v>92502748</v>
      </c>
      <c r="T22" s="87">
        <f t="shared" si="6"/>
        <v>649336441</v>
      </c>
      <c r="U22" s="102">
        <f t="shared" si="7"/>
        <v>0.13886363541966237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1851715848</v>
      </c>
      <c r="AA22" s="87">
        <f t="shared" si="11"/>
        <v>357091152</v>
      </c>
      <c r="AB22" s="87">
        <f t="shared" si="12"/>
        <v>2208807000</v>
      </c>
      <c r="AC22" s="102">
        <f t="shared" si="13"/>
        <v>0.47236370946320905</v>
      </c>
      <c r="AD22" s="86">
        <f>SUM(AD16:AD21)</f>
        <v>521507957</v>
      </c>
      <c r="AE22" s="87">
        <f>SUM(AE16:AE21)</f>
        <v>76756032</v>
      </c>
      <c r="AF22" s="87">
        <f t="shared" si="14"/>
        <v>598263989</v>
      </c>
      <c r="AG22" s="87">
        <f>SUM(AG16:AG21)</f>
        <v>9081158712</v>
      </c>
      <c r="AH22" s="87">
        <f>SUM(AH16:AH21)</f>
        <v>4101028462</v>
      </c>
      <c r="AI22" s="88">
        <f>SUM(AI16:AI21)</f>
        <v>1877551351</v>
      </c>
      <c r="AJ22" s="122">
        <f t="shared" si="15"/>
        <v>0.45782451119209033</v>
      </c>
      <c r="AK22" s="123">
        <f t="shared" si="16"/>
        <v>8.5367752261618968E-2</v>
      </c>
    </row>
    <row r="23" spans="1:37" ht="13" x14ac:dyDescent="0.3">
      <c r="A23" s="61" t="s">
        <v>101</v>
      </c>
      <c r="B23" s="62" t="s">
        <v>539</v>
      </c>
      <c r="C23" s="63" t="s">
        <v>540</v>
      </c>
      <c r="D23" s="83">
        <v>513215318</v>
      </c>
      <c r="E23" s="84">
        <v>22436300</v>
      </c>
      <c r="F23" s="85">
        <f t="shared" si="0"/>
        <v>535651618</v>
      </c>
      <c r="G23" s="83">
        <v>481040870</v>
      </c>
      <c r="H23" s="84">
        <v>45200891</v>
      </c>
      <c r="I23" s="85">
        <f t="shared" si="1"/>
        <v>526241761</v>
      </c>
      <c r="J23" s="83">
        <v>51622236</v>
      </c>
      <c r="K23" s="84">
        <v>3432140</v>
      </c>
      <c r="L23" s="84">
        <f t="shared" si="2"/>
        <v>55054376</v>
      </c>
      <c r="M23" s="101">
        <f t="shared" si="3"/>
        <v>0.10278019173275418</v>
      </c>
      <c r="N23" s="83">
        <v>37569160</v>
      </c>
      <c r="O23" s="84">
        <v>12673809</v>
      </c>
      <c r="P23" s="84">
        <f t="shared" si="4"/>
        <v>50242969</v>
      </c>
      <c r="Q23" s="101">
        <f t="shared" si="5"/>
        <v>9.3797847913902874E-2</v>
      </c>
      <c r="R23" s="83">
        <v>113101030</v>
      </c>
      <c r="S23" s="84">
        <v>3879862</v>
      </c>
      <c r="T23" s="84">
        <f t="shared" si="6"/>
        <v>116980892</v>
      </c>
      <c r="U23" s="101">
        <f t="shared" si="7"/>
        <v>0.222294961497744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202292426</v>
      </c>
      <c r="AA23" s="84">
        <f t="shared" si="11"/>
        <v>19985811</v>
      </c>
      <c r="AB23" s="84">
        <f t="shared" si="12"/>
        <v>222278237</v>
      </c>
      <c r="AC23" s="101">
        <f t="shared" si="13"/>
        <v>0.42238806091255843</v>
      </c>
      <c r="AD23" s="83">
        <v>62728284</v>
      </c>
      <c r="AE23" s="84">
        <v>2341045</v>
      </c>
      <c r="AF23" s="84">
        <f t="shared" si="14"/>
        <v>65069329</v>
      </c>
      <c r="AG23" s="84">
        <v>490311688</v>
      </c>
      <c r="AH23" s="84">
        <v>515591976</v>
      </c>
      <c r="AI23" s="85">
        <v>175662713</v>
      </c>
      <c r="AJ23" s="120">
        <f t="shared" si="15"/>
        <v>0.34070102169316924</v>
      </c>
      <c r="AK23" s="121">
        <f t="shared" si="16"/>
        <v>0.79778850954495018</v>
      </c>
    </row>
    <row r="24" spans="1:37" ht="13" x14ac:dyDescent="0.3">
      <c r="A24" s="61" t="s">
        <v>101</v>
      </c>
      <c r="B24" s="62" t="s">
        <v>541</v>
      </c>
      <c r="C24" s="63" t="s">
        <v>542</v>
      </c>
      <c r="D24" s="83">
        <v>230603418</v>
      </c>
      <c r="E24" s="84">
        <v>35973843</v>
      </c>
      <c r="F24" s="85">
        <f t="shared" si="0"/>
        <v>266577261</v>
      </c>
      <c r="G24" s="83">
        <v>230603418</v>
      </c>
      <c r="H24" s="84">
        <v>35973843</v>
      </c>
      <c r="I24" s="85">
        <f t="shared" si="1"/>
        <v>266577261</v>
      </c>
      <c r="J24" s="83">
        <v>46414513</v>
      </c>
      <c r="K24" s="84">
        <v>5385318</v>
      </c>
      <c r="L24" s="84">
        <f t="shared" si="2"/>
        <v>51799831</v>
      </c>
      <c r="M24" s="101">
        <f t="shared" si="3"/>
        <v>0.19431451432010924</v>
      </c>
      <c r="N24" s="83">
        <v>40110566</v>
      </c>
      <c r="O24" s="84">
        <v>6667258</v>
      </c>
      <c r="P24" s="84">
        <f t="shared" si="4"/>
        <v>46777824</v>
      </c>
      <c r="Q24" s="101">
        <f t="shared" si="5"/>
        <v>0.17547567194787855</v>
      </c>
      <c r="R24" s="83">
        <v>38883992</v>
      </c>
      <c r="S24" s="84">
        <v>11068511</v>
      </c>
      <c r="T24" s="84">
        <f t="shared" si="6"/>
        <v>49952503</v>
      </c>
      <c r="U24" s="101">
        <f t="shared" si="7"/>
        <v>0.18738471095627321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125409071</v>
      </c>
      <c r="AA24" s="84">
        <f t="shared" si="11"/>
        <v>23121087</v>
      </c>
      <c r="AB24" s="84">
        <f t="shared" si="12"/>
        <v>148530158</v>
      </c>
      <c r="AC24" s="101">
        <f t="shared" si="13"/>
        <v>0.55717489722426095</v>
      </c>
      <c r="AD24" s="83">
        <v>0</v>
      </c>
      <c r="AE24" s="84">
        <v>0</v>
      </c>
      <c r="AF24" s="84">
        <f t="shared" si="14"/>
        <v>0</v>
      </c>
      <c r="AG24" s="84">
        <v>167916721</v>
      </c>
      <c r="AH24" s="84">
        <v>229044848</v>
      </c>
      <c r="AI24" s="85">
        <v>0</v>
      </c>
      <c r="AJ24" s="120">
        <f t="shared" si="15"/>
        <v>0</v>
      </c>
      <c r="AK24" s="121">
        <f t="shared" si="16"/>
        <v>0</v>
      </c>
    </row>
    <row r="25" spans="1:37" ht="13" x14ac:dyDescent="0.3">
      <c r="A25" s="61" t="s">
        <v>101</v>
      </c>
      <c r="B25" s="62" t="s">
        <v>543</v>
      </c>
      <c r="C25" s="63" t="s">
        <v>544</v>
      </c>
      <c r="D25" s="83">
        <v>331708620</v>
      </c>
      <c r="E25" s="84">
        <v>99666031</v>
      </c>
      <c r="F25" s="85">
        <f t="shared" si="0"/>
        <v>431374651</v>
      </c>
      <c r="G25" s="83">
        <v>356407120</v>
      </c>
      <c r="H25" s="84">
        <v>97186407</v>
      </c>
      <c r="I25" s="85">
        <f t="shared" si="1"/>
        <v>453593527</v>
      </c>
      <c r="J25" s="83">
        <v>48398907</v>
      </c>
      <c r="K25" s="84">
        <v>10198025</v>
      </c>
      <c r="L25" s="84">
        <f t="shared" si="2"/>
        <v>58596932</v>
      </c>
      <c r="M25" s="101">
        <f t="shared" si="3"/>
        <v>0.1358376804574917</v>
      </c>
      <c r="N25" s="83">
        <v>72064920</v>
      </c>
      <c r="O25" s="84">
        <v>18041009</v>
      </c>
      <c r="P25" s="84">
        <f t="shared" si="4"/>
        <v>90105929</v>
      </c>
      <c r="Q25" s="101">
        <f t="shared" si="5"/>
        <v>0.20888090848898769</v>
      </c>
      <c r="R25" s="83">
        <v>72928756</v>
      </c>
      <c r="S25" s="84">
        <v>15606677</v>
      </c>
      <c r="T25" s="84">
        <f t="shared" si="6"/>
        <v>88535433</v>
      </c>
      <c r="U25" s="101">
        <f t="shared" si="7"/>
        <v>0.19518672055476666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193392583</v>
      </c>
      <c r="AA25" s="84">
        <f t="shared" si="11"/>
        <v>43845711</v>
      </c>
      <c r="AB25" s="84">
        <f t="shared" si="12"/>
        <v>237238294</v>
      </c>
      <c r="AC25" s="101">
        <f t="shared" si="13"/>
        <v>0.52301957562987889</v>
      </c>
      <c r="AD25" s="83">
        <v>42383413</v>
      </c>
      <c r="AE25" s="84">
        <v>5266802</v>
      </c>
      <c r="AF25" s="84">
        <f t="shared" si="14"/>
        <v>47650215</v>
      </c>
      <c r="AG25" s="84">
        <v>374893215</v>
      </c>
      <c r="AH25" s="84">
        <v>433159294</v>
      </c>
      <c r="AI25" s="85">
        <v>207808025</v>
      </c>
      <c r="AJ25" s="120">
        <f t="shared" si="15"/>
        <v>0.47974966225704485</v>
      </c>
      <c r="AK25" s="121">
        <f t="shared" si="16"/>
        <v>0.85802798581286566</v>
      </c>
    </row>
    <row r="26" spans="1:37" ht="13" x14ac:dyDescent="0.3">
      <c r="A26" s="61" t="s">
        <v>101</v>
      </c>
      <c r="B26" s="62" t="s">
        <v>545</v>
      </c>
      <c r="C26" s="63" t="s">
        <v>546</v>
      </c>
      <c r="D26" s="83">
        <v>265657185</v>
      </c>
      <c r="E26" s="84">
        <v>14624300</v>
      </c>
      <c r="F26" s="85">
        <f t="shared" si="0"/>
        <v>280281485</v>
      </c>
      <c r="G26" s="83">
        <v>265657185</v>
      </c>
      <c r="H26" s="84">
        <v>30012305</v>
      </c>
      <c r="I26" s="85">
        <f t="shared" si="1"/>
        <v>295669490</v>
      </c>
      <c r="J26" s="83">
        <v>40161165</v>
      </c>
      <c r="K26" s="84">
        <v>1445629</v>
      </c>
      <c r="L26" s="84">
        <f t="shared" si="2"/>
        <v>41606794</v>
      </c>
      <c r="M26" s="101">
        <f t="shared" si="3"/>
        <v>0.14844645910164206</v>
      </c>
      <c r="N26" s="83">
        <v>64526631</v>
      </c>
      <c r="O26" s="84">
        <v>11643037</v>
      </c>
      <c r="P26" s="84">
        <f t="shared" si="4"/>
        <v>76169668</v>
      </c>
      <c r="Q26" s="101">
        <f t="shared" si="5"/>
        <v>0.27176132593988506</v>
      </c>
      <c r="R26" s="83">
        <v>53039304</v>
      </c>
      <c r="S26" s="84">
        <v>8456477</v>
      </c>
      <c r="T26" s="84">
        <f t="shared" si="6"/>
        <v>61495781</v>
      </c>
      <c r="U26" s="101">
        <f t="shared" si="7"/>
        <v>0.20798825404677365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157727100</v>
      </c>
      <c r="AA26" s="84">
        <f t="shared" si="11"/>
        <v>21545143</v>
      </c>
      <c r="AB26" s="84">
        <f t="shared" si="12"/>
        <v>179272243</v>
      </c>
      <c r="AC26" s="101">
        <f t="shared" si="13"/>
        <v>0.60632648637503994</v>
      </c>
      <c r="AD26" s="83">
        <v>47949521</v>
      </c>
      <c r="AE26" s="84">
        <v>3634461</v>
      </c>
      <c r="AF26" s="84">
        <f t="shared" si="14"/>
        <v>51583982</v>
      </c>
      <c r="AG26" s="84">
        <v>344921289</v>
      </c>
      <c r="AH26" s="84">
        <v>325875312</v>
      </c>
      <c r="AI26" s="85">
        <v>155760034</v>
      </c>
      <c r="AJ26" s="120">
        <f t="shared" si="15"/>
        <v>0.47797433025549357</v>
      </c>
      <c r="AK26" s="121">
        <f t="shared" si="16"/>
        <v>0.19214877595141844</v>
      </c>
    </row>
    <row r="27" spans="1:37" ht="13" x14ac:dyDescent="0.3">
      <c r="A27" s="61" t="s">
        <v>101</v>
      </c>
      <c r="B27" s="62" t="s">
        <v>547</v>
      </c>
      <c r="C27" s="63" t="s">
        <v>548</v>
      </c>
      <c r="D27" s="83">
        <v>181479627</v>
      </c>
      <c r="E27" s="84">
        <v>33280052</v>
      </c>
      <c r="F27" s="85">
        <f t="shared" si="0"/>
        <v>214759679</v>
      </c>
      <c r="G27" s="83">
        <v>210421717</v>
      </c>
      <c r="H27" s="84">
        <v>44931130</v>
      </c>
      <c r="I27" s="85">
        <f t="shared" si="1"/>
        <v>255352847</v>
      </c>
      <c r="J27" s="83">
        <v>36586278</v>
      </c>
      <c r="K27" s="84">
        <v>3840656</v>
      </c>
      <c r="L27" s="84">
        <f t="shared" si="2"/>
        <v>40426934</v>
      </c>
      <c r="M27" s="101">
        <f t="shared" si="3"/>
        <v>0.18824266355883312</v>
      </c>
      <c r="N27" s="83">
        <v>35754844</v>
      </c>
      <c r="O27" s="84">
        <v>4183178</v>
      </c>
      <c r="P27" s="84">
        <f t="shared" si="4"/>
        <v>39938022</v>
      </c>
      <c r="Q27" s="101">
        <f t="shared" si="5"/>
        <v>0.18596610958801069</v>
      </c>
      <c r="R27" s="83">
        <v>30625776</v>
      </c>
      <c r="S27" s="84">
        <v>4118281</v>
      </c>
      <c r="T27" s="84">
        <f t="shared" si="6"/>
        <v>34744057</v>
      </c>
      <c r="U27" s="101">
        <f t="shared" si="7"/>
        <v>0.13606293177534065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102966898</v>
      </c>
      <c r="AA27" s="84">
        <f t="shared" si="11"/>
        <v>12142115</v>
      </c>
      <c r="AB27" s="84">
        <f t="shared" si="12"/>
        <v>115109013</v>
      </c>
      <c r="AC27" s="101">
        <f t="shared" si="13"/>
        <v>0.45078413791877558</v>
      </c>
      <c r="AD27" s="83">
        <v>35592312</v>
      </c>
      <c r="AE27" s="84">
        <v>8744477</v>
      </c>
      <c r="AF27" s="84">
        <f t="shared" si="14"/>
        <v>44336789</v>
      </c>
      <c r="AG27" s="84">
        <v>249118245</v>
      </c>
      <c r="AH27" s="84">
        <v>247314564</v>
      </c>
      <c r="AI27" s="85">
        <v>113152521</v>
      </c>
      <c r="AJ27" s="120">
        <f t="shared" si="15"/>
        <v>0.457524697170685</v>
      </c>
      <c r="AK27" s="121">
        <f t="shared" si="16"/>
        <v>-0.21636054879842559</v>
      </c>
    </row>
    <row r="28" spans="1:37" ht="13" x14ac:dyDescent="0.3">
      <c r="A28" s="61" t="s">
        <v>116</v>
      </c>
      <c r="B28" s="62" t="s">
        <v>549</v>
      </c>
      <c r="C28" s="63" t="s">
        <v>550</v>
      </c>
      <c r="D28" s="83">
        <v>427066038</v>
      </c>
      <c r="E28" s="84">
        <v>667558051</v>
      </c>
      <c r="F28" s="85">
        <f t="shared" si="0"/>
        <v>1094624089</v>
      </c>
      <c r="G28" s="83">
        <v>668505280</v>
      </c>
      <c r="H28" s="84">
        <v>740104976</v>
      </c>
      <c r="I28" s="85">
        <f t="shared" si="1"/>
        <v>1408610256</v>
      </c>
      <c r="J28" s="83">
        <v>29431235</v>
      </c>
      <c r="K28" s="84">
        <v>20167009</v>
      </c>
      <c r="L28" s="84">
        <f t="shared" si="2"/>
        <v>49598244</v>
      </c>
      <c r="M28" s="101">
        <f t="shared" si="3"/>
        <v>4.5310755078769326E-2</v>
      </c>
      <c r="N28" s="83">
        <v>147782569</v>
      </c>
      <c r="O28" s="84">
        <v>49685905</v>
      </c>
      <c r="P28" s="84">
        <f t="shared" si="4"/>
        <v>197468474</v>
      </c>
      <c r="Q28" s="101">
        <f t="shared" si="5"/>
        <v>0.1803984363073888</v>
      </c>
      <c r="R28" s="83">
        <v>162932545</v>
      </c>
      <c r="S28" s="84">
        <v>17348149</v>
      </c>
      <c r="T28" s="84">
        <f t="shared" si="6"/>
        <v>180280694</v>
      </c>
      <c r="U28" s="101">
        <f t="shared" si="7"/>
        <v>0.12798479439723745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340146349</v>
      </c>
      <c r="AA28" s="84">
        <f t="shared" si="11"/>
        <v>87201063</v>
      </c>
      <c r="AB28" s="84">
        <f t="shared" si="12"/>
        <v>427347412</v>
      </c>
      <c r="AC28" s="101">
        <f t="shared" si="13"/>
        <v>0.30338229483968771</v>
      </c>
      <c r="AD28" s="83">
        <v>53497371</v>
      </c>
      <c r="AE28" s="84">
        <v>18989318</v>
      </c>
      <c r="AF28" s="84">
        <f t="shared" si="14"/>
        <v>72486689</v>
      </c>
      <c r="AG28" s="84">
        <v>764624626</v>
      </c>
      <c r="AH28" s="84">
        <v>1075768905</v>
      </c>
      <c r="AI28" s="85">
        <v>-682540682</v>
      </c>
      <c r="AJ28" s="120">
        <f t="shared" si="15"/>
        <v>-0.63446775494965624</v>
      </c>
      <c r="AK28" s="121">
        <f t="shared" si="16"/>
        <v>1.487086891222194</v>
      </c>
    </row>
    <row r="29" spans="1:37" ht="14" x14ac:dyDescent="0.3">
      <c r="A29" s="64" t="s">
        <v>0</v>
      </c>
      <c r="B29" s="65" t="s">
        <v>551</v>
      </c>
      <c r="C29" s="66" t="s">
        <v>0</v>
      </c>
      <c r="D29" s="86">
        <f>SUM(D23:D28)</f>
        <v>1949730206</v>
      </c>
      <c r="E29" s="87">
        <f>SUM(E23:E28)</f>
        <v>873538577</v>
      </c>
      <c r="F29" s="88">
        <f t="shared" si="0"/>
        <v>2823268783</v>
      </c>
      <c r="G29" s="86">
        <f>SUM(G23:G28)</f>
        <v>2212635590</v>
      </c>
      <c r="H29" s="87">
        <f>SUM(H23:H28)</f>
        <v>993409552</v>
      </c>
      <c r="I29" s="88">
        <f t="shared" si="1"/>
        <v>3206045142</v>
      </c>
      <c r="J29" s="86">
        <f>SUM(J23:J28)</f>
        <v>252614334</v>
      </c>
      <c r="K29" s="87">
        <f>SUM(K23:K28)</f>
        <v>44468777</v>
      </c>
      <c r="L29" s="87">
        <f t="shared" si="2"/>
        <v>297083111</v>
      </c>
      <c r="M29" s="102">
        <f t="shared" si="3"/>
        <v>0.10522664819901421</v>
      </c>
      <c r="N29" s="86">
        <f>SUM(N23:N28)</f>
        <v>397808690</v>
      </c>
      <c r="O29" s="87">
        <f>SUM(O23:O28)</f>
        <v>102894196</v>
      </c>
      <c r="P29" s="87">
        <f t="shared" si="4"/>
        <v>500702886</v>
      </c>
      <c r="Q29" s="102">
        <f t="shared" si="5"/>
        <v>0.17734864247248683</v>
      </c>
      <c r="R29" s="86">
        <f>SUM(R23:R28)</f>
        <v>471511403</v>
      </c>
      <c r="S29" s="87">
        <f>SUM(S23:S28)</f>
        <v>60477957</v>
      </c>
      <c r="T29" s="87">
        <f t="shared" si="6"/>
        <v>531989360</v>
      </c>
      <c r="U29" s="102">
        <f t="shared" si="7"/>
        <v>0.16593320943326881</v>
      </c>
      <c r="V29" s="86">
        <f>SUM(V23:V28)</f>
        <v>0</v>
      </c>
      <c r="W29" s="87">
        <f>SUM(W23:W28)</f>
        <v>0</v>
      </c>
      <c r="X29" s="87">
        <f t="shared" si="8"/>
        <v>0</v>
      </c>
      <c r="Y29" s="102">
        <f t="shared" si="9"/>
        <v>0</v>
      </c>
      <c r="Z29" s="86">
        <f t="shared" si="10"/>
        <v>1121934427</v>
      </c>
      <c r="AA29" s="87">
        <f t="shared" si="11"/>
        <v>207840930</v>
      </c>
      <c r="AB29" s="87">
        <f t="shared" si="12"/>
        <v>1329775357</v>
      </c>
      <c r="AC29" s="102">
        <f t="shared" si="13"/>
        <v>0.41477125183909841</v>
      </c>
      <c r="AD29" s="86">
        <f>SUM(AD23:AD28)</f>
        <v>242150901</v>
      </c>
      <c r="AE29" s="87">
        <f>SUM(AE23:AE28)</f>
        <v>38976103</v>
      </c>
      <c r="AF29" s="87">
        <f t="shared" si="14"/>
        <v>281127004</v>
      </c>
      <c r="AG29" s="87">
        <f>SUM(AG23:AG28)</f>
        <v>2391785784</v>
      </c>
      <c r="AH29" s="87">
        <f>SUM(AH23:AH28)</f>
        <v>2826754899</v>
      </c>
      <c r="AI29" s="88">
        <f>SUM(AI23:AI28)</f>
        <v>-30157389</v>
      </c>
      <c r="AJ29" s="122">
        <f t="shared" si="15"/>
        <v>-1.0668554606792599E-2</v>
      </c>
      <c r="AK29" s="123">
        <f t="shared" si="16"/>
        <v>0.89234528320160944</v>
      </c>
    </row>
    <row r="30" spans="1:37" ht="13" x14ac:dyDescent="0.3">
      <c r="A30" s="61" t="s">
        <v>101</v>
      </c>
      <c r="B30" s="62" t="s">
        <v>89</v>
      </c>
      <c r="C30" s="63" t="s">
        <v>90</v>
      </c>
      <c r="D30" s="83">
        <v>3692555494</v>
      </c>
      <c r="E30" s="84">
        <v>167630448</v>
      </c>
      <c r="F30" s="85">
        <f t="shared" si="0"/>
        <v>3860185942</v>
      </c>
      <c r="G30" s="83">
        <v>3921912713</v>
      </c>
      <c r="H30" s="84">
        <v>200337602</v>
      </c>
      <c r="I30" s="85">
        <f t="shared" si="1"/>
        <v>4122250315</v>
      </c>
      <c r="J30" s="83">
        <v>436959441</v>
      </c>
      <c r="K30" s="84">
        <v>41572404</v>
      </c>
      <c r="L30" s="84">
        <f t="shared" si="2"/>
        <v>478531845</v>
      </c>
      <c r="M30" s="101">
        <f t="shared" si="3"/>
        <v>0.12396600894102733</v>
      </c>
      <c r="N30" s="83">
        <v>812036318</v>
      </c>
      <c r="O30" s="84">
        <v>31823570</v>
      </c>
      <c r="P30" s="84">
        <f t="shared" si="4"/>
        <v>843859888</v>
      </c>
      <c r="Q30" s="101">
        <f t="shared" si="5"/>
        <v>0.21860602071484359</v>
      </c>
      <c r="R30" s="83">
        <v>614098786</v>
      </c>
      <c r="S30" s="84">
        <v>20337001</v>
      </c>
      <c r="T30" s="84">
        <f t="shared" si="6"/>
        <v>634435787</v>
      </c>
      <c r="U30" s="101">
        <f t="shared" si="7"/>
        <v>0.15390520674870758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1863094545</v>
      </c>
      <c r="AA30" s="84">
        <f t="shared" si="11"/>
        <v>93732975</v>
      </c>
      <c r="AB30" s="84">
        <f t="shared" si="12"/>
        <v>1956827520</v>
      </c>
      <c r="AC30" s="101">
        <f t="shared" si="13"/>
        <v>0.4746988587470094</v>
      </c>
      <c r="AD30" s="83">
        <v>1044691263</v>
      </c>
      <c r="AE30" s="84">
        <v>37609221</v>
      </c>
      <c r="AF30" s="84">
        <f t="shared" si="14"/>
        <v>1082300484</v>
      </c>
      <c r="AG30" s="84">
        <v>3545174239</v>
      </c>
      <c r="AH30" s="84">
        <v>3692102550</v>
      </c>
      <c r="AI30" s="85">
        <v>2314691155</v>
      </c>
      <c r="AJ30" s="120">
        <f t="shared" si="15"/>
        <v>0.6269303530044148</v>
      </c>
      <c r="AK30" s="121">
        <f t="shared" si="16"/>
        <v>-0.41380809084069481</v>
      </c>
    </row>
    <row r="31" spans="1:37" ht="13" x14ac:dyDescent="0.3">
      <c r="A31" s="61" t="s">
        <v>101</v>
      </c>
      <c r="B31" s="62" t="s">
        <v>552</v>
      </c>
      <c r="C31" s="63" t="s">
        <v>553</v>
      </c>
      <c r="D31" s="83">
        <v>586472406</v>
      </c>
      <c r="E31" s="84">
        <v>70782000</v>
      </c>
      <c r="F31" s="85">
        <f t="shared" si="0"/>
        <v>657254406</v>
      </c>
      <c r="G31" s="83">
        <v>613005354</v>
      </c>
      <c r="H31" s="84">
        <v>81961365</v>
      </c>
      <c r="I31" s="85">
        <f t="shared" si="1"/>
        <v>694966719</v>
      </c>
      <c r="J31" s="83">
        <v>61974016</v>
      </c>
      <c r="K31" s="84">
        <v>17631679</v>
      </c>
      <c r="L31" s="84">
        <f t="shared" si="2"/>
        <v>79605695</v>
      </c>
      <c r="M31" s="101">
        <f t="shared" si="3"/>
        <v>0.12111854142519053</v>
      </c>
      <c r="N31" s="83">
        <v>74087120</v>
      </c>
      <c r="O31" s="84">
        <v>14264995</v>
      </c>
      <c r="P31" s="84">
        <f t="shared" si="4"/>
        <v>88352115</v>
      </c>
      <c r="Q31" s="101">
        <f t="shared" si="5"/>
        <v>0.13442605206362054</v>
      </c>
      <c r="R31" s="83">
        <v>72034410</v>
      </c>
      <c r="S31" s="84">
        <v>12840364</v>
      </c>
      <c r="T31" s="84">
        <f t="shared" si="6"/>
        <v>84874774</v>
      </c>
      <c r="U31" s="101">
        <f t="shared" si="7"/>
        <v>0.12212782523187272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208095546</v>
      </c>
      <c r="AA31" s="84">
        <f t="shared" si="11"/>
        <v>44737038</v>
      </c>
      <c r="AB31" s="84">
        <f t="shared" si="12"/>
        <v>252832584</v>
      </c>
      <c r="AC31" s="101">
        <f t="shared" si="13"/>
        <v>0.36380531194904603</v>
      </c>
      <c r="AD31" s="83">
        <v>61458366</v>
      </c>
      <c r="AE31" s="84">
        <v>17595876</v>
      </c>
      <c r="AF31" s="84">
        <f t="shared" si="14"/>
        <v>79054242</v>
      </c>
      <c r="AG31" s="84">
        <v>226260605</v>
      </c>
      <c r="AH31" s="84">
        <v>562292868</v>
      </c>
      <c r="AI31" s="85">
        <v>215009990</v>
      </c>
      <c r="AJ31" s="120">
        <f t="shared" si="15"/>
        <v>0.38238078808426218</v>
      </c>
      <c r="AK31" s="121">
        <f t="shared" si="16"/>
        <v>7.3627067349529396E-2</v>
      </c>
    </row>
    <row r="32" spans="1:37" ht="13" x14ac:dyDescent="0.3">
      <c r="A32" s="61" t="s">
        <v>101</v>
      </c>
      <c r="B32" s="62" t="s">
        <v>91</v>
      </c>
      <c r="C32" s="63" t="s">
        <v>92</v>
      </c>
      <c r="D32" s="83">
        <v>2191275930</v>
      </c>
      <c r="E32" s="84">
        <v>213117118</v>
      </c>
      <c r="F32" s="85">
        <f t="shared" si="0"/>
        <v>2404393048</v>
      </c>
      <c r="G32" s="83">
        <v>2191275930</v>
      </c>
      <c r="H32" s="84">
        <v>157717348</v>
      </c>
      <c r="I32" s="85">
        <f t="shared" si="1"/>
        <v>2348993278</v>
      </c>
      <c r="J32" s="83">
        <v>414672990</v>
      </c>
      <c r="K32" s="84">
        <v>24312563</v>
      </c>
      <c r="L32" s="84">
        <f t="shared" si="2"/>
        <v>438985553</v>
      </c>
      <c r="M32" s="101">
        <f t="shared" si="3"/>
        <v>0.18257645245029838</v>
      </c>
      <c r="N32" s="83">
        <v>458637128</v>
      </c>
      <c r="O32" s="84">
        <v>27017049</v>
      </c>
      <c r="P32" s="84">
        <f t="shared" si="4"/>
        <v>485654177</v>
      </c>
      <c r="Q32" s="101">
        <f t="shared" si="5"/>
        <v>0.2019861841656764</v>
      </c>
      <c r="R32" s="83">
        <v>417699902</v>
      </c>
      <c r="S32" s="84">
        <v>16751877</v>
      </c>
      <c r="T32" s="84">
        <f t="shared" si="6"/>
        <v>434451779</v>
      </c>
      <c r="U32" s="101">
        <f t="shared" si="7"/>
        <v>0.1849523296081565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1291010020</v>
      </c>
      <c r="AA32" s="84">
        <f t="shared" si="11"/>
        <v>68081489</v>
      </c>
      <c r="AB32" s="84">
        <f t="shared" si="12"/>
        <v>1359091509</v>
      </c>
      <c r="AC32" s="101">
        <f t="shared" si="13"/>
        <v>0.57858467358287602</v>
      </c>
      <c r="AD32" s="83">
        <v>572229997</v>
      </c>
      <c r="AE32" s="84">
        <v>19224295</v>
      </c>
      <c r="AF32" s="84">
        <f t="shared" si="14"/>
        <v>591454292</v>
      </c>
      <c r="AG32" s="84">
        <v>2256225719</v>
      </c>
      <c r="AH32" s="84">
        <v>2346981750</v>
      </c>
      <c r="AI32" s="85">
        <v>1244298106</v>
      </c>
      <c r="AJ32" s="120">
        <f t="shared" si="15"/>
        <v>0.53016948512701478</v>
      </c>
      <c r="AK32" s="121">
        <f t="shared" si="16"/>
        <v>-0.26545164203491822</v>
      </c>
    </row>
    <row r="33" spans="1:37" ht="13" x14ac:dyDescent="0.3">
      <c r="A33" s="61" t="s">
        <v>116</v>
      </c>
      <c r="B33" s="62" t="s">
        <v>554</v>
      </c>
      <c r="C33" s="63" t="s">
        <v>555</v>
      </c>
      <c r="D33" s="83">
        <v>211602710</v>
      </c>
      <c r="E33" s="84">
        <v>117305000</v>
      </c>
      <c r="F33" s="85">
        <f t="shared" si="0"/>
        <v>328907710</v>
      </c>
      <c r="G33" s="83">
        <v>211687710</v>
      </c>
      <c r="H33" s="84">
        <v>42050000</v>
      </c>
      <c r="I33" s="85">
        <f t="shared" si="1"/>
        <v>253737710</v>
      </c>
      <c r="J33" s="83">
        <v>42351250</v>
      </c>
      <c r="K33" s="84">
        <v>2334589</v>
      </c>
      <c r="L33" s="84">
        <f t="shared" si="2"/>
        <v>44685839</v>
      </c>
      <c r="M33" s="101">
        <f t="shared" si="3"/>
        <v>0.13586133021934937</v>
      </c>
      <c r="N33" s="83">
        <v>51344983</v>
      </c>
      <c r="O33" s="84">
        <v>608962</v>
      </c>
      <c r="P33" s="84">
        <f t="shared" si="4"/>
        <v>51953945</v>
      </c>
      <c r="Q33" s="101">
        <f t="shared" si="5"/>
        <v>0.15795903659418625</v>
      </c>
      <c r="R33" s="83">
        <v>47057682</v>
      </c>
      <c r="S33" s="84">
        <v>6539550</v>
      </c>
      <c r="T33" s="84">
        <f t="shared" si="6"/>
        <v>53597232</v>
      </c>
      <c r="U33" s="101">
        <f t="shared" si="7"/>
        <v>0.21123084936803441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140753915</v>
      </c>
      <c r="AA33" s="84">
        <f t="shared" si="11"/>
        <v>9483101</v>
      </c>
      <c r="AB33" s="84">
        <f t="shared" si="12"/>
        <v>150237016</v>
      </c>
      <c r="AC33" s="101">
        <f t="shared" si="13"/>
        <v>0.59209573539542071</v>
      </c>
      <c r="AD33" s="83">
        <v>40977066</v>
      </c>
      <c r="AE33" s="84">
        <v>974655</v>
      </c>
      <c r="AF33" s="84">
        <f t="shared" si="14"/>
        <v>41951721</v>
      </c>
      <c r="AG33" s="84">
        <v>239467806</v>
      </c>
      <c r="AH33" s="84">
        <v>242098345</v>
      </c>
      <c r="AI33" s="85">
        <v>128059264</v>
      </c>
      <c r="AJ33" s="120">
        <f t="shared" si="15"/>
        <v>0.52895555316580123</v>
      </c>
      <c r="AK33" s="121">
        <f t="shared" si="16"/>
        <v>0.27759316477147622</v>
      </c>
    </row>
    <row r="34" spans="1:37" ht="14" x14ac:dyDescent="0.3">
      <c r="A34" s="64" t="s">
        <v>0</v>
      </c>
      <c r="B34" s="65" t="s">
        <v>556</v>
      </c>
      <c r="C34" s="66" t="s">
        <v>0</v>
      </c>
      <c r="D34" s="86">
        <f>SUM(D30:D33)</f>
        <v>6681906540</v>
      </c>
      <c r="E34" s="87">
        <f>SUM(E30:E33)</f>
        <v>568834566</v>
      </c>
      <c r="F34" s="88">
        <f t="shared" si="0"/>
        <v>7250741106</v>
      </c>
      <c r="G34" s="86">
        <f>SUM(G30:G33)</f>
        <v>6937881707</v>
      </c>
      <c r="H34" s="87">
        <f>SUM(H30:H33)</f>
        <v>482066315</v>
      </c>
      <c r="I34" s="88">
        <f t="shared" si="1"/>
        <v>7419948022</v>
      </c>
      <c r="J34" s="86">
        <f>SUM(J30:J33)</f>
        <v>955957697</v>
      </c>
      <c r="K34" s="87">
        <f>SUM(K30:K33)</f>
        <v>85851235</v>
      </c>
      <c r="L34" s="87">
        <f t="shared" si="2"/>
        <v>1041808932</v>
      </c>
      <c r="M34" s="102">
        <f t="shared" si="3"/>
        <v>0.14368309622004038</v>
      </c>
      <c r="N34" s="86">
        <f>SUM(N30:N33)</f>
        <v>1396105549</v>
      </c>
      <c r="O34" s="87">
        <f>SUM(O30:O33)</f>
        <v>73714576</v>
      </c>
      <c r="P34" s="87">
        <f t="shared" si="4"/>
        <v>1469820125</v>
      </c>
      <c r="Q34" s="102">
        <f t="shared" si="5"/>
        <v>0.20271308870533544</v>
      </c>
      <c r="R34" s="86">
        <f>SUM(R30:R33)</f>
        <v>1150890780</v>
      </c>
      <c r="S34" s="87">
        <f>SUM(S30:S33)</f>
        <v>56468792</v>
      </c>
      <c r="T34" s="87">
        <f t="shared" si="6"/>
        <v>1207359572</v>
      </c>
      <c r="U34" s="102">
        <f t="shared" si="7"/>
        <v>0.16271806330990496</v>
      </c>
      <c r="V34" s="86">
        <f>SUM(V30:V33)</f>
        <v>0</v>
      </c>
      <c r="W34" s="87">
        <f>SUM(W30:W33)</f>
        <v>0</v>
      </c>
      <c r="X34" s="87">
        <f t="shared" si="8"/>
        <v>0</v>
      </c>
      <c r="Y34" s="102">
        <f t="shared" si="9"/>
        <v>0</v>
      </c>
      <c r="Z34" s="86">
        <f t="shared" si="10"/>
        <v>3502954026</v>
      </c>
      <c r="AA34" s="87">
        <f t="shared" si="11"/>
        <v>216034603</v>
      </c>
      <c r="AB34" s="87">
        <f t="shared" si="12"/>
        <v>3718988629</v>
      </c>
      <c r="AC34" s="102">
        <f t="shared" si="13"/>
        <v>0.50121491659689155</v>
      </c>
      <c r="AD34" s="86">
        <f>SUM(AD30:AD33)</f>
        <v>1719356692</v>
      </c>
      <c r="AE34" s="87">
        <f>SUM(AE30:AE33)</f>
        <v>75404047</v>
      </c>
      <c r="AF34" s="87">
        <f t="shared" si="14"/>
        <v>1794760739</v>
      </c>
      <c r="AG34" s="87">
        <f>SUM(AG30:AG33)</f>
        <v>6267128369</v>
      </c>
      <c r="AH34" s="87">
        <f>SUM(AH30:AH33)</f>
        <v>6843475513</v>
      </c>
      <c r="AI34" s="88">
        <f>SUM(AI30:AI33)</f>
        <v>3902058515</v>
      </c>
      <c r="AJ34" s="122">
        <f t="shared" si="15"/>
        <v>0.57018667014846092</v>
      </c>
      <c r="AK34" s="123">
        <f t="shared" si="16"/>
        <v>-0.32728661499876943</v>
      </c>
    </row>
    <row r="35" spans="1:37" ht="14" x14ac:dyDescent="0.3">
      <c r="A35" s="67" t="s">
        <v>0</v>
      </c>
      <c r="B35" s="68" t="s">
        <v>557</v>
      </c>
      <c r="C35" s="69" t="s">
        <v>0</v>
      </c>
      <c r="D35" s="89">
        <f>SUM(D9:D14,D16:D21,D23:D28,D30:D33)</f>
        <v>22272598069</v>
      </c>
      <c r="E35" s="90">
        <f>SUM(E9:E14,E16:E21,E23:E28,E30:E33)</f>
        <v>3477068473</v>
      </c>
      <c r="F35" s="91">
        <f t="shared" si="0"/>
        <v>25749666542</v>
      </c>
      <c r="G35" s="89">
        <f>SUM(G9:G14,G16:G21,G23:G28,G30:G33)</f>
        <v>23933902868</v>
      </c>
      <c r="H35" s="90">
        <f>SUM(H9:H14,H16:H21,H23:H28,H30:H33)</f>
        <v>3790612253</v>
      </c>
      <c r="I35" s="91">
        <f t="shared" si="1"/>
        <v>27724515121</v>
      </c>
      <c r="J35" s="89">
        <f>SUM(J9:J14,J16:J21,J23:J28,J30:J33)</f>
        <v>3509605567</v>
      </c>
      <c r="K35" s="90">
        <f>SUM(K9:K14,K16:K21,K23:K28,K30:K33)</f>
        <v>358691841</v>
      </c>
      <c r="L35" s="90">
        <f t="shared" si="2"/>
        <v>3868297408</v>
      </c>
      <c r="M35" s="103">
        <f t="shared" si="3"/>
        <v>0.15022708747278193</v>
      </c>
      <c r="N35" s="89">
        <f>SUM(N9:N14,N16:N21,N23:N28,N30:N33)</f>
        <v>4813807156</v>
      </c>
      <c r="O35" s="90">
        <f>SUM(O9:O14,O16:O21,O23:O28,O30:O33)</f>
        <v>569475942</v>
      </c>
      <c r="P35" s="90">
        <f t="shared" si="4"/>
        <v>5383283098</v>
      </c>
      <c r="Q35" s="103">
        <f t="shared" si="5"/>
        <v>0.20906224510594673</v>
      </c>
      <c r="R35" s="89">
        <f>SUM(R9:R14,R16:R21,R23:R28,R30:R33)</f>
        <v>4478415186</v>
      </c>
      <c r="S35" s="90">
        <f>SUM(S9:S14,S16:S21,S23:S28,S30:S33)</f>
        <v>434199325</v>
      </c>
      <c r="T35" s="90">
        <f t="shared" si="6"/>
        <v>4912614511</v>
      </c>
      <c r="U35" s="103">
        <f t="shared" si="7"/>
        <v>0.17719388380859105</v>
      </c>
      <c r="V35" s="89">
        <f>SUM(V9:V14,V16:V21,V23:V28,V30:V33)</f>
        <v>0</v>
      </c>
      <c r="W35" s="90">
        <f>SUM(W9:W14,W16:W21,W23:W28,W30:W33)</f>
        <v>0</v>
      </c>
      <c r="X35" s="90">
        <f t="shared" si="8"/>
        <v>0</v>
      </c>
      <c r="Y35" s="103">
        <f t="shared" si="9"/>
        <v>0</v>
      </c>
      <c r="Z35" s="89">
        <f t="shared" si="10"/>
        <v>12801827909</v>
      </c>
      <c r="AA35" s="90">
        <f t="shared" si="11"/>
        <v>1362367108</v>
      </c>
      <c r="AB35" s="90">
        <f t="shared" si="12"/>
        <v>14164195017</v>
      </c>
      <c r="AC35" s="103">
        <f t="shared" si="13"/>
        <v>0.51089063073537022</v>
      </c>
      <c r="AD35" s="89">
        <f>SUM(AD9:AD14,AD16:AD21,AD23:AD28,AD30:AD33)</f>
        <v>4387766628</v>
      </c>
      <c r="AE35" s="90">
        <f>SUM(AE9:AE14,AE16:AE21,AE23:AE28,AE30:AE33)</f>
        <v>429409147</v>
      </c>
      <c r="AF35" s="90">
        <f t="shared" si="14"/>
        <v>4817175775</v>
      </c>
      <c r="AG35" s="90">
        <f>SUM(AG9:AG14,AG16:AG21,AG23:AG28,AG30:AG33)</f>
        <v>27723067107</v>
      </c>
      <c r="AH35" s="90">
        <f>SUM(AH9:AH14,AH16:AH21,AH23:AH28,AH30:AH33)</f>
        <v>24721857668</v>
      </c>
      <c r="AI35" s="91">
        <f>SUM(AI9:AI14,AI16:AI21,AI23:AI28,AI30:AI33)</f>
        <v>11501350067</v>
      </c>
      <c r="AJ35" s="124">
        <f t="shared" si="15"/>
        <v>0.46523000906551454</v>
      </c>
      <c r="AK35" s="125">
        <f t="shared" si="16"/>
        <v>1.981217635762933E-2</v>
      </c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6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K84"/>
  <sheetViews>
    <sheetView showGridLines="0" tabSelected="1" view="pageBreakPreview" zoomScaleNormal="100" zoomScaleSheetLayoutView="100" workbookViewId="0">
      <selection activeCell="AJ9" sqref="AJ9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40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46</v>
      </c>
      <c r="C9" s="63" t="s">
        <v>47</v>
      </c>
      <c r="D9" s="83">
        <v>48403183162</v>
      </c>
      <c r="E9" s="84">
        <v>8325970722</v>
      </c>
      <c r="F9" s="85">
        <f>$D9       +$E9</f>
        <v>56729153884</v>
      </c>
      <c r="G9" s="83">
        <v>51358001802</v>
      </c>
      <c r="H9" s="84">
        <v>6108082438</v>
      </c>
      <c r="I9" s="85">
        <f>$G9       +$H9</f>
        <v>57466084240</v>
      </c>
      <c r="J9" s="83">
        <v>9817542657</v>
      </c>
      <c r="K9" s="84">
        <v>565219674</v>
      </c>
      <c r="L9" s="84">
        <f>$J9       +$K9</f>
        <v>10382762331</v>
      </c>
      <c r="M9" s="101">
        <f>IF(($F9       =0),0,($L9       /$F9       ))</f>
        <v>0.18302339485321276</v>
      </c>
      <c r="N9" s="83">
        <v>11954003473</v>
      </c>
      <c r="O9" s="84">
        <v>1248447673</v>
      </c>
      <c r="P9" s="84">
        <f>$N9       +$O9</f>
        <v>13202451146</v>
      </c>
      <c r="Q9" s="101">
        <f>IF(($F9       =0),0,($P9       /$F9       ))</f>
        <v>0.2327277994132686</v>
      </c>
      <c r="R9" s="83">
        <v>11388827665</v>
      </c>
      <c r="S9" s="84">
        <v>986800633</v>
      </c>
      <c r="T9" s="84">
        <f>$R9       +$S9</f>
        <v>12375628298</v>
      </c>
      <c r="U9" s="101">
        <f>IF(($I9       =0),0,($T9       /$I9       ))</f>
        <v>0.21535534327195008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33160373795</v>
      </c>
      <c r="AA9" s="84">
        <f>$K9       +$O9       +$S9</f>
        <v>2800467980</v>
      </c>
      <c r="AB9" s="84">
        <f>$Z9       +$AA9</f>
        <v>35960841775</v>
      </c>
      <c r="AC9" s="101">
        <f>IF(($I9       =0),0,($AB9       /$I9       ))</f>
        <v>0.6257750506335874</v>
      </c>
      <c r="AD9" s="83">
        <v>9630969256</v>
      </c>
      <c r="AE9" s="84">
        <v>978442118</v>
      </c>
      <c r="AF9" s="84">
        <f>$AD9       +$AE9</f>
        <v>10609411374</v>
      </c>
      <c r="AG9" s="84">
        <v>54800341519</v>
      </c>
      <c r="AH9" s="84">
        <v>52053585574</v>
      </c>
      <c r="AI9" s="85">
        <v>33194354282</v>
      </c>
      <c r="AJ9" s="120">
        <f>IF(($AH9       =0),0,($AI9       /$AH9       ))</f>
        <v>0.63769582663639013</v>
      </c>
      <c r="AK9" s="121">
        <f>IF(($AF9       =0),0,(($T9       /$AF9       )-1))</f>
        <v>0.16647642943965657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48403183162</v>
      </c>
      <c r="E10" s="87">
        <f>E9</f>
        <v>8325970722</v>
      </c>
      <c r="F10" s="88">
        <f t="shared" ref="F10:F45" si="0">$D10      +$E10</f>
        <v>56729153884</v>
      </c>
      <c r="G10" s="86">
        <f>G9</f>
        <v>51358001802</v>
      </c>
      <c r="H10" s="87">
        <f>H9</f>
        <v>6108082438</v>
      </c>
      <c r="I10" s="88">
        <f t="shared" ref="I10:I45" si="1">$G10      +$H10</f>
        <v>57466084240</v>
      </c>
      <c r="J10" s="86">
        <f>J9</f>
        <v>9817542657</v>
      </c>
      <c r="K10" s="87">
        <f>K9</f>
        <v>565219674</v>
      </c>
      <c r="L10" s="87">
        <f t="shared" ref="L10:L45" si="2">$J10      +$K10</f>
        <v>10382762331</v>
      </c>
      <c r="M10" s="102">
        <f t="shared" ref="M10:M45" si="3">IF(($F10      =0),0,($L10      /$F10      ))</f>
        <v>0.18302339485321276</v>
      </c>
      <c r="N10" s="86">
        <f>N9</f>
        <v>11954003473</v>
      </c>
      <c r="O10" s="87">
        <f>O9</f>
        <v>1248447673</v>
      </c>
      <c r="P10" s="87">
        <f t="shared" ref="P10:P45" si="4">$N10      +$O10</f>
        <v>13202451146</v>
      </c>
      <c r="Q10" s="102">
        <f t="shared" ref="Q10:Q45" si="5">IF(($F10      =0),0,($P10      /$F10      ))</f>
        <v>0.2327277994132686</v>
      </c>
      <c r="R10" s="86">
        <f>R9</f>
        <v>11388827665</v>
      </c>
      <c r="S10" s="87">
        <f>S9</f>
        <v>986800633</v>
      </c>
      <c r="T10" s="87">
        <f t="shared" ref="T10:T45" si="6">$R10      +$S10</f>
        <v>12375628298</v>
      </c>
      <c r="U10" s="102">
        <f t="shared" ref="U10:U45" si="7">IF(($I10      =0),0,($T10      /$I10      ))</f>
        <v>0.21535534327195008</v>
      </c>
      <c r="V10" s="86">
        <f>V9</f>
        <v>0</v>
      </c>
      <c r="W10" s="87">
        <f>W9</f>
        <v>0</v>
      </c>
      <c r="X10" s="87">
        <f t="shared" ref="X10:X45" si="8">$V10      +$W10</f>
        <v>0</v>
      </c>
      <c r="Y10" s="102">
        <f t="shared" ref="Y10:Y45" si="9">IF(($I10      =0),0,($X10      /$I10      ))</f>
        <v>0</v>
      </c>
      <c r="Z10" s="86">
        <f t="shared" ref="Z10:Z45" si="10">$J10      +$N10      +$R10</f>
        <v>33160373795</v>
      </c>
      <c r="AA10" s="87">
        <f t="shared" ref="AA10:AA45" si="11">$K10      +$O10      +$S10</f>
        <v>2800467980</v>
      </c>
      <c r="AB10" s="87">
        <f t="shared" ref="AB10:AB45" si="12">$Z10      +$AA10</f>
        <v>35960841775</v>
      </c>
      <c r="AC10" s="102">
        <f t="shared" ref="AC10:AC45" si="13">IF(($I10      =0),0,($AB10      /$I10      ))</f>
        <v>0.6257750506335874</v>
      </c>
      <c r="AD10" s="86">
        <f>AD9</f>
        <v>9630969256</v>
      </c>
      <c r="AE10" s="87">
        <f>AE9</f>
        <v>978442118</v>
      </c>
      <c r="AF10" s="87">
        <f t="shared" ref="AF10:AF45" si="14">$AD10      +$AE10</f>
        <v>10609411374</v>
      </c>
      <c r="AG10" s="87">
        <f>AG9</f>
        <v>54800341519</v>
      </c>
      <c r="AH10" s="87">
        <f>AH9</f>
        <v>52053585574</v>
      </c>
      <c r="AI10" s="88">
        <f>AI9</f>
        <v>33194354282</v>
      </c>
      <c r="AJ10" s="122">
        <f t="shared" ref="AJ10:AJ45" si="15">IF(($AH10      =0),0,($AI10      /$AH10      ))</f>
        <v>0.63769582663639013</v>
      </c>
      <c r="AK10" s="123">
        <f t="shared" ref="AK10:AK45" si="16">IF(($AF10      =0),0,(($T10      /$AF10      )-1))</f>
        <v>0.16647642943965657</v>
      </c>
    </row>
    <row r="11" spans="1:37" ht="13" x14ac:dyDescent="0.3">
      <c r="A11" s="61" t="s">
        <v>101</v>
      </c>
      <c r="B11" s="62" t="s">
        <v>558</v>
      </c>
      <c r="C11" s="63" t="s">
        <v>559</v>
      </c>
      <c r="D11" s="83">
        <v>437018829</v>
      </c>
      <c r="E11" s="84">
        <v>71729545</v>
      </c>
      <c r="F11" s="85">
        <f t="shared" si="0"/>
        <v>508748374</v>
      </c>
      <c r="G11" s="83">
        <v>420419125</v>
      </c>
      <c r="H11" s="84">
        <v>78602106</v>
      </c>
      <c r="I11" s="85">
        <f t="shared" si="1"/>
        <v>499021231</v>
      </c>
      <c r="J11" s="83">
        <v>79831858</v>
      </c>
      <c r="K11" s="84">
        <v>6343828</v>
      </c>
      <c r="L11" s="84">
        <f t="shared" si="2"/>
        <v>86175686</v>
      </c>
      <c r="M11" s="101">
        <f t="shared" si="3"/>
        <v>0.16938763916324576</v>
      </c>
      <c r="N11" s="83">
        <v>91570799</v>
      </c>
      <c r="O11" s="84">
        <v>19738416</v>
      </c>
      <c r="P11" s="84">
        <f t="shared" si="4"/>
        <v>111309215</v>
      </c>
      <c r="Q11" s="101">
        <f t="shared" si="5"/>
        <v>0.21879031106249786</v>
      </c>
      <c r="R11" s="83">
        <v>113851185</v>
      </c>
      <c r="S11" s="84">
        <v>16964929</v>
      </c>
      <c r="T11" s="84">
        <f t="shared" si="6"/>
        <v>130816114</v>
      </c>
      <c r="U11" s="101">
        <f t="shared" si="7"/>
        <v>0.26214538755766886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285253842</v>
      </c>
      <c r="AA11" s="84">
        <f t="shared" si="11"/>
        <v>43047173</v>
      </c>
      <c r="AB11" s="84">
        <f t="shared" si="12"/>
        <v>328301015</v>
      </c>
      <c r="AC11" s="101">
        <f t="shared" si="13"/>
        <v>0.65788987442901004</v>
      </c>
      <c r="AD11" s="83">
        <v>78206276</v>
      </c>
      <c r="AE11" s="84">
        <v>38403826</v>
      </c>
      <c r="AF11" s="84">
        <f t="shared" si="14"/>
        <v>116610102</v>
      </c>
      <c r="AG11" s="84">
        <v>490388323</v>
      </c>
      <c r="AH11" s="84">
        <v>462042449</v>
      </c>
      <c r="AI11" s="85">
        <v>263210180</v>
      </c>
      <c r="AJ11" s="120">
        <f t="shared" si="15"/>
        <v>0.56966666281348532</v>
      </c>
      <c r="AK11" s="121">
        <f t="shared" si="16"/>
        <v>0.12182488271899472</v>
      </c>
    </row>
    <row r="12" spans="1:37" ht="13" x14ac:dyDescent="0.3">
      <c r="A12" s="61" t="s">
        <v>101</v>
      </c>
      <c r="B12" s="62" t="s">
        <v>560</v>
      </c>
      <c r="C12" s="63" t="s">
        <v>561</v>
      </c>
      <c r="D12" s="83">
        <v>363736132</v>
      </c>
      <c r="E12" s="84">
        <v>51261562</v>
      </c>
      <c r="F12" s="85">
        <f t="shared" si="0"/>
        <v>414997694</v>
      </c>
      <c r="G12" s="83">
        <v>395051879</v>
      </c>
      <c r="H12" s="84">
        <v>71338859</v>
      </c>
      <c r="I12" s="85">
        <f t="shared" si="1"/>
        <v>466390738</v>
      </c>
      <c r="J12" s="83">
        <v>83779278</v>
      </c>
      <c r="K12" s="84">
        <v>4813545</v>
      </c>
      <c r="L12" s="84">
        <f t="shared" si="2"/>
        <v>88592823</v>
      </c>
      <c r="M12" s="101">
        <f t="shared" si="3"/>
        <v>0.21347786814449143</v>
      </c>
      <c r="N12" s="83">
        <v>82329793</v>
      </c>
      <c r="O12" s="84">
        <v>4194661</v>
      </c>
      <c r="P12" s="84">
        <f t="shared" si="4"/>
        <v>86524454</v>
      </c>
      <c r="Q12" s="101">
        <f t="shared" si="5"/>
        <v>0.20849381876324355</v>
      </c>
      <c r="R12" s="83">
        <v>108924287</v>
      </c>
      <c r="S12" s="84">
        <v>22943704</v>
      </c>
      <c r="T12" s="84">
        <f t="shared" si="6"/>
        <v>131867991</v>
      </c>
      <c r="U12" s="101">
        <f t="shared" si="7"/>
        <v>0.28274144457817257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275033358</v>
      </c>
      <c r="AA12" s="84">
        <f t="shared" si="11"/>
        <v>31951910</v>
      </c>
      <c r="AB12" s="84">
        <f t="shared" si="12"/>
        <v>306985268</v>
      </c>
      <c r="AC12" s="101">
        <f t="shared" si="13"/>
        <v>0.65821476068849383</v>
      </c>
      <c r="AD12" s="83">
        <v>87860305</v>
      </c>
      <c r="AE12" s="84">
        <v>9205634</v>
      </c>
      <c r="AF12" s="84">
        <f t="shared" si="14"/>
        <v>97065939</v>
      </c>
      <c r="AG12" s="84">
        <v>423837141</v>
      </c>
      <c r="AH12" s="84">
        <v>410196508</v>
      </c>
      <c r="AI12" s="85">
        <v>267807907</v>
      </c>
      <c r="AJ12" s="120">
        <f t="shared" si="15"/>
        <v>0.65287710104055785</v>
      </c>
      <c r="AK12" s="121">
        <f t="shared" si="16"/>
        <v>0.35854031144745835</v>
      </c>
    </row>
    <row r="13" spans="1:37" ht="13" x14ac:dyDescent="0.3">
      <c r="A13" s="61" t="s">
        <v>101</v>
      </c>
      <c r="B13" s="62" t="s">
        <v>562</v>
      </c>
      <c r="C13" s="63" t="s">
        <v>563</v>
      </c>
      <c r="D13" s="83">
        <v>435278025</v>
      </c>
      <c r="E13" s="84">
        <v>56187043</v>
      </c>
      <c r="F13" s="85">
        <f t="shared" si="0"/>
        <v>491465068</v>
      </c>
      <c r="G13" s="83">
        <v>454430823</v>
      </c>
      <c r="H13" s="84">
        <v>57636379</v>
      </c>
      <c r="I13" s="85">
        <f t="shared" si="1"/>
        <v>512067202</v>
      </c>
      <c r="J13" s="83">
        <v>97436335</v>
      </c>
      <c r="K13" s="84">
        <v>1828908</v>
      </c>
      <c r="L13" s="84">
        <f t="shared" si="2"/>
        <v>99265243</v>
      </c>
      <c r="M13" s="101">
        <f t="shared" si="3"/>
        <v>0.20197822686352146</v>
      </c>
      <c r="N13" s="83">
        <v>108673113</v>
      </c>
      <c r="O13" s="84">
        <v>10324270</v>
      </c>
      <c r="P13" s="84">
        <f t="shared" si="4"/>
        <v>118997383</v>
      </c>
      <c r="Q13" s="101">
        <f t="shared" si="5"/>
        <v>0.24212785556510805</v>
      </c>
      <c r="R13" s="83">
        <v>100458679</v>
      </c>
      <c r="S13" s="84">
        <v>14677850</v>
      </c>
      <c r="T13" s="84">
        <f t="shared" si="6"/>
        <v>115136529</v>
      </c>
      <c r="U13" s="101">
        <f t="shared" si="7"/>
        <v>0.2248465212189083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306568127</v>
      </c>
      <c r="AA13" s="84">
        <f t="shared" si="11"/>
        <v>26831028</v>
      </c>
      <c r="AB13" s="84">
        <f t="shared" si="12"/>
        <v>333399155</v>
      </c>
      <c r="AC13" s="101">
        <f t="shared" si="13"/>
        <v>0.65108476719038144</v>
      </c>
      <c r="AD13" s="83">
        <v>91135444</v>
      </c>
      <c r="AE13" s="84">
        <v>6808219</v>
      </c>
      <c r="AF13" s="84">
        <f t="shared" si="14"/>
        <v>97943663</v>
      </c>
      <c r="AG13" s="84">
        <v>421930048</v>
      </c>
      <c r="AH13" s="84">
        <v>461904583</v>
      </c>
      <c r="AI13" s="85">
        <v>288302741</v>
      </c>
      <c r="AJ13" s="120">
        <f t="shared" si="15"/>
        <v>0.6241608150486786</v>
      </c>
      <c r="AK13" s="121">
        <f t="shared" si="16"/>
        <v>0.17553831941123144</v>
      </c>
    </row>
    <row r="14" spans="1:37" ht="13" x14ac:dyDescent="0.3">
      <c r="A14" s="61" t="s">
        <v>101</v>
      </c>
      <c r="B14" s="62" t="s">
        <v>564</v>
      </c>
      <c r="C14" s="63" t="s">
        <v>565</v>
      </c>
      <c r="D14" s="83">
        <v>1277130923</v>
      </c>
      <c r="E14" s="84">
        <v>269141804</v>
      </c>
      <c r="F14" s="85">
        <f t="shared" si="0"/>
        <v>1546272727</v>
      </c>
      <c r="G14" s="83">
        <v>1305030655</v>
      </c>
      <c r="H14" s="84">
        <v>225556182</v>
      </c>
      <c r="I14" s="85">
        <f t="shared" si="1"/>
        <v>1530586837</v>
      </c>
      <c r="J14" s="83">
        <v>286493479</v>
      </c>
      <c r="K14" s="84">
        <v>12676759</v>
      </c>
      <c r="L14" s="84">
        <f t="shared" si="2"/>
        <v>299170238</v>
      </c>
      <c r="M14" s="101">
        <f t="shared" si="3"/>
        <v>0.19347831257454495</v>
      </c>
      <c r="N14" s="83">
        <v>306881234</v>
      </c>
      <c r="O14" s="84">
        <v>36673821</v>
      </c>
      <c r="P14" s="84">
        <f t="shared" si="4"/>
        <v>343555055</v>
      </c>
      <c r="Q14" s="101">
        <f t="shared" si="5"/>
        <v>0.22218270360788689</v>
      </c>
      <c r="R14" s="83">
        <v>263465676</v>
      </c>
      <c r="S14" s="84">
        <v>22100435</v>
      </c>
      <c r="T14" s="84">
        <f t="shared" si="6"/>
        <v>285566111</v>
      </c>
      <c r="U14" s="101">
        <f t="shared" si="7"/>
        <v>0.18657295626540135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856840389</v>
      </c>
      <c r="AA14" s="84">
        <f t="shared" si="11"/>
        <v>71451015</v>
      </c>
      <c r="AB14" s="84">
        <f t="shared" si="12"/>
        <v>928291404</v>
      </c>
      <c r="AC14" s="101">
        <f t="shared" si="13"/>
        <v>0.60649378497170492</v>
      </c>
      <c r="AD14" s="83">
        <v>228398060</v>
      </c>
      <c r="AE14" s="84">
        <v>22884387</v>
      </c>
      <c r="AF14" s="84">
        <f t="shared" si="14"/>
        <v>251282447</v>
      </c>
      <c r="AG14" s="84">
        <v>1524979154</v>
      </c>
      <c r="AH14" s="84">
        <v>1542644556</v>
      </c>
      <c r="AI14" s="85">
        <v>823948198</v>
      </c>
      <c r="AJ14" s="120">
        <f t="shared" si="15"/>
        <v>0.53411409309767144</v>
      </c>
      <c r="AK14" s="121">
        <f t="shared" si="16"/>
        <v>0.13643477453082897</v>
      </c>
    </row>
    <row r="15" spans="1:37" ht="13" x14ac:dyDescent="0.3">
      <c r="A15" s="61" t="s">
        <v>101</v>
      </c>
      <c r="B15" s="62" t="s">
        <v>566</v>
      </c>
      <c r="C15" s="63" t="s">
        <v>567</v>
      </c>
      <c r="D15" s="83">
        <v>898052662</v>
      </c>
      <c r="E15" s="84">
        <v>166435729</v>
      </c>
      <c r="F15" s="85">
        <f t="shared" si="0"/>
        <v>1064488391</v>
      </c>
      <c r="G15" s="83">
        <v>939555180</v>
      </c>
      <c r="H15" s="84">
        <v>170040448</v>
      </c>
      <c r="I15" s="85">
        <f t="shared" si="1"/>
        <v>1109595628</v>
      </c>
      <c r="J15" s="83">
        <v>156910087</v>
      </c>
      <c r="K15" s="84">
        <v>11060722</v>
      </c>
      <c r="L15" s="84">
        <f t="shared" si="2"/>
        <v>167970809</v>
      </c>
      <c r="M15" s="101">
        <f t="shared" si="3"/>
        <v>0.15779487162110348</v>
      </c>
      <c r="N15" s="83">
        <v>222362137</v>
      </c>
      <c r="O15" s="84">
        <v>61891308</v>
      </c>
      <c r="P15" s="84">
        <f t="shared" si="4"/>
        <v>284253445</v>
      </c>
      <c r="Q15" s="101">
        <f t="shared" si="5"/>
        <v>0.2670329215455014</v>
      </c>
      <c r="R15" s="83">
        <v>191623239</v>
      </c>
      <c r="S15" s="84">
        <v>30866914</v>
      </c>
      <c r="T15" s="84">
        <f t="shared" si="6"/>
        <v>222490153</v>
      </c>
      <c r="U15" s="101">
        <f t="shared" si="7"/>
        <v>0.20051462657709751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570895463</v>
      </c>
      <c r="AA15" s="84">
        <f t="shared" si="11"/>
        <v>103818944</v>
      </c>
      <c r="AB15" s="84">
        <f t="shared" si="12"/>
        <v>674714407</v>
      </c>
      <c r="AC15" s="101">
        <f t="shared" si="13"/>
        <v>0.60807233732179056</v>
      </c>
      <c r="AD15" s="83">
        <v>136519377</v>
      </c>
      <c r="AE15" s="84">
        <v>33142943</v>
      </c>
      <c r="AF15" s="84">
        <f t="shared" si="14"/>
        <v>169662320</v>
      </c>
      <c r="AG15" s="84">
        <v>1010354376</v>
      </c>
      <c r="AH15" s="84">
        <v>1011861177</v>
      </c>
      <c r="AI15" s="85">
        <v>530000922</v>
      </c>
      <c r="AJ15" s="120">
        <f t="shared" si="15"/>
        <v>0.52378817771363118</v>
      </c>
      <c r="AK15" s="121">
        <f t="shared" si="16"/>
        <v>0.3113704504335435</v>
      </c>
    </row>
    <row r="16" spans="1:37" ht="13" x14ac:dyDescent="0.3">
      <c r="A16" s="61" t="s">
        <v>116</v>
      </c>
      <c r="B16" s="62" t="s">
        <v>568</v>
      </c>
      <c r="C16" s="63" t="s">
        <v>569</v>
      </c>
      <c r="D16" s="83">
        <v>448564745</v>
      </c>
      <c r="E16" s="84">
        <v>13730000</v>
      </c>
      <c r="F16" s="85">
        <f t="shared" si="0"/>
        <v>462294745</v>
      </c>
      <c r="G16" s="83">
        <v>537339138</v>
      </c>
      <c r="H16" s="84">
        <v>20339594</v>
      </c>
      <c r="I16" s="85">
        <f t="shared" si="1"/>
        <v>557678732</v>
      </c>
      <c r="J16" s="83">
        <v>92424799</v>
      </c>
      <c r="K16" s="84">
        <v>1244176</v>
      </c>
      <c r="L16" s="84">
        <f t="shared" si="2"/>
        <v>93668975</v>
      </c>
      <c r="M16" s="101">
        <f t="shared" si="3"/>
        <v>0.20261743403550911</v>
      </c>
      <c r="N16" s="83">
        <v>131785437</v>
      </c>
      <c r="O16" s="84">
        <v>1644655</v>
      </c>
      <c r="P16" s="84">
        <f t="shared" si="4"/>
        <v>133430092</v>
      </c>
      <c r="Q16" s="101">
        <f t="shared" si="5"/>
        <v>0.28862558669145155</v>
      </c>
      <c r="R16" s="83">
        <v>154369282</v>
      </c>
      <c r="S16" s="84">
        <v>4733051</v>
      </c>
      <c r="T16" s="84">
        <f t="shared" si="6"/>
        <v>159102333</v>
      </c>
      <c r="U16" s="101">
        <f t="shared" si="7"/>
        <v>0.28529388673190426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378579518</v>
      </c>
      <c r="AA16" s="84">
        <f t="shared" si="11"/>
        <v>7621882</v>
      </c>
      <c r="AB16" s="84">
        <f t="shared" si="12"/>
        <v>386201400</v>
      </c>
      <c r="AC16" s="101">
        <f t="shared" si="13"/>
        <v>0.69251591972132087</v>
      </c>
      <c r="AD16" s="83">
        <v>105316708</v>
      </c>
      <c r="AE16" s="84">
        <v>1085025</v>
      </c>
      <c r="AF16" s="84">
        <f t="shared" si="14"/>
        <v>106401733</v>
      </c>
      <c r="AG16" s="84">
        <v>442182561</v>
      </c>
      <c r="AH16" s="84">
        <v>469256472</v>
      </c>
      <c r="AI16" s="85">
        <v>292495361</v>
      </c>
      <c r="AJ16" s="120">
        <f t="shared" si="15"/>
        <v>0.6233166263075004</v>
      </c>
      <c r="AK16" s="121">
        <f t="shared" si="16"/>
        <v>0.49529832375944483</v>
      </c>
    </row>
    <row r="17" spans="1:37" ht="14" x14ac:dyDescent="0.3">
      <c r="A17" s="64" t="s">
        <v>0</v>
      </c>
      <c r="B17" s="65" t="s">
        <v>570</v>
      </c>
      <c r="C17" s="66" t="s">
        <v>0</v>
      </c>
      <c r="D17" s="86">
        <f>SUM(D11:D16)</f>
        <v>3859781316</v>
      </c>
      <c r="E17" s="87">
        <f>SUM(E11:E16)</f>
        <v>628485683</v>
      </c>
      <c r="F17" s="88">
        <f t="shared" si="0"/>
        <v>4488266999</v>
      </c>
      <c r="G17" s="86">
        <f>SUM(G11:G16)</f>
        <v>4051826800</v>
      </c>
      <c r="H17" s="87">
        <f>SUM(H11:H16)</f>
        <v>623513568</v>
      </c>
      <c r="I17" s="88">
        <f t="shared" si="1"/>
        <v>4675340368</v>
      </c>
      <c r="J17" s="86">
        <f>SUM(J11:J16)</f>
        <v>796875836</v>
      </c>
      <c r="K17" s="87">
        <f>SUM(K11:K16)</f>
        <v>37967938</v>
      </c>
      <c r="L17" s="87">
        <f t="shared" si="2"/>
        <v>834843774</v>
      </c>
      <c r="M17" s="102">
        <f t="shared" si="3"/>
        <v>0.18600581787714632</v>
      </c>
      <c r="N17" s="86">
        <f>SUM(N11:N16)</f>
        <v>943602513</v>
      </c>
      <c r="O17" s="87">
        <f>SUM(O11:O16)</f>
        <v>134467131</v>
      </c>
      <c r="P17" s="87">
        <f t="shared" si="4"/>
        <v>1078069644</v>
      </c>
      <c r="Q17" s="102">
        <f t="shared" si="5"/>
        <v>0.24019730649718418</v>
      </c>
      <c r="R17" s="86">
        <f>SUM(R11:R16)</f>
        <v>932692348</v>
      </c>
      <c r="S17" s="87">
        <f>SUM(S11:S16)</f>
        <v>112286883</v>
      </c>
      <c r="T17" s="87">
        <f t="shared" si="6"/>
        <v>1044979231</v>
      </c>
      <c r="U17" s="102">
        <f t="shared" si="7"/>
        <v>0.22350869642609944</v>
      </c>
      <c r="V17" s="86">
        <f>SUM(V11:V16)</f>
        <v>0</v>
      </c>
      <c r="W17" s="87">
        <f>SUM(W11:W16)</f>
        <v>0</v>
      </c>
      <c r="X17" s="87">
        <f t="shared" si="8"/>
        <v>0</v>
      </c>
      <c r="Y17" s="102">
        <f t="shared" si="9"/>
        <v>0</v>
      </c>
      <c r="Z17" s="86">
        <f t="shared" si="10"/>
        <v>2673170697</v>
      </c>
      <c r="AA17" s="87">
        <f t="shared" si="11"/>
        <v>284721952</v>
      </c>
      <c r="AB17" s="87">
        <f t="shared" si="12"/>
        <v>2957892649</v>
      </c>
      <c r="AC17" s="102">
        <f t="shared" si="13"/>
        <v>0.63265824863684017</v>
      </c>
      <c r="AD17" s="86">
        <f>SUM(AD11:AD16)</f>
        <v>727436170</v>
      </c>
      <c r="AE17" s="87">
        <f>SUM(AE11:AE16)</f>
        <v>111530034</v>
      </c>
      <c r="AF17" s="87">
        <f t="shared" si="14"/>
        <v>838966204</v>
      </c>
      <c r="AG17" s="87">
        <f>SUM(AG11:AG16)</f>
        <v>4313671603</v>
      </c>
      <c r="AH17" s="87">
        <f>SUM(AH11:AH16)</f>
        <v>4357905745</v>
      </c>
      <c r="AI17" s="88">
        <f>SUM(AI11:AI16)</f>
        <v>2465765309</v>
      </c>
      <c r="AJ17" s="122">
        <f t="shared" si="15"/>
        <v>0.56581428174050608</v>
      </c>
      <c r="AK17" s="123">
        <f t="shared" si="16"/>
        <v>0.2455558114472034</v>
      </c>
    </row>
    <row r="18" spans="1:37" ht="13" x14ac:dyDescent="0.3">
      <c r="A18" s="61" t="s">
        <v>101</v>
      </c>
      <c r="B18" s="62" t="s">
        <v>571</v>
      </c>
      <c r="C18" s="63" t="s">
        <v>572</v>
      </c>
      <c r="D18" s="83">
        <v>774921893</v>
      </c>
      <c r="E18" s="84">
        <v>89244449</v>
      </c>
      <c r="F18" s="85">
        <f t="shared" si="0"/>
        <v>864166342</v>
      </c>
      <c r="G18" s="83">
        <v>768637285</v>
      </c>
      <c r="H18" s="84">
        <v>81098421</v>
      </c>
      <c r="I18" s="85">
        <f t="shared" si="1"/>
        <v>849735706</v>
      </c>
      <c r="J18" s="83">
        <v>127275534</v>
      </c>
      <c r="K18" s="84">
        <v>8332580</v>
      </c>
      <c r="L18" s="84">
        <f t="shared" si="2"/>
        <v>135608114</v>
      </c>
      <c r="M18" s="101">
        <f t="shared" si="3"/>
        <v>0.15692362385481567</v>
      </c>
      <c r="N18" s="83">
        <v>163147977</v>
      </c>
      <c r="O18" s="84">
        <v>8570324</v>
      </c>
      <c r="P18" s="84">
        <f t="shared" si="4"/>
        <v>171718301</v>
      </c>
      <c r="Q18" s="101">
        <f t="shared" si="5"/>
        <v>0.19870977687302707</v>
      </c>
      <c r="R18" s="83">
        <v>167454134</v>
      </c>
      <c r="S18" s="84">
        <v>22439730</v>
      </c>
      <c r="T18" s="84">
        <f t="shared" si="6"/>
        <v>189893864</v>
      </c>
      <c r="U18" s="101">
        <f t="shared" si="7"/>
        <v>0.2234740315831803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457877645</v>
      </c>
      <c r="AA18" s="84">
        <f t="shared" si="11"/>
        <v>39342634</v>
      </c>
      <c r="AB18" s="84">
        <f t="shared" si="12"/>
        <v>497220279</v>
      </c>
      <c r="AC18" s="101">
        <f t="shared" si="13"/>
        <v>0.58514697627640944</v>
      </c>
      <c r="AD18" s="83">
        <v>130770064</v>
      </c>
      <c r="AE18" s="84">
        <v>24105084</v>
      </c>
      <c r="AF18" s="84">
        <f t="shared" si="14"/>
        <v>154875148</v>
      </c>
      <c r="AG18" s="84">
        <v>771257225</v>
      </c>
      <c r="AH18" s="84">
        <v>789756637</v>
      </c>
      <c r="AI18" s="85">
        <v>436988841</v>
      </c>
      <c r="AJ18" s="120">
        <f t="shared" si="15"/>
        <v>0.55332088459549089</v>
      </c>
      <c r="AK18" s="121">
        <f t="shared" si="16"/>
        <v>0.22610933033620095</v>
      </c>
    </row>
    <row r="19" spans="1:37" ht="13" x14ac:dyDescent="0.3">
      <c r="A19" s="61" t="s">
        <v>101</v>
      </c>
      <c r="B19" s="62" t="s">
        <v>93</v>
      </c>
      <c r="C19" s="63" t="s">
        <v>94</v>
      </c>
      <c r="D19" s="83">
        <v>2660568361</v>
      </c>
      <c r="E19" s="84">
        <v>128102569</v>
      </c>
      <c r="F19" s="85">
        <f t="shared" si="0"/>
        <v>2788670930</v>
      </c>
      <c r="G19" s="83">
        <v>2674497996</v>
      </c>
      <c r="H19" s="84">
        <v>165872356</v>
      </c>
      <c r="I19" s="85">
        <f t="shared" si="1"/>
        <v>2840370352</v>
      </c>
      <c r="J19" s="83">
        <v>529427648</v>
      </c>
      <c r="K19" s="84">
        <v>14080744</v>
      </c>
      <c r="L19" s="84">
        <f t="shared" si="2"/>
        <v>543508392</v>
      </c>
      <c r="M19" s="101">
        <f t="shared" si="3"/>
        <v>0.19489871901092323</v>
      </c>
      <c r="N19" s="83">
        <v>765685760</v>
      </c>
      <c r="O19" s="84">
        <v>30619800</v>
      </c>
      <c r="P19" s="84">
        <f t="shared" si="4"/>
        <v>796305560</v>
      </c>
      <c r="Q19" s="101">
        <f t="shared" si="5"/>
        <v>0.28555020652795343</v>
      </c>
      <c r="R19" s="83">
        <v>480723715</v>
      </c>
      <c r="S19" s="84">
        <v>31203709</v>
      </c>
      <c r="T19" s="84">
        <f t="shared" si="6"/>
        <v>511927424</v>
      </c>
      <c r="U19" s="101">
        <f t="shared" si="7"/>
        <v>0.18023263186067787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1775837123</v>
      </c>
      <c r="AA19" s="84">
        <f t="shared" si="11"/>
        <v>75904253</v>
      </c>
      <c r="AB19" s="84">
        <f t="shared" si="12"/>
        <v>1851741376</v>
      </c>
      <c r="AC19" s="101">
        <f t="shared" si="13"/>
        <v>0.65193659506272728</v>
      </c>
      <c r="AD19" s="83">
        <v>484182019</v>
      </c>
      <c r="AE19" s="84">
        <v>63375974</v>
      </c>
      <c r="AF19" s="84">
        <f t="shared" si="14"/>
        <v>547557993</v>
      </c>
      <c r="AG19" s="84">
        <v>2732156854</v>
      </c>
      <c r="AH19" s="84">
        <v>2771414985</v>
      </c>
      <c r="AI19" s="85">
        <v>1816896941</v>
      </c>
      <c r="AJ19" s="120">
        <f t="shared" si="15"/>
        <v>0.65558458434906675</v>
      </c>
      <c r="AK19" s="121">
        <f t="shared" si="16"/>
        <v>-6.5071772224134072E-2</v>
      </c>
    </row>
    <row r="20" spans="1:37" ht="13" x14ac:dyDescent="0.3">
      <c r="A20" s="61" t="s">
        <v>101</v>
      </c>
      <c r="B20" s="62" t="s">
        <v>95</v>
      </c>
      <c r="C20" s="63" t="s">
        <v>96</v>
      </c>
      <c r="D20" s="83">
        <v>2017490424</v>
      </c>
      <c r="E20" s="84">
        <v>406053915</v>
      </c>
      <c r="F20" s="85">
        <f t="shared" si="0"/>
        <v>2423544339</v>
      </c>
      <c r="G20" s="83">
        <v>1977679012</v>
      </c>
      <c r="H20" s="84">
        <v>403507635</v>
      </c>
      <c r="I20" s="85">
        <f t="shared" si="1"/>
        <v>2381186647</v>
      </c>
      <c r="J20" s="83">
        <v>331863271</v>
      </c>
      <c r="K20" s="84">
        <v>23614592</v>
      </c>
      <c r="L20" s="84">
        <f t="shared" si="2"/>
        <v>355477863</v>
      </c>
      <c r="M20" s="101">
        <f t="shared" si="3"/>
        <v>0.14667685557866741</v>
      </c>
      <c r="N20" s="83">
        <v>386982393</v>
      </c>
      <c r="O20" s="84">
        <v>92297071</v>
      </c>
      <c r="P20" s="84">
        <f t="shared" si="4"/>
        <v>479279464</v>
      </c>
      <c r="Q20" s="101">
        <f t="shared" si="5"/>
        <v>0.19775972582278389</v>
      </c>
      <c r="R20" s="83">
        <v>336294300</v>
      </c>
      <c r="S20" s="84">
        <v>41315385</v>
      </c>
      <c r="T20" s="84">
        <f t="shared" si="6"/>
        <v>377609685</v>
      </c>
      <c r="U20" s="101">
        <f t="shared" si="7"/>
        <v>0.15858046469214893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1055139964</v>
      </c>
      <c r="AA20" s="84">
        <f t="shared" si="11"/>
        <v>157227048</v>
      </c>
      <c r="AB20" s="84">
        <f t="shared" si="12"/>
        <v>1212367012</v>
      </c>
      <c r="AC20" s="101">
        <f t="shared" si="13"/>
        <v>0.50914404947106184</v>
      </c>
      <c r="AD20" s="83">
        <v>328222587</v>
      </c>
      <c r="AE20" s="84">
        <v>60671242</v>
      </c>
      <c r="AF20" s="84">
        <f t="shared" si="14"/>
        <v>388893829</v>
      </c>
      <c r="AG20" s="84">
        <v>2263213708</v>
      </c>
      <c r="AH20" s="84">
        <v>2284810993</v>
      </c>
      <c r="AI20" s="85">
        <v>1195820404</v>
      </c>
      <c r="AJ20" s="120">
        <f t="shared" si="15"/>
        <v>0.52337826089932504</v>
      </c>
      <c r="AK20" s="121">
        <f t="shared" si="16"/>
        <v>-2.9016001691299698E-2</v>
      </c>
    </row>
    <row r="21" spans="1:37" ht="13" x14ac:dyDescent="0.3">
      <c r="A21" s="61" t="s">
        <v>101</v>
      </c>
      <c r="B21" s="62" t="s">
        <v>573</v>
      </c>
      <c r="C21" s="63" t="s">
        <v>574</v>
      </c>
      <c r="D21" s="83">
        <v>1287175140</v>
      </c>
      <c r="E21" s="84">
        <v>151230264</v>
      </c>
      <c r="F21" s="85">
        <f t="shared" si="0"/>
        <v>1438405404</v>
      </c>
      <c r="G21" s="83">
        <v>1322197569</v>
      </c>
      <c r="H21" s="84">
        <v>154778070</v>
      </c>
      <c r="I21" s="85">
        <f t="shared" si="1"/>
        <v>1476975639</v>
      </c>
      <c r="J21" s="83">
        <v>213733556</v>
      </c>
      <c r="K21" s="84">
        <v>16443266</v>
      </c>
      <c r="L21" s="84">
        <f t="shared" si="2"/>
        <v>230176822</v>
      </c>
      <c r="M21" s="101">
        <f t="shared" si="3"/>
        <v>0.16002221721352766</v>
      </c>
      <c r="N21" s="83">
        <v>227318472</v>
      </c>
      <c r="O21" s="84">
        <v>23361716</v>
      </c>
      <c r="P21" s="84">
        <f t="shared" si="4"/>
        <v>250680188</v>
      </c>
      <c r="Q21" s="101">
        <f t="shared" si="5"/>
        <v>0.17427645036850822</v>
      </c>
      <c r="R21" s="83">
        <v>285638626</v>
      </c>
      <c r="S21" s="84">
        <v>30175283</v>
      </c>
      <c r="T21" s="84">
        <f t="shared" si="6"/>
        <v>315813909</v>
      </c>
      <c r="U21" s="101">
        <f t="shared" si="7"/>
        <v>0.21382472443067829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726690654</v>
      </c>
      <c r="AA21" s="84">
        <f t="shared" si="11"/>
        <v>69980265</v>
      </c>
      <c r="AB21" s="84">
        <f t="shared" si="12"/>
        <v>796670919</v>
      </c>
      <c r="AC21" s="101">
        <f t="shared" si="13"/>
        <v>0.53939340498492816</v>
      </c>
      <c r="AD21" s="83">
        <v>335585182</v>
      </c>
      <c r="AE21" s="84">
        <v>35824848</v>
      </c>
      <c r="AF21" s="84">
        <f t="shared" si="14"/>
        <v>371410030</v>
      </c>
      <c r="AG21" s="84">
        <v>1174788863</v>
      </c>
      <c r="AH21" s="84">
        <v>1230153772</v>
      </c>
      <c r="AI21" s="85">
        <v>682964130</v>
      </c>
      <c r="AJ21" s="120">
        <f t="shared" si="15"/>
        <v>0.55518598206598846</v>
      </c>
      <c r="AK21" s="121">
        <f t="shared" si="16"/>
        <v>-0.14968933660730699</v>
      </c>
    </row>
    <row r="22" spans="1:37" ht="13" x14ac:dyDescent="0.3">
      <c r="A22" s="61" t="s">
        <v>101</v>
      </c>
      <c r="B22" s="62" t="s">
        <v>575</v>
      </c>
      <c r="C22" s="63" t="s">
        <v>576</v>
      </c>
      <c r="D22" s="83">
        <v>880464651</v>
      </c>
      <c r="E22" s="84">
        <v>101758738</v>
      </c>
      <c r="F22" s="85">
        <f t="shared" si="0"/>
        <v>982223389</v>
      </c>
      <c r="G22" s="83">
        <v>899850019</v>
      </c>
      <c r="H22" s="84">
        <v>108633015</v>
      </c>
      <c r="I22" s="85">
        <f t="shared" si="1"/>
        <v>1008483034</v>
      </c>
      <c r="J22" s="83">
        <v>187180493</v>
      </c>
      <c r="K22" s="84">
        <v>6668157</v>
      </c>
      <c r="L22" s="84">
        <f t="shared" si="2"/>
        <v>193848650</v>
      </c>
      <c r="M22" s="101">
        <f t="shared" si="3"/>
        <v>0.1973569884111159</v>
      </c>
      <c r="N22" s="83">
        <v>197337301</v>
      </c>
      <c r="O22" s="84">
        <v>10194354</v>
      </c>
      <c r="P22" s="84">
        <f t="shared" si="4"/>
        <v>207531655</v>
      </c>
      <c r="Q22" s="101">
        <f t="shared" si="5"/>
        <v>0.21128763306205489</v>
      </c>
      <c r="R22" s="83">
        <v>196274711</v>
      </c>
      <c r="S22" s="84">
        <v>19683951</v>
      </c>
      <c r="T22" s="84">
        <f t="shared" si="6"/>
        <v>215958662</v>
      </c>
      <c r="U22" s="101">
        <f t="shared" si="7"/>
        <v>0.21414208739182419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580792505</v>
      </c>
      <c r="AA22" s="84">
        <f t="shared" si="11"/>
        <v>36546462</v>
      </c>
      <c r="AB22" s="84">
        <f t="shared" si="12"/>
        <v>617338967</v>
      </c>
      <c r="AC22" s="101">
        <f t="shared" si="13"/>
        <v>0.61214611072971203</v>
      </c>
      <c r="AD22" s="83">
        <v>189517465</v>
      </c>
      <c r="AE22" s="84">
        <v>3708988</v>
      </c>
      <c r="AF22" s="84">
        <f t="shared" si="14"/>
        <v>193226453</v>
      </c>
      <c r="AG22" s="84">
        <v>857663717</v>
      </c>
      <c r="AH22" s="84">
        <v>926483370</v>
      </c>
      <c r="AI22" s="85">
        <v>623510253</v>
      </c>
      <c r="AJ22" s="120">
        <f t="shared" si="15"/>
        <v>0.67298590907249634</v>
      </c>
      <c r="AK22" s="121">
        <f t="shared" si="16"/>
        <v>0.11764542922081178</v>
      </c>
    </row>
    <row r="23" spans="1:37" ht="13" x14ac:dyDescent="0.3">
      <c r="A23" s="61" t="s">
        <v>116</v>
      </c>
      <c r="B23" s="62" t="s">
        <v>577</v>
      </c>
      <c r="C23" s="63" t="s">
        <v>578</v>
      </c>
      <c r="D23" s="83">
        <v>427477294</v>
      </c>
      <c r="E23" s="84">
        <v>68838011</v>
      </c>
      <c r="F23" s="85">
        <f t="shared" si="0"/>
        <v>496315305</v>
      </c>
      <c r="G23" s="83">
        <v>423925340</v>
      </c>
      <c r="H23" s="84">
        <v>15506979</v>
      </c>
      <c r="I23" s="85">
        <f t="shared" si="1"/>
        <v>439432319</v>
      </c>
      <c r="J23" s="83">
        <v>76906246</v>
      </c>
      <c r="K23" s="84">
        <v>0</v>
      </c>
      <c r="L23" s="84">
        <f t="shared" si="2"/>
        <v>76906246</v>
      </c>
      <c r="M23" s="101">
        <f t="shared" si="3"/>
        <v>0.15495441149049394</v>
      </c>
      <c r="N23" s="83">
        <v>101139972</v>
      </c>
      <c r="O23" s="84">
        <v>184730</v>
      </c>
      <c r="P23" s="84">
        <f t="shared" si="4"/>
        <v>101324702</v>
      </c>
      <c r="Q23" s="101">
        <f t="shared" si="5"/>
        <v>0.20415389366241687</v>
      </c>
      <c r="R23" s="83">
        <v>98374108</v>
      </c>
      <c r="S23" s="84">
        <v>385828</v>
      </c>
      <c r="T23" s="84">
        <f t="shared" si="6"/>
        <v>98759936</v>
      </c>
      <c r="U23" s="101">
        <f t="shared" si="7"/>
        <v>0.22474436159985767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276420326</v>
      </c>
      <c r="AA23" s="84">
        <f t="shared" si="11"/>
        <v>570558</v>
      </c>
      <c r="AB23" s="84">
        <f t="shared" si="12"/>
        <v>276990884</v>
      </c>
      <c r="AC23" s="101">
        <f t="shared" si="13"/>
        <v>0.63033798840817623</v>
      </c>
      <c r="AD23" s="83">
        <v>95442581</v>
      </c>
      <c r="AE23" s="84">
        <v>432018</v>
      </c>
      <c r="AF23" s="84">
        <f t="shared" si="14"/>
        <v>95874599</v>
      </c>
      <c r="AG23" s="84">
        <v>467512744</v>
      </c>
      <c r="AH23" s="84">
        <v>424664352</v>
      </c>
      <c r="AI23" s="85">
        <v>270001557</v>
      </c>
      <c r="AJ23" s="120">
        <f t="shared" si="15"/>
        <v>0.63579991051379792</v>
      </c>
      <c r="AK23" s="121">
        <f t="shared" si="16"/>
        <v>3.0094905533842198E-2</v>
      </c>
    </row>
    <row r="24" spans="1:37" ht="14" x14ac:dyDescent="0.3">
      <c r="A24" s="64" t="s">
        <v>0</v>
      </c>
      <c r="B24" s="65" t="s">
        <v>579</v>
      </c>
      <c r="C24" s="66" t="s">
        <v>0</v>
      </c>
      <c r="D24" s="86">
        <f>SUM(D18:D23)</f>
        <v>8048097763</v>
      </c>
      <c r="E24" s="87">
        <f>SUM(E18:E23)</f>
        <v>945227946</v>
      </c>
      <c r="F24" s="88">
        <f t="shared" si="0"/>
        <v>8993325709</v>
      </c>
      <c r="G24" s="86">
        <f>SUM(G18:G23)</f>
        <v>8066787221</v>
      </c>
      <c r="H24" s="87">
        <f>SUM(H18:H23)</f>
        <v>929396476</v>
      </c>
      <c r="I24" s="88">
        <f t="shared" si="1"/>
        <v>8996183697</v>
      </c>
      <c r="J24" s="86">
        <f>SUM(J18:J23)</f>
        <v>1466386748</v>
      </c>
      <c r="K24" s="87">
        <f>SUM(K18:K23)</f>
        <v>69139339</v>
      </c>
      <c r="L24" s="87">
        <f t="shared" si="2"/>
        <v>1535526087</v>
      </c>
      <c r="M24" s="102">
        <f t="shared" si="3"/>
        <v>0.17074062884916247</v>
      </c>
      <c r="N24" s="86">
        <f>SUM(N18:N23)</f>
        <v>1841611875</v>
      </c>
      <c r="O24" s="87">
        <f>SUM(O18:O23)</f>
        <v>165227995</v>
      </c>
      <c r="P24" s="87">
        <f t="shared" si="4"/>
        <v>2006839870</v>
      </c>
      <c r="Q24" s="102">
        <f t="shared" si="5"/>
        <v>0.22314769140315588</v>
      </c>
      <c r="R24" s="86">
        <f>SUM(R18:R23)</f>
        <v>1564759594</v>
      </c>
      <c r="S24" s="87">
        <f>SUM(S18:S23)</f>
        <v>145203886</v>
      </c>
      <c r="T24" s="87">
        <f t="shared" si="6"/>
        <v>1709963480</v>
      </c>
      <c r="U24" s="102">
        <f t="shared" si="7"/>
        <v>0.19007654107488153</v>
      </c>
      <c r="V24" s="86">
        <f>SUM(V18:V23)</f>
        <v>0</v>
      </c>
      <c r="W24" s="87">
        <f>SUM(W18:W23)</f>
        <v>0</v>
      </c>
      <c r="X24" s="87">
        <f t="shared" si="8"/>
        <v>0</v>
      </c>
      <c r="Y24" s="102">
        <f t="shared" si="9"/>
        <v>0</v>
      </c>
      <c r="Z24" s="86">
        <f t="shared" si="10"/>
        <v>4872758217</v>
      </c>
      <c r="AA24" s="87">
        <f t="shared" si="11"/>
        <v>379571220</v>
      </c>
      <c r="AB24" s="87">
        <f t="shared" si="12"/>
        <v>5252329437</v>
      </c>
      <c r="AC24" s="102">
        <f t="shared" si="13"/>
        <v>0.58383972736700773</v>
      </c>
      <c r="AD24" s="86">
        <f>SUM(AD18:AD23)</f>
        <v>1563719898</v>
      </c>
      <c r="AE24" s="87">
        <f>SUM(AE18:AE23)</f>
        <v>188118154</v>
      </c>
      <c r="AF24" s="87">
        <f t="shared" si="14"/>
        <v>1751838052</v>
      </c>
      <c r="AG24" s="87">
        <f>SUM(AG18:AG23)</f>
        <v>8266593111</v>
      </c>
      <c r="AH24" s="87">
        <f>SUM(AH18:AH23)</f>
        <v>8427284109</v>
      </c>
      <c r="AI24" s="88">
        <f>SUM(AI18:AI23)</f>
        <v>5026182126</v>
      </c>
      <c r="AJ24" s="122">
        <f t="shared" si="15"/>
        <v>0.59641778549179802</v>
      </c>
      <c r="AK24" s="123">
        <f t="shared" si="16"/>
        <v>-2.390322093540187E-2</v>
      </c>
    </row>
    <row r="25" spans="1:37" ht="13" x14ac:dyDescent="0.3">
      <c r="A25" s="61" t="s">
        <v>101</v>
      </c>
      <c r="B25" s="62" t="s">
        <v>580</v>
      </c>
      <c r="C25" s="63" t="s">
        <v>581</v>
      </c>
      <c r="D25" s="83">
        <v>622978387</v>
      </c>
      <c r="E25" s="84">
        <v>181136164</v>
      </c>
      <c r="F25" s="85">
        <f t="shared" si="0"/>
        <v>804114551</v>
      </c>
      <c r="G25" s="83">
        <v>641239266</v>
      </c>
      <c r="H25" s="84">
        <v>155098135</v>
      </c>
      <c r="I25" s="85">
        <f t="shared" si="1"/>
        <v>796337401</v>
      </c>
      <c r="J25" s="83">
        <v>120175418</v>
      </c>
      <c r="K25" s="84">
        <v>15264539</v>
      </c>
      <c r="L25" s="84">
        <f t="shared" si="2"/>
        <v>135439957</v>
      </c>
      <c r="M25" s="101">
        <f t="shared" si="3"/>
        <v>0.16843366014402592</v>
      </c>
      <c r="N25" s="83">
        <v>137973870</v>
      </c>
      <c r="O25" s="84">
        <v>23588509</v>
      </c>
      <c r="P25" s="84">
        <f t="shared" si="4"/>
        <v>161562379</v>
      </c>
      <c r="Q25" s="101">
        <f t="shared" si="5"/>
        <v>0.20091960629126832</v>
      </c>
      <c r="R25" s="83">
        <v>147878569</v>
      </c>
      <c r="S25" s="84">
        <v>17662523</v>
      </c>
      <c r="T25" s="84">
        <f t="shared" si="6"/>
        <v>165541092</v>
      </c>
      <c r="U25" s="101">
        <f t="shared" si="7"/>
        <v>0.20787808257168622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406027857</v>
      </c>
      <c r="AA25" s="84">
        <f t="shared" si="11"/>
        <v>56515571</v>
      </c>
      <c r="AB25" s="84">
        <f t="shared" si="12"/>
        <v>462543428</v>
      </c>
      <c r="AC25" s="101">
        <f t="shared" si="13"/>
        <v>0.58083850817399951</v>
      </c>
      <c r="AD25" s="83">
        <v>107689566</v>
      </c>
      <c r="AE25" s="84">
        <v>14189698</v>
      </c>
      <c r="AF25" s="84">
        <f t="shared" si="14"/>
        <v>121879264</v>
      </c>
      <c r="AG25" s="84">
        <v>752396615</v>
      </c>
      <c r="AH25" s="84">
        <v>804963343</v>
      </c>
      <c r="AI25" s="85">
        <v>396989435</v>
      </c>
      <c r="AJ25" s="120">
        <f t="shared" si="15"/>
        <v>0.49317703526780349</v>
      </c>
      <c r="AK25" s="121">
        <f t="shared" si="16"/>
        <v>0.3582383628440684</v>
      </c>
    </row>
    <row r="26" spans="1:37" ht="13" x14ac:dyDescent="0.3">
      <c r="A26" s="61" t="s">
        <v>101</v>
      </c>
      <c r="B26" s="62" t="s">
        <v>582</v>
      </c>
      <c r="C26" s="63" t="s">
        <v>583</v>
      </c>
      <c r="D26" s="83">
        <v>1495006432</v>
      </c>
      <c r="E26" s="84">
        <v>274774547</v>
      </c>
      <c r="F26" s="85">
        <f t="shared" si="0"/>
        <v>1769780979</v>
      </c>
      <c r="G26" s="83">
        <v>1520767890</v>
      </c>
      <c r="H26" s="84">
        <v>239978890</v>
      </c>
      <c r="I26" s="85">
        <f t="shared" si="1"/>
        <v>1760746780</v>
      </c>
      <c r="J26" s="83">
        <v>297331502</v>
      </c>
      <c r="K26" s="84">
        <v>9512144</v>
      </c>
      <c r="L26" s="84">
        <f t="shared" si="2"/>
        <v>306843646</v>
      </c>
      <c r="M26" s="101">
        <f t="shared" si="3"/>
        <v>0.17337944618061127</v>
      </c>
      <c r="N26" s="83">
        <v>373647455</v>
      </c>
      <c r="O26" s="84">
        <v>47648330</v>
      </c>
      <c r="P26" s="84">
        <f t="shared" si="4"/>
        <v>421295785</v>
      </c>
      <c r="Q26" s="101">
        <f t="shared" si="5"/>
        <v>0.2380496739421675</v>
      </c>
      <c r="R26" s="83">
        <v>332223539</v>
      </c>
      <c r="S26" s="84">
        <v>37599520</v>
      </c>
      <c r="T26" s="84">
        <f t="shared" si="6"/>
        <v>369823059</v>
      </c>
      <c r="U26" s="101">
        <f t="shared" si="7"/>
        <v>0.21003761767492768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1003202496</v>
      </c>
      <c r="AA26" s="84">
        <f t="shared" si="11"/>
        <v>94759994</v>
      </c>
      <c r="AB26" s="84">
        <f t="shared" si="12"/>
        <v>1097962490</v>
      </c>
      <c r="AC26" s="101">
        <f t="shared" si="13"/>
        <v>0.62357773557876395</v>
      </c>
      <c r="AD26" s="83">
        <v>292031088</v>
      </c>
      <c r="AE26" s="84">
        <v>40334561</v>
      </c>
      <c r="AF26" s="84">
        <f t="shared" si="14"/>
        <v>332365649</v>
      </c>
      <c r="AG26" s="84">
        <v>1645748749</v>
      </c>
      <c r="AH26" s="84">
        <v>1640645000</v>
      </c>
      <c r="AI26" s="85">
        <v>1007941481</v>
      </c>
      <c r="AJ26" s="120">
        <f t="shared" si="15"/>
        <v>0.61435684197373597</v>
      </c>
      <c r="AK26" s="121">
        <f t="shared" si="16"/>
        <v>0.11269940233805564</v>
      </c>
    </row>
    <row r="27" spans="1:37" ht="13" x14ac:dyDescent="0.3">
      <c r="A27" s="61" t="s">
        <v>101</v>
      </c>
      <c r="B27" s="62" t="s">
        <v>584</v>
      </c>
      <c r="C27" s="63" t="s">
        <v>585</v>
      </c>
      <c r="D27" s="83">
        <v>394952047</v>
      </c>
      <c r="E27" s="84">
        <v>53873187</v>
      </c>
      <c r="F27" s="85">
        <f t="shared" si="0"/>
        <v>448825234</v>
      </c>
      <c r="G27" s="83">
        <v>398278917</v>
      </c>
      <c r="H27" s="84">
        <v>56971240</v>
      </c>
      <c r="I27" s="85">
        <f t="shared" si="1"/>
        <v>455250157</v>
      </c>
      <c r="J27" s="83">
        <v>80216616</v>
      </c>
      <c r="K27" s="84">
        <v>2061221</v>
      </c>
      <c r="L27" s="84">
        <f t="shared" si="2"/>
        <v>82277837</v>
      </c>
      <c r="M27" s="101">
        <f t="shared" si="3"/>
        <v>0.1833182066585855</v>
      </c>
      <c r="N27" s="83">
        <v>96133181</v>
      </c>
      <c r="O27" s="84">
        <v>6228298</v>
      </c>
      <c r="P27" s="84">
        <f t="shared" si="4"/>
        <v>102361479</v>
      </c>
      <c r="Q27" s="101">
        <f t="shared" si="5"/>
        <v>0.22806533867924192</v>
      </c>
      <c r="R27" s="83">
        <v>81784501</v>
      </c>
      <c r="S27" s="84">
        <v>10158686</v>
      </c>
      <c r="T27" s="84">
        <f t="shared" si="6"/>
        <v>91943187</v>
      </c>
      <c r="U27" s="101">
        <f t="shared" si="7"/>
        <v>0.20196190069628026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258134298</v>
      </c>
      <c r="AA27" s="84">
        <f t="shared" si="11"/>
        <v>18448205</v>
      </c>
      <c r="AB27" s="84">
        <f t="shared" si="12"/>
        <v>276582503</v>
      </c>
      <c r="AC27" s="101">
        <f t="shared" si="13"/>
        <v>0.60753961035976101</v>
      </c>
      <c r="AD27" s="83">
        <v>89450744</v>
      </c>
      <c r="AE27" s="84">
        <v>11306978</v>
      </c>
      <c r="AF27" s="84">
        <f t="shared" si="14"/>
        <v>100757722</v>
      </c>
      <c r="AG27" s="84">
        <v>448112970</v>
      </c>
      <c r="AH27" s="84">
        <v>542876367</v>
      </c>
      <c r="AI27" s="85">
        <v>274084721</v>
      </c>
      <c r="AJ27" s="120">
        <f t="shared" si="15"/>
        <v>0.50487502801904061</v>
      </c>
      <c r="AK27" s="121">
        <f t="shared" si="16"/>
        <v>-8.748247603295356E-2</v>
      </c>
    </row>
    <row r="28" spans="1:37" ht="13" x14ac:dyDescent="0.3">
      <c r="A28" s="61" t="s">
        <v>101</v>
      </c>
      <c r="B28" s="62" t="s">
        <v>586</v>
      </c>
      <c r="C28" s="63" t="s">
        <v>587</v>
      </c>
      <c r="D28" s="83">
        <v>346593472</v>
      </c>
      <c r="E28" s="84">
        <v>49990427</v>
      </c>
      <c r="F28" s="85">
        <f t="shared" si="0"/>
        <v>396583899</v>
      </c>
      <c r="G28" s="83">
        <v>366319628</v>
      </c>
      <c r="H28" s="84">
        <v>99913778</v>
      </c>
      <c r="I28" s="85">
        <f t="shared" si="1"/>
        <v>466233406</v>
      </c>
      <c r="J28" s="83">
        <v>71730303</v>
      </c>
      <c r="K28" s="84">
        <v>6407254</v>
      </c>
      <c r="L28" s="84">
        <f t="shared" si="2"/>
        <v>78137557</v>
      </c>
      <c r="M28" s="101">
        <f t="shared" si="3"/>
        <v>0.19702654897747121</v>
      </c>
      <c r="N28" s="83">
        <v>84919872</v>
      </c>
      <c r="O28" s="84">
        <v>29519027</v>
      </c>
      <c r="P28" s="84">
        <f t="shared" si="4"/>
        <v>114438899</v>
      </c>
      <c r="Q28" s="101">
        <f t="shared" si="5"/>
        <v>0.28856163673956919</v>
      </c>
      <c r="R28" s="83">
        <v>85482014</v>
      </c>
      <c r="S28" s="84">
        <v>22964627</v>
      </c>
      <c r="T28" s="84">
        <f t="shared" si="6"/>
        <v>108446641</v>
      </c>
      <c r="U28" s="101">
        <f t="shared" si="7"/>
        <v>0.23260161027586257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242132189</v>
      </c>
      <c r="AA28" s="84">
        <f t="shared" si="11"/>
        <v>58890908</v>
      </c>
      <c r="AB28" s="84">
        <f t="shared" si="12"/>
        <v>301023097</v>
      </c>
      <c r="AC28" s="101">
        <f t="shared" si="13"/>
        <v>0.64564892417854758</v>
      </c>
      <c r="AD28" s="83">
        <v>57141449</v>
      </c>
      <c r="AE28" s="84">
        <v>5288523</v>
      </c>
      <c r="AF28" s="84">
        <f t="shared" si="14"/>
        <v>62429972</v>
      </c>
      <c r="AG28" s="84">
        <v>345015369</v>
      </c>
      <c r="AH28" s="84">
        <v>362909576</v>
      </c>
      <c r="AI28" s="85">
        <v>200035657</v>
      </c>
      <c r="AJ28" s="120">
        <f t="shared" si="15"/>
        <v>0.55119972089135505</v>
      </c>
      <c r="AK28" s="121">
        <f t="shared" si="16"/>
        <v>0.73709257790472815</v>
      </c>
    </row>
    <row r="29" spans="1:37" ht="13" x14ac:dyDescent="0.3">
      <c r="A29" s="61" t="s">
        <v>116</v>
      </c>
      <c r="B29" s="62" t="s">
        <v>588</v>
      </c>
      <c r="C29" s="63" t="s">
        <v>589</v>
      </c>
      <c r="D29" s="83">
        <v>253950152</v>
      </c>
      <c r="E29" s="84">
        <v>4988500</v>
      </c>
      <c r="F29" s="85">
        <f t="shared" si="0"/>
        <v>258938652</v>
      </c>
      <c r="G29" s="83">
        <v>258660552</v>
      </c>
      <c r="H29" s="84">
        <v>8584630</v>
      </c>
      <c r="I29" s="85">
        <f t="shared" si="1"/>
        <v>267245182</v>
      </c>
      <c r="J29" s="83">
        <v>48629248</v>
      </c>
      <c r="K29" s="84">
        <v>517370</v>
      </c>
      <c r="L29" s="84">
        <f t="shared" si="2"/>
        <v>49146618</v>
      </c>
      <c r="M29" s="101">
        <f t="shared" si="3"/>
        <v>0.18980023886121103</v>
      </c>
      <c r="N29" s="83">
        <v>76042689</v>
      </c>
      <c r="O29" s="84">
        <v>995214</v>
      </c>
      <c r="P29" s="84">
        <f t="shared" si="4"/>
        <v>77037903</v>
      </c>
      <c r="Q29" s="101">
        <f t="shared" si="5"/>
        <v>0.29751411156647251</v>
      </c>
      <c r="R29" s="83">
        <v>66819907</v>
      </c>
      <c r="S29" s="84">
        <v>1045925</v>
      </c>
      <c r="T29" s="84">
        <f t="shared" si="6"/>
        <v>67865832</v>
      </c>
      <c r="U29" s="101">
        <f t="shared" si="7"/>
        <v>0.25394595139978987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191491844</v>
      </c>
      <c r="AA29" s="84">
        <f t="shared" si="11"/>
        <v>2558509</v>
      </c>
      <c r="AB29" s="84">
        <f t="shared" si="12"/>
        <v>194050353</v>
      </c>
      <c r="AC29" s="101">
        <f t="shared" si="13"/>
        <v>0.72611356937390925</v>
      </c>
      <c r="AD29" s="83">
        <v>71352590</v>
      </c>
      <c r="AE29" s="84">
        <v>93494</v>
      </c>
      <c r="AF29" s="84">
        <f t="shared" si="14"/>
        <v>71446084</v>
      </c>
      <c r="AG29" s="84">
        <v>248323232</v>
      </c>
      <c r="AH29" s="84">
        <v>259797925</v>
      </c>
      <c r="AI29" s="85">
        <v>187943823</v>
      </c>
      <c r="AJ29" s="120">
        <f t="shared" si="15"/>
        <v>0.72342311048096319</v>
      </c>
      <c r="AK29" s="121">
        <f t="shared" si="16"/>
        <v>-5.0111241926149463E-2</v>
      </c>
    </row>
    <row r="30" spans="1:37" ht="14" x14ac:dyDescent="0.3">
      <c r="A30" s="64" t="s">
        <v>0</v>
      </c>
      <c r="B30" s="65" t="s">
        <v>590</v>
      </c>
      <c r="C30" s="66" t="s">
        <v>0</v>
      </c>
      <c r="D30" s="86">
        <f>SUM(D25:D29)</f>
        <v>3113480490</v>
      </c>
      <c r="E30" s="87">
        <f>SUM(E25:E29)</f>
        <v>564762825</v>
      </c>
      <c r="F30" s="88">
        <f t="shared" si="0"/>
        <v>3678243315</v>
      </c>
      <c r="G30" s="86">
        <f>SUM(G25:G29)</f>
        <v>3185266253</v>
      </c>
      <c r="H30" s="87">
        <f>SUM(H25:H29)</f>
        <v>560546673</v>
      </c>
      <c r="I30" s="88">
        <f t="shared" si="1"/>
        <v>3745812926</v>
      </c>
      <c r="J30" s="86">
        <f>SUM(J25:J29)</f>
        <v>618083087</v>
      </c>
      <c r="K30" s="87">
        <f>SUM(K25:K29)</f>
        <v>33762528</v>
      </c>
      <c r="L30" s="87">
        <f t="shared" si="2"/>
        <v>651845615</v>
      </c>
      <c r="M30" s="102">
        <f t="shared" si="3"/>
        <v>0.17721655670296516</v>
      </c>
      <c r="N30" s="86">
        <f>SUM(N25:N29)</f>
        <v>768717067</v>
      </c>
      <c r="O30" s="87">
        <f>SUM(O25:O29)</f>
        <v>107979378</v>
      </c>
      <c r="P30" s="87">
        <f t="shared" si="4"/>
        <v>876696445</v>
      </c>
      <c r="Q30" s="102">
        <f t="shared" si="5"/>
        <v>0.23834650672096716</v>
      </c>
      <c r="R30" s="86">
        <f>SUM(R25:R29)</f>
        <v>714188530</v>
      </c>
      <c r="S30" s="87">
        <f>SUM(S25:S29)</f>
        <v>89431281</v>
      </c>
      <c r="T30" s="87">
        <f t="shared" si="6"/>
        <v>803619811</v>
      </c>
      <c r="U30" s="102">
        <f t="shared" si="7"/>
        <v>0.21453815950658076</v>
      </c>
      <c r="V30" s="86">
        <f>SUM(V25:V29)</f>
        <v>0</v>
      </c>
      <c r="W30" s="87">
        <f>SUM(W25:W29)</f>
        <v>0</v>
      </c>
      <c r="X30" s="87">
        <f t="shared" si="8"/>
        <v>0</v>
      </c>
      <c r="Y30" s="102">
        <f t="shared" si="9"/>
        <v>0</v>
      </c>
      <c r="Z30" s="86">
        <f t="shared" si="10"/>
        <v>2100988684</v>
      </c>
      <c r="AA30" s="87">
        <f t="shared" si="11"/>
        <v>231173187</v>
      </c>
      <c r="AB30" s="87">
        <f t="shared" si="12"/>
        <v>2332161871</v>
      </c>
      <c r="AC30" s="102">
        <f t="shared" si="13"/>
        <v>0.62260500379297368</v>
      </c>
      <c r="AD30" s="86">
        <f>SUM(AD25:AD29)</f>
        <v>617665437</v>
      </c>
      <c r="AE30" s="87">
        <f>SUM(AE25:AE29)</f>
        <v>71213254</v>
      </c>
      <c r="AF30" s="87">
        <f t="shared" si="14"/>
        <v>688878691</v>
      </c>
      <c r="AG30" s="87">
        <f>SUM(AG25:AG29)</f>
        <v>3439596935</v>
      </c>
      <c r="AH30" s="87">
        <f>SUM(AH25:AH29)</f>
        <v>3611192211</v>
      </c>
      <c r="AI30" s="88">
        <f>SUM(AI25:AI29)</f>
        <v>2066995117</v>
      </c>
      <c r="AJ30" s="122">
        <f t="shared" si="15"/>
        <v>0.57238579289791225</v>
      </c>
      <c r="AK30" s="123">
        <f t="shared" si="16"/>
        <v>0.1665621560066517</v>
      </c>
    </row>
    <row r="31" spans="1:37" ht="13" x14ac:dyDescent="0.3">
      <c r="A31" s="61" t="s">
        <v>101</v>
      </c>
      <c r="B31" s="62" t="s">
        <v>591</v>
      </c>
      <c r="C31" s="63" t="s">
        <v>592</v>
      </c>
      <c r="D31" s="83">
        <v>191830122</v>
      </c>
      <c r="E31" s="84">
        <v>23767300</v>
      </c>
      <c r="F31" s="85">
        <f t="shared" si="0"/>
        <v>215597422</v>
      </c>
      <c r="G31" s="83">
        <v>204636708</v>
      </c>
      <c r="H31" s="84">
        <v>26638972</v>
      </c>
      <c r="I31" s="85">
        <f t="shared" si="1"/>
        <v>231275680</v>
      </c>
      <c r="J31" s="83">
        <v>68408819</v>
      </c>
      <c r="K31" s="84">
        <v>2254558</v>
      </c>
      <c r="L31" s="84">
        <f t="shared" si="2"/>
        <v>70663377</v>
      </c>
      <c r="M31" s="101">
        <f t="shared" si="3"/>
        <v>0.32775613151812177</v>
      </c>
      <c r="N31" s="83">
        <v>34080218</v>
      </c>
      <c r="O31" s="84">
        <v>7263355</v>
      </c>
      <c r="P31" s="84">
        <f t="shared" si="4"/>
        <v>41343573</v>
      </c>
      <c r="Q31" s="101">
        <f t="shared" si="5"/>
        <v>0.1917628356428121</v>
      </c>
      <c r="R31" s="83">
        <v>57238424</v>
      </c>
      <c r="S31" s="84">
        <v>1550324</v>
      </c>
      <c r="T31" s="84">
        <f t="shared" si="6"/>
        <v>58788748</v>
      </c>
      <c r="U31" s="101">
        <f t="shared" si="7"/>
        <v>0.25419338514105766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159727461</v>
      </c>
      <c r="AA31" s="84">
        <f t="shared" si="11"/>
        <v>11068237</v>
      </c>
      <c r="AB31" s="84">
        <f t="shared" si="12"/>
        <v>170795698</v>
      </c>
      <c r="AC31" s="101">
        <f t="shared" si="13"/>
        <v>0.73849398259254928</v>
      </c>
      <c r="AD31" s="83">
        <v>41842790</v>
      </c>
      <c r="AE31" s="84">
        <v>118644</v>
      </c>
      <c r="AF31" s="84">
        <f t="shared" si="14"/>
        <v>41961434</v>
      </c>
      <c r="AG31" s="84">
        <v>226507650</v>
      </c>
      <c r="AH31" s="84">
        <v>215521853</v>
      </c>
      <c r="AI31" s="85">
        <v>111405807</v>
      </c>
      <c r="AJ31" s="120">
        <f t="shared" si="15"/>
        <v>0.51691188364086682</v>
      </c>
      <c r="AK31" s="121">
        <f t="shared" si="16"/>
        <v>0.40101856385556323</v>
      </c>
    </row>
    <row r="32" spans="1:37" ht="13" x14ac:dyDescent="0.3">
      <c r="A32" s="61" t="s">
        <v>101</v>
      </c>
      <c r="B32" s="62" t="s">
        <v>593</v>
      </c>
      <c r="C32" s="63" t="s">
        <v>594</v>
      </c>
      <c r="D32" s="83">
        <v>596709849</v>
      </c>
      <c r="E32" s="84">
        <v>107297217</v>
      </c>
      <c r="F32" s="85">
        <f t="shared" si="0"/>
        <v>704007066</v>
      </c>
      <c r="G32" s="83">
        <v>606179841</v>
      </c>
      <c r="H32" s="84">
        <v>123918781</v>
      </c>
      <c r="I32" s="85">
        <f t="shared" si="1"/>
        <v>730098622</v>
      </c>
      <c r="J32" s="83">
        <v>91567337</v>
      </c>
      <c r="K32" s="84">
        <v>5084612</v>
      </c>
      <c r="L32" s="84">
        <f t="shared" si="2"/>
        <v>96651949</v>
      </c>
      <c r="M32" s="101">
        <f t="shared" si="3"/>
        <v>0.13728832233056024</v>
      </c>
      <c r="N32" s="83">
        <v>142314959</v>
      </c>
      <c r="O32" s="84">
        <v>39032916</v>
      </c>
      <c r="P32" s="84">
        <f t="shared" si="4"/>
        <v>181347875</v>
      </c>
      <c r="Q32" s="101">
        <f t="shared" si="5"/>
        <v>0.25759382790058533</v>
      </c>
      <c r="R32" s="83">
        <v>115081733</v>
      </c>
      <c r="S32" s="84">
        <v>19169807</v>
      </c>
      <c r="T32" s="84">
        <f t="shared" si="6"/>
        <v>134251540</v>
      </c>
      <c r="U32" s="101">
        <f t="shared" si="7"/>
        <v>0.18388137705593424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348964029</v>
      </c>
      <c r="AA32" s="84">
        <f t="shared" si="11"/>
        <v>63287335</v>
      </c>
      <c r="AB32" s="84">
        <f t="shared" si="12"/>
        <v>412251364</v>
      </c>
      <c r="AC32" s="101">
        <f t="shared" si="13"/>
        <v>0.56465161223109395</v>
      </c>
      <c r="AD32" s="83">
        <v>113317877</v>
      </c>
      <c r="AE32" s="84">
        <v>16061774</v>
      </c>
      <c r="AF32" s="84">
        <f t="shared" si="14"/>
        <v>129379651</v>
      </c>
      <c r="AG32" s="84">
        <v>677808915</v>
      </c>
      <c r="AH32" s="84">
        <v>690186750</v>
      </c>
      <c r="AI32" s="85">
        <v>375872318</v>
      </c>
      <c r="AJ32" s="120">
        <f t="shared" si="15"/>
        <v>0.54459509400897654</v>
      </c>
      <c r="AK32" s="121">
        <f t="shared" si="16"/>
        <v>3.7655759328026006E-2</v>
      </c>
    </row>
    <row r="33" spans="1:37" ht="13" x14ac:dyDescent="0.3">
      <c r="A33" s="61" t="s">
        <v>101</v>
      </c>
      <c r="B33" s="62" t="s">
        <v>595</v>
      </c>
      <c r="C33" s="63" t="s">
        <v>596</v>
      </c>
      <c r="D33" s="83">
        <v>1366440136</v>
      </c>
      <c r="E33" s="84">
        <v>241589372</v>
      </c>
      <c r="F33" s="85">
        <f t="shared" si="0"/>
        <v>1608029508</v>
      </c>
      <c r="G33" s="83">
        <v>1374032356</v>
      </c>
      <c r="H33" s="84">
        <v>275212178</v>
      </c>
      <c r="I33" s="85">
        <f t="shared" si="1"/>
        <v>1649244534</v>
      </c>
      <c r="J33" s="83">
        <v>238305693</v>
      </c>
      <c r="K33" s="84">
        <v>278676807</v>
      </c>
      <c r="L33" s="84">
        <f t="shared" si="2"/>
        <v>516982500</v>
      </c>
      <c r="M33" s="101">
        <f t="shared" si="3"/>
        <v>0.32150063007425855</v>
      </c>
      <c r="N33" s="83">
        <v>267693481</v>
      </c>
      <c r="O33" s="84">
        <v>35852243</v>
      </c>
      <c r="P33" s="84">
        <f t="shared" si="4"/>
        <v>303545724</v>
      </c>
      <c r="Q33" s="101">
        <f t="shared" si="5"/>
        <v>0.18876875237043225</v>
      </c>
      <c r="R33" s="83">
        <v>329119273</v>
      </c>
      <c r="S33" s="84">
        <v>30059116</v>
      </c>
      <c r="T33" s="84">
        <f t="shared" si="6"/>
        <v>359178389</v>
      </c>
      <c r="U33" s="101">
        <f t="shared" si="7"/>
        <v>0.21778358611798193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835118447</v>
      </c>
      <c r="AA33" s="84">
        <f t="shared" si="11"/>
        <v>344588166</v>
      </c>
      <c r="AB33" s="84">
        <f t="shared" si="12"/>
        <v>1179706613</v>
      </c>
      <c r="AC33" s="101">
        <f t="shared" si="13"/>
        <v>0.71530121136057079</v>
      </c>
      <c r="AD33" s="83">
        <v>266754614</v>
      </c>
      <c r="AE33" s="84">
        <v>40229423</v>
      </c>
      <c r="AF33" s="84">
        <f t="shared" si="14"/>
        <v>306984037</v>
      </c>
      <c r="AG33" s="84">
        <v>1515135081</v>
      </c>
      <c r="AH33" s="84">
        <v>1543585653</v>
      </c>
      <c r="AI33" s="85">
        <v>1070416415</v>
      </c>
      <c r="AJ33" s="120">
        <f t="shared" si="15"/>
        <v>0.69346097699186116</v>
      </c>
      <c r="AK33" s="121">
        <f t="shared" si="16"/>
        <v>0.17002301653880458</v>
      </c>
    </row>
    <row r="34" spans="1:37" ht="13" x14ac:dyDescent="0.3">
      <c r="A34" s="61" t="s">
        <v>101</v>
      </c>
      <c r="B34" s="62" t="s">
        <v>97</v>
      </c>
      <c r="C34" s="63" t="s">
        <v>98</v>
      </c>
      <c r="D34" s="83">
        <v>2511068950</v>
      </c>
      <c r="E34" s="84">
        <v>370443246</v>
      </c>
      <c r="F34" s="85">
        <f t="shared" si="0"/>
        <v>2881512196</v>
      </c>
      <c r="G34" s="83">
        <v>2626053793</v>
      </c>
      <c r="H34" s="84">
        <v>463450356</v>
      </c>
      <c r="I34" s="85">
        <f t="shared" si="1"/>
        <v>3089504149</v>
      </c>
      <c r="J34" s="83">
        <v>469541044</v>
      </c>
      <c r="K34" s="84">
        <v>57500576</v>
      </c>
      <c r="L34" s="84">
        <f t="shared" si="2"/>
        <v>527041620</v>
      </c>
      <c r="M34" s="101">
        <f t="shared" si="3"/>
        <v>0.18290452517661321</v>
      </c>
      <c r="N34" s="83">
        <v>574910991</v>
      </c>
      <c r="O34" s="84">
        <v>90322865</v>
      </c>
      <c r="P34" s="84">
        <f t="shared" si="4"/>
        <v>665233856</v>
      </c>
      <c r="Q34" s="101">
        <f t="shared" si="5"/>
        <v>0.23086275911774762</v>
      </c>
      <c r="R34" s="83">
        <v>511839283</v>
      </c>
      <c r="S34" s="84">
        <v>67906863</v>
      </c>
      <c r="T34" s="84">
        <f t="shared" si="6"/>
        <v>579746146</v>
      </c>
      <c r="U34" s="101">
        <f t="shared" si="7"/>
        <v>0.18765022412662893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1556291318</v>
      </c>
      <c r="AA34" s="84">
        <f t="shared" si="11"/>
        <v>215730304</v>
      </c>
      <c r="AB34" s="84">
        <f t="shared" si="12"/>
        <v>1772021622</v>
      </c>
      <c r="AC34" s="101">
        <f t="shared" si="13"/>
        <v>0.57356181980644427</v>
      </c>
      <c r="AD34" s="83">
        <v>477220553</v>
      </c>
      <c r="AE34" s="84">
        <v>26649611</v>
      </c>
      <c r="AF34" s="84">
        <f t="shared" si="14"/>
        <v>503870164</v>
      </c>
      <c r="AG34" s="84">
        <v>2767664295</v>
      </c>
      <c r="AH34" s="84">
        <v>2600936218</v>
      </c>
      <c r="AI34" s="85">
        <v>1462728852</v>
      </c>
      <c r="AJ34" s="120">
        <f t="shared" si="15"/>
        <v>0.56238551406107573</v>
      </c>
      <c r="AK34" s="121">
        <f t="shared" si="16"/>
        <v>0.15058637605698766</v>
      </c>
    </row>
    <row r="35" spans="1:37" ht="13" x14ac:dyDescent="0.3">
      <c r="A35" s="61" t="s">
        <v>101</v>
      </c>
      <c r="B35" s="62" t="s">
        <v>597</v>
      </c>
      <c r="C35" s="63" t="s">
        <v>598</v>
      </c>
      <c r="D35" s="83">
        <v>656324000</v>
      </c>
      <c r="E35" s="84">
        <v>51386800</v>
      </c>
      <c r="F35" s="85">
        <f t="shared" si="0"/>
        <v>707710800</v>
      </c>
      <c r="G35" s="83">
        <v>670789900</v>
      </c>
      <c r="H35" s="84">
        <v>121982200</v>
      </c>
      <c r="I35" s="85">
        <f t="shared" si="1"/>
        <v>792772100</v>
      </c>
      <c r="J35" s="83">
        <v>153066144</v>
      </c>
      <c r="K35" s="84">
        <v>4076709</v>
      </c>
      <c r="L35" s="84">
        <f t="shared" si="2"/>
        <v>157142853</v>
      </c>
      <c r="M35" s="101">
        <f t="shared" si="3"/>
        <v>0.22204388148379253</v>
      </c>
      <c r="N35" s="83">
        <v>163124003</v>
      </c>
      <c r="O35" s="84">
        <v>16881051</v>
      </c>
      <c r="P35" s="84">
        <f t="shared" si="4"/>
        <v>180005054</v>
      </c>
      <c r="Q35" s="101">
        <f t="shared" si="5"/>
        <v>0.25434832137647184</v>
      </c>
      <c r="R35" s="83">
        <v>159011075</v>
      </c>
      <c r="S35" s="84">
        <v>15328505</v>
      </c>
      <c r="T35" s="84">
        <f t="shared" si="6"/>
        <v>174339580</v>
      </c>
      <c r="U35" s="101">
        <f t="shared" si="7"/>
        <v>0.21991134652695271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475201222</v>
      </c>
      <c r="AA35" s="84">
        <f t="shared" si="11"/>
        <v>36286265</v>
      </c>
      <c r="AB35" s="84">
        <f t="shared" si="12"/>
        <v>511487487</v>
      </c>
      <c r="AC35" s="101">
        <f t="shared" si="13"/>
        <v>0.64518855671131714</v>
      </c>
      <c r="AD35" s="83">
        <v>143394326</v>
      </c>
      <c r="AE35" s="84">
        <v>6602555</v>
      </c>
      <c r="AF35" s="84">
        <f t="shared" si="14"/>
        <v>149996881</v>
      </c>
      <c r="AG35" s="84">
        <v>739773801</v>
      </c>
      <c r="AH35" s="84">
        <v>745638538</v>
      </c>
      <c r="AI35" s="85">
        <v>460519319</v>
      </c>
      <c r="AJ35" s="120">
        <f t="shared" si="15"/>
        <v>0.61761737830133456</v>
      </c>
      <c r="AK35" s="121">
        <f t="shared" si="16"/>
        <v>0.16228803450919749</v>
      </c>
    </row>
    <row r="36" spans="1:37" ht="13" x14ac:dyDescent="0.3">
      <c r="A36" s="61" t="s">
        <v>101</v>
      </c>
      <c r="B36" s="62" t="s">
        <v>599</v>
      </c>
      <c r="C36" s="63" t="s">
        <v>600</v>
      </c>
      <c r="D36" s="83">
        <v>720762525</v>
      </c>
      <c r="E36" s="84">
        <v>90316324</v>
      </c>
      <c r="F36" s="85">
        <f t="shared" si="0"/>
        <v>811078849</v>
      </c>
      <c r="G36" s="83">
        <v>724152481</v>
      </c>
      <c r="H36" s="84">
        <v>71780907</v>
      </c>
      <c r="I36" s="85">
        <f t="shared" si="1"/>
        <v>795933388</v>
      </c>
      <c r="J36" s="83">
        <v>169388965</v>
      </c>
      <c r="K36" s="84">
        <v>17175092</v>
      </c>
      <c r="L36" s="84">
        <f t="shared" si="2"/>
        <v>186564057</v>
      </c>
      <c r="M36" s="101">
        <f t="shared" si="3"/>
        <v>0.23001963031093664</v>
      </c>
      <c r="N36" s="83">
        <v>205997306</v>
      </c>
      <c r="O36" s="84">
        <v>9595204</v>
      </c>
      <c r="P36" s="84">
        <f t="shared" si="4"/>
        <v>215592510</v>
      </c>
      <c r="Q36" s="101">
        <f t="shared" si="5"/>
        <v>0.26580955756127728</v>
      </c>
      <c r="R36" s="83">
        <v>190119603</v>
      </c>
      <c r="S36" s="84">
        <v>11483193</v>
      </c>
      <c r="T36" s="84">
        <f t="shared" si="6"/>
        <v>201602796</v>
      </c>
      <c r="U36" s="101">
        <f t="shared" si="7"/>
        <v>0.25329104048089007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565505874</v>
      </c>
      <c r="AA36" s="84">
        <f t="shared" si="11"/>
        <v>38253489</v>
      </c>
      <c r="AB36" s="84">
        <f t="shared" si="12"/>
        <v>603759363</v>
      </c>
      <c r="AC36" s="101">
        <f t="shared" si="13"/>
        <v>0.75855514054651019</v>
      </c>
      <c r="AD36" s="83">
        <v>220539937</v>
      </c>
      <c r="AE36" s="84">
        <v>12211439</v>
      </c>
      <c r="AF36" s="84">
        <f t="shared" si="14"/>
        <v>232751376</v>
      </c>
      <c r="AG36" s="84">
        <v>829203878</v>
      </c>
      <c r="AH36" s="84">
        <v>838366428</v>
      </c>
      <c r="AI36" s="85">
        <v>617142897</v>
      </c>
      <c r="AJ36" s="120">
        <f t="shared" si="15"/>
        <v>0.73612548927114241</v>
      </c>
      <c r="AK36" s="121">
        <f t="shared" si="16"/>
        <v>-0.1338276943204838</v>
      </c>
    </row>
    <row r="37" spans="1:37" ht="13" x14ac:dyDescent="0.3">
      <c r="A37" s="61" t="s">
        <v>101</v>
      </c>
      <c r="B37" s="62" t="s">
        <v>601</v>
      </c>
      <c r="C37" s="63" t="s">
        <v>602</v>
      </c>
      <c r="D37" s="83">
        <v>972104675</v>
      </c>
      <c r="E37" s="84">
        <v>143644166</v>
      </c>
      <c r="F37" s="85">
        <f t="shared" si="0"/>
        <v>1115748841</v>
      </c>
      <c r="G37" s="83">
        <v>1013029291</v>
      </c>
      <c r="H37" s="84">
        <v>157972803</v>
      </c>
      <c r="I37" s="85">
        <f t="shared" si="1"/>
        <v>1171002094</v>
      </c>
      <c r="J37" s="83">
        <v>178928999</v>
      </c>
      <c r="K37" s="84">
        <v>14116972</v>
      </c>
      <c r="L37" s="84">
        <f t="shared" si="2"/>
        <v>193045971</v>
      </c>
      <c r="M37" s="101">
        <f t="shared" si="3"/>
        <v>0.17301919921958495</v>
      </c>
      <c r="N37" s="83">
        <v>218337224</v>
      </c>
      <c r="O37" s="84">
        <v>27299177</v>
      </c>
      <c r="P37" s="84">
        <f t="shared" si="4"/>
        <v>245636401</v>
      </c>
      <c r="Q37" s="101">
        <f t="shared" si="5"/>
        <v>0.22015384822613498</v>
      </c>
      <c r="R37" s="83">
        <v>213588595</v>
      </c>
      <c r="S37" s="84">
        <v>17987829</v>
      </c>
      <c r="T37" s="84">
        <f t="shared" si="6"/>
        <v>231576424</v>
      </c>
      <c r="U37" s="101">
        <f t="shared" si="7"/>
        <v>0.19775918863557557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610854818</v>
      </c>
      <c r="AA37" s="84">
        <f t="shared" si="11"/>
        <v>59403978</v>
      </c>
      <c r="AB37" s="84">
        <f t="shared" si="12"/>
        <v>670258796</v>
      </c>
      <c r="AC37" s="101">
        <f t="shared" si="13"/>
        <v>0.57238052727171296</v>
      </c>
      <c r="AD37" s="83">
        <v>192210677</v>
      </c>
      <c r="AE37" s="84">
        <v>32591492</v>
      </c>
      <c r="AF37" s="84">
        <f t="shared" si="14"/>
        <v>224802169</v>
      </c>
      <c r="AG37" s="84">
        <v>1194014247</v>
      </c>
      <c r="AH37" s="84">
        <v>1118510026</v>
      </c>
      <c r="AI37" s="85">
        <v>855476723</v>
      </c>
      <c r="AJ37" s="120">
        <f t="shared" si="15"/>
        <v>0.76483598994578883</v>
      </c>
      <c r="AK37" s="121">
        <f t="shared" si="16"/>
        <v>3.01342955458761E-2</v>
      </c>
    </row>
    <row r="38" spans="1:37" ht="13" x14ac:dyDescent="0.3">
      <c r="A38" s="61" t="s">
        <v>116</v>
      </c>
      <c r="B38" s="62" t="s">
        <v>603</v>
      </c>
      <c r="C38" s="63" t="s">
        <v>604</v>
      </c>
      <c r="D38" s="83">
        <v>428166027</v>
      </c>
      <c r="E38" s="84">
        <v>76172524</v>
      </c>
      <c r="F38" s="85">
        <f t="shared" si="0"/>
        <v>504338551</v>
      </c>
      <c r="G38" s="83">
        <v>503442590</v>
      </c>
      <c r="H38" s="84">
        <v>19276740</v>
      </c>
      <c r="I38" s="85">
        <f t="shared" si="1"/>
        <v>522719330</v>
      </c>
      <c r="J38" s="83">
        <v>89115286</v>
      </c>
      <c r="K38" s="84">
        <v>116838</v>
      </c>
      <c r="L38" s="84">
        <f t="shared" si="2"/>
        <v>89232124</v>
      </c>
      <c r="M38" s="101">
        <f t="shared" si="3"/>
        <v>0.17692901687382609</v>
      </c>
      <c r="N38" s="83">
        <v>115798743</v>
      </c>
      <c r="O38" s="84">
        <v>1029106</v>
      </c>
      <c r="P38" s="84">
        <f t="shared" si="4"/>
        <v>116827849</v>
      </c>
      <c r="Q38" s="101">
        <f t="shared" si="5"/>
        <v>0.23164568476543052</v>
      </c>
      <c r="R38" s="83">
        <v>111433569</v>
      </c>
      <c r="S38" s="84">
        <v>2310139</v>
      </c>
      <c r="T38" s="84">
        <f t="shared" si="6"/>
        <v>113743708</v>
      </c>
      <c r="U38" s="101">
        <f t="shared" si="7"/>
        <v>0.21759996516677507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316347598</v>
      </c>
      <c r="AA38" s="84">
        <f t="shared" si="11"/>
        <v>3456083</v>
      </c>
      <c r="AB38" s="84">
        <f t="shared" si="12"/>
        <v>319803681</v>
      </c>
      <c r="AC38" s="101">
        <f t="shared" si="13"/>
        <v>0.61180764254499642</v>
      </c>
      <c r="AD38" s="83">
        <v>112836932</v>
      </c>
      <c r="AE38" s="84">
        <v>51309</v>
      </c>
      <c r="AF38" s="84">
        <f t="shared" si="14"/>
        <v>112888241</v>
      </c>
      <c r="AG38" s="84">
        <v>409367299</v>
      </c>
      <c r="AH38" s="84">
        <v>453235043</v>
      </c>
      <c r="AI38" s="85">
        <v>297441458</v>
      </c>
      <c r="AJ38" s="120">
        <f t="shared" si="15"/>
        <v>0.65626315218525588</v>
      </c>
      <c r="AK38" s="121">
        <f t="shared" si="16"/>
        <v>7.5779992001114849E-3</v>
      </c>
    </row>
    <row r="39" spans="1:37" ht="14" x14ac:dyDescent="0.3">
      <c r="A39" s="64" t="s">
        <v>0</v>
      </c>
      <c r="B39" s="65" t="s">
        <v>605</v>
      </c>
      <c r="C39" s="66" t="s">
        <v>0</v>
      </c>
      <c r="D39" s="86">
        <f>SUM(D31:D38)</f>
        <v>7443406284</v>
      </c>
      <c r="E39" s="87">
        <f>SUM(E31:E38)</f>
        <v>1104616949</v>
      </c>
      <c r="F39" s="88">
        <f t="shared" si="0"/>
        <v>8548023233</v>
      </c>
      <c r="G39" s="86">
        <f>SUM(G31:G38)</f>
        <v>7722316960</v>
      </c>
      <c r="H39" s="87">
        <f>SUM(H31:H38)</f>
        <v>1260232937</v>
      </c>
      <c r="I39" s="88">
        <f t="shared" si="1"/>
        <v>8982549897</v>
      </c>
      <c r="J39" s="86">
        <f>SUM(J31:J38)</f>
        <v>1458322287</v>
      </c>
      <c r="K39" s="87">
        <f>SUM(K31:K38)</f>
        <v>379002164</v>
      </c>
      <c r="L39" s="87">
        <f t="shared" si="2"/>
        <v>1837324451</v>
      </c>
      <c r="M39" s="102">
        <f t="shared" si="3"/>
        <v>0.21494144329263548</v>
      </c>
      <c r="N39" s="86">
        <f>SUM(N31:N38)</f>
        <v>1722256925</v>
      </c>
      <c r="O39" s="87">
        <f>SUM(O31:O38)</f>
        <v>227275917</v>
      </c>
      <c r="P39" s="87">
        <f t="shared" si="4"/>
        <v>1949532842</v>
      </c>
      <c r="Q39" s="102">
        <f t="shared" si="5"/>
        <v>0.2280682666459945</v>
      </c>
      <c r="R39" s="86">
        <f>SUM(R31:R38)</f>
        <v>1687431555</v>
      </c>
      <c r="S39" s="87">
        <f>SUM(S31:S38)</f>
        <v>165795776</v>
      </c>
      <c r="T39" s="87">
        <f t="shared" si="6"/>
        <v>1853227331</v>
      </c>
      <c r="U39" s="102">
        <f t="shared" si="7"/>
        <v>0.20631417050284825</v>
      </c>
      <c r="V39" s="86">
        <f>SUM(V31:V38)</f>
        <v>0</v>
      </c>
      <c r="W39" s="87">
        <f>SUM(W31:W38)</f>
        <v>0</v>
      </c>
      <c r="X39" s="87">
        <f t="shared" si="8"/>
        <v>0</v>
      </c>
      <c r="Y39" s="102">
        <f t="shared" si="9"/>
        <v>0</v>
      </c>
      <c r="Z39" s="86">
        <f t="shared" si="10"/>
        <v>4868010767</v>
      </c>
      <c r="AA39" s="87">
        <f t="shared" si="11"/>
        <v>772073857</v>
      </c>
      <c r="AB39" s="87">
        <f t="shared" si="12"/>
        <v>5640084624</v>
      </c>
      <c r="AC39" s="102">
        <f t="shared" si="13"/>
        <v>0.62789349223472513</v>
      </c>
      <c r="AD39" s="86">
        <f>SUM(AD31:AD38)</f>
        <v>1568117706</v>
      </c>
      <c r="AE39" s="87">
        <f>SUM(AE31:AE38)</f>
        <v>134516247</v>
      </c>
      <c r="AF39" s="87">
        <f t="shared" si="14"/>
        <v>1702633953</v>
      </c>
      <c r="AG39" s="87">
        <f>SUM(AG31:AG38)</f>
        <v>8359475166</v>
      </c>
      <c r="AH39" s="87">
        <f>SUM(AH31:AH38)</f>
        <v>8205980509</v>
      </c>
      <c r="AI39" s="88">
        <f>SUM(AI31:AI38)</f>
        <v>5251003789</v>
      </c>
      <c r="AJ39" s="122">
        <f t="shared" si="15"/>
        <v>0.63989961750955948</v>
      </c>
      <c r="AK39" s="123">
        <f t="shared" si="16"/>
        <v>8.8447301156339586E-2</v>
      </c>
    </row>
    <row r="40" spans="1:37" ht="13" x14ac:dyDescent="0.3">
      <c r="A40" s="61" t="s">
        <v>101</v>
      </c>
      <c r="B40" s="62" t="s">
        <v>606</v>
      </c>
      <c r="C40" s="63" t="s">
        <v>607</v>
      </c>
      <c r="D40" s="83">
        <v>98615738</v>
      </c>
      <c r="E40" s="84">
        <v>14461457</v>
      </c>
      <c r="F40" s="85">
        <f t="shared" si="0"/>
        <v>113077195</v>
      </c>
      <c r="G40" s="83">
        <v>103555584</v>
      </c>
      <c r="H40" s="84">
        <v>26838689</v>
      </c>
      <c r="I40" s="85">
        <f t="shared" si="1"/>
        <v>130394273</v>
      </c>
      <c r="J40" s="83">
        <v>23095514</v>
      </c>
      <c r="K40" s="84">
        <v>504320</v>
      </c>
      <c r="L40" s="84">
        <f t="shared" si="2"/>
        <v>23599834</v>
      </c>
      <c r="M40" s="101">
        <f t="shared" si="3"/>
        <v>0.20870551307891924</v>
      </c>
      <c r="N40" s="83">
        <v>28007138</v>
      </c>
      <c r="O40" s="84">
        <v>620925</v>
      </c>
      <c r="P40" s="84">
        <f t="shared" si="4"/>
        <v>28628063</v>
      </c>
      <c r="Q40" s="101">
        <f t="shared" si="5"/>
        <v>0.25317273743834906</v>
      </c>
      <c r="R40" s="83">
        <v>19581292</v>
      </c>
      <c r="S40" s="84">
        <v>992867</v>
      </c>
      <c r="T40" s="84">
        <f t="shared" si="6"/>
        <v>20574159</v>
      </c>
      <c r="U40" s="101">
        <f t="shared" si="7"/>
        <v>0.15778422262456265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70683944</v>
      </c>
      <c r="AA40" s="84">
        <f t="shared" si="11"/>
        <v>2118112</v>
      </c>
      <c r="AB40" s="84">
        <f t="shared" si="12"/>
        <v>72802056</v>
      </c>
      <c r="AC40" s="101">
        <f t="shared" si="13"/>
        <v>0.55832249626484742</v>
      </c>
      <c r="AD40" s="83">
        <v>20996321</v>
      </c>
      <c r="AE40" s="84">
        <v>5972958</v>
      </c>
      <c r="AF40" s="84">
        <f t="shared" si="14"/>
        <v>26969279</v>
      </c>
      <c r="AG40" s="84">
        <v>108912646</v>
      </c>
      <c r="AH40" s="84">
        <v>123463519</v>
      </c>
      <c r="AI40" s="85">
        <v>124510508</v>
      </c>
      <c r="AJ40" s="120">
        <f t="shared" si="15"/>
        <v>1.0084801486988233</v>
      </c>
      <c r="AK40" s="121">
        <f t="shared" si="16"/>
        <v>-0.23712610188800376</v>
      </c>
    </row>
    <row r="41" spans="1:37" ht="13" x14ac:dyDescent="0.3">
      <c r="A41" s="61" t="s">
        <v>101</v>
      </c>
      <c r="B41" s="62" t="s">
        <v>608</v>
      </c>
      <c r="C41" s="63" t="s">
        <v>609</v>
      </c>
      <c r="D41" s="83">
        <v>79346296</v>
      </c>
      <c r="E41" s="84">
        <v>10292100</v>
      </c>
      <c r="F41" s="85">
        <f t="shared" si="0"/>
        <v>89638396</v>
      </c>
      <c r="G41" s="83">
        <v>79368380</v>
      </c>
      <c r="H41" s="84">
        <v>13505008</v>
      </c>
      <c r="I41" s="85">
        <f t="shared" si="1"/>
        <v>92873388</v>
      </c>
      <c r="J41" s="83">
        <v>18766646</v>
      </c>
      <c r="K41" s="84">
        <v>2335807</v>
      </c>
      <c r="L41" s="84">
        <f t="shared" si="2"/>
        <v>21102453</v>
      </c>
      <c r="M41" s="101">
        <f t="shared" si="3"/>
        <v>0.23541756592788654</v>
      </c>
      <c r="N41" s="83">
        <v>15747435</v>
      </c>
      <c r="O41" s="84">
        <v>5614990</v>
      </c>
      <c r="P41" s="84">
        <f t="shared" si="4"/>
        <v>21362425</v>
      </c>
      <c r="Q41" s="101">
        <f t="shared" si="5"/>
        <v>0.2383177963157663</v>
      </c>
      <c r="R41" s="83">
        <v>15596919</v>
      </c>
      <c r="S41" s="84">
        <v>559834</v>
      </c>
      <c r="T41" s="84">
        <f t="shared" si="6"/>
        <v>16156753</v>
      </c>
      <c r="U41" s="101">
        <f t="shared" si="7"/>
        <v>0.17396536669901608</v>
      </c>
      <c r="V41" s="83">
        <v>0</v>
      </c>
      <c r="W41" s="84">
        <v>0</v>
      </c>
      <c r="X41" s="84">
        <f t="shared" si="8"/>
        <v>0</v>
      </c>
      <c r="Y41" s="101">
        <f t="shared" si="9"/>
        <v>0</v>
      </c>
      <c r="Z41" s="83">
        <f t="shared" si="10"/>
        <v>50111000</v>
      </c>
      <c r="AA41" s="84">
        <f t="shared" si="11"/>
        <v>8510631</v>
      </c>
      <c r="AB41" s="84">
        <f t="shared" si="12"/>
        <v>58621631</v>
      </c>
      <c r="AC41" s="101">
        <f t="shared" si="13"/>
        <v>0.63119944542133</v>
      </c>
      <c r="AD41" s="83">
        <v>15124466</v>
      </c>
      <c r="AE41" s="84">
        <v>2512216</v>
      </c>
      <c r="AF41" s="84">
        <f t="shared" si="14"/>
        <v>17636682</v>
      </c>
      <c r="AG41" s="84">
        <v>93808368</v>
      </c>
      <c r="AH41" s="84">
        <v>94610133</v>
      </c>
      <c r="AI41" s="85">
        <v>60213195</v>
      </c>
      <c r="AJ41" s="120">
        <f t="shared" si="15"/>
        <v>0.63643494719534954</v>
      </c>
      <c r="AK41" s="121">
        <f t="shared" si="16"/>
        <v>-8.3911985258905308E-2</v>
      </c>
    </row>
    <row r="42" spans="1:37" ht="13" x14ac:dyDescent="0.3">
      <c r="A42" s="61" t="s">
        <v>101</v>
      </c>
      <c r="B42" s="62" t="s">
        <v>610</v>
      </c>
      <c r="C42" s="63" t="s">
        <v>611</v>
      </c>
      <c r="D42" s="83">
        <v>338513223</v>
      </c>
      <c r="E42" s="84">
        <v>23465061</v>
      </c>
      <c r="F42" s="85">
        <f t="shared" si="0"/>
        <v>361978284</v>
      </c>
      <c r="G42" s="83">
        <v>349318925</v>
      </c>
      <c r="H42" s="84">
        <v>25160061</v>
      </c>
      <c r="I42" s="85">
        <f t="shared" si="1"/>
        <v>374478986</v>
      </c>
      <c r="J42" s="83">
        <v>64127825</v>
      </c>
      <c r="K42" s="84">
        <v>4979158</v>
      </c>
      <c r="L42" s="84">
        <f t="shared" si="2"/>
        <v>69106983</v>
      </c>
      <c r="M42" s="101">
        <f t="shared" si="3"/>
        <v>0.19091472072948995</v>
      </c>
      <c r="N42" s="83">
        <v>62941318</v>
      </c>
      <c r="O42" s="84">
        <v>3052948</v>
      </c>
      <c r="P42" s="84">
        <f t="shared" si="4"/>
        <v>65994266</v>
      </c>
      <c r="Q42" s="101">
        <f t="shared" si="5"/>
        <v>0.18231553912775608</v>
      </c>
      <c r="R42" s="83">
        <v>67007924</v>
      </c>
      <c r="S42" s="84">
        <v>891604</v>
      </c>
      <c r="T42" s="84">
        <f t="shared" si="6"/>
        <v>67899528</v>
      </c>
      <c r="U42" s="101">
        <f t="shared" si="7"/>
        <v>0.1813173249726755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194077067</v>
      </c>
      <c r="AA42" s="84">
        <f t="shared" si="11"/>
        <v>8923710</v>
      </c>
      <c r="AB42" s="84">
        <f t="shared" si="12"/>
        <v>203000777</v>
      </c>
      <c r="AC42" s="101">
        <f t="shared" si="13"/>
        <v>0.54208856728745791</v>
      </c>
      <c r="AD42" s="83">
        <v>61037166</v>
      </c>
      <c r="AE42" s="84">
        <v>3611672</v>
      </c>
      <c r="AF42" s="84">
        <f t="shared" si="14"/>
        <v>64648838</v>
      </c>
      <c r="AG42" s="84">
        <v>383071732</v>
      </c>
      <c r="AH42" s="84">
        <v>381831928</v>
      </c>
      <c r="AI42" s="85">
        <v>170065035</v>
      </c>
      <c r="AJ42" s="120">
        <f t="shared" si="15"/>
        <v>0.44539239002559261</v>
      </c>
      <c r="AK42" s="121">
        <f t="shared" si="16"/>
        <v>5.0282264934135457E-2</v>
      </c>
    </row>
    <row r="43" spans="1:37" ht="13" x14ac:dyDescent="0.3">
      <c r="A43" s="61" t="s">
        <v>116</v>
      </c>
      <c r="B43" s="62" t="s">
        <v>612</v>
      </c>
      <c r="C43" s="63" t="s">
        <v>613</v>
      </c>
      <c r="D43" s="83">
        <v>108237984</v>
      </c>
      <c r="E43" s="84">
        <v>2715500</v>
      </c>
      <c r="F43" s="85">
        <f t="shared" si="0"/>
        <v>110953484</v>
      </c>
      <c r="G43" s="83">
        <v>113653016</v>
      </c>
      <c r="H43" s="84">
        <v>2715503</v>
      </c>
      <c r="I43" s="85">
        <f t="shared" si="1"/>
        <v>116368519</v>
      </c>
      <c r="J43" s="83">
        <v>13737794</v>
      </c>
      <c r="K43" s="84">
        <v>0</v>
      </c>
      <c r="L43" s="84">
        <f t="shared" si="2"/>
        <v>13737794</v>
      </c>
      <c r="M43" s="101">
        <f t="shared" si="3"/>
        <v>0.12381579653686224</v>
      </c>
      <c r="N43" s="83">
        <v>37548727</v>
      </c>
      <c r="O43" s="84">
        <v>0</v>
      </c>
      <c r="P43" s="84">
        <f t="shared" si="4"/>
        <v>37548727</v>
      </c>
      <c r="Q43" s="101">
        <f t="shared" si="5"/>
        <v>0.33841863857109705</v>
      </c>
      <c r="R43" s="83">
        <v>24211121</v>
      </c>
      <c r="S43" s="84">
        <v>37545</v>
      </c>
      <c r="T43" s="84">
        <f t="shared" si="6"/>
        <v>24248666</v>
      </c>
      <c r="U43" s="101">
        <f t="shared" si="7"/>
        <v>0.2083782298544162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75497642</v>
      </c>
      <c r="AA43" s="84">
        <f t="shared" si="11"/>
        <v>37545</v>
      </c>
      <c r="AB43" s="84">
        <f t="shared" si="12"/>
        <v>75535187</v>
      </c>
      <c r="AC43" s="101">
        <f t="shared" si="13"/>
        <v>0.64910327680633284</v>
      </c>
      <c r="AD43" s="83">
        <v>21308545</v>
      </c>
      <c r="AE43" s="84">
        <v>82182</v>
      </c>
      <c r="AF43" s="84">
        <f t="shared" si="14"/>
        <v>21390727</v>
      </c>
      <c r="AG43" s="84">
        <v>101125442</v>
      </c>
      <c r="AH43" s="84">
        <v>114542275</v>
      </c>
      <c r="AI43" s="85">
        <v>50052917</v>
      </c>
      <c r="AJ43" s="120">
        <f t="shared" si="15"/>
        <v>0.43698204003718277</v>
      </c>
      <c r="AK43" s="121">
        <f t="shared" si="16"/>
        <v>0.1336064454471324</v>
      </c>
    </row>
    <row r="44" spans="1:37" ht="14" x14ac:dyDescent="0.3">
      <c r="A44" s="64" t="s">
        <v>0</v>
      </c>
      <c r="B44" s="65" t="s">
        <v>614</v>
      </c>
      <c r="C44" s="66" t="s">
        <v>0</v>
      </c>
      <c r="D44" s="86">
        <f>SUM(D40:D43)</f>
        <v>624713241</v>
      </c>
      <c r="E44" s="87">
        <f>SUM(E40:E43)</f>
        <v>50934118</v>
      </c>
      <c r="F44" s="88">
        <f t="shared" si="0"/>
        <v>675647359</v>
      </c>
      <c r="G44" s="86">
        <f>SUM(G40:G43)</f>
        <v>645895905</v>
      </c>
      <c r="H44" s="87">
        <f>SUM(H40:H43)</f>
        <v>68219261</v>
      </c>
      <c r="I44" s="88">
        <f t="shared" si="1"/>
        <v>714115166</v>
      </c>
      <c r="J44" s="86">
        <f>SUM(J40:J43)</f>
        <v>119727779</v>
      </c>
      <c r="K44" s="87">
        <f>SUM(K40:K43)</f>
        <v>7819285</v>
      </c>
      <c r="L44" s="87">
        <f t="shared" si="2"/>
        <v>127547064</v>
      </c>
      <c r="M44" s="102">
        <f t="shared" si="3"/>
        <v>0.18877756613861049</v>
      </c>
      <c r="N44" s="86">
        <f>SUM(N40:N43)</f>
        <v>144244618</v>
      </c>
      <c r="O44" s="87">
        <f>SUM(O40:O43)</f>
        <v>9288863</v>
      </c>
      <c r="P44" s="87">
        <f t="shared" si="4"/>
        <v>153533481</v>
      </c>
      <c r="Q44" s="102">
        <f t="shared" si="5"/>
        <v>0.22723907516968478</v>
      </c>
      <c r="R44" s="86">
        <f>SUM(R40:R43)</f>
        <v>126397256</v>
      </c>
      <c r="S44" s="87">
        <f>SUM(S40:S43)</f>
        <v>2481850</v>
      </c>
      <c r="T44" s="87">
        <f t="shared" si="6"/>
        <v>128879106</v>
      </c>
      <c r="U44" s="102">
        <f t="shared" si="7"/>
        <v>0.18047383970556929</v>
      </c>
      <c r="V44" s="86">
        <f>SUM(V40:V43)</f>
        <v>0</v>
      </c>
      <c r="W44" s="87">
        <f>SUM(W40:W43)</f>
        <v>0</v>
      </c>
      <c r="X44" s="87">
        <f t="shared" si="8"/>
        <v>0</v>
      </c>
      <c r="Y44" s="102">
        <f t="shared" si="9"/>
        <v>0</v>
      </c>
      <c r="Z44" s="86">
        <f t="shared" si="10"/>
        <v>390369653</v>
      </c>
      <c r="AA44" s="87">
        <f t="shared" si="11"/>
        <v>19589998</v>
      </c>
      <c r="AB44" s="87">
        <f t="shared" si="12"/>
        <v>409959651</v>
      </c>
      <c r="AC44" s="102">
        <f t="shared" si="13"/>
        <v>0.57408058324306754</v>
      </c>
      <c r="AD44" s="86">
        <f>SUM(AD40:AD43)</f>
        <v>118466498</v>
      </c>
      <c r="AE44" s="87">
        <f>SUM(AE40:AE43)</f>
        <v>12179028</v>
      </c>
      <c r="AF44" s="87">
        <f t="shared" si="14"/>
        <v>130645526</v>
      </c>
      <c r="AG44" s="87">
        <f>SUM(AG40:AG43)</f>
        <v>686918188</v>
      </c>
      <c r="AH44" s="87">
        <f>SUM(AH40:AH43)</f>
        <v>714447855</v>
      </c>
      <c r="AI44" s="88">
        <f>SUM(AI40:AI43)</f>
        <v>404841655</v>
      </c>
      <c r="AJ44" s="122">
        <f t="shared" si="15"/>
        <v>0.56664968922049597</v>
      </c>
      <c r="AK44" s="123">
        <f t="shared" si="16"/>
        <v>-1.3520707934537302E-2</v>
      </c>
    </row>
    <row r="45" spans="1:37" ht="14" x14ac:dyDescent="0.3">
      <c r="A45" s="67" t="s">
        <v>0</v>
      </c>
      <c r="B45" s="68" t="s">
        <v>615</v>
      </c>
      <c r="C45" s="69" t="s">
        <v>0</v>
      </c>
      <c r="D45" s="89">
        <f>SUM(D9,D11:D16,D18:D23,D25:D29,D31:D38,D40:D43)</f>
        <v>71492662256</v>
      </c>
      <c r="E45" s="90">
        <f>SUM(E9,E11:E16,E18:E23,E25:E29,E31:E38,E40:E43)</f>
        <v>11619998243</v>
      </c>
      <c r="F45" s="91">
        <f t="shared" si="0"/>
        <v>83112660499</v>
      </c>
      <c r="G45" s="89">
        <f>SUM(G9,G11:G16,G18:G23,G25:G29,G31:G38,G40:G43)</f>
        <v>75030094941</v>
      </c>
      <c r="H45" s="90">
        <f>SUM(H9,H11:H16,H18:H23,H25:H29,H31:H38,H40:H43)</f>
        <v>9549991353</v>
      </c>
      <c r="I45" s="91">
        <f t="shared" si="1"/>
        <v>84580086294</v>
      </c>
      <c r="J45" s="89">
        <f>SUM(J9,J11:J16,J18:J23,J25:J29,J31:J38,J40:J43)</f>
        <v>14276938394</v>
      </c>
      <c r="K45" s="90">
        <f>SUM(K9,K11:K16,K18:K23,K25:K29,K31:K38,K40:K43)</f>
        <v>1092910928</v>
      </c>
      <c r="L45" s="90">
        <f t="shared" si="2"/>
        <v>15369849322</v>
      </c>
      <c r="M45" s="103">
        <f t="shared" si="3"/>
        <v>0.18492789461582604</v>
      </c>
      <c r="N45" s="89">
        <f>SUM(N9,N11:N16,N18:N23,N25:N29,N31:N38,N40:N43)</f>
        <v>17374436471</v>
      </c>
      <c r="O45" s="90">
        <f>SUM(O9,O11:O16,O18:O23,O25:O29,O31:O38,O40:O43)</f>
        <v>1892686957</v>
      </c>
      <c r="P45" s="90">
        <f t="shared" si="4"/>
        <v>19267123428</v>
      </c>
      <c r="Q45" s="103">
        <f t="shared" si="5"/>
        <v>0.23181935594796438</v>
      </c>
      <c r="R45" s="89">
        <f>SUM(R9,R11:R16,R18:R23,R25:R29,R31:R38,R40:R43)</f>
        <v>16414296948</v>
      </c>
      <c r="S45" s="90">
        <f>SUM(S9,S11:S16,S18:S23,S25:S29,S31:S38,S40:S43)</f>
        <v>1502000309</v>
      </c>
      <c r="T45" s="90">
        <f t="shared" si="6"/>
        <v>17916297257</v>
      </c>
      <c r="U45" s="103">
        <f t="shared" si="7"/>
        <v>0.21182642442244656</v>
      </c>
      <c r="V45" s="89">
        <f>SUM(V9,V11:V16,V18:V23,V25:V29,V31:V38,V40:V43)</f>
        <v>0</v>
      </c>
      <c r="W45" s="90">
        <f>SUM(W9,W11:W16,W18:W23,W25:W29,W31:W38,W40:W43)</f>
        <v>0</v>
      </c>
      <c r="X45" s="90">
        <f t="shared" si="8"/>
        <v>0</v>
      </c>
      <c r="Y45" s="103">
        <f t="shared" si="9"/>
        <v>0</v>
      </c>
      <c r="Z45" s="89">
        <f t="shared" si="10"/>
        <v>48065671813</v>
      </c>
      <c r="AA45" s="90">
        <f t="shared" si="11"/>
        <v>4487598194</v>
      </c>
      <c r="AB45" s="90">
        <f t="shared" si="12"/>
        <v>52553270007</v>
      </c>
      <c r="AC45" s="103">
        <f t="shared" si="13"/>
        <v>0.62134330088438394</v>
      </c>
      <c r="AD45" s="89">
        <f>SUM(AD9,AD11:AD16,AD18:AD23,AD25:AD29,AD31:AD38,AD40:AD43)</f>
        <v>14226374965</v>
      </c>
      <c r="AE45" s="90">
        <f>SUM(AE9,AE11:AE16,AE18:AE23,AE25:AE29,AE31:AE38,AE40:AE43)</f>
        <v>1495998835</v>
      </c>
      <c r="AF45" s="90">
        <f t="shared" si="14"/>
        <v>15722373800</v>
      </c>
      <c r="AG45" s="90">
        <f>SUM(AG9,AG11:AG16,AG18:AG23,AG25:AG29,AG31:AG38,AG40:AG43)</f>
        <v>79866596522</v>
      </c>
      <c r="AH45" s="90">
        <f>SUM(AH9,AH11:AH16,AH18:AH23,AH25:AH29,AH31:AH38,AH40:AH43)</f>
        <v>77370396003</v>
      </c>
      <c r="AI45" s="91">
        <f>SUM(AI9,AI11:AI16,AI18:AI23,AI25:AI29,AI31:AI38,AI40:AI43)</f>
        <v>48409142278</v>
      </c>
      <c r="AJ45" s="124">
        <f t="shared" si="15"/>
        <v>0.6256804253156848</v>
      </c>
      <c r="AK45" s="125">
        <f t="shared" si="16"/>
        <v>0.13954148940282796</v>
      </c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84"/>
  <sheetViews>
    <sheetView showGridLines="0" view="pageBreakPreview" topLeftCell="R7" zoomScale="60" zoomScaleNormal="10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1" ht="15.7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ht="16.5" customHeight="1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</row>
    <row r="7" spans="1:41" s="12" customFormat="1" ht="13" x14ac:dyDescent="0.3">
      <c r="A7" s="31" t="s">
        <v>0</v>
      </c>
      <c r="B7" s="32" t="s">
        <v>43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</row>
    <row r="9" spans="1:41" s="12" customFormat="1" ht="13" x14ac:dyDescent="0.3">
      <c r="A9" s="28" t="s">
        <v>23</v>
      </c>
      <c r="B9" s="37" t="s">
        <v>44</v>
      </c>
      <c r="C9" s="38" t="s">
        <v>45</v>
      </c>
      <c r="D9" s="70">
        <v>8231744713</v>
      </c>
      <c r="E9" s="71">
        <v>1803591613</v>
      </c>
      <c r="F9" s="72">
        <f>$D9       +$E9</f>
        <v>10035336326</v>
      </c>
      <c r="G9" s="70">
        <v>8300360631</v>
      </c>
      <c r="H9" s="71">
        <v>1827549883</v>
      </c>
      <c r="I9" s="73">
        <f>$G9       +$H9</f>
        <v>10127910514</v>
      </c>
      <c r="J9" s="70">
        <v>2247572099</v>
      </c>
      <c r="K9" s="71">
        <v>106138670</v>
      </c>
      <c r="L9" s="71">
        <f>$J9       +$K9</f>
        <v>2353710769</v>
      </c>
      <c r="M9" s="96">
        <f>IF(($F9       =0),0,($L9       /$F9       ))</f>
        <v>0.23454229061580134</v>
      </c>
      <c r="N9" s="106">
        <v>2182002060</v>
      </c>
      <c r="O9" s="107">
        <v>392238761</v>
      </c>
      <c r="P9" s="108">
        <f>$N9       +$O9</f>
        <v>2574240821</v>
      </c>
      <c r="Q9" s="96">
        <f>IF(($F9       =0),0,($P9       /$F9       ))</f>
        <v>0.2565176429942404</v>
      </c>
      <c r="R9" s="106">
        <v>2052068067</v>
      </c>
      <c r="S9" s="108">
        <v>261241277</v>
      </c>
      <c r="T9" s="108">
        <f>$R9       +$S9</f>
        <v>2313309344</v>
      </c>
      <c r="U9" s="96">
        <f>IF(($I9       =0),0,($T9       /$I9       ))</f>
        <v>0.22840933880707864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6481642226</v>
      </c>
      <c r="AA9" s="71">
        <f>$K9       +$O9       +$S9</f>
        <v>759618708</v>
      </c>
      <c r="AB9" s="71">
        <f>$Z9       +$AA9</f>
        <v>7241260934</v>
      </c>
      <c r="AC9" s="96">
        <f>IF(($I9       =0),0,($AB9       /$I9       ))</f>
        <v>0.71498073802985029</v>
      </c>
      <c r="AD9" s="70">
        <v>1776932943</v>
      </c>
      <c r="AE9" s="71">
        <v>210756826</v>
      </c>
      <c r="AF9" s="71">
        <f>$AD9       +$AE9</f>
        <v>1987689769</v>
      </c>
      <c r="AG9" s="71">
        <v>9167191245</v>
      </c>
      <c r="AH9" s="71">
        <v>9980689264</v>
      </c>
      <c r="AI9" s="71">
        <v>6388203133</v>
      </c>
      <c r="AJ9" s="96">
        <f>IF(($AH9       =0),0,($AI9       /$AH9       ))</f>
        <v>0.64005630914109579</v>
      </c>
      <c r="AK9" s="96">
        <f>IF(($AF9       =0),0,(($T9       /$AF9       )-1))</f>
        <v>0.16381810686876852</v>
      </c>
    </row>
    <row r="10" spans="1:41" s="12" customFormat="1" ht="13" x14ac:dyDescent="0.3">
      <c r="A10" s="28" t="s">
        <v>23</v>
      </c>
      <c r="B10" s="37" t="s">
        <v>46</v>
      </c>
      <c r="C10" s="38" t="s">
        <v>47</v>
      </c>
      <c r="D10" s="70">
        <v>48403183162</v>
      </c>
      <c r="E10" s="71">
        <v>8325970722</v>
      </c>
      <c r="F10" s="73">
        <f t="shared" ref="F10:F17" si="0">$D10      +$E10</f>
        <v>56729153884</v>
      </c>
      <c r="G10" s="70">
        <v>51358001802</v>
      </c>
      <c r="H10" s="71">
        <v>6108082438</v>
      </c>
      <c r="I10" s="73">
        <f t="shared" ref="I10:I17" si="1">$G10      +$H10</f>
        <v>57466084240</v>
      </c>
      <c r="J10" s="70">
        <v>9817542657</v>
      </c>
      <c r="K10" s="71">
        <v>565219674</v>
      </c>
      <c r="L10" s="71">
        <f t="shared" ref="L10:L17" si="2">$J10      +$K10</f>
        <v>10382762331</v>
      </c>
      <c r="M10" s="96">
        <f t="shared" ref="M10:M17" si="3">IF(($F10      =0),0,($L10      /$F10      ))</f>
        <v>0.18302339485321276</v>
      </c>
      <c r="N10" s="106">
        <v>11954003473</v>
      </c>
      <c r="O10" s="107">
        <v>1248447673</v>
      </c>
      <c r="P10" s="108">
        <f t="shared" ref="P10:P17" si="4">$N10      +$O10</f>
        <v>13202451146</v>
      </c>
      <c r="Q10" s="96">
        <f t="shared" ref="Q10:Q17" si="5">IF(($F10      =0),0,($P10      /$F10      ))</f>
        <v>0.2327277994132686</v>
      </c>
      <c r="R10" s="106">
        <v>11388827665</v>
      </c>
      <c r="S10" s="108">
        <v>986800633</v>
      </c>
      <c r="T10" s="108">
        <f t="shared" ref="T10:T17" si="6">$R10      +$S10</f>
        <v>12375628298</v>
      </c>
      <c r="U10" s="96">
        <f t="shared" ref="U10:U17" si="7">IF(($I10      =0),0,($T10      /$I10      ))</f>
        <v>0.21535534327195008</v>
      </c>
      <c r="V10" s="106">
        <v>0</v>
      </c>
      <c r="W10" s="108">
        <v>0</v>
      </c>
      <c r="X10" s="108">
        <f t="shared" ref="X10:X17" si="8">$V10      +$W10</f>
        <v>0</v>
      </c>
      <c r="Y10" s="96">
        <f t="shared" ref="Y10:Y17" si="9">IF(($I10      =0),0,($X10      /$I10      ))</f>
        <v>0</v>
      </c>
      <c r="Z10" s="70">
        <f t="shared" ref="Z10:Z17" si="10">$J10      +$N10      +$R10</f>
        <v>33160373795</v>
      </c>
      <c r="AA10" s="71">
        <f t="shared" ref="AA10:AA17" si="11">$K10      +$O10      +$S10</f>
        <v>2800467980</v>
      </c>
      <c r="AB10" s="71">
        <f t="shared" ref="AB10:AB17" si="12">$Z10      +$AA10</f>
        <v>35960841775</v>
      </c>
      <c r="AC10" s="96">
        <f t="shared" ref="AC10:AC17" si="13">IF(($I10      =0),0,($AB10      /$I10      ))</f>
        <v>0.6257750506335874</v>
      </c>
      <c r="AD10" s="70">
        <v>9630969256</v>
      </c>
      <c r="AE10" s="71">
        <v>978442118</v>
      </c>
      <c r="AF10" s="71">
        <f t="shared" ref="AF10:AF17" si="14">$AD10      +$AE10</f>
        <v>10609411374</v>
      </c>
      <c r="AG10" s="71">
        <v>54800341519</v>
      </c>
      <c r="AH10" s="71">
        <v>52053585574</v>
      </c>
      <c r="AI10" s="71">
        <v>33194354282</v>
      </c>
      <c r="AJ10" s="96">
        <f t="shared" ref="AJ10:AJ17" si="15">IF(($AH10      =0),0,($AI10      /$AH10      ))</f>
        <v>0.63769582663639013</v>
      </c>
      <c r="AK10" s="96">
        <f t="shared" ref="AK10:AK17" si="16">IF(($AF10      =0),0,(($T10      /$AF10      )-1))</f>
        <v>0.16647642943965657</v>
      </c>
    </row>
    <row r="11" spans="1:41" s="12" customFormat="1" ht="13" x14ac:dyDescent="0.3">
      <c r="A11" s="28" t="s">
        <v>23</v>
      </c>
      <c r="B11" s="37" t="s">
        <v>48</v>
      </c>
      <c r="C11" s="38" t="s">
        <v>49</v>
      </c>
      <c r="D11" s="70">
        <v>42677384954</v>
      </c>
      <c r="E11" s="71">
        <v>4081635584</v>
      </c>
      <c r="F11" s="73">
        <f t="shared" si="0"/>
        <v>46759020538</v>
      </c>
      <c r="G11" s="70">
        <v>44593043787</v>
      </c>
      <c r="H11" s="71">
        <v>3570829610</v>
      </c>
      <c r="I11" s="73">
        <f t="shared" si="1"/>
        <v>48163873397</v>
      </c>
      <c r="J11" s="70">
        <v>10658788700</v>
      </c>
      <c r="K11" s="71">
        <v>149993053</v>
      </c>
      <c r="L11" s="71">
        <f t="shared" si="2"/>
        <v>10808781753</v>
      </c>
      <c r="M11" s="96">
        <f t="shared" si="3"/>
        <v>0.23115928496012758</v>
      </c>
      <c r="N11" s="106">
        <v>10568537596</v>
      </c>
      <c r="O11" s="107">
        <v>687942266</v>
      </c>
      <c r="P11" s="108">
        <f t="shared" si="4"/>
        <v>11256479862</v>
      </c>
      <c r="Q11" s="96">
        <f t="shared" si="5"/>
        <v>0.24073386765773061</v>
      </c>
      <c r="R11" s="106">
        <v>10468175404</v>
      </c>
      <c r="S11" s="108">
        <v>655471119</v>
      </c>
      <c r="T11" s="108">
        <f t="shared" si="6"/>
        <v>11123646523</v>
      </c>
      <c r="U11" s="96">
        <f t="shared" si="7"/>
        <v>0.23095415170020073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31695501700</v>
      </c>
      <c r="AA11" s="71">
        <f t="shared" si="11"/>
        <v>1493406438</v>
      </c>
      <c r="AB11" s="71">
        <f t="shared" si="12"/>
        <v>33188908138</v>
      </c>
      <c r="AC11" s="96">
        <f t="shared" si="13"/>
        <v>0.68908303666596815</v>
      </c>
      <c r="AD11" s="70">
        <v>9266007900</v>
      </c>
      <c r="AE11" s="71">
        <v>732329287</v>
      </c>
      <c r="AF11" s="71">
        <f t="shared" si="14"/>
        <v>9998337187</v>
      </c>
      <c r="AG11" s="71">
        <v>46685951644</v>
      </c>
      <c r="AH11" s="71">
        <v>46488934374</v>
      </c>
      <c r="AI11" s="71">
        <v>31491702073</v>
      </c>
      <c r="AJ11" s="96">
        <f t="shared" si="15"/>
        <v>0.67740210648090171</v>
      </c>
      <c r="AK11" s="96">
        <f t="shared" si="16"/>
        <v>0.11254964850186733</v>
      </c>
    </row>
    <row r="12" spans="1:41" s="12" customFormat="1" ht="13" x14ac:dyDescent="0.3">
      <c r="A12" s="28" t="s">
        <v>23</v>
      </c>
      <c r="B12" s="37" t="s">
        <v>50</v>
      </c>
      <c r="C12" s="38" t="s">
        <v>51</v>
      </c>
      <c r="D12" s="70">
        <v>43464626110</v>
      </c>
      <c r="E12" s="71">
        <v>5321542000</v>
      </c>
      <c r="F12" s="73">
        <f t="shared" si="0"/>
        <v>48786168110</v>
      </c>
      <c r="G12" s="70">
        <v>43327071486</v>
      </c>
      <c r="H12" s="71">
        <v>5328607000</v>
      </c>
      <c r="I12" s="73">
        <f t="shared" si="1"/>
        <v>48655678486</v>
      </c>
      <c r="J12" s="70">
        <v>10858517975</v>
      </c>
      <c r="K12" s="71">
        <v>454031654</v>
      </c>
      <c r="L12" s="71">
        <f t="shared" si="2"/>
        <v>11312549629</v>
      </c>
      <c r="M12" s="96">
        <f t="shared" si="3"/>
        <v>0.23188026580593848</v>
      </c>
      <c r="N12" s="106">
        <v>10484466613</v>
      </c>
      <c r="O12" s="107">
        <v>1096692023</v>
      </c>
      <c r="P12" s="108">
        <f t="shared" si="4"/>
        <v>11581158636</v>
      </c>
      <c r="Q12" s="96">
        <f t="shared" si="5"/>
        <v>0.23738610931458129</v>
      </c>
      <c r="R12" s="106">
        <v>10465837579</v>
      </c>
      <c r="S12" s="108">
        <v>662090039</v>
      </c>
      <c r="T12" s="108">
        <f t="shared" si="6"/>
        <v>11127927618</v>
      </c>
      <c r="U12" s="96">
        <f t="shared" si="7"/>
        <v>0.22870768560347807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31808822167</v>
      </c>
      <c r="AA12" s="71">
        <f t="shared" si="11"/>
        <v>2212813716</v>
      </c>
      <c r="AB12" s="71">
        <f t="shared" si="12"/>
        <v>34021635883</v>
      </c>
      <c r="AC12" s="96">
        <f t="shared" si="13"/>
        <v>0.69923258582837877</v>
      </c>
      <c r="AD12" s="70">
        <v>6409144630</v>
      </c>
      <c r="AE12" s="71">
        <v>601458204</v>
      </c>
      <c r="AF12" s="71">
        <f t="shared" si="14"/>
        <v>7010602834</v>
      </c>
      <c r="AG12" s="71">
        <v>44954579560</v>
      </c>
      <c r="AH12" s="71">
        <v>46404935922</v>
      </c>
      <c r="AI12" s="71">
        <v>26795088749</v>
      </c>
      <c r="AJ12" s="96">
        <f t="shared" si="15"/>
        <v>0.57741893651224252</v>
      </c>
      <c r="AK12" s="96">
        <f t="shared" si="16"/>
        <v>0.58729967757292001</v>
      </c>
    </row>
    <row r="13" spans="1:41" s="12" customFormat="1" ht="13" x14ac:dyDescent="0.3">
      <c r="A13" s="28" t="s">
        <v>23</v>
      </c>
      <c r="B13" s="37" t="s">
        <v>52</v>
      </c>
      <c r="C13" s="38" t="s">
        <v>53</v>
      </c>
      <c r="D13" s="70">
        <v>65363298070</v>
      </c>
      <c r="E13" s="71">
        <v>8157478000</v>
      </c>
      <c r="F13" s="73">
        <f t="shared" si="0"/>
        <v>73520776070</v>
      </c>
      <c r="G13" s="70">
        <v>64203941143</v>
      </c>
      <c r="H13" s="71">
        <v>7385681350</v>
      </c>
      <c r="I13" s="73">
        <f t="shared" si="1"/>
        <v>71589622493</v>
      </c>
      <c r="J13" s="70">
        <v>18175200265</v>
      </c>
      <c r="K13" s="71">
        <v>543044852</v>
      </c>
      <c r="L13" s="71">
        <f t="shared" si="2"/>
        <v>18718245117</v>
      </c>
      <c r="M13" s="96">
        <f t="shared" si="3"/>
        <v>0.25459803497147715</v>
      </c>
      <c r="N13" s="106">
        <v>16971017560</v>
      </c>
      <c r="O13" s="107">
        <v>715182245</v>
      </c>
      <c r="P13" s="108">
        <f t="shared" si="4"/>
        <v>17686199805</v>
      </c>
      <c r="Q13" s="96">
        <f t="shared" si="5"/>
        <v>0.24056057009192558</v>
      </c>
      <c r="R13" s="106">
        <v>16479503034</v>
      </c>
      <c r="S13" s="108">
        <v>1275515200</v>
      </c>
      <c r="T13" s="108">
        <f t="shared" si="6"/>
        <v>17755018234</v>
      </c>
      <c r="U13" s="96">
        <f t="shared" si="7"/>
        <v>0.24801106104081044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51625720859</v>
      </c>
      <c r="AA13" s="71">
        <f t="shared" si="11"/>
        <v>2533742297</v>
      </c>
      <c r="AB13" s="71">
        <f t="shared" si="12"/>
        <v>54159463156</v>
      </c>
      <c r="AC13" s="96">
        <f t="shared" si="13"/>
        <v>0.75652673208740118</v>
      </c>
      <c r="AD13" s="70">
        <v>15381795141</v>
      </c>
      <c r="AE13" s="71">
        <v>1364024254</v>
      </c>
      <c r="AF13" s="71">
        <f t="shared" si="14"/>
        <v>16745819395</v>
      </c>
      <c r="AG13" s="71">
        <v>74327365792</v>
      </c>
      <c r="AH13" s="71">
        <v>68521710782</v>
      </c>
      <c r="AI13" s="71">
        <v>51690164764</v>
      </c>
      <c r="AJ13" s="96">
        <f t="shared" si="15"/>
        <v>0.75436185369701125</v>
      </c>
      <c r="AK13" s="96">
        <f t="shared" si="16"/>
        <v>6.026571857697971E-2</v>
      </c>
    </row>
    <row r="14" spans="1:41" s="12" customFormat="1" ht="13" x14ac:dyDescent="0.3">
      <c r="A14" s="28" t="s">
        <v>23</v>
      </c>
      <c r="B14" s="37" t="s">
        <v>54</v>
      </c>
      <c r="C14" s="38" t="s">
        <v>55</v>
      </c>
      <c r="D14" s="70">
        <v>7450828738</v>
      </c>
      <c r="E14" s="71">
        <v>1221005654</v>
      </c>
      <c r="F14" s="73">
        <f t="shared" si="0"/>
        <v>8671834392</v>
      </c>
      <c r="G14" s="70">
        <v>7441805770</v>
      </c>
      <c r="H14" s="71">
        <v>1195936400</v>
      </c>
      <c r="I14" s="73">
        <f t="shared" si="1"/>
        <v>8637742170</v>
      </c>
      <c r="J14" s="70">
        <v>1792003063</v>
      </c>
      <c r="K14" s="71">
        <v>140043882</v>
      </c>
      <c r="L14" s="71">
        <f t="shared" si="2"/>
        <v>1932046945</v>
      </c>
      <c r="M14" s="96">
        <f t="shared" si="3"/>
        <v>0.22279564595725734</v>
      </c>
      <c r="N14" s="106">
        <v>2401697220</v>
      </c>
      <c r="O14" s="107">
        <v>259377150</v>
      </c>
      <c r="P14" s="108">
        <f t="shared" si="4"/>
        <v>2661074370</v>
      </c>
      <c r="Q14" s="96">
        <f t="shared" si="5"/>
        <v>0.30686406701388491</v>
      </c>
      <c r="R14" s="106">
        <v>1603031522</v>
      </c>
      <c r="S14" s="108">
        <v>157896574</v>
      </c>
      <c r="T14" s="108">
        <f t="shared" si="6"/>
        <v>1760928096</v>
      </c>
      <c r="U14" s="96">
        <f t="shared" si="7"/>
        <v>0.20386439666096215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5796731805</v>
      </c>
      <c r="AA14" s="71">
        <f t="shared" si="11"/>
        <v>557317606</v>
      </c>
      <c r="AB14" s="71">
        <f t="shared" si="12"/>
        <v>6354049411</v>
      </c>
      <c r="AC14" s="96">
        <f t="shared" si="13"/>
        <v>0.73561461849005383</v>
      </c>
      <c r="AD14" s="70">
        <v>2155497453</v>
      </c>
      <c r="AE14" s="71">
        <v>171784835</v>
      </c>
      <c r="AF14" s="71">
        <f t="shared" si="14"/>
        <v>2327282288</v>
      </c>
      <c r="AG14" s="71">
        <v>8011886964</v>
      </c>
      <c r="AH14" s="71">
        <v>7830441643</v>
      </c>
      <c r="AI14" s="71">
        <v>6271537877</v>
      </c>
      <c r="AJ14" s="96">
        <f t="shared" si="15"/>
        <v>0.80091751690741764</v>
      </c>
      <c r="AK14" s="96">
        <f t="shared" si="16"/>
        <v>-0.24335431714504585</v>
      </c>
    </row>
    <row r="15" spans="1:41" s="12" customFormat="1" ht="13" x14ac:dyDescent="0.3">
      <c r="A15" s="28" t="s">
        <v>23</v>
      </c>
      <c r="B15" s="37" t="s">
        <v>56</v>
      </c>
      <c r="C15" s="38" t="s">
        <v>57</v>
      </c>
      <c r="D15" s="70">
        <v>13284135180</v>
      </c>
      <c r="E15" s="71">
        <v>1552647500</v>
      </c>
      <c r="F15" s="73">
        <f t="shared" si="0"/>
        <v>14836782680</v>
      </c>
      <c r="G15" s="70">
        <v>14311207770</v>
      </c>
      <c r="H15" s="71">
        <v>1569729170</v>
      </c>
      <c r="I15" s="73">
        <f t="shared" si="1"/>
        <v>15880936940</v>
      </c>
      <c r="J15" s="70">
        <v>2944641814</v>
      </c>
      <c r="K15" s="71">
        <v>453443598</v>
      </c>
      <c r="L15" s="71">
        <f t="shared" si="2"/>
        <v>3398085412</v>
      </c>
      <c r="M15" s="96">
        <f t="shared" si="3"/>
        <v>0.22903115084246822</v>
      </c>
      <c r="N15" s="106">
        <v>2440558651</v>
      </c>
      <c r="O15" s="107">
        <v>269740177</v>
      </c>
      <c r="P15" s="108">
        <f t="shared" si="4"/>
        <v>2710298828</v>
      </c>
      <c r="Q15" s="96">
        <f t="shared" si="5"/>
        <v>0.18267429579955269</v>
      </c>
      <c r="R15" s="106">
        <v>2489368379</v>
      </c>
      <c r="S15" s="108">
        <v>215850587</v>
      </c>
      <c r="T15" s="108">
        <f t="shared" si="6"/>
        <v>2705218966</v>
      </c>
      <c r="U15" s="96">
        <f t="shared" si="7"/>
        <v>0.17034378867069538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7874568844</v>
      </c>
      <c r="AA15" s="71">
        <f t="shared" si="11"/>
        <v>939034362</v>
      </c>
      <c r="AB15" s="71">
        <f t="shared" si="12"/>
        <v>8813603206</v>
      </c>
      <c r="AC15" s="96">
        <f t="shared" si="13"/>
        <v>0.55498005182558208</v>
      </c>
      <c r="AD15" s="70">
        <v>0</v>
      </c>
      <c r="AE15" s="71">
        <v>0</v>
      </c>
      <c r="AF15" s="71">
        <f t="shared" si="14"/>
        <v>0</v>
      </c>
      <c r="AG15" s="71">
        <v>0</v>
      </c>
      <c r="AH15" s="71">
        <v>0</v>
      </c>
      <c r="AI15" s="71">
        <v>0</v>
      </c>
      <c r="AJ15" s="96">
        <f t="shared" si="15"/>
        <v>0</v>
      </c>
      <c r="AK15" s="96">
        <f t="shared" si="16"/>
        <v>0</v>
      </c>
    </row>
    <row r="16" spans="1:41" s="12" customFormat="1" ht="13" x14ac:dyDescent="0.3">
      <c r="A16" s="28" t="s">
        <v>23</v>
      </c>
      <c r="B16" s="37" t="s">
        <v>58</v>
      </c>
      <c r="C16" s="38" t="s">
        <v>59</v>
      </c>
      <c r="D16" s="70">
        <v>39140051677</v>
      </c>
      <c r="E16" s="71">
        <v>3956871493</v>
      </c>
      <c r="F16" s="73">
        <f t="shared" si="0"/>
        <v>43096923170</v>
      </c>
      <c r="G16" s="70">
        <v>39572633067</v>
      </c>
      <c r="H16" s="71">
        <v>3254195834</v>
      </c>
      <c r="I16" s="73">
        <f t="shared" si="1"/>
        <v>42826828901</v>
      </c>
      <c r="J16" s="70">
        <v>8298284640</v>
      </c>
      <c r="K16" s="71">
        <v>231855272</v>
      </c>
      <c r="L16" s="71">
        <f t="shared" si="2"/>
        <v>8530139912</v>
      </c>
      <c r="M16" s="96">
        <f t="shared" si="3"/>
        <v>0.19792920896816774</v>
      </c>
      <c r="N16" s="106">
        <v>9016569769</v>
      </c>
      <c r="O16" s="107">
        <v>763599825</v>
      </c>
      <c r="P16" s="108">
        <f t="shared" si="4"/>
        <v>9780169594</v>
      </c>
      <c r="Q16" s="96">
        <f t="shared" si="5"/>
        <v>0.22693428845073629</v>
      </c>
      <c r="R16" s="106">
        <v>6772691558</v>
      </c>
      <c r="S16" s="108">
        <v>49548887</v>
      </c>
      <c r="T16" s="108">
        <f t="shared" si="6"/>
        <v>6822240445</v>
      </c>
      <c r="U16" s="96">
        <f t="shared" si="7"/>
        <v>0.15929828614606351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24087545967</v>
      </c>
      <c r="AA16" s="71">
        <f t="shared" si="11"/>
        <v>1045003984</v>
      </c>
      <c r="AB16" s="71">
        <f t="shared" si="12"/>
        <v>25132549951</v>
      </c>
      <c r="AC16" s="96">
        <f t="shared" si="13"/>
        <v>0.58684125339042226</v>
      </c>
      <c r="AD16" s="70">
        <v>9020211901</v>
      </c>
      <c r="AE16" s="71">
        <v>536671779</v>
      </c>
      <c r="AF16" s="71">
        <f t="shared" si="14"/>
        <v>9556883680</v>
      </c>
      <c r="AG16" s="71">
        <v>41744205048</v>
      </c>
      <c r="AH16" s="71">
        <v>41339479675</v>
      </c>
      <c r="AI16" s="71">
        <v>29286695680</v>
      </c>
      <c r="AJ16" s="96">
        <f t="shared" si="15"/>
        <v>0.70844374216231598</v>
      </c>
      <c r="AK16" s="96">
        <f t="shared" si="16"/>
        <v>-0.28614382329701016</v>
      </c>
    </row>
    <row r="17" spans="1:37" s="12" customFormat="1" ht="13" x14ac:dyDescent="0.3">
      <c r="A17" s="28" t="s">
        <v>0</v>
      </c>
      <c r="B17" s="46" t="s">
        <v>100</v>
      </c>
      <c r="C17" s="38" t="s">
        <v>0</v>
      </c>
      <c r="D17" s="74">
        <f>SUM(D9:D16)</f>
        <v>268015252604</v>
      </c>
      <c r="E17" s="75">
        <f>SUM(E9:E16)</f>
        <v>34420742566</v>
      </c>
      <c r="F17" s="76">
        <f t="shared" si="0"/>
        <v>302435995170</v>
      </c>
      <c r="G17" s="74">
        <f>SUM(G9:G16)</f>
        <v>273108065456</v>
      </c>
      <c r="H17" s="75">
        <f>SUM(H9:H16)</f>
        <v>30240611685</v>
      </c>
      <c r="I17" s="76">
        <f t="shared" si="1"/>
        <v>303348677141</v>
      </c>
      <c r="J17" s="74">
        <f>SUM(J9:J16)</f>
        <v>64792551213</v>
      </c>
      <c r="K17" s="75">
        <f>SUM(K9:K16)</f>
        <v>2643770655</v>
      </c>
      <c r="L17" s="75">
        <f t="shared" si="2"/>
        <v>67436321868</v>
      </c>
      <c r="M17" s="97">
        <f t="shared" si="3"/>
        <v>0.22297716854137645</v>
      </c>
      <c r="N17" s="112">
        <f>SUM(N9:N16)</f>
        <v>66018852942</v>
      </c>
      <c r="O17" s="113">
        <f>SUM(O9:O16)</f>
        <v>5433220120</v>
      </c>
      <c r="P17" s="114">
        <f t="shared" si="4"/>
        <v>71452073062</v>
      </c>
      <c r="Q17" s="97">
        <f t="shared" si="5"/>
        <v>0.23625518854604796</v>
      </c>
      <c r="R17" s="112">
        <f>SUM(R9:R16)</f>
        <v>61719503208</v>
      </c>
      <c r="S17" s="114">
        <f>SUM(S9:S16)</f>
        <v>4264414316</v>
      </c>
      <c r="T17" s="114">
        <f t="shared" si="6"/>
        <v>65983917524</v>
      </c>
      <c r="U17" s="97">
        <f t="shared" si="7"/>
        <v>0.21751839548431559</v>
      </c>
      <c r="V17" s="112">
        <f>SUM(V9:V16)</f>
        <v>0</v>
      </c>
      <c r="W17" s="114">
        <f>SUM(W9:W16)</f>
        <v>0</v>
      </c>
      <c r="X17" s="114">
        <f t="shared" si="8"/>
        <v>0</v>
      </c>
      <c r="Y17" s="97">
        <f t="shared" si="9"/>
        <v>0</v>
      </c>
      <c r="Z17" s="74">
        <f t="shared" si="10"/>
        <v>192530907363</v>
      </c>
      <c r="AA17" s="75">
        <f t="shared" si="11"/>
        <v>12341405091</v>
      </c>
      <c r="AB17" s="75">
        <f t="shared" si="12"/>
        <v>204872312454</v>
      </c>
      <c r="AC17" s="97">
        <f t="shared" si="13"/>
        <v>0.67536906501416183</v>
      </c>
      <c r="AD17" s="74">
        <f>SUM(AD9:AD16)</f>
        <v>53640559224</v>
      </c>
      <c r="AE17" s="75">
        <f>SUM(AE9:AE16)</f>
        <v>4595467303</v>
      </c>
      <c r="AF17" s="75">
        <f t="shared" si="14"/>
        <v>58236026527</v>
      </c>
      <c r="AG17" s="75">
        <f>SUM(AG9:AG16)</f>
        <v>279691521772</v>
      </c>
      <c r="AH17" s="75">
        <f>SUM(AH9:AH16)</f>
        <v>272619777234</v>
      </c>
      <c r="AI17" s="75">
        <f>SUM(AI9:AI16)</f>
        <v>185117746558</v>
      </c>
      <c r="AJ17" s="97">
        <f t="shared" si="15"/>
        <v>0.67903271155234768</v>
      </c>
      <c r="AK17" s="97">
        <f t="shared" si="16"/>
        <v>0.13304291963339643</v>
      </c>
    </row>
    <row r="18" spans="1:37" s="12" customFormat="1" ht="13" x14ac:dyDescent="0.3">
      <c r="A18" s="42"/>
      <c r="B18" s="47"/>
      <c r="C18" s="48"/>
      <c r="D18" s="92"/>
      <c r="E18" s="93"/>
      <c r="F18" s="94"/>
      <c r="G18" s="92"/>
      <c r="H18" s="93"/>
      <c r="I18" s="94"/>
      <c r="J18" s="92"/>
      <c r="K18" s="93"/>
      <c r="L18" s="93"/>
      <c r="M18" s="104"/>
      <c r="N18" s="115"/>
      <c r="O18" s="116"/>
      <c r="P18" s="117"/>
      <c r="Q18" s="104"/>
      <c r="R18" s="115"/>
      <c r="S18" s="117"/>
      <c r="T18" s="117"/>
      <c r="U18" s="104"/>
      <c r="V18" s="115"/>
      <c r="W18" s="117"/>
      <c r="X18" s="117"/>
      <c r="Y18" s="104"/>
      <c r="Z18" s="92"/>
      <c r="AA18" s="93"/>
      <c r="AB18" s="93"/>
      <c r="AC18" s="104"/>
      <c r="AD18" s="92"/>
      <c r="AE18" s="93"/>
      <c r="AF18" s="93"/>
      <c r="AG18" s="93"/>
      <c r="AH18" s="93"/>
      <c r="AI18" s="93"/>
      <c r="AJ18" s="104"/>
      <c r="AK18" s="104"/>
    </row>
    <row r="19" spans="1:37" ht="13" x14ac:dyDescent="0.3">
      <c r="A19" s="49"/>
      <c r="B19" s="50"/>
      <c r="C19" s="51"/>
      <c r="D19" s="95"/>
      <c r="E19" s="95"/>
      <c r="F19" s="95"/>
      <c r="G19" s="95"/>
      <c r="H19" s="95"/>
      <c r="I19" s="95"/>
      <c r="J19" s="95"/>
      <c r="K19" s="95"/>
      <c r="L19" s="95"/>
      <c r="M19" s="105"/>
      <c r="N19" s="118"/>
      <c r="O19" s="118"/>
      <c r="P19" s="118"/>
      <c r="Q19" s="119"/>
      <c r="R19" s="118"/>
      <c r="S19" s="118"/>
      <c r="T19" s="118"/>
      <c r="U19" s="119"/>
      <c r="V19" s="118"/>
      <c r="W19" s="118"/>
      <c r="X19" s="118"/>
      <c r="Y19" s="119"/>
      <c r="Z19" s="95"/>
      <c r="AA19" s="95"/>
      <c r="AB19" s="95"/>
      <c r="AC19" s="105"/>
      <c r="AD19" s="95"/>
      <c r="AE19" s="95"/>
      <c r="AF19" s="95"/>
      <c r="AG19" s="95"/>
      <c r="AH19" s="95"/>
      <c r="AI19" s="95"/>
      <c r="AJ19" s="105"/>
      <c r="AK19" s="105"/>
    </row>
    <row r="20" spans="1:37" x14ac:dyDescent="0.25">
      <c r="A20" s="2"/>
      <c r="B20" s="2"/>
      <c r="C20" s="2"/>
      <c r="D20" s="82"/>
      <c r="E20" s="82"/>
      <c r="F20" s="82"/>
      <c r="G20" s="82"/>
      <c r="H20" s="82"/>
      <c r="I20" s="82"/>
      <c r="J20" s="82"/>
      <c r="K20" s="82"/>
      <c r="L20" s="82"/>
      <c r="M20" s="100"/>
      <c r="N20" s="82"/>
      <c r="O20" s="82"/>
      <c r="P20" s="82"/>
      <c r="Q20" s="100"/>
      <c r="R20" s="82"/>
      <c r="S20" s="82"/>
      <c r="T20" s="82"/>
      <c r="U20" s="100"/>
      <c r="V20" s="82"/>
      <c r="W20" s="82"/>
      <c r="X20" s="82"/>
      <c r="Y20" s="100"/>
      <c r="Z20" s="82"/>
      <c r="AA20" s="82"/>
      <c r="AB20" s="82"/>
      <c r="AC20" s="100"/>
      <c r="AD20" s="82"/>
      <c r="AE20" s="82"/>
      <c r="AF20" s="82"/>
      <c r="AG20" s="82"/>
      <c r="AH20" s="82"/>
      <c r="AI20" s="82"/>
      <c r="AJ20" s="100"/>
      <c r="AK20" s="100"/>
    </row>
    <row r="21" spans="1:37" x14ac:dyDescent="0.25">
      <c r="A21" s="2"/>
      <c r="B21" s="2"/>
      <c r="C21" s="2"/>
      <c r="D21" s="82"/>
      <c r="E21" s="82"/>
      <c r="F21" s="82"/>
      <c r="G21" s="82"/>
      <c r="H21" s="82"/>
      <c r="I21" s="82"/>
      <c r="J21" s="82"/>
      <c r="K21" s="82"/>
      <c r="L21" s="82"/>
      <c r="M21" s="100"/>
      <c r="N21" s="82"/>
      <c r="O21" s="82"/>
      <c r="P21" s="82"/>
      <c r="Q21" s="100"/>
      <c r="R21" s="82"/>
      <c r="S21" s="82"/>
      <c r="T21" s="82"/>
      <c r="U21" s="100"/>
      <c r="V21" s="82"/>
      <c r="W21" s="82"/>
      <c r="X21" s="82"/>
      <c r="Y21" s="100"/>
      <c r="Z21" s="82"/>
      <c r="AA21" s="82"/>
      <c r="AB21" s="82"/>
      <c r="AC21" s="100"/>
      <c r="AD21" s="82"/>
      <c r="AE21" s="82"/>
      <c r="AF21" s="82"/>
      <c r="AG21" s="82"/>
      <c r="AH21" s="82"/>
      <c r="AI21" s="82"/>
      <c r="AJ21" s="100"/>
      <c r="AK21" s="100"/>
    </row>
    <row r="22" spans="1:37" x14ac:dyDescent="0.25">
      <c r="A22" s="2"/>
      <c r="B22" s="2"/>
      <c r="C22" s="2"/>
      <c r="D22" s="82"/>
      <c r="E22" s="82"/>
      <c r="F22" s="82"/>
      <c r="G22" s="82"/>
      <c r="H22" s="82"/>
      <c r="I22" s="82"/>
      <c r="J22" s="82"/>
      <c r="K22" s="82"/>
      <c r="L22" s="82"/>
      <c r="M22" s="100"/>
      <c r="N22" s="82"/>
      <c r="O22" s="82"/>
      <c r="P22" s="82"/>
      <c r="Q22" s="100"/>
      <c r="R22" s="82"/>
      <c r="S22" s="82"/>
      <c r="T22" s="82"/>
      <c r="U22" s="100"/>
      <c r="V22" s="82"/>
      <c r="W22" s="82"/>
      <c r="X22" s="82"/>
      <c r="Y22" s="100"/>
      <c r="Z22" s="82"/>
      <c r="AA22" s="82"/>
      <c r="AB22" s="82"/>
      <c r="AC22" s="100"/>
      <c r="AD22" s="82"/>
      <c r="AE22" s="82"/>
      <c r="AF22" s="82"/>
      <c r="AG22" s="82"/>
      <c r="AH22" s="82"/>
      <c r="AI22" s="82"/>
      <c r="AJ22" s="100"/>
      <c r="AK22" s="100"/>
    </row>
    <row r="23" spans="1:37" x14ac:dyDescent="0.25">
      <c r="A23" s="2"/>
      <c r="B23" s="2"/>
      <c r="C23" s="2"/>
      <c r="D23" s="82"/>
      <c r="E23" s="82"/>
      <c r="F23" s="82"/>
      <c r="G23" s="82"/>
      <c r="H23" s="82"/>
      <c r="I23" s="82"/>
      <c r="J23" s="82"/>
      <c r="K23" s="82"/>
      <c r="L23" s="82"/>
      <c r="M23" s="100"/>
      <c r="N23" s="82"/>
      <c r="O23" s="82"/>
      <c r="P23" s="82"/>
      <c r="Q23" s="100"/>
      <c r="R23" s="82"/>
      <c r="S23" s="82"/>
      <c r="T23" s="82"/>
      <c r="U23" s="100"/>
      <c r="V23" s="82"/>
      <c r="W23" s="82"/>
      <c r="X23" s="82"/>
      <c r="Y23" s="100"/>
      <c r="Z23" s="82"/>
      <c r="AA23" s="82"/>
      <c r="AB23" s="82"/>
      <c r="AC23" s="100"/>
      <c r="AD23" s="82"/>
      <c r="AE23" s="82"/>
      <c r="AF23" s="82"/>
      <c r="AG23" s="82"/>
      <c r="AH23" s="82"/>
      <c r="AI23" s="82"/>
      <c r="AJ23" s="100"/>
      <c r="AK23" s="100"/>
    </row>
    <row r="24" spans="1:37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O94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41" ht="1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2"/>
      <c r="AM2" s="2"/>
      <c r="AN2" s="2"/>
      <c r="AO2" s="2"/>
    </row>
    <row r="3" spans="1:41" s="6" customFormat="1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5"/>
      <c r="AM3" s="5"/>
      <c r="AN3" s="5"/>
      <c r="AO3" s="5"/>
    </row>
    <row r="4" spans="1:41" s="12" customFormat="1" ht="16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  <c r="AL4" s="11"/>
      <c r="AM4" s="11"/>
      <c r="AN4" s="11"/>
      <c r="AO4" s="11"/>
    </row>
    <row r="5" spans="1:41" s="12" customFormat="1" ht="81.7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  <c r="AL5" s="11"/>
      <c r="AM5" s="11"/>
      <c r="AN5" s="11"/>
      <c r="AO5" s="11"/>
    </row>
    <row r="6" spans="1:41" s="12" customFormat="1" ht="13" x14ac:dyDescent="0.3">
      <c r="A6" s="7" t="s">
        <v>0</v>
      </c>
      <c r="B6" s="23"/>
      <c r="C6" s="24"/>
      <c r="D6" s="25"/>
      <c r="E6" s="26"/>
      <c r="F6" s="27"/>
      <c r="G6" s="28"/>
      <c r="H6" s="26"/>
      <c r="I6" s="29"/>
      <c r="J6" s="28"/>
      <c r="K6" s="26"/>
      <c r="L6" s="26"/>
      <c r="M6" s="27"/>
      <c r="N6" s="25"/>
      <c r="O6" s="30"/>
      <c r="P6" s="26"/>
      <c r="Q6" s="27"/>
      <c r="R6" s="25"/>
      <c r="S6" s="26"/>
      <c r="T6" s="26"/>
      <c r="U6" s="27"/>
      <c r="V6" s="25"/>
      <c r="W6" s="26"/>
      <c r="X6" s="26"/>
      <c r="Y6" s="27"/>
      <c r="Z6" s="28"/>
      <c r="AA6" s="26"/>
      <c r="AB6" s="26"/>
      <c r="AC6" s="27"/>
      <c r="AD6" s="28"/>
      <c r="AE6" s="26"/>
      <c r="AF6" s="26"/>
      <c r="AG6" s="26"/>
      <c r="AH6" s="26"/>
      <c r="AI6" s="26"/>
      <c r="AJ6" s="27"/>
      <c r="AK6" s="27"/>
      <c r="AL6" s="11"/>
      <c r="AM6" s="11"/>
      <c r="AN6" s="11"/>
      <c r="AO6" s="11"/>
    </row>
    <row r="7" spans="1:41" s="12" customFormat="1" ht="13" x14ac:dyDescent="0.3">
      <c r="A7" s="31" t="s">
        <v>0</v>
      </c>
      <c r="B7" s="32" t="s">
        <v>60</v>
      </c>
      <c r="C7" s="24"/>
      <c r="D7" s="33"/>
      <c r="E7" s="34"/>
      <c r="F7" s="35"/>
      <c r="G7" s="28"/>
      <c r="H7" s="34"/>
      <c r="I7" s="29"/>
      <c r="J7" s="28"/>
      <c r="K7" s="34"/>
      <c r="L7" s="34"/>
      <c r="M7" s="35"/>
      <c r="N7" s="33"/>
      <c r="O7" s="36"/>
      <c r="P7" s="34"/>
      <c r="Q7" s="35"/>
      <c r="R7" s="33"/>
      <c r="S7" s="34"/>
      <c r="T7" s="34"/>
      <c r="U7" s="35"/>
      <c r="V7" s="33"/>
      <c r="W7" s="34"/>
      <c r="X7" s="34"/>
      <c r="Y7" s="35"/>
      <c r="Z7" s="28"/>
      <c r="AA7" s="34"/>
      <c r="AB7" s="34"/>
      <c r="AC7" s="35"/>
      <c r="AD7" s="28"/>
      <c r="AE7" s="34"/>
      <c r="AF7" s="34"/>
      <c r="AG7" s="34"/>
      <c r="AH7" s="34"/>
      <c r="AI7" s="34"/>
      <c r="AJ7" s="35"/>
      <c r="AK7" s="35"/>
      <c r="AL7" s="11"/>
      <c r="AM7" s="11"/>
      <c r="AN7" s="11"/>
      <c r="AO7" s="11"/>
    </row>
    <row r="8" spans="1:41" s="12" customFormat="1" ht="13" x14ac:dyDescent="0.3">
      <c r="A8" s="31" t="s">
        <v>0</v>
      </c>
      <c r="B8" s="29"/>
      <c r="C8" s="24"/>
      <c r="D8" s="33"/>
      <c r="E8" s="34"/>
      <c r="F8" s="35"/>
      <c r="G8" s="28"/>
      <c r="H8" s="34"/>
      <c r="I8" s="29"/>
      <c r="J8" s="28"/>
      <c r="K8" s="34"/>
      <c r="L8" s="34"/>
      <c r="M8" s="35"/>
      <c r="N8" s="33"/>
      <c r="O8" s="36"/>
      <c r="P8" s="34"/>
      <c r="Q8" s="35"/>
      <c r="R8" s="33"/>
      <c r="S8" s="34"/>
      <c r="T8" s="34"/>
      <c r="U8" s="35"/>
      <c r="V8" s="33"/>
      <c r="W8" s="34"/>
      <c r="X8" s="34"/>
      <c r="Y8" s="35"/>
      <c r="Z8" s="28"/>
      <c r="AA8" s="34"/>
      <c r="AB8" s="34"/>
      <c r="AC8" s="35"/>
      <c r="AD8" s="28"/>
      <c r="AE8" s="34"/>
      <c r="AF8" s="34"/>
      <c r="AG8" s="34"/>
      <c r="AH8" s="34"/>
      <c r="AI8" s="34"/>
      <c r="AJ8" s="35"/>
      <c r="AK8" s="35"/>
      <c r="AL8" s="11"/>
      <c r="AM8" s="11"/>
      <c r="AN8" s="11"/>
      <c r="AO8" s="11"/>
    </row>
    <row r="9" spans="1:41" s="12" customFormat="1" ht="13" x14ac:dyDescent="0.3">
      <c r="A9" s="28" t="s">
        <v>23</v>
      </c>
      <c r="B9" s="37" t="s">
        <v>61</v>
      </c>
      <c r="C9" s="38" t="s">
        <v>62</v>
      </c>
      <c r="D9" s="70">
        <v>3499848307</v>
      </c>
      <c r="E9" s="71">
        <v>157832518</v>
      </c>
      <c r="F9" s="72">
        <f>$D9       +$E9</f>
        <v>3657680825</v>
      </c>
      <c r="G9" s="70">
        <v>3230972293</v>
      </c>
      <c r="H9" s="71">
        <v>159213435</v>
      </c>
      <c r="I9" s="73">
        <f>$G9       +$H9</f>
        <v>3390185728</v>
      </c>
      <c r="J9" s="70">
        <v>260396866</v>
      </c>
      <c r="K9" s="71">
        <v>7459636</v>
      </c>
      <c r="L9" s="71">
        <f>$J9       +$K9</f>
        <v>267856502</v>
      </c>
      <c r="M9" s="96">
        <f>IF(($F9       =0),0,($L9       /$F9       ))</f>
        <v>7.3231239907325704E-2</v>
      </c>
      <c r="N9" s="106">
        <v>603240958</v>
      </c>
      <c r="O9" s="107">
        <v>22549843</v>
      </c>
      <c r="P9" s="108">
        <f>$N9       +$O9</f>
        <v>625790801</v>
      </c>
      <c r="Q9" s="96">
        <f>IF(($F9       =0),0,($P9       /$F9       ))</f>
        <v>0.1710895047820363</v>
      </c>
      <c r="R9" s="106">
        <v>491178846</v>
      </c>
      <c r="S9" s="108">
        <v>11572236</v>
      </c>
      <c r="T9" s="108">
        <f>$R9       +$S9</f>
        <v>502751082</v>
      </c>
      <c r="U9" s="96">
        <f>IF(($I9       =0),0,($T9       /$I9       ))</f>
        <v>0.1482960292846823</v>
      </c>
      <c r="V9" s="106">
        <v>0</v>
      </c>
      <c r="W9" s="108">
        <v>0</v>
      </c>
      <c r="X9" s="108">
        <f>$V9       +$W9</f>
        <v>0</v>
      </c>
      <c r="Y9" s="96">
        <f>IF(($I9       =0),0,($X9       /$I9       ))</f>
        <v>0</v>
      </c>
      <c r="Z9" s="70">
        <f>$J9       +$N9       +$R9</f>
        <v>1354816670</v>
      </c>
      <c r="AA9" s="71">
        <f>$K9       +$O9       +$S9</f>
        <v>41581715</v>
      </c>
      <c r="AB9" s="71">
        <f>$Z9       +$AA9</f>
        <v>1396398385</v>
      </c>
      <c r="AC9" s="96">
        <f>IF(($I9       =0),0,($AB9       /$I9       ))</f>
        <v>0.4118943612637378</v>
      </c>
      <c r="AD9" s="70">
        <v>552900523</v>
      </c>
      <c r="AE9" s="71">
        <v>30933013</v>
      </c>
      <c r="AF9" s="71">
        <f>$AD9       +$AE9</f>
        <v>583833536</v>
      </c>
      <c r="AG9" s="71">
        <v>3111610955</v>
      </c>
      <c r="AH9" s="71">
        <v>3176259988</v>
      </c>
      <c r="AI9" s="71">
        <v>1672695959</v>
      </c>
      <c r="AJ9" s="96">
        <f>IF(($AH9       =0),0,($AI9       /$AH9       ))</f>
        <v>0.52662438380972987</v>
      </c>
      <c r="AK9" s="96">
        <f>IF(($AF9       =0),0,(($T9       /$AF9       )-1))</f>
        <v>-0.13887940483090033</v>
      </c>
      <c r="AL9" s="11"/>
      <c r="AM9" s="11"/>
      <c r="AN9" s="11"/>
      <c r="AO9" s="11"/>
    </row>
    <row r="10" spans="1:41" s="12" customFormat="1" ht="13" x14ac:dyDescent="0.3">
      <c r="A10" s="28" t="s">
        <v>23</v>
      </c>
      <c r="B10" s="37" t="s">
        <v>63</v>
      </c>
      <c r="C10" s="38" t="s">
        <v>64</v>
      </c>
      <c r="D10" s="70">
        <v>6521451584</v>
      </c>
      <c r="E10" s="71">
        <v>428631550</v>
      </c>
      <c r="F10" s="73">
        <f t="shared" ref="F10:F28" si="0">$D10      +$E10</f>
        <v>6950083134</v>
      </c>
      <c r="G10" s="70">
        <v>6266081259</v>
      </c>
      <c r="H10" s="71">
        <v>406625183</v>
      </c>
      <c r="I10" s="73">
        <f t="shared" ref="I10:I28" si="1">$G10      +$H10</f>
        <v>6672706442</v>
      </c>
      <c r="J10" s="70">
        <v>6127076805</v>
      </c>
      <c r="K10" s="71">
        <v>3042391</v>
      </c>
      <c r="L10" s="71">
        <f t="shared" ref="L10:L28" si="2">$J10      +$K10</f>
        <v>6130119196</v>
      </c>
      <c r="M10" s="96">
        <f t="shared" ref="M10:M28" si="3">IF(($F10      =0),0,($L10      /$F10      ))</f>
        <v>0.88202098849886934</v>
      </c>
      <c r="N10" s="106">
        <v>2343513834</v>
      </c>
      <c r="O10" s="107">
        <v>15219543</v>
      </c>
      <c r="P10" s="108">
        <f t="shared" ref="P10:P28" si="4">$N10      +$O10</f>
        <v>2358733377</v>
      </c>
      <c r="Q10" s="96">
        <f t="shared" ref="Q10:Q28" si="5">IF(($F10      =0),0,($P10      /$F10      ))</f>
        <v>0.33938203781491633</v>
      </c>
      <c r="R10" s="106">
        <v>-4099107392</v>
      </c>
      <c r="S10" s="108">
        <v>39185377</v>
      </c>
      <c r="T10" s="108">
        <f t="shared" ref="T10:T28" si="6">$R10      +$S10</f>
        <v>-4059922015</v>
      </c>
      <c r="U10" s="96">
        <f t="shared" ref="U10:U28" si="7">IF(($I10      =0),0,($T10      /$I10      ))</f>
        <v>-0.60843707876097208</v>
      </c>
      <c r="V10" s="106">
        <v>0</v>
      </c>
      <c r="W10" s="108">
        <v>0</v>
      </c>
      <c r="X10" s="108">
        <f t="shared" ref="X10:X28" si="8">$V10      +$W10</f>
        <v>0</v>
      </c>
      <c r="Y10" s="96">
        <f t="shared" ref="Y10:Y28" si="9">IF(($I10      =0),0,($X10      /$I10      ))</f>
        <v>0</v>
      </c>
      <c r="Z10" s="70">
        <f t="shared" ref="Z10:Z28" si="10">$J10      +$N10      +$R10</f>
        <v>4371483247</v>
      </c>
      <c r="AA10" s="71">
        <f t="shared" ref="AA10:AA28" si="11">$K10      +$O10      +$S10</f>
        <v>57447311</v>
      </c>
      <c r="AB10" s="71">
        <f t="shared" ref="AB10:AB28" si="12">$Z10      +$AA10</f>
        <v>4428930558</v>
      </c>
      <c r="AC10" s="96">
        <f t="shared" ref="AC10:AC28" si="13">IF(($I10      =0),0,($AB10      /$I10      ))</f>
        <v>0.66373825920513951</v>
      </c>
      <c r="AD10" s="70">
        <v>3225429167</v>
      </c>
      <c r="AE10" s="71">
        <v>37166650</v>
      </c>
      <c r="AF10" s="71">
        <f t="shared" ref="AF10:AF28" si="14">$AD10      +$AE10</f>
        <v>3262595817</v>
      </c>
      <c r="AG10" s="71">
        <v>6400348599</v>
      </c>
      <c r="AH10" s="71">
        <v>6572607099</v>
      </c>
      <c r="AI10" s="71">
        <v>5006288938</v>
      </c>
      <c r="AJ10" s="96">
        <f t="shared" ref="AJ10:AJ28" si="15">IF(($AH10      =0),0,($AI10      /$AH10      ))</f>
        <v>0.76168997516399395</v>
      </c>
      <c r="AK10" s="96">
        <f t="shared" ref="AK10:AK28" si="16">IF(($AF10      =0),0,(($T10      /$AF10      )-1))</f>
        <v>-2.2443839944394801</v>
      </c>
      <c r="AL10" s="11"/>
      <c r="AM10" s="11"/>
      <c r="AN10" s="11"/>
      <c r="AO10" s="11"/>
    </row>
    <row r="11" spans="1:41" s="12" customFormat="1" ht="13" x14ac:dyDescent="0.3">
      <c r="A11" s="28" t="s">
        <v>23</v>
      </c>
      <c r="B11" s="37" t="s">
        <v>65</v>
      </c>
      <c r="C11" s="38" t="s">
        <v>66</v>
      </c>
      <c r="D11" s="70">
        <v>3451947757</v>
      </c>
      <c r="E11" s="71">
        <v>259784080</v>
      </c>
      <c r="F11" s="73">
        <f t="shared" si="0"/>
        <v>3711731837</v>
      </c>
      <c r="G11" s="70">
        <v>3409375101</v>
      </c>
      <c r="H11" s="71">
        <v>341333723</v>
      </c>
      <c r="I11" s="73">
        <f t="shared" si="1"/>
        <v>3750708824</v>
      </c>
      <c r="J11" s="70">
        <v>733797865</v>
      </c>
      <c r="K11" s="71">
        <v>18954877</v>
      </c>
      <c r="L11" s="71">
        <f t="shared" si="2"/>
        <v>752752742</v>
      </c>
      <c r="M11" s="96">
        <f t="shared" si="3"/>
        <v>0.20280364397456335</v>
      </c>
      <c r="N11" s="106">
        <v>741354108</v>
      </c>
      <c r="O11" s="107">
        <v>62073132</v>
      </c>
      <c r="P11" s="108">
        <f t="shared" si="4"/>
        <v>803427240</v>
      </c>
      <c r="Q11" s="96">
        <f t="shared" si="5"/>
        <v>0.21645616528411937</v>
      </c>
      <c r="R11" s="106">
        <v>699678156</v>
      </c>
      <c r="S11" s="108">
        <v>63543039</v>
      </c>
      <c r="T11" s="108">
        <f t="shared" si="6"/>
        <v>763221195</v>
      </c>
      <c r="U11" s="96">
        <f t="shared" si="7"/>
        <v>0.20348718890581627</v>
      </c>
      <c r="V11" s="106">
        <v>0</v>
      </c>
      <c r="W11" s="108">
        <v>0</v>
      </c>
      <c r="X11" s="108">
        <f t="shared" si="8"/>
        <v>0</v>
      </c>
      <c r="Y11" s="96">
        <f t="shared" si="9"/>
        <v>0</v>
      </c>
      <c r="Z11" s="70">
        <f t="shared" si="10"/>
        <v>2174830129</v>
      </c>
      <c r="AA11" s="71">
        <f t="shared" si="11"/>
        <v>144571048</v>
      </c>
      <c r="AB11" s="71">
        <f t="shared" si="12"/>
        <v>2319401177</v>
      </c>
      <c r="AC11" s="96">
        <f t="shared" si="13"/>
        <v>0.61839009260293354</v>
      </c>
      <c r="AD11" s="70">
        <v>710868562</v>
      </c>
      <c r="AE11" s="71">
        <v>62497885</v>
      </c>
      <c r="AF11" s="71">
        <f t="shared" si="14"/>
        <v>773366447</v>
      </c>
      <c r="AG11" s="71">
        <v>3489447406</v>
      </c>
      <c r="AH11" s="71">
        <v>3487588726</v>
      </c>
      <c r="AI11" s="71">
        <v>2173894324</v>
      </c>
      <c r="AJ11" s="96">
        <f t="shared" si="15"/>
        <v>0.62332301621277808</v>
      </c>
      <c r="AK11" s="96">
        <f t="shared" si="16"/>
        <v>-1.3118298627196601E-2</v>
      </c>
      <c r="AL11" s="11"/>
      <c r="AM11" s="11"/>
      <c r="AN11" s="11"/>
      <c r="AO11" s="11"/>
    </row>
    <row r="12" spans="1:41" s="12" customFormat="1" ht="13" x14ac:dyDescent="0.3">
      <c r="A12" s="28" t="s">
        <v>23</v>
      </c>
      <c r="B12" s="37" t="s">
        <v>67</v>
      </c>
      <c r="C12" s="38" t="s">
        <v>68</v>
      </c>
      <c r="D12" s="70">
        <v>6118413962</v>
      </c>
      <c r="E12" s="71">
        <v>576301627</v>
      </c>
      <c r="F12" s="73">
        <f t="shared" si="0"/>
        <v>6694715589</v>
      </c>
      <c r="G12" s="70">
        <v>6240522841</v>
      </c>
      <c r="H12" s="71">
        <v>655206970</v>
      </c>
      <c r="I12" s="73">
        <f t="shared" si="1"/>
        <v>6895729811</v>
      </c>
      <c r="J12" s="70">
        <v>1604218058</v>
      </c>
      <c r="K12" s="71">
        <v>95927186</v>
      </c>
      <c r="L12" s="71">
        <f t="shared" si="2"/>
        <v>1700145244</v>
      </c>
      <c r="M12" s="96">
        <f t="shared" si="3"/>
        <v>0.25395331906160235</v>
      </c>
      <c r="N12" s="106">
        <v>3996698354</v>
      </c>
      <c r="O12" s="107">
        <v>359742682</v>
      </c>
      <c r="P12" s="108">
        <f t="shared" si="4"/>
        <v>4356441036</v>
      </c>
      <c r="Q12" s="96">
        <f t="shared" si="5"/>
        <v>0.65072832117887303</v>
      </c>
      <c r="R12" s="106">
        <v>-1288159622</v>
      </c>
      <c r="S12" s="108">
        <v>5574848519</v>
      </c>
      <c r="T12" s="108">
        <f t="shared" si="6"/>
        <v>4286688897</v>
      </c>
      <c r="U12" s="96">
        <f t="shared" si="7"/>
        <v>0.62164397598089127</v>
      </c>
      <c r="V12" s="106">
        <v>0</v>
      </c>
      <c r="W12" s="108">
        <v>0</v>
      </c>
      <c r="X12" s="108">
        <f t="shared" si="8"/>
        <v>0</v>
      </c>
      <c r="Y12" s="96">
        <f t="shared" si="9"/>
        <v>0</v>
      </c>
      <c r="Z12" s="70">
        <f t="shared" si="10"/>
        <v>4312756790</v>
      </c>
      <c r="AA12" s="71">
        <f t="shared" si="11"/>
        <v>6030518387</v>
      </c>
      <c r="AB12" s="71">
        <f t="shared" si="12"/>
        <v>10343275177</v>
      </c>
      <c r="AC12" s="96">
        <f t="shared" si="13"/>
        <v>1.499953661249968</v>
      </c>
      <c r="AD12" s="70">
        <v>7941498530</v>
      </c>
      <c r="AE12" s="71">
        <v>223014919</v>
      </c>
      <c r="AF12" s="71">
        <f t="shared" si="14"/>
        <v>8164513449</v>
      </c>
      <c r="AG12" s="71">
        <v>6097369039</v>
      </c>
      <c r="AH12" s="71">
        <v>6416437498</v>
      </c>
      <c r="AI12" s="71">
        <v>17975469296</v>
      </c>
      <c r="AJ12" s="96">
        <f t="shared" si="15"/>
        <v>2.8014718917784118</v>
      </c>
      <c r="AK12" s="96">
        <f t="shared" si="16"/>
        <v>-0.47496088728654873</v>
      </c>
      <c r="AL12" s="11"/>
      <c r="AM12" s="11"/>
      <c r="AN12" s="11"/>
      <c r="AO12" s="11"/>
    </row>
    <row r="13" spans="1:41" s="12" customFormat="1" ht="13" x14ac:dyDescent="0.3">
      <c r="A13" s="28" t="s">
        <v>23</v>
      </c>
      <c r="B13" s="37" t="s">
        <v>69</v>
      </c>
      <c r="C13" s="38" t="s">
        <v>70</v>
      </c>
      <c r="D13" s="70">
        <v>2488930750</v>
      </c>
      <c r="E13" s="71">
        <v>68830696</v>
      </c>
      <c r="F13" s="73">
        <f t="shared" si="0"/>
        <v>2557761446</v>
      </c>
      <c r="G13" s="70">
        <v>2654252420</v>
      </c>
      <c r="H13" s="71">
        <v>185364249</v>
      </c>
      <c r="I13" s="73">
        <f t="shared" si="1"/>
        <v>2839616669</v>
      </c>
      <c r="J13" s="70">
        <v>498182293</v>
      </c>
      <c r="K13" s="71">
        <v>12862352</v>
      </c>
      <c r="L13" s="71">
        <f t="shared" si="2"/>
        <v>511044645</v>
      </c>
      <c r="M13" s="96">
        <f t="shared" si="3"/>
        <v>0.19980152793342246</v>
      </c>
      <c r="N13" s="106">
        <v>581644633</v>
      </c>
      <c r="O13" s="107">
        <v>49089234</v>
      </c>
      <c r="P13" s="108">
        <f t="shared" si="4"/>
        <v>630733867</v>
      </c>
      <c r="Q13" s="96">
        <f t="shared" si="5"/>
        <v>0.24659604905155802</v>
      </c>
      <c r="R13" s="106">
        <v>598674938</v>
      </c>
      <c r="S13" s="108">
        <v>52757127</v>
      </c>
      <c r="T13" s="108">
        <f t="shared" si="6"/>
        <v>651432065</v>
      </c>
      <c r="U13" s="96">
        <f t="shared" si="7"/>
        <v>0.22940845224345316</v>
      </c>
      <c r="V13" s="106">
        <v>0</v>
      </c>
      <c r="W13" s="108">
        <v>0</v>
      </c>
      <c r="X13" s="108">
        <f t="shared" si="8"/>
        <v>0</v>
      </c>
      <c r="Y13" s="96">
        <f t="shared" si="9"/>
        <v>0</v>
      </c>
      <c r="Z13" s="70">
        <f t="shared" si="10"/>
        <v>1678501864</v>
      </c>
      <c r="AA13" s="71">
        <f t="shared" si="11"/>
        <v>114708713</v>
      </c>
      <c r="AB13" s="71">
        <f t="shared" si="12"/>
        <v>1793210577</v>
      </c>
      <c r="AC13" s="96">
        <f t="shared" si="13"/>
        <v>0.63149741180787522</v>
      </c>
      <c r="AD13" s="70">
        <v>509560781</v>
      </c>
      <c r="AE13" s="71">
        <v>5551165</v>
      </c>
      <c r="AF13" s="71">
        <f t="shared" si="14"/>
        <v>515111946</v>
      </c>
      <c r="AG13" s="71">
        <v>2421795547</v>
      </c>
      <c r="AH13" s="71">
        <v>2546045331</v>
      </c>
      <c r="AI13" s="71">
        <v>1537061147</v>
      </c>
      <c r="AJ13" s="96">
        <f t="shared" si="15"/>
        <v>0.60370533402729898</v>
      </c>
      <c r="AK13" s="96">
        <f t="shared" si="16"/>
        <v>0.26464173478904329</v>
      </c>
      <c r="AL13" s="11"/>
      <c r="AM13" s="11"/>
      <c r="AN13" s="11"/>
      <c r="AO13" s="11"/>
    </row>
    <row r="14" spans="1:41" s="12" customFormat="1" ht="13" x14ac:dyDescent="0.3">
      <c r="A14" s="28" t="s">
        <v>23</v>
      </c>
      <c r="B14" s="37" t="s">
        <v>71</v>
      </c>
      <c r="C14" s="38" t="s">
        <v>72</v>
      </c>
      <c r="D14" s="70">
        <v>3913241800</v>
      </c>
      <c r="E14" s="71">
        <v>830967400</v>
      </c>
      <c r="F14" s="73">
        <f t="shared" si="0"/>
        <v>4744209200</v>
      </c>
      <c r="G14" s="70">
        <v>4321276050</v>
      </c>
      <c r="H14" s="71">
        <v>834530301</v>
      </c>
      <c r="I14" s="73">
        <f t="shared" si="1"/>
        <v>5155806351</v>
      </c>
      <c r="J14" s="70">
        <v>961189830</v>
      </c>
      <c r="K14" s="71">
        <v>62410744</v>
      </c>
      <c r="L14" s="71">
        <f t="shared" si="2"/>
        <v>1023600574</v>
      </c>
      <c r="M14" s="96">
        <f t="shared" si="3"/>
        <v>0.2157578915364862</v>
      </c>
      <c r="N14" s="106">
        <v>1038110038</v>
      </c>
      <c r="O14" s="107">
        <v>162039123</v>
      </c>
      <c r="P14" s="108">
        <f t="shared" si="4"/>
        <v>1200149161</v>
      </c>
      <c r="Q14" s="96">
        <f t="shared" si="5"/>
        <v>0.25297138267005592</v>
      </c>
      <c r="R14" s="106">
        <v>945490826</v>
      </c>
      <c r="S14" s="108">
        <v>200093792</v>
      </c>
      <c r="T14" s="108">
        <f t="shared" si="6"/>
        <v>1145584618</v>
      </c>
      <c r="U14" s="96">
        <f t="shared" si="7"/>
        <v>0.22219310424213409</v>
      </c>
      <c r="V14" s="106">
        <v>0</v>
      </c>
      <c r="W14" s="108">
        <v>0</v>
      </c>
      <c r="X14" s="108">
        <f t="shared" si="8"/>
        <v>0</v>
      </c>
      <c r="Y14" s="96">
        <f t="shared" si="9"/>
        <v>0</v>
      </c>
      <c r="Z14" s="70">
        <f t="shared" si="10"/>
        <v>2944790694</v>
      </c>
      <c r="AA14" s="71">
        <f t="shared" si="11"/>
        <v>424543659</v>
      </c>
      <c r="AB14" s="71">
        <f t="shared" si="12"/>
        <v>3369334353</v>
      </c>
      <c r="AC14" s="96">
        <f t="shared" si="13"/>
        <v>0.65350289045407939</v>
      </c>
      <c r="AD14" s="70">
        <v>806273640</v>
      </c>
      <c r="AE14" s="71">
        <v>67935536</v>
      </c>
      <c r="AF14" s="71">
        <f t="shared" si="14"/>
        <v>874209176</v>
      </c>
      <c r="AG14" s="71">
        <v>4157107700</v>
      </c>
      <c r="AH14" s="71">
        <v>4366450832</v>
      </c>
      <c r="AI14" s="71">
        <v>2628628883</v>
      </c>
      <c r="AJ14" s="96">
        <f t="shared" si="15"/>
        <v>0.60200583589211931</v>
      </c>
      <c r="AK14" s="96">
        <f t="shared" si="16"/>
        <v>0.31042392307261713</v>
      </c>
      <c r="AL14" s="11"/>
      <c r="AM14" s="11"/>
      <c r="AN14" s="11"/>
      <c r="AO14" s="11"/>
    </row>
    <row r="15" spans="1:41" s="12" customFormat="1" ht="13" x14ac:dyDescent="0.3">
      <c r="A15" s="28" t="s">
        <v>23</v>
      </c>
      <c r="B15" s="37" t="s">
        <v>73</v>
      </c>
      <c r="C15" s="38" t="s">
        <v>74</v>
      </c>
      <c r="D15" s="70">
        <v>3789546090</v>
      </c>
      <c r="E15" s="71">
        <v>1128559590</v>
      </c>
      <c r="F15" s="73">
        <f t="shared" si="0"/>
        <v>4918105680</v>
      </c>
      <c r="G15" s="70">
        <v>4041131182</v>
      </c>
      <c r="H15" s="71">
        <v>1024469267</v>
      </c>
      <c r="I15" s="73">
        <f t="shared" si="1"/>
        <v>5065600449</v>
      </c>
      <c r="J15" s="70">
        <v>839398357</v>
      </c>
      <c r="K15" s="71">
        <v>135635555</v>
      </c>
      <c r="L15" s="71">
        <f t="shared" si="2"/>
        <v>975033912</v>
      </c>
      <c r="M15" s="96">
        <f t="shared" si="3"/>
        <v>0.19825395699915094</v>
      </c>
      <c r="N15" s="106">
        <v>789992852</v>
      </c>
      <c r="O15" s="107">
        <v>224109158</v>
      </c>
      <c r="P15" s="108">
        <f t="shared" si="4"/>
        <v>1014102010</v>
      </c>
      <c r="Q15" s="96">
        <f t="shared" si="5"/>
        <v>0.20619768585371268</v>
      </c>
      <c r="R15" s="106">
        <v>758577066</v>
      </c>
      <c r="S15" s="108">
        <v>152002868</v>
      </c>
      <c r="T15" s="108">
        <f t="shared" si="6"/>
        <v>910579934</v>
      </c>
      <c r="U15" s="96">
        <f t="shared" si="7"/>
        <v>0.17975755158102877</v>
      </c>
      <c r="V15" s="106">
        <v>0</v>
      </c>
      <c r="W15" s="108">
        <v>0</v>
      </c>
      <c r="X15" s="108">
        <f t="shared" si="8"/>
        <v>0</v>
      </c>
      <c r="Y15" s="96">
        <f t="shared" si="9"/>
        <v>0</v>
      </c>
      <c r="Z15" s="70">
        <f t="shared" si="10"/>
        <v>2387968275</v>
      </c>
      <c r="AA15" s="71">
        <f t="shared" si="11"/>
        <v>511747581</v>
      </c>
      <c r="AB15" s="71">
        <f t="shared" si="12"/>
        <v>2899715856</v>
      </c>
      <c r="AC15" s="96">
        <f t="shared" si="13"/>
        <v>0.57243280144063335</v>
      </c>
      <c r="AD15" s="70">
        <v>695801177</v>
      </c>
      <c r="AE15" s="71">
        <v>97162913</v>
      </c>
      <c r="AF15" s="71">
        <f t="shared" si="14"/>
        <v>792964090</v>
      </c>
      <c r="AG15" s="71">
        <v>4880965822</v>
      </c>
      <c r="AH15" s="71">
        <v>4856614023</v>
      </c>
      <c r="AI15" s="71">
        <v>2677755071</v>
      </c>
      <c r="AJ15" s="96">
        <f t="shared" si="15"/>
        <v>0.55136254565807807</v>
      </c>
      <c r="AK15" s="96">
        <f t="shared" si="16"/>
        <v>0.14832430053673673</v>
      </c>
      <c r="AL15" s="11"/>
      <c r="AM15" s="11"/>
      <c r="AN15" s="11"/>
      <c r="AO15" s="11"/>
    </row>
    <row r="16" spans="1:41" s="12" customFormat="1" ht="13" x14ac:dyDescent="0.3">
      <c r="A16" s="28" t="s">
        <v>23</v>
      </c>
      <c r="B16" s="37" t="s">
        <v>75</v>
      </c>
      <c r="C16" s="38" t="s">
        <v>76</v>
      </c>
      <c r="D16" s="70">
        <v>2492628783</v>
      </c>
      <c r="E16" s="71">
        <v>264380325</v>
      </c>
      <c r="F16" s="73">
        <f t="shared" si="0"/>
        <v>2757009108</v>
      </c>
      <c r="G16" s="70">
        <v>2515423529</v>
      </c>
      <c r="H16" s="71">
        <v>290724723</v>
      </c>
      <c r="I16" s="73">
        <f t="shared" si="1"/>
        <v>2806148252</v>
      </c>
      <c r="J16" s="70">
        <v>509180666</v>
      </c>
      <c r="K16" s="71">
        <v>7550034</v>
      </c>
      <c r="L16" s="71">
        <f t="shared" si="2"/>
        <v>516730700</v>
      </c>
      <c r="M16" s="96">
        <f t="shared" si="3"/>
        <v>0.18742437175873125</v>
      </c>
      <c r="N16" s="106">
        <v>559134605</v>
      </c>
      <c r="O16" s="107">
        <v>29905704</v>
      </c>
      <c r="P16" s="108">
        <f t="shared" si="4"/>
        <v>589040309</v>
      </c>
      <c r="Q16" s="96">
        <f t="shared" si="5"/>
        <v>0.21365192711579536</v>
      </c>
      <c r="R16" s="106">
        <v>607951833</v>
      </c>
      <c r="S16" s="108">
        <v>16500008</v>
      </c>
      <c r="T16" s="108">
        <f t="shared" si="6"/>
        <v>624451841</v>
      </c>
      <c r="U16" s="96">
        <f t="shared" si="7"/>
        <v>0.22252988257300385</v>
      </c>
      <c r="V16" s="106">
        <v>0</v>
      </c>
      <c r="W16" s="108">
        <v>0</v>
      </c>
      <c r="X16" s="108">
        <f t="shared" si="8"/>
        <v>0</v>
      </c>
      <c r="Y16" s="96">
        <f t="shared" si="9"/>
        <v>0</v>
      </c>
      <c r="Z16" s="70">
        <f t="shared" si="10"/>
        <v>1676267104</v>
      </c>
      <c r="AA16" s="71">
        <f t="shared" si="11"/>
        <v>53955746</v>
      </c>
      <c r="AB16" s="71">
        <f t="shared" si="12"/>
        <v>1730222850</v>
      </c>
      <c r="AC16" s="96">
        <f t="shared" si="13"/>
        <v>0.61658283690707871</v>
      </c>
      <c r="AD16" s="70">
        <v>544776911</v>
      </c>
      <c r="AE16" s="71">
        <v>34298784</v>
      </c>
      <c r="AF16" s="71">
        <f t="shared" si="14"/>
        <v>579075695</v>
      </c>
      <c r="AG16" s="71">
        <v>2702561368</v>
      </c>
      <c r="AH16" s="71">
        <v>2715066179</v>
      </c>
      <c r="AI16" s="71">
        <v>1539789945</v>
      </c>
      <c r="AJ16" s="96">
        <f t="shared" si="15"/>
        <v>0.56712796060357096</v>
      </c>
      <c r="AK16" s="96">
        <f t="shared" si="16"/>
        <v>7.8359610655045708E-2</v>
      </c>
      <c r="AL16" s="11"/>
      <c r="AM16" s="11"/>
      <c r="AN16" s="11"/>
      <c r="AO16" s="11"/>
    </row>
    <row r="17" spans="1:41" s="12" customFormat="1" ht="13" x14ac:dyDescent="0.3">
      <c r="A17" s="28" t="s">
        <v>23</v>
      </c>
      <c r="B17" s="37" t="s">
        <v>77</v>
      </c>
      <c r="C17" s="38" t="s">
        <v>78</v>
      </c>
      <c r="D17" s="70">
        <v>4088203051</v>
      </c>
      <c r="E17" s="71">
        <v>183780057</v>
      </c>
      <c r="F17" s="73">
        <f t="shared" si="0"/>
        <v>4271983108</v>
      </c>
      <c r="G17" s="70">
        <v>4085957205</v>
      </c>
      <c r="H17" s="71">
        <v>239364564</v>
      </c>
      <c r="I17" s="73">
        <f t="shared" si="1"/>
        <v>4325321769</v>
      </c>
      <c r="J17" s="70">
        <v>817767195</v>
      </c>
      <c r="K17" s="71">
        <v>29411192</v>
      </c>
      <c r="L17" s="71">
        <f t="shared" si="2"/>
        <v>847178387</v>
      </c>
      <c r="M17" s="96">
        <f t="shared" si="3"/>
        <v>0.19831033166154552</v>
      </c>
      <c r="N17" s="106">
        <v>617776982</v>
      </c>
      <c r="O17" s="107">
        <v>36843865</v>
      </c>
      <c r="P17" s="108">
        <f t="shared" si="4"/>
        <v>654620847</v>
      </c>
      <c r="Q17" s="96">
        <f t="shared" si="5"/>
        <v>0.15323582290719115</v>
      </c>
      <c r="R17" s="106">
        <v>1540852816</v>
      </c>
      <c r="S17" s="108">
        <v>52295126</v>
      </c>
      <c r="T17" s="108">
        <f t="shared" si="6"/>
        <v>1593147942</v>
      </c>
      <c r="U17" s="96">
        <f t="shared" si="7"/>
        <v>0.36833050281212498</v>
      </c>
      <c r="V17" s="106">
        <v>0</v>
      </c>
      <c r="W17" s="108">
        <v>0</v>
      </c>
      <c r="X17" s="108">
        <f t="shared" si="8"/>
        <v>0</v>
      </c>
      <c r="Y17" s="96">
        <f t="shared" si="9"/>
        <v>0</v>
      </c>
      <c r="Z17" s="70">
        <f t="shared" si="10"/>
        <v>2976396993</v>
      </c>
      <c r="AA17" s="71">
        <f t="shared" si="11"/>
        <v>118550183</v>
      </c>
      <c r="AB17" s="71">
        <f t="shared" si="12"/>
        <v>3094947176</v>
      </c>
      <c r="AC17" s="96">
        <f t="shared" si="13"/>
        <v>0.71554148830771069</v>
      </c>
      <c r="AD17" s="70">
        <v>586814754</v>
      </c>
      <c r="AE17" s="71">
        <v>32666819</v>
      </c>
      <c r="AF17" s="71">
        <f t="shared" si="14"/>
        <v>619481573</v>
      </c>
      <c r="AG17" s="71">
        <v>4750032492</v>
      </c>
      <c r="AH17" s="71">
        <v>4695908490</v>
      </c>
      <c r="AI17" s="71">
        <v>2097194205</v>
      </c>
      <c r="AJ17" s="96">
        <f t="shared" si="15"/>
        <v>0.44660031375526232</v>
      </c>
      <c r="AK17" s="96">
        <f t="shared" si="16"/>
        <v>1.5717438765527252</v>
      </c>
      <c r="AL17" s="11"/>
      <c r="AM17" s="11"/>
      <c r="AN17" s="11"/>
      <c r="AO17" s="11"/>
    </row>
    <row r="18" spans="1:41" s="12" customFormat="1" ht="13" x14ac:dyDescent="0.3">
      <c r="A18" s="28" t="s">
        <v>23</v>
      </c>
      <c r="B18" s="37" t="s">
        <v>79</v>
      </c>
      <c r="C18" s="38" t="s">
        <v>80</v>
      </c>
      <c r="D18" s="70">
        <v>2164828253</v>
      </c>
      <c r="E18" s="71">
        <v>611390608</v>
      </c>
      <c r="F18" s="73">
        <f t="shared" si="0"/>
        <v>2776218861</v>
      </c>
      <c r="G18" s="70">
        <v>2200509463</v>
      </c>
      <c r="H18" s="71">
        <v>569911842</v>
      </c>
      <c r="I18" s="73">
        <f t="shared" si="1"/>
        <v>2770421305</v>
      </c>
      <c r="J18" s="70">
        <v>452287412</v>
      </c>
      <c r="K18" s="71">
        <v>96064626</v>
      </c>
      <c r="L18" s="71">
        <f t="shared" si="2"/>
        <v>548352038</v>
      </c>
      <c r="M18" s="96">
        <f t="shared" si="3"/>
        <v>0.19751758253039259</v>
      </c>
      <c r="N18" s="106">
        <v>461694040</v>
      </c>
      <c r="O18" s="107">
        <v>157054821</v>
      </c>
      <c r="P18" s="108">
        <f t="shared" si="4"/>
        <v>618748861</v>
      </c>
      <c r="Q18" s="96">
        <f t="shared" si="5"/>
        <v>0.22287466946216386</v>
      </c>
      <c r="R18" s="106">
        <v>361768430</v>
      </c>
      <c r="S18" s="108">
        <v>81359572</v>
      </c>
      <c r="T18" s="108">
        <f t="shared" si="6"/>
        <v>443128002</v>
      </c>
      <c r="U18" s="96">
        <f t="shared" si="7"/>
        <v>0.15994968028878914</v>
      </c>
      <c r="V18" s="106">
        <v>0</v>
      </c>
      <c r="W18" s="108">
        <v>0</v>
      </c>
      <c r="X18" s="108">
        <f t="shared" si="8"/>
        <v>0</v>
      </c>
      <c r="Y18" s="96">
        <f t="shared" si="9"/>
        <v>0</v>
      </c>
      <c r="Z18" s="70">
        <f t="shared" si="10"/>
        <v>1275749882</v>
      </c>
      <c r="AA18" s="71">
        <f t="shared" si="11"/>
        <v>334479019</v>
      </c>
      <c r="AB18" s="71">
        <f t="shared" si="12"/>
        <v>1610228901</v>
      </c>
      <c r="AC18" s="96">
        <f t="shared" si="13"/>
        <v>0.58122167126490532</v>
      </c>
      <c r="AD18" s="70">
        <v>424511656</v>
      </c>
      <c r="AE18" s="71">
        <v>145011444</v>
      </c>
      <c r="AF18" s="71">
        <f t="shared" si="14"/>
        <v>569523100</v>
      </c>
      <c r="AG18" s="71">
        <v>2588683447</v>
      </c>
      <c r="AH18" s="71">
        <v>2596122342</v>
      </c>
      <c r="AI18" s="71">
        <v>1709612867</v>
      </c>
      <c r="AJ18" s="96">
        <f t="shared" si="15"/>
        <v>0.65852553993389573</v>
      </c>
      <c r="AK18" s="96">
        <f t="shared" si="16"/>
        <v>-0.22193146862699686</v>
      </c>
      <c r="AL18" s="11"/>
      <c r="AM18" s="11"/>
      <c r="AN18" s="11"/>
      <c r="AO18" s="11"/>
    </row>
    <row r="19" spans="1:41" s="12" customFormat="1" ht="13" x14ac:dyDescent="0.3">
      <c r="A19" s="28" t="s">
        <v>23</v>
      </c>
      <c r="B19" s="37" t="s">
        <v>81</v>
      </c>
      <c r="C19" s="38" t="s">
        <v>82</v>
      </c>
      <c r="D19" s="70">
        <v>3353878269</v>
      </c>
      <c r="E19" s="71">
        <v>617205000</v>
      </c>
      <c r="F19" s="73">
        <f t="shared" si="0"/>
        <v>3971083269</v>
      </c>
      <c r="G19" s="70">
        <v>3780027252</v>
      </c>
      <c r="H19" s="71">
        <v>675024965</v>
      </c>
      <c r="I19" s="73">
        <f t="shared" si="1"/>
        <v>4455052217</v>
      </c>
      <c r="J19" s="70">
        <v>851497135</v>
      </c>
      <c r="K19" s="71">
        <v>55154002</v>
      </c>
      <c r="L19" s="71">
        <f t="shared" si="2"/>
        <v>906651137</v>
      </c>
      <c r="M19" s="96">
        <f t="shared" si="3"/>
        <v>0.22831330284049001</v>
      </c>
      <c r="N19" s="106">
        <v>876751172</v>
      </c>
      <c r="O19" s="107">
        <v>104032415</v>
      </c>
      <c r="P19" s="108">
        <f t="shared" si="4"/>
        <v>980783587</v>
      </c>
      <c r="Q19" s="96">
        <f t="shared" si="5"/>
        <v>0.24698137021110145</v>
      </c>
      <c r="R19" s="106">
        <v>898995820</v>
      </c>
      <c r="S19" s="108">
        <v>151784690</v>
      </c>
      <c r="T19" s="108">
        <f t="shared" si="6"/>
        <v>1050780510</v>
      </c>
      <c r="U19" s="96">
        <f t="shared" si="7"/>
        <v>0.23586266979999351</v>
      </c>
      <c r="V19" s="106">
        <v>0</v>
      </c>
      <c r="W19" s="108">
        <v>0</v>
      </c>
      <c r="X19" s="108">
        <f t="shared" si="8"/>
        <v>0</v>
      </c>
      <c r="Y19" s="96">
        <f t="shared" si="9"/>
        <v>0</v>
      </c>
      <c r="Z19" s="70">
        <f t="shared" si="10"/>
        <v>2627244127</v>
      </c>
      <c r="AA19" s="71">
        <f t="shared" si="11"/>
        <v>310971107</v>
      </c>
      <c r="AB19" s="71">
        <f t="shared" si="12"/>
        <v>2938215234</v>
      </c>
      <c r="AC19" s="96">
        <f t="shared" si="13"/>
        <v>0.65952430878095814</v>
      </c>
      <c r="AD19" s="70">
        <v>681862594</v>
      </c>
      <c r="AE19" s="71">
        <v>94727626</v>
      </c>
      <c r="AF19" s="71">
        <f t="shared" si="14"/>
        <v>776590220</v>
      </c>
      <c r="AG19" s="71">
        <v>4028840336</v>
      </c>
      <c r="AH19" s="71">
        <v>4160429309</v>
      </c>
      <c r="AI19" s="71">
        <v>2349796582</v>
      </c>
      <c r="AJ19" s="96">
        <f t="shared" si="15"/>
        <v>0.56479666098804515</v>
      </c>
      <c r="AK19" s="96">
        <f t="shared" si="16"/>
        <v>0.353069460493592</v>
      </c>
      <c r="AL19" s="11"/>
      <c r="AM19" s="11"/>
      <c r="AN19" s="11"/>
      <c r="AO19" s="11"/>
    </row>
    <row r="20" spans="1:41" s="12" customFormat="1" ht="13" x14ac:dyDescent="0.3">
      <c r="A20" s="28" t="s">
        <v>23</v>
      </c>
      <c r="B20" s="37" t="s">
        <v>83</v>
      </c>
      <c r="C20" s="38" t="s">
        <v>84</v>
      </c>
      <c r="D20" s="70">
        <v>2344983923</v>
      </c>
      <c r="E20" s="71">
        <v>179266000</v>
      </c>
      <c r="F20" s="73">
        <f t="shared" si="0"/>
        <v>2524249923</v>
      </c>
      <c r="G20" s="70">
        <v>2421590130</v>
      </c>
      <c r="H20" s="71">
        <v>166666000</v>
      </c>
      <c r="I20" s="73">
        <f t="shared" si="1"/>
        <v>2588256130</v>
      </c>
      <c r="J20" s="70">
        <v>536281104</v>
      </c>
      <c r="K20" s="71">
        <v>8715137</v>
      </c>
      <c r="L20" s="71">
        <f t="shared" si="2"/>
        <v>544996241</v>
      </c>
      <c r="M20" s="96">
        <f t="shared" si="3"/>
        <v>0.21590423199945563</v>
      </c>
      <c r="N20" s="106">
        <v>532928186</v>
      </c>
      <c r="O20" s="107">
        <v>18382044</v>
      </c>
      <c r="P20" s="108">
        <f t="shared" si="4"/>
        <v>551310230</v>
      </c>
      <c r="Q20" s="96">
        <f t="shared" si="5"/>
        <v>0.21840556474882777</v>
      </c>
      <c r="R20" s="106">
        <v>405185762</v>
      </c>
      <c r="S20" s="108">
        <v>18205612</v>
      </c>
      <c r="T20" s="108">
        <f t="shared" si="6"/>
        <v>423391374</v>
      </c>
      <c r="U20" s="96">
        <f t="shared" si="7"/>
        <v>0.16358171399366106</v>
      </c>
      <c r="V20" s="106">
        <v>0</v>
      </c>
      <c r="W20" s="108">
        <v>0</v>
      </c>
      <c r="X20" s="108">
        <f t="shared" si="8"/>
        <v>0</v>
      </c>
      <c r="Y20" s="96">
        <f t="shared" si="9"/>
        <v>0</v>
      </c>
      <c r="Z20" s="70">
        <f t="shared" si="10"/>
        <v>1474395052</v>
      </c>
      <c r="AA20" s="71">
        <f t="shared" si="11"/>
        <v>45302793</v>
      </c>
      <c r="AB20" s="71">
        <f t="shared" si="12"/>
        <v>1519697845</v>
      </c>
      <c r="AC20" s="96">
        <f t="shared" si="13"/>
        <v>0.58715125886710451</v>
      </c>
      <c r="AD20" s="70">
        <v>427703464</v>
      </c>
      <c r="AE20" s="71">
        <v>24232387</v>
      </c>
      <c r="AF20" s="71">
        <f t="shared" si="14"/>
        <v>451935851</v>
      </c>
      <c r="AG20" s="71">
        <v>2347483524</v>
      </c>
      <c r="AH20" s="71">
        <v>2396818321</v>
      </c>
      <c r="AI20" s="71">
        <v>1393448974</v>
      </c>
      <c r="AJ20" s="96">
        <f t="shared" si="15"/>
        <v>0.58137446705540263</v>
      </c>
      <c r="AK20" s="96">
        <f t="shared" si="16"/>
        <v>-6.3160461682425839E-2</v>
      </c>
      <c r="AL20" s="11"/>
      <c r="AM20" s="11"/>
      <c r="AN20" s="11"/>
      <c r="AO20" s="11"/>
    </row>
    <row r="21" spans="1:41" s="12" customFormat="1" ht="13" x14ac:dyDescent="0.3">
      <c r="A21" s="28" t="s">
        <v>23</v>
      </c>
      <c r="B21" s="37" t="s">
        <v>85</v>
      </c>
      <c r="C21" s="38" t="s">
        <v>86</v>
      </c>
      <c r="D21" s="70">
        <v>2635090191</v>
      </c>
      <c r="E21" s="71">
        <v>310285000</v>
      </c>
      <c r="F21" s="73">
        <f t="shared" si="0"/>
        <v>2945375191</v>
      </c>
      <c r="G21" s="70">
        <v>2499764326</v>
      </c>
      <c r="H21" s="71">
        <v>459036181</v>
      </c>
      <c r="I21" s="73">
        <f t="shared" si="1"/>
        <v>2958800507</v>
      </c>
      <c r="J21" s="70">
        <v>399010624</v>
      </c>
      <c r="K21" s="71">
        <v>41615300</v>
      </c>
      <c r="L21" s="71">
        <f t="shared" si="2"/>
        <v>440625924</v>
      </c>
      <c r="M21" s="96">
        <f t="shared" si="3"/>
        <v>0.1495992515134891</v>
      </c>
      <c r="N21" s="106">
        <v>566568434</v>
      </c>
      <c r="O21" s="107">
        <v>71903637</v>
      </c>
      <c r="P21" s="108">
        <f t="shared" si="4"/>
        <v>638472071</v>
      </c>
      <c r="Q21" s="96">
        <f t="shared" si="5"/>
        <v>0.21677104938988398</v>
      </c>
      <c r="R21" s="106">
        <v>384216981</v>
      </c>
      <c r="S21" s="108">
        <v>70334414</v>
      </c>
      <c r="T21" s="108">
        <f t="shared" si="6"/>
        <v>454551395</v>
      </c>
      <c r="U21" s="96">
        <f t="shared" si="7"/>
        <v>0.15362691534106865</v>
      </c>
      <c r="V21" s="106">
        <v>0</v>
      </c>
      <c r="W21" s="108">
        <v>0</v>
      </c>
      <c r="X21" s="108">
        <f t="shared" si="8"/>
        <v>0</v>
      </c>
      <c r="Y21" s="96">
        <f t="shared" si="9"/>
        <v>0</v>
      </c>
      <c r="Z21" s="70">
        <f t="shared" si="10"/>
        <v>1349796039</v>
      </c>
      <c r="AA21" s="71">
        <f t="shared" si="11"/>
        <v>183853351</v>
      </c>
      <c r="AB21" s="71">
        <f t="shared" si="12"/>
        <v>1533649390</v>
      </c>
      <c r="AC21" s="96">
        <f t="shared" si="13"/>
        <v>0.51833484088286996</v>
      </c>
      <c r="AD21" s="70">
        <v>394937787</v>
      </c>
      <c r="AE21" s="71">
        <v>68593538</v>
      </c>
      <c r="AF21" s="71">
        <f t="shared" si="14"/>
        <v>463531325</v>
      </c>
      <c r="AG21" s="71">
        <v>2743956786</v>
      </c>
      <c r="AH21" s="71">
        <v>2890630794</v>
      </c>
      <c r="AI21" s="71">
        <v>1433624277</v>
      </c>
      <c r="AJ21" s="96">
        <f t="shared" si="15"/>
        <v>0.4959555125392468</v>
      </c>
      <c r="AK21" s="96">
        <f t="shared" si="16"/>
        <v>-1.9372865469232337E-2</v>
      </c>
      <c r="AL21" s="11"/>
      <c r="AM21" s="11"/>
      <c r="AN21" s="11"/>
      <c r="AO21" s="11"/>
    </row>
    <row r="22" spans="1:41" s="12" customFormat="1" ht="13" x14ac:dyDescent="0.3">
      <c r="A22" s="28" t="s">
        <v>23</v>
      </c>
      <c r="B22" s="37" t="s">
        <v>87</v>
      </c>
      <c r="C22" s="38" t="s">
        <v>88</v>
      </c>
      <c r="D22" s="70">
        <v>5310188755</v>
      </c>
      <c r="E22" s="71">
        <v>626869787</v>
      </c>
      <c r="F22" s="73">
        <f t="shared" si="0"/>
        <v>5937058542</v>
      </c>
      <c r="G22" s="70">
        <v>6199788428</v>
      </c>
      <c r="H22" s="71">
        <v>519446849</v>
      </c>
      <c r="I22" s="73">
        <f t="shared" si="1"/>
        <v>6719235277</v>
      </c>
      <c r="J22" s="70">
        <v>1050495095</v>
      </c>
      <c r="K22" s="71">
        <v>32738473</v>
      </c>
      <c r="L22" s="71">
        <f t="shared" si="2"/>
        <v>1083233568</v>
      </c>
      <c r="M22" s="96">
        <f t="shared" si="3"/>
        <v>0.18245290329158423</v>
      </c>
      <c r="N22" s="106">
        <v>1293211665</v>
      </c>
      <c r="O22" s="107">
        <v>57902854</v>
      </c>
      <c r="P22" s="108">
        <f t="shared" si="4"/>
        <v>1351114519</v>
      </c>
      <c r="Q22" s="96">
        <f t="shared" si="5"/>
        <v>0.22757304975888851</v>
      </c>
      <c r="R22" s="106">
        <v>1249398208</v>
      </c>
      <c r="S22" s="108">
        <v>54347592</v>
      </c>
      <c r="T22" s="108">
        <f t="shared" si="6"/>
        <v>1303745800</v>
      </c>
      <c r="U22" s="96">
        <f t="shared" si="7"/>
        <v>0.19403187211835446</v>
      </c>
      <c r="V22" s="106">
        <v>0</v>
      </c>
      <c r="W22" s="108">
        <v>0</v>
      </c>
      <c r="X22" s="108">
        <f t="shared" si="8"/>
        <v>0</v>
      </c>
      <c r="Y22" s="96">
        <f t="shared" si="9"/>
        <v>0</v>
      </c>
      <c r="Z22" s="70">
        <f t="shared" si="10"/>
        <v>3593104968</v>
      </c>
      <c r="AA22" s="71">
        <f t="shared" si="11"/>
        <v>144988919</v>
      </c>
      <c r="AB22" s="71">
        <f t="shared" si="12"/>
        <v>3738093887</v>
      </c>
      <c r="AC22" s="96">
        <f t="shared" si="13"/>
        <v>0.5563272802480258</v>
      </c>
      <c r="AD22" s="70">
        <v>957534554</v>
      </c>
      <c r="AE22" s="71">
        <v>97476940</v>
      </c>
      <c r="AF22" s="71">
        <f t="shared" si="14"/>
        <v>1055011494</v>
      </c>
      <c r="AG22" s="71">
        <v>4937494902</v>
      </c>
      <c r="AH22" s="71">
        <v>5514270659</v>
      </c>
      <c r="AI22" s="71">
        <v>2883623099</v>
      </c>
      <c r="AJ22" s="96">
        <f t="shared" si="15"/>
        <v>0.52293825916824666</v>
      </c>
      <c r="AK22" s="96">
        <f t="shared" si="16"/>
        <v>0.23576454608749509</v>
      </c>
      <c r="AL22" s="11"/>
      <c r="AM22" s="11"/>
      <c r="AN22" s="11"/>
      <c r="AO22" s="11"/>
    </row>
    <row r="23" spans="1:41" s="12" customFormat="1" ht="13" x14ac:dyDescent="0.3">
      <c r="A23" s="28" t="s">
        <v>23</v>
      </c>
      <c r="B23" s="37" t="s">
        <v>89</v>
      </c>
      <c r="C23" s="38" t="s">
        <v>90</v>
      </c>
      <c r="D23" s="70">
        <v>3692555494</v>
      </c>
      <c r="E23" s="71">
        <v>167630448</v>
      </c>
      <c r="F23" s="73">
        <f t="shared" si="0"/>
        <v>3860185942</v>
      </c>
      <c r="G23" s="70">
        <v>3921912713</v>
      </c>
      <c r="H23" s="71">
        <v>200337602</v>
      </c>
      <c r="I23" s="73">
        <f t="shared" si="1"/>
        <v>4122250315</v>
      </c>
      <c r="J23" s="70">
        <v>436959441</v>
      </c>
      <c r="K23" s="71">
        <v>41572404</v>
      </c>
      <c r="L23" s="71">
        <f t="shared" si="2"/>
        <v>478531845</v>
      </c>
      <c r="M23" s="96">
        <f t="shared" si="3"/>
        <v>0.12396600894102733</v>
      </c>
      <c r="N23" s="106">
        <v>812036318</v>
      </c>
      <c r="O23" s="107">
        <v>31823570</v>
      </c>
      <c r="P23" s="108">
        <f t="shared" si="4"/>
        <v>843859888</v>
      </c>
      <c r="Q23" s="96">
        <f t="shared" si="5"/>
        <v>0.21860602071484359</v>
      </c>
      <c r="R23" s="106">
        <v>614098786</v>
      </c>
      <c r="S23" s="108">
        <v>20337001</v>
      </c>
      <c r="T23" s="108">
        <f t="shared" si="6"/>
        <v>634435787</v>
      </c>
      <c r="U23" s="96">
        <f t="shared" si="7"/>
        <v>0.15390520674870758</v>
      </c>
      <c r="V23" s="106">
        <v>0</v>
      </c>
      <c r="W23" s="108">
        <v>0</v>
      </c>
      <c r="X23" s="108">
        <f t="shared" si="8"/>
        <v>0</v>
      </c>
      <c r="Y23" s="96">
        <f t="shared" si="9"/>
        <v>0</v>
      </c>
      <c r="Z23" s="70">
        <f t="shared" si="10"/>
        <v>1863094545</v>
      </c>
      <c r="AA23" s="71">
        <f t="shared" si="11"/>
        <v>93732975</v>
      </c>
      <c r="AB23" s="71">
        <f t="shared" si="12"/>
        <v>1956827520</v>
      </c>
      <c r="AC23" s="96">
        <f t="shared" si="13"/>
        <v>0.4746988587470094</v>
      </c>
      <c r="AD23" s="70">
        <v>1044691263</v>
      </c>
      <c r="AE23" s="71">
        <v>37609221</v>
      </c>
      <c r="AF23" s="71">
        <f t="shared" si="14"/>
        <v>1082300484</v>
      </c>
      <c r="AG23" s="71">
        <v>3545174239</v>
      </c>
      <c r="AH23" s="71">
        <v>3692102550</v>
      </c>
      <c r="AI23" s="71">
        <v>2314691155</v>
      </c>
      <c r="AJ23" s="96">
        <f t="shared" si="15"/>
        <v>0.6269303530044148</v>
      </c>
      <c r="AK23" s="96">
        <f t="shared" si="16"/>
        <v>-0.41380809084069481</v>
      </c>
      <c r="AL23" s="11"/>
      <c r="AM23" s="11"/>
      <c r="AN23" s="11"/>
      <c r="AO23" s="11"/>
    </row>
    <row r="24" spans="1:41" s="12" customFormat="1" ht="13" x14ac:dyDescent="0.3">
      <c r="A24" s="28" t="s">
        <v>23</v>
      </c>
      <c r="B24" s="37" t="s">
        <v>91</v>
      </c>
      <c r="C24" s="38" t="s">
        <v>92</v>
      </c>
      <c r="D24" s="70">
        <v>2191275930</v>
      </c>
      <c r="E24" s="71">
        <v>213117118</v>
      </c>
      <c r="F24" s="73">
        <f t="shared" si="0"/>
        <v>2404393048</v>
      </c>
      <c r="G24" s="70">
        <v>2191275930</v>
      </c>
      <c r="H24" s="71">
        <v>157717348</v>
      </c>
      <c r="I24" s="73">
        <f t="shared" si="1"/>
        <v>2348993278</v>
      </c>
      <c r="J24" s="70">
        <v>414672990</v>
      </c>
      <c r="K24" s="71">
        <v>24312563</v>
      </c>
      <c r="L24" s="71">
        <f t="shared" si="2"/>
        <v>438985553</v>
      </c>
      <c r="M24" s="96">
        <f t="shared" si="3"/>
        <v>0.18257645245029838</v>
      </c>
      <c r="N24" s="106">
        <v>458637128</v>
      </c>
      <c r="O24" s="107">
        <v>27017049</v>
      </c>
      <c r="P24" s="108">
        <f t="shared" si="4"/>
        <v>485654177</v>
      </c>
      <c r="Q24" s="96">
        <f t="shared" si="5"/>
        <v>0.2019861841656764</v>
      </c>
      <c r="R24" s="106">
        <v>417699902</v>
      </c>
      <c r="S24" s="108">
        <v>16751877</v>
      </c>
      <c r="T24" s="108">
        <f t="shared" si="6"/>
        <v>434451779</v>
      </c>
      <c r="U24" s="96">
        <f t="shared" si="7"/>
        <v>0.1849523296081565</v>
      </c>
      <c r="V24" s="106">
        <v>0</v>
      </c>
      <c r="W24" s="108">
        <v>0</v>
      </c>
      <c r="X24" s="108">
        <f t="shared" si="8"/>
        <v>0</v>
      </c>
      <c r="Y24" s="96">
        <f t="shared" si="9"/>
        <v>0</v>
      </c>
      <c r="Z24" s="70">
        <f t="shared" si="10"/>
        <v>1291010020</v>
      </c>
      <c r="AA24" s="71">
        <f t="shared" si="11"/>
        <v>68081489</v>
      </c>
      <c r="AB24" s="71">
        <f t="shared" si="12"/>
        <v>1359091509</v>
      </c>
      <c r="AC24" s="96">
        <f t="shared" si="13"/>
        <v>0.57858467358287602</v>
      </c>
      <c r="AD24" s="70">
        <v>572229997</v>
      </c>
      <c r="AE24" s="71">
        <v>19224295</v>
      </c>
      <c r="AF24" s="71">
        <f t="shared" si="14"/>
        <v>591454292</v>
      </c>
      <c r="AG24" s="71">
        <v>2256225719</v>
      </c>
      <c r="AH24" s="71">
        <v>2346981750</v>
      </c>
      <c r="AI24" s="71">
        <v>1244298106</v>
      </c>
      <c r="AJ24" s="96">
        <f t="shared" si="15"/>
        <v>0.53016948512701478</v>
      </c>
      <c r="AK24" s="96">
        <f t="shared" si="16"/>
        <v>-0.26545164203491822</v>
      </c>
      <c r="AL24" s="11"/>
      <c r="AM24" s="11"/>
      <c r="AN24" s="11"/>
      <c r="AO24" s="11"/>
    </row>
    <row r="25" spans="1:41" s="12" customFormat="1" ht="13" x14ac:dyDescent="0.3">
      <c r="A25" s="28" t="s">
        <v>23</v>
      </c>
      <c r="B25" s="37" t="s">
        <v>93</v>
      </c>
      <c r="C25" s="38" t="s">
        <v>94</v>
      </c>
      <c r="D25" s="70">
        <v>2660568361</v>
      </c>
      <c r="E25" s="71">
        <v>128102569</v>
      </c>
      <c r="F25" s="73">
        <f t="shared" si="0"/>
        <v>2788670930</v>
      </c>
      <c r="G25" s="70">
        <v>2674497996</v>
      </c>
      <c r="H25" s="71">
        <v>165872356</v>
      </c>
      <c r="I25" s="73">
        <f t="shared" si="1"/>
        <v>2840370352</v>
      </c>
      <c r="J25" s="70">
        <v>529427648</v>
      </c>
      <c r="K25" s="71">
        <v>14080744</v>
      </c>
      <c r="L25" s="71">
        <f t="shared" si="2"/>
        <v>543508392</v>
      </c>
      <c r="M25" s="96">
        <f t="shared" si="3"/>
        <v>0.19489871901092323</v>
      </c>
      <c r="N25" s="106">
        <v>765685760</v>
      </c>
      <c r="O25" s="107">
        <v>30619800</v>
      </c>
      <c r="P25" s="108">
        <f t="shared" si="4"/>
        <v>796305560</v>
      </c>
      <c r="Q25" s="96">
        <f t="shared" si="5"/>
        <v>0.28555020652795343</v>
      </c>
      <c r="R25" s="106">
        <v>480723715</v>
      </c>
      <c r="S25" s="108">
        <v>31203709</v>
      </c>
      <c r="T25" s="108">
        <f t="shared" si="6"/>
        <v>511927424</v>
      </c>
      <c r="U25" s="96">
        <f t="shared" si="7"/>
        <v>0.18023263186067787</v>
      </c>
      <c r="V25" s="106">
        <v>0</v>
      </c>
      <c r="W25" s="108">
        <v>0</v>
      </c>
      <c r="X25" s="108">
        <f t="shared" si="8"/>
        <v>0</v>
      </c>
      <c r="Y25" s="96">
        <f t="shared" si="9"/>
        <v>0</v>
      </c>
      <c r="Z25" s="70">
        <f t="shared" si="10"/>
        <v>1775837123</v>
      </c>
      <c r="AA25" s="71">
        <f t="shared" si="11"/>
        <v>75904253</v>
      </c>
      <c r="AB25" s="71">
        <f t="shared" si="12"/>
        <v>1851741376</v>
      </c>
      <c r="AC25" s="96">
        <f t="shared" si="13"/>
        <v>0.65193659506272728</v>
      </c>
      <c r="AD25" s="70">
        <v>484182019</v>
      </c>
      <c r="AE25" s="71">
        <v>63375974</v>
      </c>
      <c r="AF25" s="71">
        <f t="shared" si="14"/>
        <v>547557993</v>
      </c>
      <c r="AG25" s="71">
        <v>2732156854</v>
      </c>
      <c r="AH25" s="71">
        <v>2771414985</v>
      </c>
      <c r="AI25" s="71">
        <v>1816896941</v>
      </c>
      <c r="AJ25" s="96">
        <f t="shared" si="15"/>
        <v>0.65558458434906675</v>
      </c>
      <c r="AK25" s="96">
        <f t="shared" si="16"/>
        <v>-6.5071772224134072E-2</v>
      </c>
      <c r="AL25" s="11"/>
      <c r="AM25" s="11"/>
      <c r="AN25" s="11"/>
      <c r="AO25" s="11"/>
    </row>
    <row r="26" spans="1:41" s="12" customFormat="1" ht="13" x14ac:dyDescent="0.3">
      <c r="A26" s="28" t="s">
        <v>23</v>
      </c>
      <c r="B26" s="37" t="s">
        <v>95</v>
      </c>
      <c r="C26" s="38" t="s">
        <v>96</v>
      </c>
      <c r="D26" s="70">
        <v>2017490424</v>
      </c>
      <c r="E26" s="71">
        <v>406053915</v>
      </c>
      <c r="F26" s="73">
        <f t="shared" si="0"/>
        <v>2423544339</v>
      </c>
      <c r="G26" s="70">
        <v>1977679012</v>
      </c>
      <c r="H26" s="71">
        <v>403507635</v>
      </c>
      <c r="I26" s="73">
        <f t="shared" si="1"/>
        <v>2381186647</v>
      </c>
      <c r="J26" s="70">
        <v>331863271</v>
      </c>
      <c r="K26" s="71">
        <v>23614592</v>
      </c>
      <c r="L26" s="71">
        <f t="shared" si="2"/>
        <v>355477863</v>
      </c>
      <c r="M26" s="96">
        <f t="shared" si="3"/>
        <v>0.14667685557866741</v>
      </c>
      <c r="N26" s="106">
        <v>386982393</v>
      </c>
      <c r="O26" s="107">
        <v>92297071</v>
      </c>
      <c r="P26" s="108">
        <f t="shared" si="4"/>
        <v>479279464</v>
      </c>
      <c r="Q26" s="96">
        <f t="shared" si="5"/>
        <v>0.19775972582278389</v>
      </c>
      <c r="R26" s="106">
        <v>336294300</v>
      </c>
      <c r="S26" s="108">
        <v>41315385</v>
      </c>
      <c r="T26" s="108">
        <f t="shared" si="6"/>
        <v>377609685</v>
      </c>
      <c r="U26" s="96">
        <f t="shared" si="7"/>
        <v>0.15858046469214893</v>
      </c>
      <c r="V26" s="106">
        <v>0</v>
      </c>
      <c r="W26" s="108">
        <v>0</v>
      </c>
      <c r="X26" s="108">
        <f t="shared" si="8"/>
        <v>0</v>
      </c>
      <c r="Y26" s="96">
        <f t="shared" si="9"/>
        <v>0</v>
      </c>
      <c r="Z26" s="70">
        <f t="shared" si="10"/>
        <v>1055139964</v>
      </c>
      <c r="AA26" s="71">
        <f t="shared" si="11"/>
        <v>157227048</v>
      </c>
      <c r="AB26" s="71">
        <f t="shared" si="12"/>
        <v>1212367012</v>
      </c>
      <c r="AC26" s="96">
        <f t="shared" si="13"/>
        <v>0.50914404947106184</v>
      </c>
      <c r="AD26" s="70">
        <v>328222587</v>
      </c>
      <c r="AE26" s="71">
        <v>60671242</v>
      </c>
      <c r="AF26" s="71">
        <f t="shared" si="14"/>
        <v>388893829</v>
      </c>
      <c r="AG26" s="71">
        <v>2263213708</v>
      </c>
      <c r="AH26" s="71">
        <v>2284810993</v>
      </c>
      <c r="AI26" s="71">
        <v>1195820404</v>
      </c>
      <c r="AJ26" s="96">
        <f t="shared" si="15"/>
        <v>0.52337826089932504</v>
      </c>
      <c r="AK26" s="96">
        <f t="shared" si="16"/>
        <v>-2.9016001691299698E-2</v>
      </c>
      <c r="AL26" s="11"/>
      <c r="AM26" s="11"/>
      <c r="AN26" s="11"/>
      <c r="AO26" s="11"/>
    </row>
    <row r="27" spans="1:41" s="12" customFormat="1" ht="13" x14ac:dyDescent="0.3">
      <c r="A27" s="28" t="s">
        <v>23</v>
      </c>
      <c r="B27" s="39" t="s">
        <v>97</v>
      </c>
      <c r="C27" s="38" t="s">
        <v>98</v>
      </c>
      <c r="D27" s="70">
        <v>2511068950</v>
      </c>
      <c r="E27" s="71">
        <v>370443246</v>
      </c>
      <c r="F27" s="73">
        <f t="shared" si="0"/>
        <v>2881512196</v>
      </c>
      <c r="G27" s="70">
        <v>2626053793</v>
      </c>
      <c r="H27" s="71">
        <v>463450356</v>
      </c>
      <c r="I27" s="73">
        <f t="shared" si="1"/>
        <v>3089504149</v>
      </c>
      <c r="J27" s="70">
        <v>469541044</v>
      </c>
      <c r="K27" s="71">
        <v>57500576</v>
      </c>
      <c r="L27" s="71">
        <f t="shared" si="2"/>
        <v>527041620</v>
      </c>
      <c r="M27" s="96">
        <f t="shared" si="3"/>
        <v>0.18290452517661321</v>
      </c>
      <c r="N27" s="106">
        <v>574910991</v>
      </c>
      <c r="O27" s="107">
        <v>90322865</v>
      </c>
      <c r="P27" s="108">
        <f t="shared" si="4"/>
        <v>665233856</v>
      </c>
      <c r="Q27" s="96">
        <f t="shared" si="5"/>
        <v>0.23086275911774762</v>
      </c>
      <c r="R27" s="106">
        <v>511839283</v>
      </c>
      <c r="S27" s="108">
        <v>67906863</v>
      </c>
      <c r="T27" s="108">
        <f t="shared" si="6"/>
        <v>579746146</v>
      </c>
      <c r="U27" s="96">
        <f t="shared" si="7"/>
        <v>0.18765022412662893</v>
      </c>
      <c r="V27" s="106">
        <v>0</v>
      </c>
      <c r="W27" s="108">
        <v>0</v>
      </c>
      <c r="X27" s="108">
        <f t="shared" si="8"/>
        <v>0</v>
      </c>
      <c r="Y27" s="96">
        <f t="shared" si="9"/>
        <v>0</v>
      </c>
      <c r="Z27" s="70">
        <f t="shared" si="10"/>
        <v>1556291318</v>
      </c>
      <c r="AA27" s="71">
        <f t="shared" si="11"/>
        <v>215730304</v>
      </c>
      <c r="AB27" s="71">
        <f t="shared" si="12"/>
        <v>1772021622</v>
      </c>
      <c r="AC27" s="96">
        <f t="shared" si="13"/>
        <v>0.57356181980644427</v>
      </c>
      <c r="AD27" s="70">
        <v>477220553</v>
      </c>
      <c r="AE27" s="71">
        <v>26649611</v>
      </c>
      <c r="AF27" s="71">
        <f t="shared" si="14"/>
        <v>503870164</v>
      </c>
      <c r="AG27" s="71">
        <v>2767664295</v>
      </c>
      <c r="AH27" s="71">
        <v>2600936218</v>
      </c>
      <c r="AI27" s="71">
        <v>1462728852</v>
      </c>
      <c r="AJ27" s="96">
        <f t="shared" si="15"/>
        <v>0.56238551406107573</v>
      </c>
      <c r="AK27" s="96">
        <f t="shared" si="16"/>
        <v>0.15058637605698766</v>
      </c>
      <c r="AL27" s="11"/>
      <c r="AM27" s="11"/>
      <c r="AN27" s="11"/>
      <c r="AO27" s="11"/>
    </row>
    <row r="28" spans="1:41" s="12" customFormat="1" ht="13" x14ac:dyDescent="0.3">
      <c r="A28" s="40" t="s">
        <v>0</v>
      </c>
      <c r="B28" s="41" t="s">
        <v>617</v>
      </c>
      <c r="C28" s="40" t="s">
        <v>0</v>
      </c>
      <c r="D28" s="74">
        <f>SUM(D9:D27)</f>
        <v>65246140634</v>
      </c>
      <c r="E28" s="75">
        <f>SUM(E9:E27)</f>
        <v>7529431534</v>
      </c>
      <c r="F28" s="76">
        <f t="shared" si="0"/>
        <v>72775572168</v>
      </c>
      <c r="G28" s="74">
        <f>SUM(G9:G27)</f>
        <v>67258090923</v>
      </c>
      <c r="H28" s="75">
        <f>SUM(H9:H27)</f>
        <v>7917803549</v>
      </c>
      <c r="I28" s="76">
        <f t="shared" si="1"/>
        <v>75175894472</v>
      </c>
      <c r="J28" s="74">
        <f>SUM(J9:J27)</f>
        <v>17823243699</v>
      </c>
      <c r="K28" s="75">
        <f>SUM(K9:K27)</f>
        <v>768622384</v>
      </c>
      <c r="L28" s="75">
        <f t="shared" si="2"/>
        <v>18591866083</v>
      </c>
      <c r="M28" s="97">
        <f t="shared" si="3"/>
        <v>0.25546849758984091</v>
      </c>
      <c r="N28" s="109">
        <f>SUM(N9:N27)</f>
        <v>18000872451</v>
      </c>
      <c r="O28" s="110">
        <f>SUM(O9:O27)</f>
        <v>1642928410</v>
      </c>
      <c r="P28" s="111">
        <f t="shared" si="4"/>
        <v>19643800861</v>
      </c>
      <c r="Q28" s="97">
        <f t="shared" si="5"/>
        <v>0.26992300130121871</v>
      </c>
      <c r="R28" s="109">
        <f>SUM(R9:R27)</f>
        <v>5915358654</v>
      </c>
      <c r="S28" s="111">
        <f>SUM(S9:S27)</f>
        <v>6716344807</v>
      </c>
      <c r="T28" s="111">
        <f t="shared" si="6"/>
        <v>12631703461</v>
      </c>
      <c r="U28" s="97">
        <f t="shared" si="7"/>
        <v>0.16802864202307299</v>
      </c>
      <c r="V28" s="109">
        <f>SUM(V9:V27)</f>
        <v>0</v>
      </c>
      <c r="W28" s="111">
        <f>SUM(W9:W27)</f>
        <v>0</v>
      </c>
      <c r="X28" s="111">
        <f t="shared" si="8"/>
        <v>0</v>
      </c>
      <c r="Y28" s="97">
        <f t="shared" si="9"/>
        <v>0</v>
      </c>
      <c r="Z28" s="74">
        <f t="shared" si="10"/>
        <v>41739474804</v>
      </c>
      <c r="AA28" s="75">
        <f t="shared" si="11"/>
        <v>9127895601</v>
      </c>
      <c r="AB28" s="75">
        <f t="shared" si="12"/>
        <v>50867370405</v>
      </c>
      <c r="AC28" s="97">
        <f t="shared" si="13"/>
        <v>0.67664469790839732</v>
      </c>
      <c r="AD28" s="74">
        <f>SUM(AD9:AD27)</f>
        <v>21367020519</v>
      </c>
      <c r="AE28" s="75">
        <f>SUM(AE9:AE27)</f>
        <v>1228799962</v>
      </c>
      <c r="AF28" s="75">
        <f t="shared" si="14"/>
        <v>22595820481</v>
      </c>
      <c r="AG28" s="75">
        <f>SUM(AG9:AG27)</f>
        <v>68222132738</v>
      </c>
      <c r="AH28" s="75">
        <f>SUM(AH9:AH27)</f>
        <v>70087496087</v>
      </c>
      <c r="AI28" s="75">
        <f>SUM(AI9:AI27)</f>
        <v>55113319025</v>
      </c>
      <c r="AJ28" s="97">
        <f t="shared" si="15"/>
        <v>0.786350235091685</v>
      </c>
      <c r="AK28" s="97">
        <f t="shared" si="16"/>
        <v>-0.44097168449264601</v>
      </c>
      <c r="AL28" s="11"/>
      <c r="AM28" s="11"/>
      <c r="AN28" s="11"/>
      <c r="AO28" s="11"/>
    </row>
    <row r="29" spans="1:41" s="12" customFormat="1" ht="12.75" customHeight="1" x14ac:dyDescent="0.3">
      <c r="A29" s="42"/>
      <c r="B29" s="43"/>
      <c r="C29" s="44"/>
      <c r="D29" s="77"/>
      <c r="E29" s="78"/>
      <c r="F29" s="79"/>
      <c r="G29" s="77"/>
      <c r="H29" s="78"/>
      <c r="I29" s="79"/>
      <c r="J29" s="80"/>
      <c r="K29" s="78"/>
      <c r="L29" s="79"/>
      <c r="M29" s="98"/>
      <c r="N29" s="80"/>
      <c r="O29" s="79"/>
      <c r="P29" s="78"/>
      <c r="Q29" s="98"/>
      <c r="R29" s="80"/>
      <c r="S29" s="78"/>
      <c r="T29" s="78"/>
      <c r="U29" s="98"/>
      <c r="V29" s="80"/>
      <c r="W29" s="78"/>
      <c r="X29" s="78"/>
      <c r="Y29" s="98"/>
      <c r="Z29" s="80"/>
      <c r="AA29" s="78"/>
      <c r="AB29" s="79"/>
      <c r="AC29" s="98"/>
      <c r="AD29" s="80"/>
      <c r="AE29" s="78"/>
      <c r="AF29" s="78"/>
      <c r="AG29" s="78"/>
      <c r="AH29" s="78"/>
      <c r="AI29" s="78"/>
      <c r="AJ29" s="98"/>
      <c r="AK29" s="98"/>
      <c r="AL29" s="11"/>
      <c r="AM29" s="11"/>
      <c r="AN29" s="11"/>
      <c r="AO29" s="11"/>
    </row>
    <row r="30" spans="1:41" s="12" customFormat="1" ht="13" x14ac:dyDescent="0.3">
      <c r="A30" s="11"/>
      <c r="B30" s="45"/>
      <c r="C30" s="11"/>
      <c r="D30" s="81"/>
      <c r="E30" s="81"/>
      <c r="F30" s="81"/>
      <c r="G30" s="81"/>
      <c r="H30" s="81"/>
      <c r="I30" s="81"/>
      <c r="J30" s="81"/>
      <c r="K30" s="81"/>
      <c r="L30" s="81"/>
      <c r="M30" s="99"/>
      <c r="N30" s="81"/>
      <c r="O30" s="81"/>
      <c r="P30" s="81"/>
      <c r="Q30" s="99"/>
      <c r="R30" s="81"/>
      <c r="S30" s="81"/>
      <c r="T30" s="81"/>
      <c r="U30" s="99"/>
      <c r="V30" s="81"/>
      <c r="W30" s="81"/>
      <c r="X30" s="81"/>
      <c r="Y30" s="99"/>
      <c r="Z30" s="81"/>
      <c r="AA30" s="81"/>
      <c r="AB30" s="81"/>
      <c r="AC30" s="99"/>
      <c r="AD30" s="81"/>
      <c r="AE30" s="81"/>
      <c r="AF30" s="81"/>
      <c r="AG30" s="81"/>
      <c r="AH30" s="81"/>
      <c r="AI30" s="81"/>
      <c r="AJ30" s="99"/>
      <c r="AK30" s="99"/>
      <c r="AL30" s="11"/>
      <c r="AM30" s="11"/>
      <c r="AN30" s="11"/>
      <c r="AO30" s="11"/>
    </row>
    <row r="31" spans="1:41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  <c r="AL31" s="2"/>
      <c r="AM31" s="2"/>
      <c r="AN31" s="2"/>
      <c r="AO31" s="2"/>
    </row>
    <row r="32" spans="1:41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  <c r="AL32" s="2"/>
      <c r="AM32" s="2"/>
      <c r="AN32" s="2"/>
      <c r="AO32" s="2"/>
    </row>
    <row r="33" spans="1:41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  <c r="AL33" s="2"/>
      <c r="AM33" s="2"/>
      <c r="AN33" s="2"/>
      <c r="AO33" s="2"/>
    </row>
    <row r="34" spans="1:41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  <c r="AL34" s="2"/>
      <c r="AM34" s="2"/>
      <c r="AN34" s="2"/>
      <c r="AO34" s="2"/>
    </row>
    <row r="35" spans="1:41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  <c r="AL35" s="2"/>
      <c r="AM35" s="2"/>
      <c r="AN35" s="2"/>
      <c r="AO35" s="2"/>
    </row>
    <row r="36" spans="1:41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  <c r="AL36" s="2"/>
      <c r="AM36" s="2"/>
      <c r="AN36" s="2"/>
      <c r="AO36" s="2"/>
    </row>
    <row r="37" spans="1:41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  <c r="AL37" s="2"/>
      <c r="AM37" s="2"/>
      <c r="AN37" s="2"/>
      <c r="AO37" s="2"/>
    </row>
    <row r="38" spans="1:41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  <c r="AL38" s="2"/>
      <c r="AM38" s="2"/>
      <c r="AN38" s="2"/>
      <c r="AO38" s="2"/>
    </row>
    <row r="39" spans="1:41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  <c r="AL39" s="2"/>
      <c r="AM39" s="2"/>
      <c r="AN39" s="2"/>
      <c r="AO39" s="2"/>
    </row>
    <row r="40" spans="1:41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  <c r="AL40" s="2"/>
      <c r="AM40" s="2"/>
      <c r="AN40" s="2"/>
      <c r="AO40" s="2"/>
    </row>
    <row r="41" spans="1:41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  <c r="AL41" s="2"/>
      <c r="AM41" s="2"/>
      <c r="AN41" s="2"/>
      <c r="AO41" s="2"/>
    </row>
    <row r="42" spans="1:41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  <c r="AL42" s="2"/>
      <c r="AM42" s="2"/>
      <c r="AN42" s="2"/>
      <c r="AO42" s="2"/>
    </row>
    <row r="43" spans="1:41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  <c r="AL43" s="2"/>
      <c r="AM43" s="2"/>
      <c r="AN43" s="2"/>
      <c r="AO43" s="2"/>
    </row>
    <row r="44" spans="1:41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  <c r="AL44" s="2"/>
      <c r="AM44" s="2"/>
      <c r="AN44" s="2"/>
      <c r="AO44" s="2"/>
    </row>
    <row r="45" spans="1:41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  <c r="AL45" s="2"/>
      <c r="AM45" s="2"/>
      <c r="AN45" s="2"/>
      <c r="AO45" s="2"/>
    </row>
    <row r="46" spans="1:41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  <c r="AL46" s="2"/>
      <c r="AM46" s="2"/>
      <c r="AN46" s="2"/>
      <c r="AO46" s="2"/>
    </row>
    <row r="47" spans="1:41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  <c r="AL47" s="2"/>
      <c r="AM47" s="2"/>
      <c r="AN47" s="2"/>
      <c r="AO47" s="2"/>
    </row>
    <row r="48" spans="1:41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  <c r="AL48" s="2"/>
      <c r="AM48" s="2"/>
      <c r="AN48" s="2"/>
      <c r="AO48" s="2"/>
    </row>
    <row r="49" spans="1:41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  <c r="AL49" s="2"/>
      <c r="AM49" s="2"/>
      <c r="AN49" s="2"/>
      <c r="AO49" s="2"/>
    </row>
    <row r="50" spans="1:41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  <c r="AL50" s="2"/>
      <c r="AM50" s="2"/>
      <c r="AN50" s="2"/>
      <c r="AO50" s="2"/>
    </row>
    <row r="51" spans="1:41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  <c r="AL51" s="2"/>
      <c r="AM51" s="2"/>
      <c r="AN51" s="2"/>
      <c r="AO51" s="2"/>
    </row>
    <row r="52" spans="1:41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  <c r="AL52" s="2"/>
      <c r="AM52" s="2"/>
      <c r="AN52" s="2"/>
      <c r="AO52" s="2"/>
    </row>
    <row r="53" spans="1:41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  <c r="AL53" s="2"/>
      <c r="AM53" s="2"/>
      <c r="AN53" s="2"/>
      <c r="AO53" s="2"/>
    </row>
    <row r="54" spans="1:41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  <c r="AL54" s="2"/>
      <c r="AM54" s="2"/>
      <c r="AN54" s="2"/>
      <c r="AO54" s="2"/>
    </row>
    <row r="55" spans="1:41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  <c r="AL55" s="2"/>
      <c r="AM55" s="2"/>
      <c r="AN55" s="2"/>
      <c r="AO55" s="2"/>
    </row>
    <row r="56" spans="1:41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  <c r="AL56" s="2"/>
      <c r="AM56" s="2"/>
      <c r="AN56" s="2"/>
      <c r="AO56" s="2"/>
    </row>
    <row r="57" spans="1:41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  <c r="AL57" s="2"/>
      <c r="AM57" s="2"/>
      <c r="AN57" s="2"/>
      <c r="AO57" s="2"/>
    </row>
    <row r="58" spans="1:41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  <c r="AL58" s="2"/>
      <c r="AM58" s="2"/>
      <c r="AN58" s="2"/>
      <c r="AO58" s="2"/>
    </row>
    <row r="59" spans="1:41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  <c r="AL59" s="2"/>
      <c r="AM59" s="2"/>
      <c r="AN59" s="2"/>
      <c r="AO59" s="2"/>
    </row>
    <row r="60" spans="1:41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  <c r="AL60" s="2"/>
      <c r="AM60" s="2"/>
      <c r="AN60" s="2"/>
      <c r="AO60" s="2"/>
    </row>
    <row r="61" spans="1:41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  <c r="AL61" s="2"/>
      <c r="AM61" s="2"/>
      <c r="AN61" s="2"/>
      <c r="AO61" s="2"/>
    </row>
    <row r="62" spans="1:41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  <c r="AL62" s="2"/>
      <c r="AM62" s="2"/>
      <c r="AN62" s="2"/>
      <c r="AO62" s="2"/>
    </row>
    <row r="63" spans="1:41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  <c r="AL63" s="2"/>
      <c r="AM63" s="2"/>
      <c r="AN63" s="2"/>
      <c r="AO63" s="2"/>
    </row>
    <row r="64" spans="1:41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  <c r="AL64" s="2"/>
      <c r="AM64" s="2"/>
      <c r="AN64" s="2"/>
      <c r="AO64" s="2"/>
    </row>
    <row r="65" spans="1:41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  <c r="AL65" s="2"/>
      <c r="AM65" s="2"/>
      <c r="AN65" s="2"/>
      <c r="AO65" s="2"/>
    </row>
    <row r="66" spans="1:41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  <c r="AL66" s="2"/>
      <c r="AM66" s="2"/>
      <c r="AN66" s="2"/>
      <c r="AO66" s="2"/>
    </row>
    <row r="67" spans="1:41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  <c r="AL67" s="2"/>
      <c r="AM67" s="2"/>
      <c r="AN67" s="2"/>
      <c r="AO67" s="2"/>
    </row>
    <row r="68" spans="1:41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  <c r="AL68" s="2"/>
      <c r="AM68" s="2"/>
      <c r="AN68" s="2"/>
      <c r="AO68" s="2"/>
    </row>
    <row r="69" spans="1:41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  <c r="AL69" s="2"/>
      <c r="AM69" s="2"/>
      <c r="AN69" s="2"/>
      <c r="AO69" s="2"/>
    </row>
    <row r="70" spans="1:41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  <c r="AL70" s="2"/>
      <c r="AM70" s="2"/>
      <c r="AN70" s="2"/>
      <c r="AO70" s="2"/>
    </row>
    <row r="71" spans="1:41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  <c r="AL71" s="2"/>
      <c r="AM71" s="2"/>
      <c r="AN71" s="2"/>
      <c r="AO71" s="2"/>
    </row>
    <row r="72" spans="1:41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  <c r="AL72" s="2"/>
      <c r="AM72" s="2"/>
      <c r="AN72" s="2"/>
      <c r="AO72" s="2"/>
    </row>
    <row r="73" spans="1:41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  <c r="AL73" s="2"/>
      <c r="AM73" s="2"/>
      <c r="AN73" s="2"/>
      <c r="AO73" s="2"/>
    </row>
    <row r="74" spans="1:41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  <c r="AL74" s="2"/>
      <c r="AM74" s="2"/>
      <c r="AN74" s="2"/>
      <c r="AO74" s="2"/>
    </row>
    <row r="75" spans="1:41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  <c r="AL75" s="2"/>
      <c r="AM75" s="2"/>
      <c r="AN75" s="2"/>
      <c r="AO75" s="2"/>
    </row>
    <row r="76" spans="1:41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  <c r="AL76" s="2"/>
      <c r="AM76" s="2"/>
      <c r="AN76" s="2"/>
      <c r="AO76" s="2"/>
    </row>
    <row r="77" spans="1:41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  <c r="AL77" s="2"/>
      <c r="AM77" s="2"/>
      <c r="AN77" s="2"/>
      <c r="AO77" s="2"/>
    </row>
    <row r="78" spans="1:41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  <c r="AL78" s="2"/>
      <c r="AM78" s="2"/>
      <c r="AN78" s="2"/>
      <c r="AO78" s="2"/>
    </row>
    <row r="79" spans="1:41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  <c r="AL79" s="2"/>
      <c r="AM79" s="2"/>
      <c r="AN79" s="2"/>
      <c r="AO79" s="2"/>
    </row>
    <row r="80" spans="1:41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  <c r="AL80" s="2"/>
      <c r="AM80" s="2"/>
      <c r="AN80" s="2"/>
      <c r="AO80" s="2"/>
    </row>
    <row r="81" spans="1:41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0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84"/>
  <sheetViews>
    <sheetView showGridLines="0" view="pageBreakPreview" topLeftCell="A22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44</v>
      </c>
      <c r="C9" s="63" t="s">
        <v>45</v>
      </c>
      <c r="D9" s="83">
        <v>8231744713</v>
      </c>
      <c r="E9" s="84">
        <v>1803591613</v>
      </c>
      <c r="F9" s="85">
        <f>$D9       +$E9</f>
        <v>10035336326</v>
      </c>
      <c r="G9" s="83">
        <v>8300360631</v>
      </c>
      <c r="H9" s="84">
        <v>1827549883</v>
      </c>
      <c r="I9" s="85">
        <f>$G9       +$H9</f>
        <v>10127910514</v>
      </c>
      <c r="J9" s="83">
        <v>2247572099</v>
      </c>
      <c r="K9" s="84">
        <v>106138670</v>
      </c>
      <c r="L9" s="84">
        <f>$J9       +$K9</f>
        <v>2353710769</v>
      </c>
      <c r="M9" s="101">
        <f>IF(($F9       =0),0,($L9       /$F9       ))</f>
        <v>0.23454229061580134</v>
      </c>
      <c r="N9" s="83">
        <v>2182002060</v>
      </c>
      <c r="O9" s="84">
        <v>392238761</v>
      </c>
      <c r="P9" s="84">
        <f>$N9       +$O9</f>
        <v>2574240821</v>
      </c>
      <c r="Q9" s="101">
        <f>IF(($F9       =0),0,($P9       /$F9       ))</f>
        <v>0.2565176429942404</v>
      </c>
      <c r="R9" s="83">
        <v>2052068067</v>
      </c>
      <c r="S9" s="84">
        <v>261241277</v>
      </c>
      <c r="T9" s="84">
        <f>$R9       +$S9</f>
        <v>2313309344</v>
      </c>
      <c r="U9" s="101">
        <f>IF(($I9       =0),0,($T9       /$I9       ))</f>
        <v>0.22840933880707864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6481642226</v>
      </c>
      <c r="AA9" s="84">
        <f>$K9       +$O9       +$S9</f>
        <v>759618708</v>
      </c>
      <c r="AB9" s="84">
        <f>$Z9       +$AA9</f>
        <v>7241260934</v>
      </c>
      <c r="AC9" s="101">
        <f>IF(($I9       =0),0,($AB9       /$I9       ))</f>
        <v>0.71498073802985029</v>
      </c>
      <c r="AD9" s="83">
        <v>1776932943</v>
      </c>
      <c r="AE9" s="84">
        <v>210756826</v>
      </c>
      <c r="AF9" s="84">
        <f>$AD9       +$AE9</f>
        <v>1987689769</v>
      </c>
      <c r="AG9" s="84">
        <v>9167191245</v>
      </c>
      <c r="AH9" s="84">
        <v>9980689264</v>
      </c>
      <c r="AI9" s="85">
        <v>6388203133</v>
      </c>
      <c r="AJ9" s="120">
        <f>IF(($AH9       =0),0,($AI9       /$AH9       ))</f>
        <v>0.64005630914109579</v>
      </c>
      <c r="AK9" s="121">
        <f>IF(($AF9       =0),0,(($T9       /$AF9       )-1))</f>
        <v>0.16381810686876852</v>
      </c>
    </row>
    <row r="10" spans="1:37" ht="13" x14ac:dyDescent="0.3">
      <c r="A10" s="61" t="s">
        <v>99</v>
      </c>
      <c r="B10" s="62" t="s">
        <v>56</v>
      </c>
      <c r="C10" s="63" t="s">
        <v>57</v>
      </c>
      <c r="D10" s="83">
        <v>13284135180</v>
      </c>
      <c r="E10" s="84">
        <v>1552647500</v>
      </c>
      <c r="F10" s="85">
        <f t="shared" ref="F10:F55" si="0">$D10      +$E10</f>
        <v>14836782680</v>
      </c>
      <c r="G10" s="83">
        <v>14311207770</v>
      </c>
      <c r="H10" s="84">
        <v>1569729170</v>
      </c>
      <c r="I10" s="85">
        <f t="shared" ref="I10:I55" si="1">$G10      +$H10</f>
        <v>15880936940</v>
      </c>
      <c r="J10" s="83">
        <v>2944641814</v>
      </c>
      <c r="K10" s="84">
        <v>453443598</v>
      </c>
      <c r="L10" s="84">
        <f t="shared" ref="L10:L55" si="2">$J10      +$K10</f>
        <v>3398085412</v>
      </c>
      <c r="M10" s="101">
        <f t="shared" ref="M10:M55" si="3">IF(($F10      =0),0,($L10      /$F10      ))</f>
        <v>0.22903115084246822</v>
      </c>
      <c r="N10" s="83">
        <v>2440558651</v>
      </c>
      <c r="O10" s="84">
        <v>269740177</v>
      </c>
      <c r="P10" s="84">
        <f t="shared" ref="P10:P55" si="4">$N10      +$O10</f>
        <v>2710298828</v>
      </c>
      <c r="Q10" s="101">
        <f t="shared" ref="Q10:Q55" si="5">IF(($F10      =0),0,($P10      /$F10      ))</f>
        <v>0.18267429579955269</v>
      </c>
      <c r="R10" s="83">
        <v>2489368379</v>
      </c>
      <c r="S10" s="84">
        <v>215850587</v>
      </c>
      <c r="T10" s="84">
        <f t="shared" ref="T10:T55" si="6">$R10      +$S10</f>
        <v>2705218966</v>
      </c>
      <c r="U10" s="101">
        <f t="shared" ref="U10:U55" si="7">IF(($I10      =0),0,($T10      /$I10      ))</f>
        <v>0.17034378867069538</v>
      </c>
      <c r="V10" s="83">
        <v>0</v>
      </c>
      <c r="W10" s="84">
        <v>0</v>
      </c>
      <c r="X10" s="84">
        <f t="shared" ref="X10:X55" si="8">$V10      +$W10</f>
        <v>0</v>
      </c>
      <c r="Y10" s="101">
        <f t="shared" ref="Y10:Y55" si="9">IF(($I10      =0),0,($X10      /$I10      ))</f>
        <v>0</v>
      </c>
      <c r="Z10" s="83">
        <f t="shared" ref="Z10:Z55" si="10">$J10      +$N10      +$R10</f>
        <v>7874568844</v>
      </c>
      <c r="AA10" s="84">
        <f t="shared" ref="AA10:AA55" si="11">$K10      +$O10      +$S10</f>
        <v>939034362</v>
      </c>
      <c r="AB10" s="84">
        <f t="shared" ref="AB10:AB55" si="12">$Z10      +$AA10</f>
        <v>8813603206</v>
      </c>
      <c r="AC10" s="101">
        <f t="shared" ref="AC10:AC55" si="13">IF(($I10      =0),0,($AB10      /$I10      ))</f>
        <v>0.55498005182558208</v>
      </c>
      <c r="AD10" s="83">
        <v>0</v>
      </c>
      <c r="AE10" s="84">
        <v>0</v>
      </c>
      <c r="AF10" s="84">
        <f t="shared" ref="AF10:AF55" si="14">$AD10      +$AE10</f>
        <v>0</v>
      </c>
      <c r="AG10" s="84">
        <v>0</v>
      </c>
      <c r="AH10" s="84">
        <v>0</v>
      </c>
      <c r="AI10" s="85">
        <v>0</v>
      </c>
      <c r="AJ10" s="120">
        <f t="shared" ref="AJ10:AJ55" si="15">IF(($AH10      =0),0,($AI10      /$AH10      ))</f>
        <v>0</v>
      </c>
      <c r="AK10" s="121">
        <f t="shared" ref="AK10:AK55" si="16">IF(($AF10      =0),0,(($T10      /$AF10      )-1))</f>
        <v>0</v>
      </c>
    </row>
    <row r="11" spans="1:37" ht="14" x14ac:dyDescent="0.3">
      <c r="A11" s="64" t="s">
        <v>0</v>
      </c>
      <c r="B11" s="65" t="s">
        <v>100</v>
      </c>
      <c r="C11" s="66" t="s">
        <v>0</v>
      </c>
      <c r="D11" s="86">
        <f>SUM(D9:D10)</f>
        <v>21515879893</v>
      </c>
      <c r="E11" s="87">
        <f>SUM(E9:E10)</f>
        <v>3356239113</v>
      </c>
      <c r="F11" s="88">
        <f t="shared" si="0"/>
        <v>24872119006</v>
      </c>
      <c r="G11" s="86">
        <f>SUM(G9:G10)</f>
        <v>22611568401</v>
      </c>
      <c r="H11" s="87">
        <f>SUM(H9:H10)</f>
        <v>3397279053</v>
      </c>
      <c r="I11" s="88">
        <f t="shared" si="1"/>
        <v>26008847454</v>
      </c>
      <c r="J11" s="86">
        <f>SUM(J9:J10)</f>
        <v>5192213913</v>
      </c>
      <c r="K11" s="87">
        <f>SUM(K9:K10)</f>
        <v>559582268</v>
      </c>
      <c r="L11" s="87">
        <f t="shared" si="2"/>
        <v>5751796181</v>
      </c>
      <c r="M11" s="102">
        <f t="shared" si="3"/>
        <v>0.2312547708384827</v>
      </c>
      <c r="N11" s="86">
        <f>SUM(N9:N10)</f>
        <v>4622560711</v>
      </c>
      <c r="O11" s="87">
        <f>SUM(O9:O10)</f>
        <v>661978938</v>
      </c>
      <c r="P11" s="87">
        <f t="shared" si="4"/>
        <v>5284539649</v>
      </c>
      <c r="Q11" s="102">
        <f t="shared" si="5"/>
        <v>0.2124684128330678</v>
      </c>
      <c r="R11" s="86">
        <f>SUM(R9:R10)</f>
        <v>4541436446</v>
      </c>
      <c r="S11" s="87">
        <f>SUM(S9:S10)</f>
        <v>477091864</v>
      </c>
      <c r="T11" s="87">
        <f t="shared" si="6"/>
        <v>5018528310</v>
      </c>
      <c r="U11" s="102">
        <f t="shared" si="7"/>
        <v>0.1929546597124657</v>
      </c>
      <c r="V11" s="86">
        <f>SUM(V9:V10)</f>
        <v>0</v>
      </c>
      <c r="W11" s="87">
        <f>SUM(W9:W10)</f>
        <v>0</v>
      </c>
      <c r="X11" s="87">
        <f t="shared" si="8"/>
        <v>0</v>
      </c>
      <c r="Y11" s="102">
        <f t="shared" si="9"/>
        <v>0</v>
      </c>
      <c r="Z11" s="86">
        <f t="shared" si="10"/>
        <v>14356211070</v>
      </c>
      <c r="AA11" s="87">
        <f t="shared" si="11"/>
        <v>1698653070</v>
      </c>
      <c r="AB11" s="87">
        <f t="shared" si="12"/>
        <v>16054864140</v>
      </c>
      <c r="AC11" s="102">
        <f t="shared" si="13"/>
        <v>0.61728472083951802</v>
      </c>
      <c r="AD11" s="86">
        <f>SUM(AD9:AD10)</f>
        <v>1776932943</v>
      </c>
      <c r="AE11" s="87">
        <f>SUM(AE9:AE10)</f>
        <v>210756826</v>
      </c>
      <c r="AF11" s="87">
        <f t="shared" si="14"/>
        <v>1987689769</v>
      </c>
      <c r="AG11" s="87">
        <f>SUM(AG9:AG10)</f>
        <v>9167191245</v>
      </c>
      <c r="AH11" s="87">
        <f>SUM(AH9:AH10)</f>
        <v>9980689264</v>
      </c>
      <c r="AI11" s="88">
        <f>SUM(AI9:AI10)</f>
        <v>6388203133</v>
      </c>
      <c r="AJ11" s="122">
        <f t="shared" si="15"/>
        <v>0.64005630914109579</v>
      </c>
      <c r="AK11" s="123">
        <f t="shared" si="16"/>
        <v>1.5248046190451565</v>
      </c>
    </row>
    <row r="12" spans="1:37" ht="13" x14ac:dyDescent="0.3">
      <c r="A12" s="61" t="s">
        <v>101</v>
      </c>
      <c r="B12" s="62" t="s">
        <v>102</v>
      </c>
      <c r="C12" s="63" t="s">
        <v>103</v>
      </c>
      <c r="D12" s="83">
        <v>484004243</v>
      </c>
      <c r="E12" s="84">
        <v>86898300</v>
      </c>
      <c r="F12" s="85">
        <f t="shared" si="0"/>
        <v>570902543</v>
      </c>
      <c r="G12" s="83">
        <v>532866981</v>
      </c>
      <c r="H12" s="84">
        <v>69445300</v>
      </c>
      <c r="I12" s="85">
        <f t="shared" si="1"/>
        <v>602312281</v>
      </c>
      <c r="J12" s="83">
        <v>102179668</v>
      </c>
      <c r="K12" s="84">
        <v>52241632</v>
      </c>
      <c r="L12" s="84">
        <f t="shared" si="2"/>
        <v>154421300</v>
      </c>
      <c r="M12" s="101">
        <f t="shared" si="3"/>
        <v>0.27048627106921119</v>
      </c>
      <c r="N12" s="83">
        <v>144600908</v>
      </c>
      <c r="O12" s="84">
        <v>17953886</v>
      </c>
      <c r="P12" s="84">
        <f t="shared" si="4"/>
        <v>162554794</v>
      </c>
      <c r="Q12" s="101">
        <f t="shared" si="5"/>
        <v>0.28473300039232791</v>
      </c>
      <c r="R12" s="83">
        <v>122715685</v>
      </c>
      <c r="S12" s="84">
        <v>5405931</v>
      </c>
      <c r="T12" s="84">
        <f t="shared" si="6"/>
        <v>128121616</v>
      </c>
      <c r="U12" s="101">
        <f t="shared" si="7"/>
        <v>0.21271626038785685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369496261</v>
      </c>
      <c r="AA12" s="84">
        <f t="shared" si="11"/>
        <v>75601449</v>
      </c>
      <c r="AB12" s="84">
        <f t="shared" si="12"/>
        <v>445097710</v>
      </c>
      <c r="AC12" s="101">
        <f t="shared" si="13"/>
        <v>0.73898162803690204</v>
      </c>
      <c r="AD12" s="83">
        <v>129108383</v>
      </c>
      <c r="AE12" s="84">
        <v>8788298</v>
      </c>
      <c r="AF12" s="84">
        <f t="shared" si="14"/>
        <v>137896681</v>
      </c>
      <c r="AG12" s="84">
        <v>496530231</v>
      </c>
      <c r="AH12" s="84">
        <v>555576687</v>
      </c>
      <c r="AI12" s="85">
        <v>351397535</v>
      </c>
      <c r="AJ12" s="120">
        <f t="shared" si="15"/>
        <v>0.6324915051736143</v>
      </c>
      <c r="AK12" s="121">
        <f t="shared" si="16"/>
        <v>-7.0886876530407594E-2</v>
      </c>
    </row>
    <row r="13" spans="1:37" ht="13" x14ac:dyDescent="0.3">
      <c r="A13" s="61" t="s">
        <v>101</v>
      </c>
      <c r="B13" s="62" t="s">
        <v>104</v>
      </c>
      <c r="C13" s="63" t="s">
        <v>105</v>
      </c>
      <c r="D13" s="83">
        <v>344862664</v>
      </c>
      <c r="E13" s="84">
        <v>43411400</v>
      </c>
      <c r="F13" s="85">
        <f t="shared" si="0"/>
        <v>388274064</v>
      </c>
      <c r="G13" s="83">
        <v>344006305</v>
      </c>
      <c r="H13" s="84">
        <v>54380470</v>
      </c>
      <c r="I13" s="85">
        <f t="shared" si="1"/>
        <v>398386775</v>
      </c>
      <c r="J13" s="83">
        <v>87847216</v>
      </c>
      <c r="K13" s="84">
        <v>1664609</v>
      </c>
      <c r="L13" s="84">
        <f t="shared" si="2"/>
        <v>89511825</v>
      </c>
      <c r="M13" s="101">
        <f t="shared" si="3"/>
        <v>0.23053773944581576</v>
      </c>
      <c r="N13" s="83">
        <v>78459172</v>
      </c>
      <c r="O13" s="84">
        <v>9224910</v>
      </c>
      <c r="P13" s="84">
        <f t="shared" si="4"/>
        <v>87684082</v>
      </c>
      <c r="Q13" s="101">
        <f t="shared" si="5"/>
        <v>0.22583038665183672</v>
      </c>
      <c r="R13" s="83">
        <v>74975967</v>
      </c>
      <c r="S13" s="84">
        <v>5233676</v>
      </c>
      <c r="T13" s="84">
        <f t="shared" si="6"/>
        <v>80209643</v>
      </c>
      <c r="U13" s="101">
        <f t="shared" si="7"/>
        <v>0.20133610860952902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241282355</v>
      </c>
      <c r="AA13" s="84">
        <f t="shared" si="11"/>
        <v>16123195</v>
      </c>
      <c r="AB13" s="84">
        <f t="shared" si="12"/>
        <v>257405550</v>
      </c>
      <c r="AC13" s="101">
        <f t="shared" si="13"/>
        <v>0.64611971619790842</v>
      </c>
      <c r="AD13" s="83">
        <v>81540655</v>
      </c>
      <c r="AE13" s="84">
        <v>2403825</v>
      </c>
      <c r="AF13" s="84">
        <f t="shared" si="14"/>
        <v>83944480</v>
      </c>
      <c r="AG13" s="84">
        <v>343754205</v>
      </c>
      <c r="AH13" s="84">
        <v>368477258</v>
      </c>
      <c r="AI13" s="85">
        <v>246213509</v>
      </c>
      <c r="AJ13" s="120">
        <f t="shared" si="15"/>
        <v>0.66819187250899481</v>
      </c>
      <c r="AK13" s="121">
        <f t="shared" si="16"/>
        <v>-4.4491752167623133E-2</v>
      </c>
    </row>
    <row r="14" spans="1:37" ht="13" x14ac:dyDescent="0.3">
      <c r="A14" s="61" t="s">
        <v>101</v>
      </c>
      <c r="B14" s="62" t="s">
        <v>106</v>
      </c>
      <c r="C14" s="63" t="s">
        <v>107</v>
      </c>
      <c r="D14" s="83">
        <v>528281784</v>
      </c>
      <c r="E14" s="84">
        <v>49226532</v>
      </c>
      <c r="F14" s="85">
        <f t="shared" si="0"/>
        <v>577508316</v>
      </c>
      <c r="G14" s="83">
        <v>524465284</v>
      </c>
      <c r="H14" s="84">
        <v>57146341</v>
      </c>
      <c r="I14" s="85">
        <f t="shared" si="1"/>
        <v>581611625</v>
      </c>
      <c r="J14" s="83">
        <v>125795822</v>
      </c>
      <c r="K14" s="84">
        <v>8488161</v>
      </c>
      <c r="L14" s="84">
        <f t="shared" si="2"/>
        <v>134283983</v>
      </c>
      <c r="M14" s="101">
        <f t="shared" si="3"/>
        <v>0.23252302915755763</v>
      </c>
      <c r="N14" s="83">
        <v>124059058</v>
      </c>
      <c r="O14" s="84">
        <v>19469011</v>
      </c>
      <c r="P14" s="84">
        <f t="shared" si="4"/>
        <v>143528069</v>
      </c>
      <c r="Q14" s="101">
        <f t="shared" si="5"/>
        <v>0.24852987398366744</v>
      </c>
      <c r="R14" s="83">
        <v>71248014</v>
      </c>
      <c r="S14" s="84">
        <v>12010986</v>
      </c>
      <c r="T14" s="84">
        <f t="shared" si="6"/>
        <v>83259000</v>
      </c>
      <c r="U14" s="101">
        <f t="shared" si="7"/>
        <v>0.1431522280869128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321102894</v>
      </c>
      <c r="AA14" s="84">
        <f t="shared" si="11"/>
        <v>39968158</v>
      </c>
      <c r="AB14" s="84">
        <f t="shared" si="12"/>
        <v>361071052</v>
      </c>
      <c r="AC14" s="101">
        <f t="shared" si="13"/>
        <v>0.62081127075133691</v>
      </c>
      <c r="AD14" s="83">
        <v>126088074</v>
      </c>
      <c r="AE14" s="84">
        <v>8639999</v>
      </c>
      <c r="AF14" s="84">
        <f t="shared" si="14"/>
        <v>134728073</v>
      </c>
      <c r="AG14" s="84">
        <v>542658208</v>
      </c>
      <c r="AH14" s="84">
        <v>572084144</v>
      </c>
      <c r="AI14" s="85">
        <v>327966700</v>
      </c>
      <c r="AJ14" s="120">
        <f t="shared" si="15"/>
        <v>0.57328402375717658</v>
      </c>
      <c r="AK14" s="121">
        <f t="shared" si="16"/>
        <v>-0.38202188938009973</v>
      </c>
    </row>
    <row r="15" spans="1:37" ht="13" x14ac:dyDescent="0.3">
      <c r="A15" s="61" t="s">
        <v>101</v>
      </c>
      <c r="B15" s="62" t="s">
        <v>108</v>
      </c>
      <c r="C15" s="63" t="s">
        <v>109</v>
      </c>
      <c r="D15" s="83">
        <v>451212262</v>
      </c>
      <c r="E15" s="84">
        <v>78367790</v>
      </c>
      <c r="F15" s="85">
        <f t="shared" si="0"/>
        <v>529580052</v>
      </c>
      <c r="G15" s="83">
        <v>461971004</v>
      </c>
      <c r="H15" s="84">
        <v>158887053</v>
      </c>
      <c r="I15" s="85">
        <f t="shared" si="1"/>
        <v>620858057</v>
      </c>
      <c r="J15" s="83">
        <v>89405487</v>
      </c>
      <c r="K15" s="84">
        <v>29055385</v>
      </c>
      <c r="L15" s="84">
        <f t="shared" si="2"/>
        <v>118460872</v>
      </c>
      <c r="M15" s="101">
        <f t="shared" si="3"/>
        <v>0.22368831974056302</v>
      </c>
      <c r="N15" s="83">
        <v>112332762</v>
      </c>
      <c r="O15" s="84">
        <v>22651037</v>
      </c>
      <c r="P15" s="84">
        <f t="shared" si="4"/>
        <v>134983799</v>
      </c>
      <c r="Q15" s="101">
        <f t="shared" si="5"/>
        <v>0.25488837521395158</v>
      </c>
      <c r="R15" s="83">
        <v>124139399</v>
      </c>
      <c r="S15" s="84">
        <v>21537812</v>
      </c>
      <c r="T15" s="84">
        <f t="shared" si="6"/>
        <v>145677211</v>
      </c>
      <c r="U15" s="101">
        <f t="shared" si="7"/>
        <v>0.23463851255134796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325877648</v>
      </c>
      <c r="AA15" s="84">
        <f t="shared" si="11"/>
        <v>73244234</v>
      </c>
      <c r="AB15" s="84">
        <f t="shared" si="12"/>
        <v>399121882</v>
      </c>
      <c r="AC15" s="101">
        <f t="shared" si="13"/>
        <v>0.64285528310378359</v>
      </c>
      <c r="AD15" s="83">
        <v>92513000</v>
      </c>
      <c r="AE15" s="84">
        <v>56587095</v>
      </c>
      <c r="AF15" s="84">
        <f t="shared" si="14"/>
        <v>149100095</v>
      </c>
      <c r="AG15" s="84">
        <v>473464383</v>
      </c>
      <c r="AH15" s="84">
        <v>654613092</v>
      </c>
      <c r="AI15" s="85">
        <v>371611800</v>
      </c>
      <c r="AJ15" s="120">
        <f t="shared" si="15"/>
        <v>0.56768158862303963</v>
      </c>
      <c r="AK15" s="121">
        <f t="shared" si="16"/>
        <v>-2.2956953850364781E-2</v>
      </c>
    </row>
    <row r="16" spans="1:37" ht="13" x14ac:dyDescent="0.3">
      <c r="A16" s="61" t="s">
        <v>101</v>
      </c>
      <c r="B16" s="62" t="s">
        <v>110</v>
      </c>
      <c r="C16" s="63" t="s">
        <v>111</v>
      </c>
      <c r="D16" s="83">
        <v>234418685</v>
      </c>
      <c r="E16" s="84">
        <v>67876000</v>
      </c>
      <c r="F16" s="85">
        <f t="shared" si="0"/>
        <v>302294685</v>
      </c>
      <c r="G16" s="83">
        <v>268011384</v>
      </c>
      <c r="H16" s="84">
        <v>84626882</v>
      </c>
      <c r="I16" s="85">
        <f t="shared" si="1"/>
        <v>352638266</v>
      </c>
      <c r="J16" s="83">
        <v>39480983</v>
      </c>
      <c r="K16" s="84">
        <v>393600273</v>
      </c>
      <c r="L16" s="84">
        <f t="shared" si="2"/>
        <v>433081256</v>
      </c>
      <c r="M16" s="101">
        <f t="shared" si="3"/>
        <v>1.4326459494317607</v>
      </c>
      <c r="N16" s="83">
        <v>31950546</v>
      </c>
      <c r="O16" s="84">
        <v>4732060</v>
      </c>
      <c r="P16" s="84">
        <f t="shared" si="4"/>
        <v>36682606</v>
      </c>
      <c r="Q16" s="101">
        <f t="shared" si="5"/>
        <v>0.12134717486018651</v>
      </c>
      <c r="R16" s="83">
        <v>49067045</v>
      </c>
      <c r="S16" s="84">
        <v>24134251</v>
      </c>
      <c r="T16" s="84">
        <f t="shared" si="6"/>
        <v>73201296</v>
      </c>
      <c r="U16" s="101">
        <f t="shared" si="7"/>
        <v>0.20758182834304204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120498574</v>
      </c>
      <c r="AA16" s="84">
        <f t="shared" si="11"/>
        <v>422466584</v>
      </c>
      <c r="AB16" s="84">
        <f t="shared" si="12"/>
        <v>542965158</v>
      </c>
      <c r="AC16" s="101">
        <f t="shared" si="13"/>
        <v>1.5397227423980131</v>
      </c>
      <c r="AD16" s="83">
        <v>135653740</v>
      </c>
      <c r="AE16" s="84">
        <v>1395018679</v>
      </c>
      <c r="AF16" s="84">
        <f t="shared" si="14"/>
        <v>1530672419</v>
      </c>
      <c r="AG16" s="84">
        <v>267688897</v>
      </c>
      <c r="AH16" s="84">
        <v>262664762</v>
      </c>
      <c r="AI16" s="85">
        <v>1585837390</v>
      </c>
      <c r="AJ16" s="120">
        <f t="shared" si="15"/>
        <v>6.0374957718919298</v>
      </c>
      <c r="AK16" s="121">
        <f t="shared" si="16"/>
        <v>-0.9521770333799946</v>
      </c>
    </row>
    <row r="17" spans="1:37" ht="13" x14ac:dyDescent="0.3">
      <c r="A17" s="61" t="s">
        <v>101</v>
      </c>
      <c r="B17" s="62" t="s">
        <v>112</v>
      </c>
      <c r="C17" s="63" t="s">
        <v>113</v>
      </c>
      <c r="D17" s="83">
        <v>1074449077</v>
      </c>
      <c r="E17" s="84">
        <v>61012540</v>
      </c>
      <c r="F17" s="85">
        <f t="shared" si="0"/>
        <v>1135461617</v>
      </c>
      <c r="G17" s="83">
        <v>1112857630</v>
      </c>
      <c r="H17" s="84">
        <v>91340991</v>
      </c>
      <c r="I17" s="85">
        <f t="shared" si="1"/>
        <v>1204198621</v>
      </c>
      <c r="J17" s="83">
        <v>241136395</v>
      </c>
      <c r="K17" s="84">
        <v>4635037</v>
      </c>
      <c r="L17" s="84">
        <f t="shared" si="2"/>
        <v>245771432</v>
      </c>
      <c r="M17" s="101">
        <f t="shared" si="3"/>
        <v>0.21645067373510346</v>
      </c>
      <c r="N17" s="83">
        <v>263775155</v>
      </c>
      <c r="O17" s="84">
        <v>21748697</v>
      </c>
      <c r="P17" s="84">
        <f t="shared" si="4"/>
        <v>285523852</v>
      </c>
      <c r="Q17" s="101">
        <f t="shared" si="5"/>
        <v>0.25146059340551008</v>
      </c>
      <c r="R17" s="83">
        <v>235106431</v>
      </c>
      <c r="S17" s="84">
        <v>11624902</v>
      </c>
      <c r="T17" s="84">
        <f t="shared" si="6"/>
        <v>246731333</v>
      </c>
      <c r="U17" s="101">
        <f t="shared" si="7"/>
        <v>0.20489255567749068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740017981</v>
      </c>
      <c r="AA17" s="84">
        <f t="shared" si="11"/>
        <v>38008636</v>
      </c>
      <c r="AB17" s="84">
        <f t="shared" si="12"/>
        <v>778026617</v>
      </c>
      <c r="AC17" s="101">
        <f t="shared" si="13"/>
        <v>0.64609492440201022</v>
      </c>
      <c r="AD17" s="83">
        <v>222275581</v>
      </c>
      <c r="AE17" s="84">
        <v>19294764</v>
      </c>
      <c r="AF17" s="84">
        <f t="shared" si="14"/>
        <v>241570345</v>
      </c>
      <c r="AG17" s="84">
        <v>1053254328</v>
      </c>
      <c r="AH17" s="84">
        <v>1123078423</v>
      </c>
      <c r="AI17" s="85">
        <v>680015711</v>
      </c>
      <c r="AJ17" s="120">
        <f t="shared" si="15"/>
        <v>0.60549263263692854</v>
      </c>
      <c r="AK17" s="121">
        <f t="shared" si="16"/>
        <v>2.1364327645431835E-2</v>
      </c>
    </row>
    <row r="18" spans="1:37" ht="13" x14ac:dyDescent="0.3">
      <c r="A18" s="61" t="s">
        <v>101</v>
      </c>
      <c r="B18" s="62" t="s">
        <v>114</v>
      </c>
      <c r="C18" s="63" t="s">
        <v>115</v>
      </c>
      <c r="D18" s="83">
        <v>169105460</v>
      </c>
      <c r="E18" s="84">
        <v>20540300</v>
      </c>
      <c r="F18" s="85">
        <f t="shared" si="0"/>
        <v>189645760</v>
      </c>
      <c r="G18" s="83">
        <v>158999457</v>
      </c>
      <c r="H18" s="84">
        <v>38970169</v>
      </c>
      <c r="I18" s="85">
        <f t="shared" si="1"/>
        <v>197969626</v>
      </c>
      <c r="J18" s="83">
        <v>21082038</v>
      </c>
      <c r="K18" s="84">
        <v>6515797</v>
      </c>
      <c r="L18" s="84">
        <f t="shared" si="2"/>
        <v>27597835</v>
      </c>
      <c r="M18" s="101">
        <f t="shared" si="3"/>
        <v>0.1455230794508667</v>
      </c>
      <c r="N18" s="83">
        <v>38231109</v>
      </c>
      <c r="O18" s="84">
        <v>4889740</v>
      </c>
      <c r="P18" s="84">
        <f t="shared" si="4"/>
        <v>43120849</v>
      </c>
      <c r="Q18" s="101">
        <f t="shared" si="5"/>
        <v>0.22737576099776763</v>
      </c>
      <c r="R18" s="83">
        <v>26770733</v>
      </c>
      <c r="S18" s="84">
        <v>3063205</v>
      </c>
      <c r="T18" s="84">
        <f t="shared" si="6"/>
        <v>29833938</v>
      </c>
      <c r="U18" s="101">
        <f t="shared" si="7"/>
        <v>0.15069957246875842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86083880</v>
      </c>
      <c r="AA18" s="84">
        <f t="shared" si="11"/>
        <v>14468742</v>
      </c>
      <c r="AB18" s="84">
        <f t="shared" si="12"/>
        <v>100552622</v>
      </c>
      <c r="AC18" s="101">
        <f t="shared" si="13"/>
        <v>0.50791944214715035</v>
      </c>
      <c r="AD18" s="83">
        <v>27855909</v>
      </c>
      <c r="AE18" s="84">
        <v>5350950</v>
      </c>
      <c r="AF18" s="84">
        <f t="shared" si="14"/>
        <v>33206859</v>
      </c>
      <c r="AG18" s="84">
        <v>211147134</v>
      </c>
      <c r="AH18" s="84">
        <v>175930982</v>
      </c>
      <c r="AI18" s="85">
        <v>96510623</v>
      </c>
      <c r="AJ18" s="120">
        <f t="shared" si="15"/>
        <v>0.54857093334475904</v>
      </c>
      <c r="AK18" s="121">
        <f t="shared" si="16"/>
        <v>-0.10157302140500546</v>
      </c>
    </row>
    <row r="19" spans="1:37" ht="13" x14ac:dyDescent="0.3">
      <c r="A19" s="61" t="s">
        <v>116</v>
      </c>
      <c r="B19" s="62" t="s">
        <v>117</v>
      </c>
      <c r="C19" s="63" t="s">
        <v>118</v>
      </c>
      <c r="D19" s="83">
        <v>148005552</v>
      </c>
      <c r="E19" s="84">
        <v>19724000</v>
      </c>
      <c r="F19" s="85">
        <f t="shared" si="0"/>
        <v>167729552</v>
      </c>
      <c r="G19" s="83">
        <v>165673552</v>
      </c>
      <c r="H19" s="84">
        <v>23802000</v>
      </c>
      <c r="I19" s="85">
        <f t="shared" si="1"/>
        <v>189475552</v>
      </c>
      <c r="J19" s="83">
        <v>20966035</v>
      </c>
      <c r="K19" s="84">
        <v>11006948</v>
      </c>
      <c r="L19" s="84">
        <f t="shared" si="2"/>
        <v>31972983</v>
      </c>
      <c r="M19" s="101">
        <f t="shared" si="3"/>
        <v>0.19062224049820392</v>
      </c>
      <c r="N19" s="83">
        <v>29174291</v>
      </c>
      <c r="O19" s="84">
        <v>82878</v>
      </c>
      <c r="P19" s="84">
        <f t="shared" si="4"/>
        <v>29257169</v>
      </c>
      <c r="Q19" s="101">
        <f t="shared" si="5"/>
        <v>0.17443061554233449</v>
      </c>
      <c r="R19" s="83">
        <v>28855940</v>
      </c>
      <c r="S19" s="84">
        <v>-7890125</v>
      </c>
      <c r="T19" s="84">
        <f t="shared" si="6"/>
        <v>20965815</v>
      </c>
      <c r="U19" s="101">
        <f t="shared" si="7"/>
        <v>0.11065182171893079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78996266</v>
      </c>
      <c r="AA19" s="84">
        <f t="shared" si="11"/>
        <v>3199701</v>
      </c>
      <c r="AB19" s="84">
        <f t="shared" si="12"/>
        <v>82195967</v>
      </c>
      <c r="AC19" s="101">
        <f t="shared" si="13"/>
        <v>0.43380777167494411</v>
      </c>
      <c r="AD19" s="83">
        <v>28311612</v>
      </c>
      <c r="AE19" s="84">
        <v>535612</v>
      </c>
      <c r="AF19" s="84">
        <f t="shared" si="14"/>
        <v>28847224</v>
      </c>
      <c r="AG19" s="84">
        <v>169305976</v>
      </c>
      <c r="AH19" s="84">
        <v>177744962</v>
      </c>
      <c r="AI19" s="85">
        <v>83113666</v>
      </c>
      <c r="AJ19" s="120">
        <f t="shared" si="15"/>
        <v>0.46760068507595731</v>
      </c>
      <c r="AK19" s="121">
        <f t="shared" si="16"/>
        <v>-0.27321204286415912</v>
      </c>
    </row>
    <row r="20" spans="1:37" ht="14" x14ac:dyDescent="0.3">
      <c r="A20" s="64" t="s">
        <v>0</v>
      </c>
      <c r="B20" s="65" t="s">
        <v>119</v>
      </c>
      <c r="C20" s="66" t="s">
        <v>0</v>
      </c>
      <c r="D20" s="86">
        <f>SUM(D12:D19)</f>
        <v>3434339727</v>
      </c>
      <c r="E20" s="87">
        <f>SUM(E12:E19)</f>
        <v>427056862</v>
      </c>
      <c r="F20" s="88">
        <f t="shared" si="0"/>
        <v>3861396589</v>
      </c>
      <c r="G20" s="86">
        <f>SUM(G12:G19)</f>
        <v>3568851597</v>
      </c>
      <c r="H20" s="87">
        <f>SUM(H12:H19)</f>
        <v>578599206</v>
      </c>
      <c r="I20" s="88">
        <f t="shared" si="1"/>
        <v>4147450803</v>
      </c>
      <c r="J20" s="86">
        <f>SUM(J12:J19)</f>
        <v>727893644</v>
      </c>
      <c r="K20" s="87">
        <f>SUM(K12:K19)</f>
        <v>507207842</v>
      </c>
      <c r="L20" s="87">
        <f t="shared" si="2"/>
        <v>1235101486</v>
      </c>
      <c r="M20" s="102">
        <f t="shared" si="3"/>
        <v>0.3198587499451484</v>
      </c>
      <c r="N20" s="86">
        <f>SUM(N12:N19)</f>
        <v>822583001</v>
      </c>
      <c r="O20" s="87">
        <f>SUM(O12:O19)</f>
        <v>100752219</v>
      </c>
      <c r="P20" s="87">
        <f t="shared" si="4"/>
        <v>923335220</v>
      </c>
      <c r="Q20" s="102">
        <f t="shared" si="5"/>
        <v>0.23911949956922698</v>
      </c>
      <c r="R20" s="86">
        <f>SUM(R12:R19)</f>
        <v>732879214</v>
      </c>
      <c r="S20" s="87">
        <f>SUM(S12:S19)</f>
        <v>75120638</v>
      </c>
      <c r="T20" s="87">
        <f t="shared" si="6"/>
        <v>807999852</v>
      </c>
      <c r="U20" s="102">
        <f t="shared" si="7"/>
        <v>0.19481842953159195</v>
      </c>
      <c r="V20" s="86">
        <f>SUM(V12:V19)</f>
        <v>0</v>
      </c>
      <c r="W20" s="87">
        <f>SUM(W12:W19)</f>
        <v>0</v>
      </c>
      <c r="X20" s="87">
        <f t="shared" si="8"/>
        <v>0</v>
      </c>
      <c r="Y20" s="102">
        <f t="shared" si="9"/>
        <v>0</v>
      </c>
      <c r="Z20" s="86">
        <f t="shared" si="10"/>
        <v>2283355859</v>
      </c>
      <c r="AA20" s="87">
        <f t="shared" si="11"/>
        <v>683080699</v>
      </c>
      <c r="AB20" s="87">
        <f t="shared" si="12"/>
        <v>2966436558</v>
      </c>
      <c r="AC20" s="102">
        <f t="shared" si="13"/>
        <v>0.71524333835479614</v>
      </c>
      <c r="AD20" s="86">
        <f>SUM(AD12:AD19)</f>
        <v>843346954</v>
      </c>
      <c r="AE20" s="87">
        <f>SUM(AE12:AE19)</f>
        <v>1496619222</v>
      </c>
      <c r="AF20" s="87">
        <f t="shared" si="14"/>
        <v>2339966176</v>
      </c>
      <c r="AG20" s="87">
        <f>SUM(AG12:AG19)</f>
        <v>3557803362</v>
      </c>
      <c r="AH20" s="87">
        <f>SUM(AH12:AH19)</f>
        <v>3890170310</v>
      </c>
      <c r="AI20" s="88">
        <f>SUM(AI12:AI19)</f>
        <v>3742666934</v>
      </c>
      <c r="AJ20" s="122">
        <f t="shared" si="15"/>
        <v>0.9620830544048854</v>
      </c>
      <c r="AK20" s="123">
        <f t="shared" si="16"/>
        <v>-0.65469592668163423</v>
      </c>
    </row>
    <row r="21" spans="1:37" ht="13" x14ac:dyDescent="0.3">
      <c r="A21" s="61" t="s">
        <v>101</v>
      </c>
      <c r="B21" s="62" t="s">
        <v>120</v>
      </c>
      <c r="C21" s="63" t="s">
        <v>121</v>
      </c>
      <c r="D21" s="83">
        <v>317589439</v>
      </c>
      <c r="E21" s="84">
        <v>82471393</v>
      </c>
      <c r="F21" s="85">
        <f t="shared" si="0"/>
        <v>400060832</v>
      </c>
      <c r="G21" s="83">
        <v>330890065</v>
      </c>
      <c r="H21" s="84">
        <v>91041618</v>
      </c>
      <c r="I21" s="85">
        <f t="shared" si="1"/>
        <v>421931683</v>
      </c>
      <c r="J21" s="83">
        <v>34763262</v>
      </c>
      <c r="K21" s="84">
        <v>9593916</v>
      </c>
      <c r="L21" s="84">
        <f t="shared" si="2"/>
        <v>44357178</v>
      </c>
      <c r="M21" s="101">
        <f t="shared" si="3"/>
        <v>0.11087608296530263</v>
      </c>
      <c r="N21" s="83">
        <v>64761429</v>
      </c>
      <c r="O21" s="84">
        <v>31840021</v>
      </c>
      <c r="P21" s="84">
        <f t="shared" si="4"/>
        <v>96601450</v>
      </c>
      <c r="Q21" s="101">
        <f t="shared" si="5"/>
        <v>0.24146690271343535</v>
      </c>
      <c r="R21" s="83">
        <v>55924060</v>
      </c>
      <c r="S21" s="84">
        <v>10178328</v>
      </c>
      <c r="T21" s="84">
        <f t="shared" si="6"/>
        <v>66102388</v>
      </c>
      <c r="U21" s="101">
        <f t="shared" si="7"/>
        <v>0.15666609231618189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155448751</v>
      </c>
      <c r="AA21" s="84">
        <f t="shared" si="11"/>
        <v>51612265</v>
      </c>
      <c r="AB21" s="84">
        <f t="shared" si="12"/>
        <v>207061016</v>
      </c>
      <c r="AC21" s="101">
        <f t="shared" si="13"/>
        <v>0.49074536078391628</v>
      </c>
      <c r="AD21" s="83">
        <v>59295398</v>
      </c>
      <c r="AE21" s="84">
        <v>132968200</v>
      </c>
      <c r="AF21" s="84">
        <f t="shared" si="14"/>
        <v>192263598</v>
      </c>
      <c r="AG21" s="84">
        <v>435151999</v>
      </c>
      <c r="AH21" s="84">
        <v>483853365</v>
      </c>
      <c r="AI21" s="85">
        <v>283681046</v>
      </c>
      <c r="AJ21" s="120">
        <f t="shared" si="15"/>
        <v>0.58629549057698505</v>
      </c>
      <c r="AK21" s="121">
        <f t="shared" si="16"/>
        <v>-0.65618874978091268</v>
      </c>
    </row>
    <row r="22" spans="1:37" ht="13" x14ac:dyDescent="0.3">
      <c r="A22" s="61" t="s">
        <v>101</v>
      </c>
      <c r="B22" s="62" t="s">
        <v>122</v>
      </c>
      <c r="C22" s="63" t="s">
        <v>123</v>
      </c>
      <c r="D22" s="83">
        <v>494998757</v>
      </c>
      <c r="E22" s="84">
        <v>160395469</v>
      </c>
      <c r="F22" s="85">
        <f t="shared" si="0"/>
        <v>655394226</v>
      </c>
      <c r="G22" s="83">
        <v>598435443</v>
      </c>
      <c r="H22" s="84">
        <v>184929799</v>
      </c>
      <c r="I22" s="85">
        <f t="shared" si="1"/>
        <v>783365242</v>
      </c>
      <c r="J22" s="83">
        <v>71490282</v>
      </c>
      <c r="K22" s="84">
        <v>15356589</v>
      </c>
      <c r="L22" s="84">
        <f t="shared" si="2"/>
        <v>86846871</v>
      </c>
      <c r="M22" s="101">
        <f t="shared" si="3"/>
        <v>0.13251088818716569</v>
      </c>
      <c r="N22" s="83">
        <v>72365325</v>
      </c>
      <c r="O22" s="84">
        <v>26587604</v>
      </c>
      <c r="P22" s="84">
        <f t="shared" si="4"/>
        <v>98952929</v>
      </c>
      <c r="Q22" s="101">
        <f t="shared" si="5"/>
        <v>0.15098230206257568</v>
      </c>
      <c r="R22" s="83">
        <v>70501335</v>
      </c>
      <c r="S22" s="84">
        <v>38622867</v>
      </c>
      <c r="T22" s="84">
        <f t="shared" si="6"/>
        <v>109124202</v>
      </c>
      <c r="U22" s="101">
        <f t="shared" si="7"/>
        <v>0.13930181752945325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214356942</v>
      </c>
      <c r="AA22" s="84">
        <f t="shared" si="11"/>
        <v>80567060</v>
      </c>
      <c r="AB22" s="84">
        <f t="shared" si="12"/>
        <v>294924002</v>
      </c>
      <c r="AC22" s="101">
        <f t="shared" si="13"/>
        <v>0.37648339010680792</v>
      </c>
      <c r="AD22" s="83">
        <v>106808929</v>
      </c>
      <c r="AE22" s="84">
        <v>46869117</v>
      </c>
      <c r="AF22" s="84">
        <f t="shared" si="14"/>
        <v>153678046</v>
      </c>
      <c r="AG22" s="84">
        <v>549901161</v>
      </c>
      <c r="AH22" s="84">
        <v>647896234</v>
      </c>
      <c r="AI22" s="85">
        <v>274412604</v>
      </c>
      <c r="AJ22" s="120">
        <f t="shared" si="15"/>
        <v>0.423544064002076</v>
      </c>
      <c r="AK22" s="121">
        <f t="shared" si="16"/>
        <v>-0.28991677835362384</v>
      </c>
    </row>
    <row r="23" spans="1:37" ht="13" x14ac:dyDescent="0.3">
      <c r="A23" s="61" t="s">
        <v>101</v>
      </c>
      <c r="B23" s="62" t="s">
        <v>124</v>
      </c>
      <c r="C23" s="63" t="s">
        <v>125</v>
      </c>
      <c r="D23" s="83">
        <v>110143238</v>
      </c>
      <c r="E23" s="84">
        <v>10663909</v>
      </c>
      <c r="F23" s="85">
        <f t="shared" si="0"/>
        <v>120807147</v>
      </c>
      <c r="G23" s="83">
        <v>113790318</v>
      </c>
      <c r="H23" s="84">
        <v>28263040</v>
      </c>
      <c r="I23" s="85">
        <f t="shared" si="1"/>
        <v>142053358</v>
      </c>
      <c r="J23" s="83">
        <v>23614509</v>
      </c>
      <c r="K23" s="84">
        <v>318148</v>
      </c>
      <c r="L23" s="84">
        <f t="shared" si="2"/>
        <v>23932657</v>
      </c>
      <c r="M23" s="101">
        <f t="shared" si="3"/>
        <v>0.19810630078036692</v>
      </c>
      <c r="N23" s="83">
        <v>23086532</v>
      </c>
      <c r="O23" s="84">
        <v>3625464</v>
      </c>
      <c r="P23" s="84">
        <f t="shared" si="4"/>
        <v>26711996</v>
      </c>
      <c r="Q23" s="101">
        <f t="shared" si="5"/>
        <v>0.22111271280994657</v>
      </c>
      <c r="R23" s="83">
        <v>25110449</v>
      </c>
      <c r="S23" s="84">
        <v>5757508</v>
      </c>
      <c r="T23" s="84">
        <f t="shared" si="6"/>
        <v>30867957</v>
      </c>
      <c r="U23" s="101">
        <f t="shared" si="7"/>
        <v>0.21729832673156518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71811490</v>
      </c>
      <c r="AA23" s="84">
        <f t="shared" si="11"/>
        <v>9701120</v>
      </c>
      <c r="AB23" s="84">
        <f t="shared" si="12"/>
        <v>81512610</v>
      </c>
      <c r="AC23" s="101">
        <f t="shared" si="13"/>
        <v>0.57381684704700886</v>
      </c>
      <c r="AD23" s="83">
        <v>28382731</v>
      </c>
      <c r="AE23" s="84">
        <v>1811515</v>
      </c>
      <c r="AF23" s="84">
        <f t="shared" si="14"/>
        <v>30194246</v>
      </c>
      <c r="AG23" s="84">
        <v>112759052</v>
      </c>
      <c r="AH23" s="84">
        <v>127746475</v>
      </c>
      <c r="AI23" s="85">
        <v>69032630</v>
      </c>
      <c r="AJ23" s="120">
        <f t="shared" si="15"/>
        <v>0.54038774846820625</v>
      </c>
      <c r="AK23" s="121">
        <f t="shared" si="16"/>
        <v>2.231256246637181E-2</v>
      </c>
    </row>
    <row r="24" spans="1:37" ht="13" x14ac:dyDescent="0.3">
      <c r="A24" s="61" t="s">
        <v>101</v>
      </c>
      <c r="B24" s="62" t="s">
        <v>126</v>
      </c>
      <c r="C24" s="63" t="s">
        <v>127</v>
      </c>
      <c r="D24" s="83">
        <v>265782189</v>
      </c>
      <c r="E24" s="84">
        <v>31130100</v>
      </c>
      <c r="F24" s="85">
        <f t="shared" si="0"/>
        <v>296912289</v>
      </c>
      <c r="G24" s="83">
        <v>264293858</v>
      </c>
      <c r="H24" s="84">
        <v>39667600</v>
      </c>
      <c r="I24" s="85">
        <f t="shared" si="1"/>
        <v>303961458</v>
      </c>
      <c r="J24" s="83">
        <v>56357922</v>
      </c>
      <c r="K24" s="84">
        <v>5898462</v>
      </c>
      <c r="L24" s="84">
        <f t="shared" si="2"/>
        <v>62256384</v>
      </c>
      <c r="M24" s="101">
        <f t="shared" si="3"/>
        <v>0.20967937773703937</v>
      </c>
      <c r="N24" s="83">
        <v>40435787</v>
      </c>
      <c r="O24" s="84">
        <v>4110086</v>
      </c>
      <c r="P24" s="84">
        <f t="shared" si="4"/>
        <v>44545873</v>
      </c>
      <c r="Q24" s="101">
        <f t="shared" si="5"/>
        <v>0.15003041184327673</v>
      </c>
      <c r="R24" s="83">
        <v>36776294</v>
      </c>
      <c r="S24" s="84">
        <v>9322547</v>
      </c>
      <c r="T24" s="84">
        <f t="shared" si="6"/>
        <v>46098841</v>
      </c>
      <c r="U24" s="101">
        <f t="shared" si="7"/>
        <v>0.15166015225522442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133570003</v>
      </c>
      <c r="AA24" s="84">
        <f t="shared" si="11"/>
        <v>19331095</v>
      </c>
      <c r="AB24" s="84">
        <f t="shared" si="12"/>
        <v>152901098</v>
      </c>
      <c r="AC24" s="101">
        <f t="shared" si="13"/>
        <v>0.50302791349290077</v>
      </c>
      <c r="AD24" s="83">
        <v>42460354</v>
      </c>
      <c r="AE24" s="84">
        <v>8512030</v>
      </c>
      <c r="AF24" s="84">
        <f t="shared" si="14"/>
        <v>50972384</v>
      </c>
      <c r="AG24" s="84">
        <v>259204422</v>
      </c>
      <c r="AH24" s="84">
        <v>283755788</v>
      </c>
      <c r="AI24" s="85">
        <v>141456900</v>
      </c>
      <c r="AJ24" s="120">
        <f t="shared" si="15"/>
        <v>0.4985163509686717</v>
      </c>
      <c r="AK24" s="121">
        <f t="shared" si="16"/>
        <v>-9.5611439323693426E-2</v>
      </c>
    </row>
    <row r="25" spans="1:37" ht="13" x14ac:dyDescent="0.3">
      <c r="A25" s="61" t="s">
        <v>101</v>
      </c>
      <c r="B25" s="62" t="s">
        <v>128</v>
      </c>
      <c r="C25" s="63" t="s">
        <v>129</v>
      </c>
      <c r="D25" s="83">
        <v>156558295</v>
      </c>
      <c r="E25" s="84">
        <v>26799100</v>
      </c>
      <c r="F25" s="85">
        <f t="shared" si="0"/>
        <v>183357395</v>
      </c>
      <c r="G25" s="83">
        <v>178348145</v>
      </c>
      <c r="H25" s="84">
        <v>31852342</v>
      </c>
      <c r="I25" s="85">
        <f t="shared" si="1"/>
        <v>210200487</v>
      </c>
      <c r="J25" s="83">
        <v>37329037</v>
      </c>
      <c r="K25" s="84">
        <v>5494862</v>
      </c>
      <c r="L25" s="84">
        <f t="shared" si="2"/>
        <v>42823899</v>
      </c>
      <c r="M25" s="101">
        <f t="shared" si="3"/>
        <v>0.23355425070256916</v>
      </c>
      <c r="N25" s="83">
        <v>40548094</v>
      </c>
      <c r="O25" s="84">
        <v>6364460</v>
      </c>
      <c r="P25" s="84">
        <f t="shared" si="4"/>
        <v>46912554</v>
      </c>
      <c r="Q25" s="101">
        <f t="shared" si="5"/>
        <v>0.25585307862821677</v>
      </c>
      <c r="R25" s="83">
        <v>32098031</v>
      </c>
      <c r="S25" s="84">
        <v>4562011</v>
      </c>
      <c r="T25" s="84">
        <f t="shared" si="6"/>
        <v>36660042</v>
      </c>
      <c r="U25" s="101">
        <f t="shared" si="7"/>
        <v>0.17440512399954619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109975162</v>
      </c>
      <c r="AA25" s="84">
        <f t="shared" si="11"/>
        <v>16421333</v>
      </c>
      <c r="AB25" s="84">
        <f t="shared" si="12"/>
        <v>126396495</v>
      </c>
      <c r="AC25" s="101">
        <f t="shared" si="13"/>
        <v>0.60131399695567789</v>
      </c>
      <c r="AD25" s="83">
        <v>42353902</v>
      </c>
      <c r="AE25" s="84">
        <v>1400655</v>
      </c>
      <c r="AF25" s="84">
        <f t="shared" si="14"/>
        <v>43754557</v>
      </c>
      <c r="AG25" s="84">
        <v>189917127</v>
      </c>
      <c r="AH25" s="84">
        <v>204842206</v>
      </c>
      <c r="AI25" s="85">
        <v>129029207</v>
      </c>
      <c r="AJ25" s="120">
        <f t="shared" si="15"/>
        <v>0.62989561340693623</v>
      </c>
      <c r="AK25" s="121">
        <f t="shared" si="16"/>
        <v>-0.16214345399497476</v>
      </c>
    </row>
    <row r="26" spans="1:37" ht="13" x14ac:dyDescent="0.3">
      <c r="A26" s="61" t="s">
        <v>101</v>
      </c>
      <c r="B26" s="62" t="s">
        <v>130</v>
      </c>
      <c r="C26" s="63" t="s">
        <v>131</v>
      </c>
      <c r="D26" s="83">
        <v>414739992</v>
      </c>
      <c r="E26" s="84">
        <v>39266350</v>
      </c>
      <c r="F26" s="85">
        <f t="shared" si="0"/>
        <v>454006342</v>
      </c>
      <c r="G26" s="83">
        <v>414739992</v>
      </c>
      <c r="H26" s="84">
        <v>39266350</v>
      </c>
      <c r="I26" s="85">
        <f t="shared" si="1"/>
        <v>454006342</v>
      </c>
      <c r="J26" s="83">
        <v>41574617</v>
      </c>
      <c r="K26" s="84">
        <v>5227098</v>
      </c>
      <c r="L26" s="84">
        <f t="shared" si="2"/>
        <v>46801715</v>
      </c>
      <c r="M26" s="101">
        <f t="shared" si="3"/>
        <v>0.10308603794790162</v>
      </c>
      <c r="N26" s="83">
        <v>113061529</v>
      </c>
      <c r="O26" s="84">
        <v>9066051</v>
      </c>
      <c r="P26" s="84">
        <f t="shared" si="4"/>
        <v>122127580</v>
      </c>
      <c r="Q26" s="101">
        <f t="shared" si="5"/>
        <v>0.26899972247524245</v>
      </c>
      <c r="R26" s="83">
        <v>98508831</v>
      </c>
      <c r="S26" s="84">
        <v>1413215</v>
      </c>
      <c r="T26" s="84">
        <f t="shared" si="6"/>
        <v>99922046</v>
      </c>
      <c r="U26" s="101">
        <f t="shared" si="7"/>
        <v>0.22008953786817365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253144977</v>
      </c>
      <c r="AA26" s="84">
        <f t="shared" si="11"/>
        <v>15706364</v>
      </c>
      <c r="AB26" s="84">
        <f t="shared" si="12"/>
        <v>268851341</v>
      </c>
      <c r="AC26" s="101">
        <f t="shared" si="13"/>
        <v>0.59217529829131765</v>
      </c>
      <c r="AD26" s="83">
        <v>20068010</v>
      </c>
      <c r="AE26" s="84">
        <v>3843832</v>
      </c>
      <c r="AF26" s="84">
        <f t="shared" si="14"/>
        <v>23911842</v>
      </c>
      <c r="AG26" s="84">
        <v>506993033</v>
      </c>
      <c r="AH26" s="84">
        <v>459436939</v>
      </c>
      <c r="AI26" s="85">
        <v>112860361</v>
      </c>
      <c r="AJ26" s="120">
        <f t="shared" si="15"/>
        <v>0.24564929682330136</v>
      </c>
      <c r="AK26" s="121">
        <f t="shared" si="16"/>
        <v>3.1787682437848161</v>
      </c>
    </row>
    <row r="27" spans="1:37" ht="13" x14ac:dyDescent="0.3">
      <c r="A27" s="61" t="s">
        <v>116</v>
      </c>
      <c r="B27" s="62" t="s">
        <v>132</v>
      </c>
      <c r="C27" s="63" t="s">
        <v>133</v>
      </c>
      <c r="D27" s="83">
        <v>1890339512</v>
      </c>
      <c r="E27" s="84">
        <v>572978184</v>
      </c>
      <c r="F27" s="85">
        <f t="shared" si="0"/>
        <v>2463317696</v>
      </c>
      <c r="G27" s="83">
        <v>1742434454</v>
      </c>
      <c r="H27" s="84">
        <v>372128605</v>
      </c>
      <c r="I27" s="85">
        <f t="shared" si="1"/>
        <v>2114563059</v>
      </c>
      <c r="J27" s="83">
        <v>234998712</v>
      </c>
      <c r="K27" s="84">
        <v>32042508</v>
      </c>
      <c r="L27" s="84">
        <f t="shared" si="2"/>
        <v>267041220</v>
      </c>
      <c r="M27" s="101">
        <f t="shared" si="3"/>
        <v>0.10840713742836686</v>
      </c>
      <c r="N27" s="83">
        <v>228418124</v>
      </c>
      <c r="O27" s="84">
        <v>68076888</v>
      </c>
      <c r="P27" s="84">
        <f t="shared" si="4"/>
        <v>296495012</v>
      </c>
      <c r="Q27" s="101">
        <f t="shared" si="5"/>
        <v>0.12036409777003446</v>
      </c>
      <c r="R27" s="83">
        <v>349751304</v>
      </c>
      <c r="S27" s="84">
        <v>60246715</v>
      </c>
      <c r="T27" s="84">
        <f t="shared" si="6"/>
        <v>409998019</v>
      </c>
      <c r="U27" s="101">
        <f t="shared" si="7"/>
        <v>0.19389254780318188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813168140</v>
      </c>
      <c r="AA27" s="84">
        <f t="shared" si="11"/>
        <v>160366111</v>
      </c>
      <c r="AB27" s="84">
        <f t="shared" si="12"/>
        <v>973534251</v>
      </c>
      <c r="AC27" s="101">
        <f t="shared" si="13"/>
        <v>0.46039499595741307</v>
      </c>
      <c r="AD27" s="83">
        <v>503568094</v>
      </c>
      <c r="AE27" s="84">
        <v>46991099</v>
      </c>
      <c r="AF27" s="84">
        <f t="shared" si="14"/>
        <v>550559193</v>
      </c>
      <c r="AG27" s="84">
        <v>2108763804</v>
      </c>
      <c r="AH27" s="84">
        <v>0</v>
      </c>
      <c r="AI27" s="85">
        <v>1161674649</v>
      </c>
      <c r="AJ27" s="120">
        <f t="shared" si="15"/>
        <v>0</v>
      </c>
      <c r="AK27" s="121">
        <f t="shared" si="16"/>
        <v>-0.2553061973846652</v>
      </c>
    </row>
    <row r="28" spans="1:37" ht="14" x14ac:dyDescent="0.3">
      <c r="A28" s="64" t="s">
        <v>0</v>
      </c>
      <c r="B28" s="65" t="s">
        <v>134</v>
      </c>
      <c r="C28" s="66" t="s">
        <v>0</v>
      </c>
      <c r="D28" s="86">
        <f>SUM(D21:D27)</f>
        <v>3650151422</v>
      </c>
      <c r="E28" s="87">
        <f>SUM(E21:E27)</f>
        <v>923704505</v>
      </c>
      <c r="F28" s="88">
        <f t="shared" si="0"/>
        <v>4573855927</v>
      </c>
      <c r="G28" s="86">
        <f>SUM(G21:G27)</f>
        <v>3642932275</v>
      </c>
      <c r="H28" s="87">
        <f>SUM(H21:H27)</f>
        <v>787149354</v>
      </c>
      <c r="I28" s="88">
        <f t="shared" si="1"/>
        <v>4430081629</v>
      </c>
      <c r="J28" s="86">
        <f>SUM(J21:J27)</f>
        <v>500128341</v>
      </c>
      <c r="K28" s="87">
        <f>SUM(K21:K27)</f>
        <v>73931583</v>
      </c>
      <c r="L28" s="87">
        <f t="shared" si="2"/>
        <v>574059924</v>
      </c>
      <c r="M28" s="102">
        <f t="shared" si="3"/>
        <v>0.12550896511874324</v>
      </c>
      <c r="N28" s="86">
        <f>SUM(N21:N27)</f>
        <v>582676820</v>
      </c>
      <c r="O28" s="87">
        <f>SUM(O21:O27)</f>
        <v>149670574</v>
      </c>
      <c r="P28" s="87">
        <f t="shared" si="4"/>
        <v>732347394</v>
      </c>
      <c r="Q28" s="102">
        <f t="shared" si="5"/>
        <v>0.16011597341246994</v>
      </c>
      <c r="R28" s="86">
        <f>SUM(R21:R27)</f>
        <v>668670304</v>
      </c>
      <c r="S28" s="87">
        <f>SUM(S21:S27)</f>
        <v>130103191</v>
      </c>
      <c r="T28" s="87">
        <f t="shared" si="6"/>
        <v>798773495</v>
      </c>
      <c r="U28" s="102">
        <f t="shared" si="7"/>
        <v>0.18030672161232991</v>
      </c>
      <c r="V28" s="86">
        <f>SUM(V21:V27)</f>
        <v>0</v>
      </c>
      <c r="W28" s="87">
        <f>SUM(W21:W27)</f>
        <v>0</v>
      </c>
      <c r="X28" s="87">
        <f t="shared" si="8"/>
        <v>0</v>
      </c>
      <c r="Y28" s="102">
        <f t="shared" si="9"/>
        <v>0</v>
      </c>
      <c r="Z28" s="86">
        <f t="shared" si="10"/>
        <v>1751475465</v>
      </c>
      <c r="AA28" s="87">
        <f t="shared" si="11"/>
        <v>353705348</v>
      </c>
      <c r="AB28" s="87">
        <f t="shared" si="12"/>
        <v>2105180813</v>
      </c>
      <c r="AC28" s="102">
        <f t="shared" si="13"/>
        <v>0.47520135954587395</v>
      </c>
      <c r="AD28" s="86">
        <f>SUM(AD21:AD27)</f>
        <v>802937418</v>
      </c>
      <c r="AE28" s="87">
        <f>SUM(AE21:AE27)</f>
        <v>242396448</v>
      </c>
      <c r="AF28" s="87">
        <f t="shared" si="14"/>
        <v>1045333866</v>
      </c>
      <c r="AG28" s="87">
        <f>SUM(AG21:AG27)</f>
        <v>4162690598</v>
      </c>
      <c r="AH28" s="87">
        <f>SUM(AH21:AH27)</f>
        <v>2207531007</v>
      </c>
      <c r="AI28" s="88">
        <f>SUM(AI21:AI27)</f>
        <v>2172147397</v>
      </c>
      <c r="AJ28" s="122">
        <f t="shared" si="15"/>
        <v>0.98397140973884401</v>
      </c>
      <c r="AK28" s="123">
        <f t="shared" si="16"/>
        <v>-0.23586758165931265</v>
      </c>
    </row>
    <row r="29" spans="1:37" ht="13" x14ac:dyDescent="0.3">
      <c r="A29" s="61" t="s">
        <v>101</v>
      </c>
      <c r="B29" s="62" t="s">
        <v>135</v>
      </c>
      <c r="C29" s="63" t="s">
        <v>136</v>
      </c>
      <c r="D29" s="83">
        <v>328703257</v>
      </c>
      <c r="E29" s="84">
        <v>15945750</v>
      </c>
      <c r="F29" s="85">
        <f t="shared" si="0"/>
        <v>344649007</v>
      </c>
      <c r="G29" s="83">
        <v>301567757</v>
      </c>
      <c r="H29" s="84">
        <v>15945750</v>
      </c>
      <c r="I29" s="85">
        <f t="shared" si="1"/>
        <v>317513507</v>
      </c>
      <c r="J29" s="83">
        <v>36343454</v>
      </c>
      <c r="K29" s="84">
        <v>0</v>
      </c>
      <c r="L29" s="84">
        <f t="shared" si="2"/>
        <v>36343454</v>
      </c>
      <c r="M29" s="101">
        <f t="shared" si="3"/>
        <v>0.10545062733925126</v>
      </c>
      <c r="N29" s="83">
        <v>50472283</v>
      </c>
      <c r="O29" s="84">
        <v>266864</v>
      </c>
      <c r="P29" s="84">
        <f t="shared" si="4"/>
        <v>50739147</v>
      </c>
      <c r="Q29" s="101">
        <f t="shared" si="5"/>
        <v>0.14721976842950835</v>
      </c>
      <c r="R29" s="83">
        <v>51489105</v>
      </c>
      <c r="S29" s="84">
        <v>478973</v>
      </c>
      <c r="T29" s="84">
        <f t="shared" si="6"/>
        <v>51968078</v>
      </c>
      <c r="U29" s="101">
        <f t="shared" si="7"/>
        <v>0.16367202293538965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138304842</v>
      </c>
      <c r="AA29" s="84">
        <f t="shared" si="11"/>
        <v>745837</v>
      </c>
      <c r="AB29" s="84">
        <f t="shared" si="12"/>
        <v>139050679</v>
      </c>
      <c r="AC29" s="101">
        <f t="shared" si="13"/>
        <v>0.43793626392089202</v>
      </c>
      <c r="AD29" s="83">
        <v>33916485</v>
      </c>
      <c r="AE29" s="84">
        <v>8658355</v>
      </c>
      <c r="AF29" s="84">
        <f t="shared" si="14"/>
        <v>42574840</v>
      </c>
      <c r="AG29" s="84">
        <v>305208081</v>
      </c>
      <c r="AH29" s="84">
        <v>257019137</v>
      </c>
      <c r="AI29" s="85">
        <v>222917581</v>
      </c>
      <c r="AJ29" s="120">
        <f t="shared" si="15"/>
        <v>0.86731900045248378</v>
      </c>
      <c r="AK29" s="121">
        <f t="shared" si="16"/>
        <v>0.22062885027870927</v>
      </c>
    </row>
    <row r="30" spans="1:37" ht="13" x14ac:dyDescent="0.3">
      <c r="A30" s="61" t="s">
        <v>101</v>
      </c>
      <c r="B30" s="62" t="s">
        <v>137</v>
      </c>
      <c r="C30" s="63" t="s">
        <v>138</v>
      </c>
      <c r="D30" s="83">
        <v>235000630</v>
      </c>
      <c r="E30" s="84">
        <v>51945350</v>
      </c>
      <c r="F30" s="85">
        <f t="shared" si="0"/>
        <v>286945980</v>
      </c>
      <c r="G30" s="83">
        <v>244860604</v>
      </c>
      <c r="H30" s="84">
        <v>64599771</v>
      </c>
      <c r="I30" s="85">
        <f t="shared" si="1"/>
        <v>309460375</v>
      </c>
      <c r="J30" s="83">
        <v>21161043</v>
      </c>
      <c r="K30" s="84">
        <v>2619448</v>
      </c>
      <c r="L30" s="84">
        <f t="shared" si="2"/>
        <v>23780491</v>
      </c>
      <c r="M30" s="101">
        <f t="shared" si="3"/>
        <v>8.2874452536327567E-2</v>
      </c>
      <c r="N30" s="83">
        <v>41520422</v>
      </c>
      <c r="O30" s="84">
        <v>14465303</v>
      </c>
      <c r="P30" s="84">
        <f t="shared" si="4"/>
        <v>55985725</v>
      </c>
      <c r="Q30" s="101">
        <f t="shared" si="5"/>
        <v>0.1951089365322351</v>
      </c>
      <c r="R30" s="83">
        <v>33272469</v>
      </c>
      <c r="S30" s="84">
        <v>9825487</v>
      </c>
      <c r="T30" s="84">
        <f t="shared" si="6"/>
        <v>43097956</v>
      </c>
      <c r="U30" s="101">
        <f t="shared" si="7"/>
        <v>0.13926809207802454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95953934</v>
      </c>
      <c r="AA30" s="84">
        <f t="shared" si="11"/>
        <v>26910238</v>
      </c>
      <c r="AB30" s="84">
        <f t="shared" si="12"/>
        <v>122864172</v>
      </c>
      <c r="AC30" s="101">
        <f t="shared" si="13"/>
        <v>0.39702715412272088</v>
      </c>
      <c r="AD30" s="83">
        <v>48324746</v>
      </c>
      <c r="AE30" s="84">
        <v>10250225</v>
      </c>
      <c r="AF30" s="84">
        <f t="shared" si="14"/>
        <v>58574971</v>
      </c>
      <c r="AG30" s="84">
        <v>278910108</v>
      </c>
      <c r="AH30" s="84">
        <v>372902886</v>
      </c>
      <c r="AI30" s="85">
        <v>198527416</v>
      </c>
      <c r="AJ30" s="120">
        <f t="shared" si="15"/>
        <v>0.53238369412887832</v>
      </c>
      <c r="AK30" s="121">
        <f t="shared" si="16"/>
        <v>-0.2642257390106092</v>
      </c>
    </row>
    <row r="31" spans="1:37" ht="13" x14ac:dyDescent="0.3">
      <c r="A31" s="61" t="s">
        <v>101</v>
      </c>
      <c r="B31" s="62" t="s">
        <v>139</v>
      </c>
      <c r="C31" s="63" t="s">
        <v>140</v>
      </c>
      <c r="D31" s="83">
        <v>187795486</v>
      </c>
      <c r="E31" s="84">
        <v>56776253</v>
      </c>
      <c r="F31" s="85">
        <f t="shared" si="0"/>
        <v>244571739</v>
      </c>
      <c r="G31" s="83">
        <v>190771374</v>
      </c>
      <c r="H31" s="84">
        <v>64281255</v>
      </c>
      <c r="I31" s="85">
        <f t="shared" si="1"/>
        <v>255052629</v>
      </c>
      <c r="J31" s="83">
        <v>34816501</v>
      </c>
      <c r="K31" s="84">
        <v>8251005</v>
      </c>
      <c r="L31" s="84">
        <f t="shared" si="2"/>
        <v>43067506</v>
      </c>
      <c r="M31" s="101">
        <f t="shared" si="3"/>
        <v>0.17609355102144489</v>
      </c>
      <c r="N31" s="83">
        <v>56732487</v>
      </c>
      <c r="O31" s="84">
        <v>18106730</v>
      </c>
      <c r="P31" s="84">
        <f t="shared" si="4"/>
        <v>74839217</v>
      </c>
      <c r="Q31" s="101">
        <f t="shared" si="5"/>
        <v>0.3060010829787656</v>
      </c>
      <c r="R31" s="83">
        <v>47251895</v>
      </c>
      <c r="S31" s="84">
        <v>10274430</v>
      </c>
      <c r="T31" s="84">
        <f t="shared" si="6"/>
        <v>57526325</v>
      </c>
      <c r="U31" s="101">
        <f t="shared" si="7"/>
        <v>0.22554688114977242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138800883</v>
      </c>
      <c r="AA31" s="84">
        <f t="shared" si="11"/>
        <v>36632165</v>
      </c>
      <c r="AB31" s="84">
        <f t="shared" si="12"/>
        <v>175433048</v>
      </c>
      <c r="AC31" s="101">
        <f t="shared" si="13"/>
        <v>0.68783077707464058</v>
      </c>
      <c r="AD31" s="83">
        <v>40812503</v>
      </c>
      <c r="AE31" s="84">
        <v>20573228</v>
      </c>
      <c r="AF31" s="84">
        <f t="shared" si="14"/>
        <v>61385731</v>
      </c>
      <c r="AG31" s="84">
        <v>232366908</v>
      </c>
      <c r="AH31" s="84">
        <v>245084302</v>
      </c>
      <c r="AI31" s="85">
        <v>173137101</v>
      </c>
      <c r="AJ31" s="120">
        <f t="shared" si="15"/>
        <v>0.70643896645816184</v>
      </c>
      <c r="AK31" s="121">
        <f t="shared" si="16"/>
        <v>-6.287138618582222E-2</v>
      </c>
    </row>
    <row r="32" spans="1:37" ht="13" x14ac:dyDescent="0.3">
      <c r="A32" s="61" t="s">
        <v>101</v>
      </c>
      <c r="B32" s="62" t="s">
        <v>141</v>
      </c>
      <c r="C32" s="63" t="s">
        <v>142</v>
      </c>
      <c r="D32" s="83">
        <v>249618619</v>
      </c>
      <c r="E32" s="84">
        <v>59832899</v>
      </c>
      <c r="F32" s="85">
        <f t="shared" si="0"/>
        <v>309451518</v>
      </c>
      <c r="G32" s="83">
        <v>255940955</v>
      </c>
      <c r="H32" s="84">
        <v>114749134</v>
      </c>
      <c r="I32" s="85">
        <f t="shared" si="1"/>
        <v>370690089</v>
      </c>
      <c r="J32" s="83">
        <v>39978184</v>
      </c>
      <c r="K32" s="84">
        <v>23878962</v>
      </c>
      <c r="L32" s="84">
        <f t="shared" si="2"/>
        <v>63857146</v>
      </c>
      <c r="M32" s="101">
        <f t="shared" si="3"/>
        <v>0.20635589837371551</v>
      </c>
      <c r="N32" s="83">
        <v>45939907</v>
      </c>
      <c r="O32" s="84">
        <v>32134811</v>
      </c>
      <c r="P32" s="84">
        <f t="shared" si="4"/>
        <v>78074718</v>
      </c>
      <c r="Q32" s="101">
        <f t="shared" si="5"/>
        <v>0.25230032318018875</v>
      </c>
      <c r="R32" s="83">
        <v>44769524</v>
      </c>
      <c r="S32" s="84">
        <v>17178872</v>
      </c>
      <c r="T32" s="84">
        <f t="shared" si="6"/>
        <v>61948396</v>
      </c>
      <c r="U32" s="101">
        <f t="shared" si="7"/>
        <v>0.16711640758218382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130687615</v>
      </c>
      <c r="AA32" s="84">
        <f t="shared" si="11"/>
        <v>73192645</v>
      </c>
      <c r="AB32" s="84">
        <f t="shared" si="12"/>
        <v>203880260</v>
      </c>
      <c r="AC32" s="101">
        <f t="shared" si="13"/>
        <v>0.55000191817915045</v>
      </c>
      <c r="AD32" s="83">
        <v>8969934</v>
      </c>
      <c r="AE32" s="84">
        <v>-602420300</v>
      </c>
      <c r="AF32" s="84">
        <f t="shared" si="14"/>
        <v>-593450366</v>
      </c>
      <c r="AG32" s="84">
        <v>311612306</v>
      </c>
      <c r="AH32" s="84">
        <v>389925307</v>
      </c>
      <c r="AI32" s="85">
        <v>-327645010</v>
      </c>
      <c r="AJ32" s="120">
        <f t="shared" si="15"/>
        <v>-0.84027634041203692</v>
      </c>
      <c r="AK32" s="121">
        <f t="shared" si="16"/>
        <v>-1.1043868190992068</v>
      </c>
    </row>
    <row r="33" spans="1:37" ht="13" x14ac:dyDescent="0.3">
      <c r="A33" s="61" t="s">
        <v>101</v>
      </c>
      <c r="B33" s="62" t="s">
        <v>143</v>
      </c>
      <c r="C33" s="63" t="s">
        <v>144</v>
      </c>
      <c r="D33" s="83">
        <v>109741852</v>
      </c>
      <c r="E33" s="84">
        <v>49462334</v>
      </c>
      <c r="F33" s="85">
        <f t="shared" si="0"/>
        <v>159204186</v>
      </c>
      <c r="G33" s="83">
        <v>102186284</v>
      </c>
      <c r="H33" s="84">
        <v>46649659</v>
      </c>
      <c r="I33" s="85">
        <f t="shared" si="1"/>
        <v>148835943</v>
      </c>
      <c r="J33" s="83">
        <v>27384158</v>
      </c>
      <c r="K33" s="84">
        <v>3504957</v>
      </c>
      <c r="L33" s="84">
        <f t="shared" si="2"/>
        <v>30889115</v>
      </c>
      <c r="M33" s="101">
        <f t="shared" si="3"/>
        <v>0.19402200266266867</v>
      </c>
      <c r="N33" s="83">
        <v>16002325</v>
      </c>
      <c r="O33" s="84">
        <v>6303364</v>
      </c>
      <c r="P33" s="84">
        <f t="shared" si="4"/>
        <v>22305689</v>
      </c>
      <c r="Q33" s="101">
        <f t="shared" si="5"/>
        <v>0.14010742782856225</v>
      </c>
      <c r="R33" s="83">
        <v>12326269</v>
      </c>
      <c r="S33" s="84">
        <v>15478459</v>
      </c>
      <c r="T33" s="84">
        <f t="shared" si="6"/>
        <v>27804728</v>
      </c>
      <c r="U33" s="101">
        <f t="shared" si="7"/>
        <v>0.18681460566282701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55712752</v>
      </c>
      <c r="AA33" s="84">
        <f t="shared" si="11"/>
        <v>25286780</v>
      </c>
      <c r="AB33" s="84">
        <f t="shared" si="12"/>
        <v>80999532</v>
      </c>
      <c r="AC33" s="101">
        <f t="shared" si="13"/>
        <v>0.54422023583375956</v>
      </c>
      <c r="AD33" s="83">
        <v>18969896</v>
      </c>
      <c r="AE33" s="84">
        <v>2327299</v>
      </c>
      <c r="AF33" s="84">
        <f t="shared" si="14"/>
        <v>21297195</v>
      </c>
      <c r="AG33" s="84">
        <v>120639876</v>
      </c>
      <c r="AH33" s="84">
        <v>142961087</v>
      </c>
      <c r="AI33" s="85">
        <v>78095765</v>
      </c>
      <c r="AJ33" s="120">
        <f t="shared" si="15"/>
        <v>0.5462728819346484</v>
      </c>
      <c r="AK33" s="121">
        <f t="shared" si="16"/>
        <v>0.30555822022571522</v>
      </c>
    </row>
    <row r="34" spans="1:37" ht="13" x14ac:dyDescent="0.3">
      <c r="A34" s="61" t="s">
        <v>101</v>
      </c>
      <c r="B34" s="62" t="s">
        <v>145</v>
      </c>
      <c r="C34" s="63" t="s">
        <v>146</v>
      </c>
      <c r="D34" s="83">
        <v>864955275</v>
      </c>
      <c r="E34" s="84">
        <v>108419700</v>
      </c>
      <c r="F34" s="85">
        <f t="shared" si="0"/>
        <v>973374975</v>
      </c>
      <c r="G34" s="83">
        <v>870596435</v>
      </c>
      <c r="H34" s="84">
        <v>166848665</v>
      </c>
      <c r="I34" s="85">
        <f t="shared" si="1"/>
        <v>1037445100</v>
      </c>
      <c r="J34" s="83">
        <v>137389773</v>
      </c>
      <c r="K34" s="84">
        <v>4276243</v>
      </c>
      <c r="L34" s="84">
        <f t="shared" si="2"/>
        <v>141666016</v>
      </c>
      <c r="M34" s="101">
        <f t="shared" si="3"/>
        <v>0.1455410500973687</v>
      </c>
      <c r="N34" s="83">
        <v>280783881</v>
      </c>
      <c r="O34" s="84">
        <v>55394494</v>
      </c>
      <c r="P34" s="84">
        <f t="shared" si="4"/>
        <v>336178375</v>
      </c>
      <c r="Q34" s="101">
        <f t="shared" si="5"/>
        <v>0.34537396546485077</v>
      </c>
      <c r="R34" s="83">
        <v>201984636</v>
      </c>
      <c r="S34" s="84">
        <v>16795831</v>
      </c>
      <c r="T34" s="84">
        <f t="shared" si="6"/>
        <v>218780467</v>
      </c>
      <c r="U34" s="101">
        <f t="shared" si="7"/>
        <v>0.21088389833833135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620158290</v>
      </c>
      <c r="AA34" s="84">
        <f t="shared" si="11"/>
        <v>76466568</v>
      </c>
      <c r="AB34" s="84">
        <f t="shared" si="12"/>
        <v>696624858</v>
      </c>
      <c r="AC34" s="101">
        <f t="shared" si="13"/>
        <v>0.67148117813655872</v>
      </c>
      <c r="AD34" s="83">
        <v>157442711</v>
      </c>
      <c r="AE34" s="84">
        <v>8839367</v>
      </c>
      <c r="AF34" s="84">
        <f t="shared" si="14"/>
        <v>166282078</v>
      </c>
      <c r="AG34" s="84">
        <v>851684123</v>
      </c>
      <c r="AH34" s="84">
        <v>859145008</v>
      </c>
      <c r="AI34" s="85">
        <v>549941791</v>
      </c>
      <c r="AJ34" s="120">
        <f t="shared" si="15"/>
        <v>0.64010357492527037</v>
      </c>
      <c r="AK34" s="121">
        <f t="shared" si="16"/>
        <v>0.31571886538487925</v>
      </c>
    </row>
    <row r="35" spans="1:37" ht="13" x14ac:dyDescent="0.3">
      <c r="A35" s="61" t="s">
        <v>116</v>
      </c>
      <c r="B35" s="62" t="s">
        <v>147</v>
      </c>
      <c r="C35" s="63" t="s">
        <v>148</v>
      </c>
      <c r="D35" s="83">
        <v>1141082621</v>
      </c>
      <c r="E35" s="84">
        <v>578891331</v>
      </c>
      <c r="F35" s="85">
        <f t="shared" si="0"/>
        <v>1719973952</v>
      </c>
      <c r="G35" s="83">
        <v>1212554023</v>
      </c>
      <c r="H35" s="84">
        <v>645186322</v>
      </c>
      <c r="I35" s="85">
        <f t="shared" si="1"/>
        <v>1857740345</v>
      </c>
      <c r="J35" s="83">
        <v>175070022</v>
      </c>
      <c r="K35" s="84">
        <v>126584448</v>
      </c>
      <c r="L35" s="84">
        <f t="shared" si="2"/>
        <v>301654470</v>
      </c>
      <c r="M35" s="101">
        <f t="shared" si="3"/>
        <v>0.17538316184918595</v>
      </c>
      <c r="N35" s="83">
        <v>226385090</v>
      </c>
      <c r="O35" s="84">
        <v>163817176</v>
      </c>
      <c r="P35" s="84">
        <f t="shared" si="4"/>
        <v>390202266</v>
      </c>
      <c r="Q35" s="101">
        <f t="shared" si="5"/>
        <v>0.22686521824721215</v>
      </c>
      <c r="R35" s="83">
        <v>214246505</v>
      </c>
      <c r="S35" s="84">
        <v>58370811</v>
      </c>
      <c r="T35" s="84">
        <f t="shared" si="6"/>
        <v>272617316</v>
      </c>
      <c r="U35" s="101">
        <f t="shared" si="7"/>
        <v>0.14674672740662259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615701617</v>
      </c>
      <c r="AA35" s="84">
        <f t="shared" si="11"/>
        <v>348772435</v>
      </c>
      <c r="AB35" s="84">
        <f t="shared" si="12"/>
        <v>964474052</v>
      </c>
      <c r="AC35" s="101">
        <f t="shared" si="13"/>
        <v>0.51916515383639361</v>
      </c>
      <c r="AD35" s="83">
        <v>206173514</v>
      </c>
      <c r="AE35" s="84">
        <v>85347157</v>
      </c>
      <c r="AF35" s="84">
        <f t="shared" si="14"/>
        <v>291520671</v>
      </c>
      <c r="AG35" s="84">
        <v>1664957293</v>
      </c>
      <c r="AH35" s="84">
        <v>1448115260</v>
      </c>
      <c r="AI35" s="85">
        <v>889918121</v>
      </c>
      <c r="AJ35" s="120">
        <f t="shared" si="15"/>
        <v>0.61453542102719094</v>
      </c>
      <c r="AK35" s="121">
        <f t="shared" si="16"/>
        <v>-6.4843960927902788E-2</v>
      </c>
    </row>
    <row r="36" spans="1:37" ht="14" x14ac:dyDescent="0.3">
      <c r="A36" s="64" t="s">
        <v>0</v>
      </c>
      <c r="B36" s="65" t="s">
        <v>149</v>
      </c>
      <c r="C36" s="66" t="s">
        <v>0</v>
      </c>
      <c r="D36" s="86">
        <f>SUM(D29:D35)</f>
        <v>3116897740</v>
      </c>
      <c r="E36" s="87">
        <f>SUM(E29:E35)</f>
        <v>921273617</v>
      </c>
      <c r="F36" s="88">
        <f t="shared" si="0"/>
        <v>4038171357</v>
      </c>
      <c r="G36" s="86">
        <f>SUM(G29:G35)</f>
        <v>3178477432</v>
      </c>
      <c r="H36" s="87">
        <f>SUM(H29:H35)</f>
        <v>1118260556</v>
      </c>
      <c r="I36" s="88">
        <f t="shared" si="1"/>
        <v>4296737988</v>
      </c>
      <c r="J36" s="86">
        <f>SUM(J29:J35)</f>
        <v>472143135</v>
      </c>
      <c r="K36" s="87">
        <f>SUM(K29:K35)</f>
        <v>169115063</v>
      </c>
      <c r="L36" s="87">
        <f t="shared" si="2"/>
        <v>641258198</v>
      </c>
      <c r="M36" s="102">
        <f t="shared" si="3"/>
        <v>0.15879915469372194</v>
      </c>
      <c r="N36" s="86">
        <f>SUM(N29:N35)</f>
        <v>717836395</v>
      </c>
      <c r="O36" s="87">
        <f>SUM(O29:O35)</f>
        <v>290488742</v>
      </c>
      <c r="P36" s="87">
        <f t="shared" si="4"/>
        <v>1008325137</v>
      </c>
      <c r="Q36" s="102">
        <f t="shared" si="5"/>
        <v>0.24969845206100796</v>
      </c>
      <c r="R36" s="86">
        <f>SUM(R29:R35)</f>
        <v>605340403</v>
      </c>
      <c r="S36" s="87">
        <f>SUM(S29:S35)</f>
        <v>128402863</v>
      </c>
      <c r="T36" s="87">
        <f t="shared" si="6"/>
        <v>733743266</v>
      </c>
      <c r="U36" s="102">
        <f t="shared" si="7"/>
        <v>0.170767514344419</v>
      </c>
      <c r="V36" s="86">
        <f>SUM(V29:V35)</f>
        <v>0</v>
      </c>
      <c r="W36" s="87">
        <f>SUM(W29:W35)</f>
        <v>0</v>
      </c>
      <c r="X36" s="87">
        <f t="shared" si="8"/>
        <v>0</v>
      </c>
      <c r="Y36" s="102">
        <f t="shared" si="9"/>
        <v>0</v>
      </c>
      <c r="Z36" s="86">
        <f t="shared" si="10"/>
        <v>1795319933</v>
      </c>
      <c r="AA36" s="87">
        <f t="shared" si="11"/>
        <v>588006668</v>
      </c>
      <c r="AB36" s="87">
        <f t="shared" si="12"/>
        <v>2383326601</v>
      </c>
      <c r="AC36" s="102">
        <f t="shared" si="13"/>
        <v>0.55468278672243765</v>
      </c>
      <c r="AD36" s="86">
        <f>SUM(AD29:AD35)</f>
        <v>514609789</v>
      </c>
      <c r="AE36" s="87">
        <f>SUM(AE29:AE35)</f>
        <v>-466424669</v>
      </c>
      <c r="AF36" s="87">
        <f t="shared" si="14"/>
        <v>48185120</v>
      </c>
      <c r="AG36" s="87">
        <f>SUM(AG29:AG35)</f>
        <v>3765378695</v>
      </c>
      <c r="AH36" s="87">
        <f>SUM(AH29:AH35)</f>
        <v>3715152987</v>
      </c>
      <c r="AI36" s="88">
        <f>SUM(AI29:AI35)</f>
        <v>1784892765</v>
      </c>
      <c r="AJ36" s="122">
        <f t="shared" si="15"/>
        <v>0.4804358720207933</v>
      </c>
      <c r="AK36" s="123">
        <f t="shared" si="16"/>
        <v>14.227590301736303</v>
      </c>
    </row>
    <row r="37" spans="1:37" ht="13" x14ac:dyDescent="0.3">
      <c r="A37" s="61" t="s">
        <v>101</v>
      </c>
      <c r="B37" s="62" t="s">
        <v>150</v>
      </c>
      <c r="C37" s="63" t="s">
        <v>151</v>
      </c>
      <c r="D37" s="83">
        <v>336347243</v>
      </c>
      <c r="E37" s="84">
        <v>113228180</v>
      </c>
      <c r="F37" s="85">
        <f t="shared" si="0"/>
        <v>449575423</v>
      </c>
      <c r="G37" s="83">
        <v>337506481</v>
      </c>
      <c r="H37" s="84">
        <v>119833051</v>
      </c>
      <c r="I37" s="85">
        <f t="shared" si="1"/>
        <v>457339532</v>
      </c>
      <c r="J37" s="83">
        <v>31270846</v>
      </c>
      <c r="K37" s="84">
        <v>14379841</v>
      </c>
      <c r="L37" s="84">
        <f t="shared" si="2"/>
        <v>45650687</v>
      </c>
      <c r="M37" s="101">
        <f t="shared" si="3"/>
        <v>0.10154177622827927</v>
      </c>
      <c r="N37" s="83">
        <v>103973990</v>
      </c>
      <c r="O37" s="84">
        <v>24212882</v>
      </c>
      <c r="P37" s="84">
        <f t="shared" si="4"/>
        <v>128186872</v>
      </c>
      <c r="Q37" s="101">
        <f t="shared" si="5"/>
        <v>0.28512873578500753</v>
      </c>
      <c r="R37" s="83">
        <v>57087199</v>
      </c>
      <c r="S37" s="84">
        <v>8870193</v>
      </c>
      <c r="T37" s="84">
        <f t="shared" si="6"/>
        <v>65957392</v>
      </c>
      <c r="U37" s="101">
        <f t="shared" si="7"/>
        <v>0.14421974787869421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192332035</v>
      </c>
      <c r="AA37" s="84">
        <f t="shared" si="11"/>
        <v>47462916</v>
      </c>
      <c r="AB37" s="84">
        <f t="shared" si="12"/>
        <v>239794951</v>
      </c>
      <c r="AC37" s="101">
        <f t="shared" si="13"/>
        <v>0.52432587655685103</v>
      </c>
      <c r="AD37" s="83">
        <v>35206241</v>
      </c>
      <c r="AE37" s="84">
        <v>7922547</v>
      </c>
      <c r="AF37" s="84">
        <f t="shared" si="14"/>
        <v>43128788</v>
      </c>
      <c r="AG37" s="84">
        <v>441670661</v>
      </c>
      <c r="AH37" s="84">
        <v>448987756</v>
      </c>
      <c r="AI37" s="85">
        <v>219451024</v>
      </c>
      <c r="AJ37" s="120">
        <f t="shared" si="15"/>
        <v>0.48876839305168046</v>
      </c>
      <c r="AK37" s="121">
        <f t="shared" si="16"/>
        <v>0.52931243975601627</v>
      </c>
    </row>
    <row r="38" spans="1:37" ht="13" x14ac:dyDescent="0.3">
      <c r="A38" s="61" t="s">
        <v>101</v>
      </c>
      <c r="B38" s="62" t="s">
        <v>152</v>
      </c>
      <c r="C38" s="63" t="s">
        <v>153</v>
      </c>
      <c r="D38" s="83">
        <v>308639791</v>
      </c>
      <c r="E38" s="84">
        <v>160540510</v>
      </c>
      <c r="F38" s="85">
        <f t="shared" si="0"/>
        <v>469180301</v>
      </c>
      <c r="G38" s="83">
        <v>317461034</v>
      </c>
      <c r="H38" s="84">
        <v>81331628</v>
      </c>
      <c r="I38" s="85">
        <f t="shared" si="1"/>
        <v>398792662</v>
      </c>
      <c r="J38" s="83">
        <v>35164111</v>
      </c>
      <c r="K38" s="84">
        <v>5169536</v>
      </c>
      <c r="L38" s="84">
        <f t="shared" si="2"/>
        <v>40333647</v>
      </c>
      <c r="M38" s="101">
        <f t="shared" si="3"/>
        <v>8.5966198738595373E-2</v>
      </c>
      <c r="N38" s="83">
        <v>58213519</v>
      </c>
      <c r="O38" s="84">
        <v>5114830</v>
      </c>
      <c r="P38" s="84">
        <f t="shared" si="4"/>
        <v>63328349</v>
      </c>
      <c r="Q38" s="101">
        <f t="shared" si="5"/>
        <v>0.13497657268436766</v>
      </c>
      <c r="R38" s="83">
        <v>54125521</v>
      </c>
      <c r="S38" s="84">
        <v>3255919</v>
      </c>
      <c r="T38" s="84">
        <f t="shared" si="6"/>
        <v>57381440</v>
      </c>
      <c r="U38" s="101">
        <f t="shared" si="7"/>
        <v>0.14388790333358742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147503151</v>
      </c>
      <c r="AA38" s="84">
        <f t="shared" si="11"/>
        <v>13540285</v>
      </c>
      <c r="AB38" s="84">
        <f t="shared" si="12"/>
        <v>161043436</v>
      </c>
      <c r="AC38" s="101">
        <f t="shared" si="13"/>
        <v>0.40382748065710394</v>
      </c>
      <c r="AD38" s="83">
        <v>15739009</v>
      </c>
      <c r="AE38" s="84">
        <v>4601193</v>
      </c>
      <c r="AF38" s="84">
        <f t="shared" si="14"/>
        <v>20340202</v>
      </c>
      <c r="AG38" s="84">
        <v>354986325</v>
      </c>
      <c r="AH38" s="84">
        <v>453420922</v>
      </c>
      <c r="AI38" s="85">
        <v>95561825</v>
      </c>
      <c r="AJ38" s="120">
        <f t="shared" si="15"/>
        <v>0.21075742287869106</v>
      </c>
      <c r="AK38" s="121">
        <f t="shared" si="16"/>
        <v>1.821085061003819</v>
      </c>
    </row>
    <row r="39" spans="1:37" ht="13" x14ac:dyDescent="0.3">
      <c r="A39" s="61" t="s">
        <v>101</v>
      </c>
      <c r="B39" s="62" t="s">
        <v>154</v>
      </c>
      <c r="C39" s="63" t="s">
        <v>155</v>
      </c>
      <c r="D39" s="83">
        <v>263167450</v>
      </c>
      <c r="E39" s="84">
        <v>29286519</v>
      </c>
      <c r="F39" s="85">
        <f t="shared" si="0"/>
        <v>292453969</v>
      </c>
      <c r="G39" s="83">
        <v>335791577</v>
      </c>
      <c r="H39" s="84">
        <v>26127450</v>
      </c>
      <c r="I39" s="85">
        <f t="shared" si="1"/>
        <v>361919027</v>
      </c>
      <c r="J39" s="83">
        <v>32583974</v>
      </c>
      <c r="K39" s="84">
        <v>57552</v>
      </c>
      <c r="L39" s="84">
        <f t="shared" si="2"/>
        <v>32641526</v>
      </c>
      <c r="M39" s="101">
        <f t="shared" si="3"/>
        <v>0.11161252525179441</v>
      </c>
      <c r="N39" s="83">
        <v>33977465</v>
      </c>
      <c r="O39" s="84">
        <v>3497865</v>
      </c>
      <c r="P39" s="84">
        <f t="shared" si="4"/>
        <v>37475330</v>
      </c>
      <c r="Q39" s="101">
        <f t="shared" si="5"/>
        <v>0.12814095198687489</v>
      </c>
      <c r="R39" s="83">
        <v>-13077445</v>
      </c>
      <c r="S39" s="84">
        <v>866441</v>
      </c>
      <c r="T39" s="84">
        <f t="shared" si="6"/>
        <v>-12211004</v>
      </c>
      <c r="U39" s="101">
        <f t="shared" si="7"/>
        <v>-3.3739602201129926E-2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53483994</v>
      </c>
      <c r="AA39" s="84">
        <f t="shared" si="11"/>
        <v>4421858</v>
      </c>
      <c r="AB39" s="84">
        <f t="shared" si="12"/>
        <v>57905852</v>
      </c>
      <c r="AC39" s="101">
        <f t="shared" si="13"/>
        <v>0.15999670556143489</v>
      </c>
      <c r="AD39" s="83">
        <v>978711</v>
      </c>
      <c r="AE39" s="84">
        <v>0</v>
      </c>
      <c r="AF39" s="84">
        <f t="shared" si="14"/>
        <v>978711</v>
      </c>
      <c r="AG39" s="84">
        <v>287103129</v>
      </c>
      <c r="AH39" s="84">
        <v>322167062</v>
      </c>
      <c r="AI39" s="85">
        <v>80070051</v>
      </c>
      <c r="AJ39" s="120">
        <f t="shared" si="15"/>
        <v>0.2485358077977568</v>
      </c>
      <c r="AK39" s="121">
        <f t="shared" si="16"/>
        <v>-13.476618736276592</v>
      </c>
    </row>
    <row r="40" spans="1:37" ht="13" x14ac:dyDescent="0.3">
      <c r="A40" s="61" t="s">
        <v>116</v>
      </c>
      <c r="B40" s="62" t="s">
        <v>156</v>
      </c>
      <c r="C40" s="63" t="s">
        <v>157</v>
      </c>
      <c r="D40" s="83">
        <v>706513911</v>
      </c>
      <c r="E40" s="84">
        <v>252801452</v>
      </c>
      <c r="F40" s="85">
        <f t="shared" si="0"/>
        <v>959315363</v>
      </c>
      <c r="G40" s="83">
        <v>678691809</v>
      </c>
      <c r="H40" s="84">
        <v>257352103</v>
      </c>
      <c r="I40" s="85">
        <f t="shared" si="1"/>
        <v>936043912</v>
      </c>
      <c r="J40" s="83">
        <v>92426357</v>
      </c>
      <c r="K40" s="84">
        <v>45901167</v>
      </c>
      <c r="L40" s="84">
        <f t="shared" si="2"/>
        <v>138327524</v>
      </c>
      <c r="M40" s="101">
        <f t="shared" si="3"/>
        <v>0.14419400474044114</v>
      </c>
      <c r="N40" s="83">
        <v>113812802</v>
      </c>
      <c r="O40" s="84">
        <v>26437111</v>
      </c>
      <c r="P40" s="84">
        <f t="shared" si="4"/>
        <v>140249913</v>
      </c>
      <c r="Q40" s="101">
        <f t="shared" si="5"/>
        <v>0.14619792240312532</v>
      </c>
      <c r="R40" s="83">
        <v>100261507</v>
      </c>
      <c r="S40" s="84">
        <v>23271575</v>
      </c>
      <c r="T40" s="84">
        <f t="shared" si="6"/>
        <v>123533082</v>
      </c>
      <c r="U40" s="101">
        <f t="shared" si="7"/>
        <v>0.1319735969822749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306500666</v>
      </c>
      <c r="AA40" s="84">
        <f t="shared" si="11"/>
        <v>95609853</v>
      </c>
      <c r="AB40" s="84">
        <f t="shared" si="12"/>
        <v>402110519</v>
      </c>
      <c r="AC40" s="101">
        <f t="shared" si="13"/>
        <v>0.42958510155878243</v>
      </c>
      <c r="AD40" s="83">
        <v>99433799</v>
      </c>
      <c r="AE40" s="84">
        <v>14032364</v>
      </c>
      <c r="AF40" s="84">
        <f t="shared" si="14"/>
        <v>113466163</v>
      </c>
      <c r="AG40" s="84">
        <v>861409710</v>
      </c>
      <c r="AH40" s="84">
        <v>885970862</v>
      </c>
      <c r="AI40" s="85">
        <v>407671804</v>
      </c>
      <c r="AJ40" s="120">
        <f t="shared" si="15"/>
        <v>0.46014132234520372</v>
      </c>
      <c r="AK40" s="121">
        <f t="shared" si="16"/>
        <v>8.8721771617499723E-2</v>
      </c>
    </row>
    <row r="41" spans="1:37" ht="14" x14ac:dyDescent="0.3">
      <c r="A41" s="64" t="s">
        <v>0</v>
      </c>
      <c r="B41" s="65" t="s">
        <v>158</v>
      </c>
      <c r="C41" s="66" t="s">
        <v>0</v>
      </c>
      <c r="D41" s="86">
        <f>SUM(D37:D40)</f>
        <v>1614668395</v>
      </c>
      <c r="E41" s="87">
        <f>SUM(E37:E40)</f>
        <v>555856661</v>
      </c>
      <c r="F41" s="88">
        <f t="shared" si="0"/>
        <v>2170525056</v>
      </c>
      <c r="G41" s="86">
        <f>SUM(G37:G40)</f>
        <v>1669450901</v>
      </c>
      <c r="H41" s="87">
        <f>SUM(H37:H40)</f>
        <v>484644232</v>
      </c>
      <c r="I41" s="88">
        <f t="shared" si="1"/>
        <v>2154095133</v>
      </c>
      <c r="J41" s="86">
        <f>SUM(J37:J40)</f>
        <v>191445288</v>
      </c>
      <c r="K41" s="87">
        <f>SUM(K37:K40)</f>
        <v>65508096</v>
      </c>
      <c r="L41" s="87">
        <f t="shared" si="2"/>
        <v>256953384</v>
      </c>
      <c r="M41" s="102">
        <f t="shared" si="3"/>
        <v>0.11838305357945612</v>
      </c>
      <c r="N41" s="86">
        <f>SUM(N37:N40)</f>
        <v>309977776</v>
      </c>
      <c r="O41" s="87">
        <f>SUM(O37:O40)</f>
        <v>59262688</v>
      </c>
      <c r="P41" s="87">
        <f t="shared" si="4"/>
        <v>369240464</v>
      </c>
      <c r="Q41" s="102">
        <f t="shared" si="5"/>
        <v>0.17011573442992772</v>
      </c>
      <c r="R41" s="86">
        <f>SUM(R37:R40)</f>
        <v>198396782</v>
      </c>
      <c r="S41" s="87">
        <f>SUM(S37:S40)</f>
        <v>36264128</v>
      </c>
      <c r="T41" s="87">
        <f t="shared" si="6"/>
        <v>234660910</v>
      </c>
      <c r="U41" s="102">
        <f t="shared" si="7"/>
        <v>0.1089371153599835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699819846</v>
      </c>
      <c r="AA41" s="87">
        <f t="shared" si="11"/>
        <v>161034912</v>
      </c>
      <c r="AB41" s="87">
        <f t="shared" si="12"/>
        <v>860854758</v>
      </c>
      <c r="AC41" s="102">
        <f t="shared" si="13"/>
        <v>0.39963636926336255</v>
      </c>
      <c r="AD41" s="86">
        <f>SUM(AD37:AD40)</f>
        <v>151357760</v>
      </c>
      <c r="AE41" s="87">
        <f>SUM(AE37:AE40)</f>
        <v>26556104</v>
      </c>
      <c r="AF41" s="87">
        <f t="shared" si="14"/>
        <v>177913864</v>
      </c>
      <c r="AG41" s="87">
        <f>SUM(AG37:AG40)</f>
        <v>1945169825</v>
      </c>
      <c r="AH41" s="87">
        <f>SUM(AH37:AH40)</f>
        <v>2110546602</v>
      </c>
      <c r="AI41" s="88">
        <f>SUM(AI37:AI40)</f>
        <v>802754704</v>
      </c>
      <c r="AJ41" s="122">
        <f t="shared" si="15"/>
        <v>0.38035393449227423</v>
      </c>
      <c r="AK41" s="123">
        <f t="shared" si="16"/>
        <v>0.3189579762035859</v>
      </c>
    </row>
    <row r="42" spans="1:37" ht="13" x14ac:dyDescent="0.3">
      <c r="A42" s="61" t="s">
        <v>101</v>
      </c>
      <c r="B42" s="62" t="s">
        <v>159</v>
      </c>
      <c r="C42" s="63" t="s">
        <v>160</v>
      </c>
      <c r="D42" s="83">
        <v>415621296</v>
      </c>
      <c r="E42" s="84">
        <v>153753052</v>
      </c>
      <c r="F42" s="85">
        <f t="shared" si="0"/>
        <v>569374348</v>
      </c>
      <c r="G42" s="83">
        <v>532600680</v>
      </c>
      <c r="H42" s="84">
        <v>181214261</v>
      </c>
      <c r="I42" s="85">
        <f t="shared" si="1"/>
        <v>713814941</v>
      </c>
      <c r="J42" s="83">
        <v>60528345</v>
      </c>
      <c r="K42" s="84">
        <v>38318435</v>
      </c>
      <c r="L42" s="84">
        <f t="shared" si="2"/>
        <v>98846780</v>
      </c>
      <c r="M42" s="101">
        <f t="shared" si="3"/>
        <v>0.17360595950135779</v>
      </c>
      <c r="N42" s="83">
        <v>106686020</v>
      </c>
      <c r="O42" s="84">
        <v>24654362</v>
      </c>
      <c r="P42" s="84">
        <f t="shared" si="4"/>
        <v>131340382</v>
      </c>
      <c r="Q42" s="101">
        <f t="shared" si="5"/>
        <v>0.2306749196927291</v>
      </c>
      <c r="R42" s="83">
        <v>42638504</v>
      </c>
      <c r="S42" s="84">
        <v>20871374</v>
      </c>
      <c r="T42" s="84">
        <f t="shared" si="6"/>
        <v>63509878</v>
      </c>
      <c r="U42" s="101">
        <f t="shared" si="7"/>
        <v>8.8972469406464832E-2</v>
      </c>
      <c r="V42" s="83">
        <v>0</v>
      </c>
      <c r="W42" s="84">
        <v>0</v>
      </c>
      <c r="X42" s="84">
        <f t="shared" si="8"/>
        <v>0</v>
      </c>
      <c r="Y42" s="101">
        <f t="shared" si="9"/>
        <v>0</v>
      </c>
      <c r="Z42" s="83">
        <f t="shared" si="10"/>
        <v>209852869</v>
      </c>
      <c r="AA42" s="84">
        <f t="shared" si="11"/>
        <v>83844171</v>
      </c>
      <c r="AB42" s="84">
        <f t="shared" si="12"/>
        <v>293697040</v>
      </c>
      <c r="AC42" s="101">
        <f t="shared" si="13"/>
        <v>0.4114470335806546</v>
      </c>
      <c r="AD42" s="83">
        <v>95259594</v>
      </c>
      <c r="AE42" s="84">
        <v>26202891</v>
      </c>
      <c r="AF42" s="84">
        <f t="shared" si="14"/>
        <v>121462485</v>
      </c>
      <c r="AG42" s="84">
        <v>573102015</v>
      </c>
      <c r="AH42" s="84">
        <v>659108613</v>
      </c>
      <c r="AI42" s="85">
        <v>248023028</v>
      </c>
      <c r="AJ42" s="120">
        <f t="shared" si="15"/>
        <v>0.37630069325159921</v>
      </c>
      <c r="AK42" s="121">
        <f t="shared" si="16"/>
        <v>-0.47712350854669239</v>
      </c>
    </row>
    <row r="43" spans="1:37" ht="13" x14ac:dyDescent="0.3">
      <c r="A43" s="61" t="s">
        <v>101</v>
      </c>
      <c r="B43" s="62" t="s">
        <v>161</v>
      </c>
      <c r="C43" s="63" t="s">
        <v>162</v>
      </c>
      <c r="D43" s="83">
        <v>256555717</v>
      </c>
      <c r="E43" s="84">
        <v>118778588</v>
      </c>
      <c r="F43" s="85">
        <f t="shared" si="0"/>
        <v>375334305</v>
      </c>
      <c r="G43" s="83">
        <v>262936446</v>
      </c>
      <c r="H43" s="84">
        <v>122429393</v>
      </c>
      <c r="I43" s="85">
        <f t="shared" si="1"/>
        <v>385365839</v>
      </c>
      <c r="J43" s="83">
        <v>49026690</v>
      </c>
      <c r="K43" s="84">
        <v>47254202</v>
      </c>
      <c r="L43" s="84">
        <f t="shared" si="2"/>
        <v>96280892</v>
      </c>
      <c r="M43" s="101">
        <f t="shared" si="3"/>
        <v>0.25652036256051786</v>
      </c>
      <c r="N43" s="83">
        <v>31467950</v>
      </c>
      <c r="O43" s="84">
        <v>13100602</v>
      </c>
      <c r="P43" s="84">
        <f t="shared" si="4"/>
        <v>44568552</v>
      </c>
      <c r="Q43" s="101">
        <f t="shared" si="5"/>
        <v>0.11874361444259672</v>
      </c>
      <c r="R43" s="83">
        <v>63360390</v>
      </c>
      <c r="S43" s="84">
        <v>12922476</v>
      </c>
      <c r="T43" s="84">
        <f t="shared" si="6"/>
        <v>76282866</v>
      </c>
      <c r="U43" s="101">
        <f t="shared" si="7"/>
        <v>0.19794921677009364</v>
      </c>
      <c r="V43" s="83">
        <v>0</v>
      </c>
      <c r="W43" s="84">
        <v>0</v>
      </c>
      <c r="X43" s="84">
        <f t="shared" si="8"/>
        <v>0</v>
      </c>
      <c r="Y43" s="101">
        <f t="shared" si="9"/>
        <v>0</v>
      </c>
      <c r="Z43" s="83">
        <f t="shared" si="10"/>
        <v>143855030</v>
      </c>
      <c r="AA43" s="84">
        <f t="shared" si="11"/>
        <v>73277280</v>
      </c>
      <c r="AB43" s="84">
        <f t="shared" si="12"/>
        <v>217132310</v>
      </c>
      <c r="AC43" s="101">
        <f t="shared" si="13"/>
        <v>0.56344462333102652</v>
      </c>
      <c r="AD43" s="83">
        <v>39159005</v>
      </c>
      <c r="AE43" s="84">
        <v>45757918</v>
      </c>
      <c r="AF43" s="84">
        <f t="shared" si="14"/>
        <v>84916923</v>
      </c>
      <c r="AG43" s="84">
        <v>326212078</v>
      </c>
      <c r="AH43" s="84">
        <v>387825803</v>
      </c>
      <c r="AI43" s="85">
        <v>242046797</v>
      </c>
      <c r="AJ43" s="120">
        <f t="shared" si="15"/>
        <v>0.62411215325969427</v>
      </c>
      <c r="AK43" s="121">
        <f t="shared" si="16"/>
        <v>-0.10167651741220063</v>
      </c>
    </row>
    <row r="44" spans="1:37" ht="13" x14ac:dyDescent="0.3">
      <c r="A44" s="61" t="s">
        <v>101</v>
      </c>
      <c r="B44" s="62" t="s">
        <v>163</v>
      </c>
      <c r="C44" s="63" t="s">
        <v>164</v>
      </c>
      <c r="D44" s="83">
        <v>431118056</v>
      </c>
      <c r="E44" s="84">
        <v>108164003</v>
      </c>
      <c r="F44" s="85">
        <f t="shared" si="0"/>
        <v>539282059</v>
      </c>
      <c r="G44" s="83">
        <v>461778952</v>
      </c>
      <c r="H44" s="84">
        <v>127292045</v>
      </c>
      <c r="I44" s="85">
        <f t="shared" si="1"/>
        <v>589070997</v>
      </c>
      <c r="J44" s="83">
        <v>74777567</v>
      </c>
      <c r="K44" s="84">
        <v>148011806</v>
      </c>
      <c r="L44" s="84">
        <f t="shared" si="2"/>
        <v>222789373</v>
      </c>
      <c r="M44" s="101">
        <f t="shared" si="3"/>
        <v>0.41312216729983964</v>
      </c>
      <c r="N44" s="83">
        <v>81043589</v>
      </c>
      <c r="O44" s="84">
        <v>24337647</v>
      </c>
      <c r="P44" s="84">
        <f t="shared" si="4"/>
        <v>105381236</v>
      </c>
      <c r="Q44" s="101">
        <f t="shared" si="5"/>
        <v>0.19541023893027379</v>
      </c>
      <c r="R44" s="83">
        <v>67168494</v>
      </c>
      <c r="S44" s="84">
        <v>5806228</v>
      </c>
      <c r="T44" s="84">
        <f t="shared" si="6"/>
        <v>72974722</v>
      </c>
      <c r="U44" s="101">
        <f t="shared" si="7"/>
        <v>0.12388103025211408</v>
      </c>
      <c r="V44" s="83">
        <v>0</v>
      </c>
      <c r="W44" s="84">
        <v>0</v>
      </c>
      <c r="X44" s="84">
        <f t="shared" si="8"/>
        <v>0</v>
      </c>
      <c r="Y44" s="101">
        <f t="shared" si="9"/>
        <v>0</v>
      </c>
      <c r="Z44" s="83">
        <f t="shared" si="10"/>
        <v>222989650</v>
      </c>
      <c r="AA44" s="84">
        <f t="shared" si="11"/>
        <v>178155681</v>
      </c>
      <c r="AB44" s="84">
        <f t="shared" si="12"/>
        <v>401145331</v>
      </c>
      <c r="AC44" s="101">
        <f t="shared" si="13"/>
        <v>0.68097959845746747</v>
      </c>
      <c r="AD44" s="83">
        <v>64044755</v>
      </c>
      <c r="AE44" s="84">
        <v>23662381</v>
      </c>
      <c r="AF44" s="84">
        <f t="shared" si="14"/>
        <v>87707136</v>
      </c>
      <c r="AG44" s="84">
        <v>538050999</v>
      </c>
      <c r="AH44" s="84">
        <v>582561699</v>
      </c>
      <c r="AI44" s="85">
        <v>347703198</v>
      </c>
      <c r="AJ44" s="120">
        <f t="shared" si="15"/>
        <v>0.59685214217970761</v>
      </c>
      <c r="AK44" s="121">
        <f t="shared" si="16"/>
        <v>-0.16797280896277356</v>
      </c>
    </row>
    <row r="45" spans="1:37" ht="13" x14ac:dyDescent="0.3">
      <c r="A45" s="61" t="s">
        <v>101</v>
      </c>
      <c r="B45" s="62" t="s">
        <v>165</v>
      </c>
      <c r="C45" s="63" t="s">
        <v>166</v>
      </c>
      <c r="D45" s="83">
        <v>294352230</v>
      </c>
      <c r="E45" s="84">
        <v>90499726</v>
      </c>
      <c r="F45" s="85">
        <f t="shared" si="0"/>
        <v>384851956</v>
      </c>
      <c r="G45" s="83">
        <v>327767233</v>
      </c>
      <c r="H45" s="84">
        <v>100364199</v>
      </c>
      <c r="I45" s="85">
        <f t="shared" si="1"/>
        <v>428131432</v>
      </c>
      <c r="J45" s="83">
        <v>57185950</v>
      </c>
      <c r="K45" s="84">
        <v>79737859</v>
      </c>
      <c r="L45" s="84">
        <f t="shared" si="2"/>
        <v>136923809</v>
      </c>
      <c r="M45" s="101">
        <f t="shared" si="3"/>
        <v>0.35578306635915863</v>
      </c>
      <c r="N45" s="83">
        <v>64776406</v>
      </c>
      <c r="O45" s="84">
        <v>22318046</v>
      </c>
      <c r="P45" s="84">
        <f t="shared" si="4"/>
        <v>87094452</v>
      </c>
      <c r="Q45" s="101">
        <f t="shared" si="5"/>
        <v>0.22630637740606935</v>
      </c>
      <c r="R45" s="83">
        <v>44798812</v>
      </c>
      <c r="S45" s="84">
        <v>10740398</v>
      </c>
      <c r="T45" s="84">
        <f t="shared" si="6"/>
        <v>55539210</v>
      </c>
      <c r="U45" s="101">
        <f t="shared" si="7"/>
        <v>0.12972467295977466</v>
      </c>
      <c r="V45" s="83">
        <v>0</v>
      </c>
      <c r="W45" s="84">
        <v>0</v>
      </c>
      <c r="X45" s="84">
        <f t="shared" si="8"/>
        <v>0</v>
      </c>
      <c r="Y45" s="101">
        <f t="shared" si="9"/>
        <v>0</v>
      </c>
      <c r="Z45" s="83">
        <f t="shared" si="10"/>
        <v>166761168</v>
      </c>
      <c r="AA45" s="84">
        <f t="shared" si="11"/>
        <v>112796303</v>
      </c>
      <c r="AB45" s="84">
        <f t="shared" si="12"/>
        <v>279557471</v>
      </c>
      <c r="AC45" s="101">
        <f t="shared" si="13"/>
        <v>0.65297114415089241</v>
      </c>
      <c r="AD45" s="83">
        <v>85643441</v>
      </c>
      <c r="AE45" s="84">
        <v>17894510</v>
      </c>
      <c r="AF45" s="84">
        <f t="shared" si="14"/>
        <v>103537951</v>
      </c>
      <c r="AG45" s="84">
        <v>411266804</v>
      </c>
      <c r="AH45" s="84">
        <v>390571187</v>
      </c>
      <c r="AI45" s="85">
        <v>240527069</v>
      </c>
      <c r="AJ45" s="120">
        <f t="shared" si="15"/>
        <v>0.61583413473866933</v>
      </c>
      <c r="AK45" s="121">
        <f t="shared" si="16"/>
        <v>-0.46358596569097643</v>
      </c>
    </row>
    <row r="46" spans="1:37" ht="13" x14ac:dyDescent="0.3">
      <c r="A46" s="61" t="s">
        <v>101</v>
      </c>
      <c r="B46" s="62" t="s">
        <v>167</v>
      </c>
      <c r="C46" s="63" t="s">
        <v>168</v>
      </c>
      <c r="D46" s="83">
        <v>1432065628</v>
      </c>
      <c r="E46" s="84">
        <v>143283529</v>
      </c>
      <c r="F46" s="85">
        <f t="shared" si="0"/>
        <v>1575349157</v>
      </c>
      <c r="G46" s="83">
        <v>1393471015</v>
      </c>
      <c r="H46" s="84">
        <v>137479323</v>
      </c>
      <c r="I46" s="85">
        <f t="shared" si="1"/>
        <v>1530950338</v>
      </c>
      <c r="J46" s="83">
        <v>324826727</v>
      </c>
      <c r="K46" s="84">
        <v>42056943</v>
      </c>
      <c r="L46" s="84">
        <f t="shared" si="2"/>
        <v>366883670</v>
      </c>
      <c r="M46" s="101">
        <f t="shared" si="3"/>
        <v>0.23289038393156675</v>
      </c>
      <c r="N46" s="83">
        <v>372660030</v>
      </c>
      <c r="O46" s="84">
        <v>32339931</v>
      </c>
      <c r="P46" s="84">
        <f t="shared" si="4"/>
        <v>404999961</v>
      </c>
      <c r="Q46" s="101">
        <f t="shared" si="5"/>
        <v>0.25708583979646615</v>
      </c>
      <c r="R46" s="83">
        <v>342584499</v>
      </c>
      <c r="S46" s="84">
        <v>20927528</v>
      </c>
      <c r="T46" s="84">
        <f t="shared" si="6"/>
        <v>363512027</v>
      </c>
      <c r="U46" s="101">
        <f t="shared" si="7"/>
        <v>0.23744207632161612</v>
      </c>
      <c r="V46" s="83">
        <v>0</v>
      </c>
      <c r="W46" s="84">
        <v>0</v>
      </c>
      <c r="X46" s="84">
        <f t="shared" si="8"/>
        <v>0</v>
      </c>
      <c r="Y46" s="101">
        <f t="shared" si="9"/>
        <v>0</v>
      </c>
      <c r="Z46" s="83">
        <f t="shared" si="10"/>
        <v>1040071256</v>
      </c>
      <c r="AA46" s="84">
        <f t="shared" si="11"/>
        <v>95324402</v>
      </c>
      <c r="AB46" s="84">
        <f t="shared" si="12"/>
        <v>1135395658</v>
      </c>
      <c r="AC46" s="101">
        <f t="shared" si="13"/>
        <v>0.74162801354043661</v>
      </c>
      <c r="AD46" s="83">
        <v>242419314</v>
      </c>
      <c r="AE46" s="84">
        <v>20845380</v>
      </c>
      <c r="AF46" s="84">
        <f t="shared" si="14"/>
        <v>263264694</v>
      </c>
      <c r="AG46" s="84">
        <v>1406651315</v>
      </c>
      <c r="AH46" s="84">
        <v>1676392639</v>
      </c>
      <c r="AI46" s="85">
        <v>1147230625</v>
      </c>
      <c r="AJ46" s="120">
        <f t="shared" si="15"/>
        <v>0.68434482370690009</v>
      </c>
      <c r="AK46" s="121">
        <f t="shared" si="16"/>
        <v>0.38078532854846081</v>
      </c>
    </row>
    <row r="47" spans="1:37" ht="13" x14ac:dyDescent="0.3">
      <c r="A47" s="61" t="s">
        <v>116</v>
      </c>
      <c r="B47" s="62" t="s">
        <v>169</v>
      </c>
      <c r="C47" s="63" t="s">
        <v>170</v>
      </c>
      <c r="D47" s="83">
        <v>1583137297</v>
      </c>
      <c r="E47" s="84">
        <v>1144000633</v>
      </c>
      <c r="F47" s="85">
        <f t="shared" si="0"/>
        <v>2727137930</v>
      </c>
      <c r="G47" s="83">
        <v>1413478483</v>
      </c>
      <c r="H47" s="84">
        <v>906494270</v>
      </c>
      <c r="I47" s="85">
        <f t="shared" si="1"/>
        <v>2319972753</v>
      </c>
      <c r="J47" s="83">
        <v>211422991</v>
      </c>
      <c r="K47" s="84">
        <v>13254590</v>
      </c>
      <c r="L47" s="84">
        <f t="shared" si="2"/>
        <v>224677581</v>
      </c>
      <c r="M47" s="101">
        <f t="shared" si="3"/>
        <v>8.2385851675642968E-2</v>
      </c>
      <c r="N47" s="83">
        <v>259443040</v>
      </c>
      <c r="O47" s="84">
        <v>26651477</v>
      </c>
      <c r="P47" s="84">
        <f t="shared" si="4"/>
        <v>286094517</v>
      </c>
      <c r="Q47" s="101">
        <f t="shared" si="5"/>
        <v>0.10490650797409429</v>
      </c>
      <c r="R47" s="83">
        <v>318863194</v>
      </c>
      <c r="S47" s="84">
        <v>189661624</v>
      </c>
      <c r="T47" s="84">
        <f t="shared" si="6"/>
        <v>508524818</v>
      </c>
      <c r="U47" s="101">
        <f t="shared" si="7"/>
        <v>0.21919430620140562</v>
      </c>
      <c r="V47" s="83">
        <v>0</v>
      </c>
      <c r="W47" s="84">
        <v>0</v>
      </c>
      <c r="X47" s="84">
        <f t="shared" si="8"/>
        <v>0</v>
      </c>
      <c r="Y47" s="101">
        <f t="shared" si="9"/>
        <v>0</v>
      </c>
      <c r="Z47" s="83">
        <f t="shared" si="10"/>
        <v>789729225</v>
      </c>
      <c r="AA47" s="84">
        <f t="shared" si="11"/>
        <v>229567691</v>
      </c>
      <c r="AB47" s="84">
        <f t="shared" si="12"/>
        <v>1019296916</v>
      </c>
      <c r="AC47" s="101">
        <f t="shared" si="13"/>
        <v>0.43935727895162913</v>
      </c>
      <c r="AD47" s="83">
        <v>298367924</v>
      </c>
      <c r="AE47" s="84">
        <v>110607630</v>
      </c>
      <c r="AF47" s="84">
        <f t="shared" si="14"/>
        <v>408975554</v>
      </c>
      <c r="AG47" s="84">
        <v>2751208296</v>
      </c>
      <c r="AH47" s="84">
        <v>2956866924</v>
      </c>
      <c r="AI47" s="85">
        <v>1323447708</v>
      </c>
      <c r="AJ47" s="120">
        <f t="shared" si="15"/>
        <v>0.44758446761941595</v>
      </c>
      <c r="AK47" s="121">
        <f t="shared" si="16"/>
        <v>0.24341128223033115</v>
      </c>
    </row>
    <row r="48" spans="1:37" ht="14" x14ac:dyDescent="0.3">
      <c r="A48" s="64" t="s">
        <v>0</v>
      </c>
      <c r="B48" s="65" t="s">
        <v>171</v>
      </c>
      <c r="C48" s="66" t="s">
        <v>0</v>
      </c>
      <c r="D48" s="86">
        <f>SUM(D42:D47)</f>
        <v>4412850224</v>
      </c>
      <c r="E48" s="87">
        <f>SUM(E42:E47)</f>
        <v>1758479531</v>
      </c>
      <c r="F48" s="88">
        <f t="shared" si="0"/>
        <v>6171329755</v>
      </c>
      <c r="G48" s="86">
        <f>SUM(G42:G47)</f>
        <v>4392032809</v>
      </c>
      <c r="H48" s="87">
        <f>SUM(H42:H47)</f>
        <v>1575273491</v>
      </c>
      <c r="I48" s="88">
        <f t="shared" si="1"/>
        <v>5967306300</v>
      </c>
      <c r="J48" s="86">
        <f>SUM(J42:J47)</f>
        <v>777768270</v>
      </c>
      <c r="K48" s="87">
        <f>SUM(K42:K47)</f>
        <v>368633835</v>
      </c>
      <c r="L48" s="87">
        <f t="shared" si="2"/>
        <v>1146402105</v>
      </c>
      <c r="M48" s="102">
        <f t="shared" si="3"/>
        <v>0.18576257476294913</v>
      </c>
      <c r="N48" s="86">
        <f>SUM(N42:N47)</f>
        <v>916077035</v>
      </c>
      <c r="O48" s="87">
        <f>SUM(O42:O47)</f>
        <v>143402065</v>
      </c>
      <c r="P48" s="87">
        <f t="shared" si="4"/>
        <v>1059479100</v>
      </c>
      <c r="Q48" s="102">
        <f t="shared" si="5"/>
        <v>0.17167760305493512</v>
      </c>
      <c r="R48" s="86">
        <f>SUM(R42:R47)</f>
        <v>879413893</v>
      </c>
      <c r="S48" s="87">
        <f>SUM(S42:S47)</f>
        <v>260929628</v>
      </c>
      <c r="T48" s="87">
        <f t="shared" si="6"/>
        <v>1140343521</v>
      </c>
      <c r="U48" s="102">
        <f t="shared" si="7"/>
        <v>0.19109853988892778</v>
      </c>
      <c r="V48" s="86">
        <f>SUM(V42:V47)</f>
        <v>0</v>
      </c>
      <c r="W48" s="87">
        <f>SUM(W42:W47)</f>
        <v>0</v>
      </c>
      <c r="X48" s="87">
        <f t="shared" si="8"/>
        <v>0</v>
      </c>
      <c r="Y48" s="102">
        <f t="shared" si="9"/>
        <v>0</v>
      </c>
      <c r="Z48" s="86">
        <f t="shared" si="10"/>
        <v>2573259198</v>
      </c>
      <c r="AA48" s="87">
        <f t="shared" si="11"/>
        <v>772965528</v>
      </c>
      <c r="AB48" s="87">
        <f t="shared" si="12"/>
        <v>3346224726</v>
      </c>
      <c r="AC48" s="102">
        <f t="shared" si="13"/>
        <v>0.56075967241701674</v>
      </c>
      <c r="AD48" s="86">
        <f>SUM(AD42:AD47)</f>
        <v>824894033</v>
      </c>
      <c r="AE48" s="87">
        <f>SUM(AE42:AE47)</f>
        <v>244970710</v>
      </c>
      <c r="AF48" s="87">
        <f t="shared" si="14"/>
        <v>1069864743</v>
      </c>
      <c r="AG48" s="87">
        <f>SUM(AG42:AG47)</f>
        <v>6006491507</v>
      </c>
      <c r="AH48" s="87">
        <f>SUM(AH42:AH47)</f>
        <v>6653326865</v>
      </c>
      <c r="AI48" s="88">
        <f>SUM(AI42:AI47)</f>
        <v>3548978425</v>
      </c>
      <c r="AJ48" s="122">
        <f t="shared" si="15"/>
        <v>0.53341410951406787</v>
      </c>
      <c r="AK48" s="123">
        <f t="shared" si="16"/>
        <v>6.5876344146430066E-2</v>
      </c>
    </row>
    <row r="49" spans="1:37" ht="13" x14ac:dyDescent="0.3">
      <c r="A49" s="61" t="s">
        <v>101</v>
      </c>
      <c r="B49" s="62" t="s">
        <v>172</v>
      </c>
      <c r="C49" s="63" t="s">
        <v>173</v>
      </c>
      <c r="D49" s="83">
        <v>430345896</v>
      </c>
      <c r="E49" s="84">
        <v>192872520</v>
      </c>
      <c r="F49" s="85">
        <f t="shared" si="0"/>
        <v>623218416</v>
      </c>
      <c r="G49" s="83">
        <v>467569612</v>
      </c>
      <c r="H49" s="84">
        <v>237655515</v>
      </c>
      <c r="I49" s="85">
        <f t="shared" si="1"/>
        <v>705225127</v>
      </c>
      <c r="J49" s="83">
        <v>90236116</v>
      </c>
      <c r="K49" s="84">
        <v>50084284</v>
      </c>
      <c r="L49" s="84">
        <f t="shared" si="2"/>
        <v>140320400</v>
      </c>
      <c r="M49" s="101">
        <f t="shared" si="3"/>
        <v>0.22515445050648183</v>
      </c>
      <c r="N49" s="83">
        <v>112257094</v>
      </c>
      <c r="O49" s="84">
        <v>49727095</v>
      </c>
      <c r="P49" s="84">
        <f t="shared" si="4"/>
        <v>161984189</v>
      </c>
      <c r="Q49" s="101">
        <f t="shared" si="5"/>
        <v>0.25991560076106607</v>
      </c>
      <c r="R49" s="83">
        <v>85887295</v>
      </c>
      <c r="S49" s="84">
        <v>20664346</v>
      </c>
      <c r="T49" s="84">
        <f t="shared" si="6"/>
        <v>106551641</v>
      </c>
      <c r="U49" s="101">
        <f t="shared" si="7"/>
        <v>0.15108883237508353</v>
      </c>
      <c r="V49" s="83">
        <v>0</v>
      </c>
      <c r="W49" s="84">
        <v>0</v>
      </c>
      <c r="X49" s="84">
        <f t="shared" si="8"/>
        <v>0</v>
      </c>
      <c r="Y49" s="101">
        <f t="shared" si="9"/>
        <v>0</v>
      </c>
      <c r="Z49" s="83">
        <f t="shared" si="10"/>
        <v>288380505</v>
      </c>
      <c r="AA49" s="84">
        <f t="shared" si="11"/>
        <v>120475725</v>
      </c>
      <c r="AB49" s="84">
        <f t="shared" si="12"/>
        <v>408856230</v>
      </c>
      <c r="AC49" s="101">
        <f t="shared" si="13"/>
        <v>0.57975278297195443</v>
      </c>
      <c r="AD49" s="83">
        <v>68319783</v>
      </c>
      <c r="AE49" s="84">
        <v>20036076</v>
      </c>
      <c r="AF49" s="84">
        <f t="shared" si="14"/>
        <v>88355859</v>
      </c>
      <c r="AG49" s="84">
        <v>582706536</v>
      </c>
      <c r="AH49" s="84">
        <v>628322758</v>
      </c>
      <c r="AI49" s="85">
        <v>322361325</v>
      </c>
      <c r="AJ49" s="120">
        <f t="shared" si="15"/>
        <v>0.51305053158682501</v>
      </c>
      <c r="AK49" s="121">
        <f t="shared" si="16"/>
        <v>0.20593746929674461</v>
      </c>
    </row>
    <row r="50" spans="1:37" ht="13" x14ac:dyDescent="0.3">
      <c r="A50" s="61" t="s">
        <v>101</v>
      </c>
      <c r="B50" s="62" t="s">
        <v>174</v>
      </c>
      <c r="C50" s="63" t="s">
        <v>175</v>
      </c>
      <c r="D50" s="83">
        <v>364894607</v>
      </c>
      <c r="E50" s="84">
        <v>175619628</v>
      </c>
      <c r="F50" s="85">
        <f t="shared" si="0"/>
        <v>540514235</v>
      </c>
      <c r="G50" s="83">
        <v>368242607</v>
      </c>
      <c r="H50" s="84">
        <v>179777799</v>
      </c>
      <c r="I50" s="85">
        <f t="shared" si="1"/>
        <v>548020406</v>
      </c>
      <c r="J50" s="83">
        <v>56177262</v>
      </c>
      <c r="K50" s="84">
        <v>25331245</v>
      </c>
      <c r="L50" s="84">
        <f t="shared" si="2"/>
        <v>81508507</v>
      </c>
      <c r="M50" s="101">
        <f t="shared" si="3"/>
        <v>0.15079807657609609</v>
      </c>
      <c r="N50" s="83">
        <v>70611457</v>
      </c>
      <c r="O50" s="84">
        <v>48686189</v>
      </c>
      <c r="P50" s="84">
        <f t="shared" si="4"/>
        <v>119297646</v>
      </c>
      <c r="Q50" s="101">
        <f t="shared" si="5"/>
        <v>0.22071138607478116</v>
      </c>
      <c r="R50" s="83">
        <v>171591473</v>
      </c>
      <c r="S50" s="84">
        <v>29462619</v>
      </c>
      <c r="T50" s="84">
        <f t="shared" si="6"/>
        <v>201054092</v>
      </c>
      <c r="U50" s="101">
        <f t="shared" si="7"/>
        <v>0.36687336785046648</v>
      </c>
      <c r="V50" s="83">
        <v>0</v>
      </c>
      <c r="W50" s="84">
        <v>0</v>
      </c>
      <c r="X50" s="84">
        <f t="shared" si="8"/>
        <v>0</v>
      </c>
      <c r="Y50" s="101">
        <f t="shared" si="9"/>
        <v>0</v>
      </c>
      <c r="Z50" s="83">
        <f t="shared" si="10"/>
        <v>298380192</v>
      </c>
      <c r="AA50" s="84">
        <f t="shared" si="11"/>
        <v>103480053</v>
      </c>
      <c r="AB50" s="84">
        <f t="shared" si="12"/>
        <v>401860245</v>
      </c>
      <c r="AC50" s="101">
        <f t="shared" si="13"/>
        <v>0.73329430911738713</v>
      </c>
      <c r="AD50" s="83">
        <v>49933631</v>
      </c>
      <c r="AE50" s="84">
        <v>35134064</v>
      </c>
      <c r="AF50" s="84">
        <f t="shared" si="14"/>
        <v>85067695</v>
      </c>
      <c r="AG50" s="84">
        <v>550984622</v>
      </c>
      <c r="AH50" s="84">
        <v>579938136</v>
      </c>
      <c r="AI50" s="85">
        <v>264585562</v>
      </c>
      <c r="AJ50" s="120">
        <f t="shared" si="15"/>
        <v>0.45623066595503214</v>
      </c>
      <c r="AK50" s="121">
        <f t="shared" si="16"/>
        <v>1.3634599714968179</v>
      </c>
    </row>
    <row r="51" spans="1:37" ht="13" x14ac:dyDescent="0.3">
      <c r="A51" s="61" t="s">
        <v>101</v>
      </c>
      <c r="B51" s="62" t="s">
        <v>176</v>
      </c>
      <c r="C51" s="63" t="s">
        <v>177</v>
      </c>
      <c r="D51" s="83">
        <v>433529368</v>
      </c>
      <c r="E51" s="84">
        <v>117726617</v>
      </c>
      <c r="F51" s="85">
        <f t="shared" si="0"/>
        <v>551255985</v>
      </c>
      <c r="G51" s="83">
        <v>478383100</v>
      </c>
      <c r="H51" s="84">
        <v>188683762</v>
      </c>
      <c r="I51" s="85">
        <f t="shared" si="1"/>
        <v>667066862</v>
      </c>
      <c r="J51" s="83">
        <v>75127846</v>
      </c>
      <c r="K51" s="84">
        <v>8934784</v>
      </c>
      <c r="L51" s="84">
        <f t="shared" si="2"/>
        <v>84062630</v>
      </c>
      <c r="M51" s="101">
        <f t="shared" si="3"/>
        <v>0.15249291125610182</v>
      </c>
      <c r="N51" s="83">
        <v>99138115</v>
      </c>
      <c r="O51" s="84">
        <v>31229250</v>
      </c>
      <c r="P51" s="84">
        <f t="shared" si="4"/>
        <v>130367365</v>
      </c>
      <c r="Q51" s="101">
        <f t="shared" si="5"/>
        <v>0.23649151854559911</v>
      </c>
      <c r="R51" s="83">
        <v>77015466</v>
      </c>
      <c r="S51" s="84">
        <v>37379215</v>
      </c>
      <c r="T51" s="84">
        <f t="shared" si="6"/>
        <v>114394681</v>
      </c>
      <c r="U51" s="101">
        <f t="shared" si="7"/>
        <v>0.171489077807016</v>
      </c>
      <c r="V51" s="83">
        <v>0</v>
      </c>
      <c r="W51" s="84">
        <v>0</v>
      </c>
      <c r="X51" s="84">
        <f t="shared" si="8"/>
        <v>0</v>
      </c>
      <c r="Y51" s="101">
        <f t="shared" si="9"/>
        <v>0</v>
      </c>
      <c r="Z51" s="83">
        <f t="shared" si="10"/>
        <v>251281427</v>
      </c>
      <c r="AA51" s="84">
        <f t="shared" si="11"/>
        <v>77543249</v>
      </c>
      <c r="AB51" s="84">
        <f t="shared" si="12"/>
        <v>328824676</v>
      </c>
      <c r="AC51" s="101">
        <f t="shared" si="13"/>
        <v>0.49294110490531307</v>
      </c>
      <c r="AD51" s="83">
        <v>87209976</v>
      </c>
      <c r="AE51" s="84">
        <v>36947591</v>
      </c>
      <c r="AF51" s="84">
        <f t="shared" si="14"/>
        <v>124157567</v>
      </c>
      <c r="AG51" s="84">
        <v>498998484</v>
      </c>
      <c r="AH51" s="84">
        <v>608192944</v>
      </c>
      <c r="AI51" s="85">
        <v>291106249</v>
      </c>
      <c r="AJ51" s="120">
        <f t="shared" si="15"/>
        <v>0.47864127966601333</v>
      </c>
      <c r="AK51" s="121">
        <f t="shared" si="16"/>
        <v>-7.8633032491688515E-2</v>
      </c>
    </row>
    <row r="52" spans="1:37" ht="13" x14ac:dyDescent="0.3">
      <c r="A52" s="61" t="s">
        <v>101</v>
      </c>
      <c r="B52" s="62" t="s">
        <v>178</v>
      </c>
      <c r="C52" s="63" t="s">
        <v>179</v>
      </c>
      <c r="D52" s="83">
        <v>220002931</v>
      </c>
      <c r="E52" s="84">
        <v>70008190</v>
      </c>
      <c r="F52" s="85">
        <f t="shared" si="0"/>
        <v>290011121</v>
      </c>
      <c r="G52" s="83">
        <v>194361854</v>
      </c>
      <c r="H52" s="84">
        <v>82739303</v>
      </c>
      <c r="I52" s="85">
        <f t="shared" si="1"/>
        <v>277101157</v>
      </c>
      <c r="J52" s="83">
        <v>34984916</v>
      </c>
      <c r="K52" s="84">
        <v>11063917</v>
      </c>
      <c r="L52" s="84">
        <f t="shared" si="2"/>
        <v>46048833</v>
      </c>
      <c r="M52" s="101">
        <f t="shared" si="3"/>
        <v>0.15878299025643228</v>
      </c>
      <c r="N52" s="83">
        <v>40234114</v>
      </c>
      <c r="O52" s="84">
        <v>14877756</v>
      </c>
      <c r="P52" s="84">
        <f t="shared" si="4"/>
        <v>55111870</v>
      </c>
      <c r="Q52" s="101">
        <f t="shared" si="5"/>
        <v>0.19003364357189598</v>
      </c>
      <c r="R52" s="83">
        <v>36336365</v>
      </c>
      <c r="S52" s="84">
        <v>8909942</v>
      </c>
      <c r="T52" s="84">
        <f t="shared" si="6"/>
        <v>45246307</v>
      </c>
      <c r="U52" s="101">
        <f t="shared" si="7"/>
        <v>0.16328443911910479</v>
      </c>
      <c r="V52" s="83">
        <v>0</v>
      </c>
      <c r="W52" s="84">
        <v>0</v>
      </c>
      <c r="X52" s="84">
        <f t="shared" si="8"/>
        <v>0</v>
      </c>
      <c r="Y52" s="101">
        <f t="shared" si="9"/>
        <v>0</v>
      </c>
      <c r="Z52" s="83">
        <f t="shared" si="10"/>
        <v>111555395</v>
      </c>
      <c r="AA52" s="84">
        <f t="shared" si="11"/>
        <v>34851615</v>
      </c>
      <c r="AB52" s="84">
        <f t="shared" si="12"/>
        <v>146407010</v>
      </c>
      <c r="AC52" s="101">
        <f t="shared" si="13"/>
        <v>0.52835221471125071</v>
      </c>
      <c r="AD52" s="83">
        <v>19501194</v>
      </c>
      <c r="AE52" s="84">
        <v>7475139</v>
      </c>
      <c r="AF52" s="84">
        <f t="shared" si="14"/>
        <v>26976333</v>
      </c>
      <c r="AG52" s="84">
        <v>263834160</v>
      </c>
      <c r="AH52" s="84">
        <v>284017976</v>
      </c>
      <c r="AI52" s="85">
        <v>108122659</v>
      </c>
      <c r="AJ52" s="120">
        <f t="shared" si="15"/>
        <v>0.38068949199187307</v>
      </c>
      <c r="AK52" s="121">
        <f t="shared" si="16"/>
        <v>0.67725935915752533</v>
      </c>
    </row>
    <row r="53" spans="1:37" ht="13" x14ac:dyDescent="0.3">
      <c r="A53" s="61" t="s">
        <v>116</v>
      </c>
      <c r="B53" s="62" t="s">
        <v>180</v>
      </c>
      <c r="C53" s="63" t="s">
        <v>181</v>
      </c>
      <c r="D53" s="83">
        <v>785050875</v>
      </c>
      <c r="E53" s="84">
        <v>564360200</v>
      </c>
      <c r="F53" s="85">
        <f t="shared" si="0"/>
        <v>1349411075</v>
      </c>
      <c r="G53" s="83">
        <v>788743501</v>
      </c>
      <c r="H53" s="84">
        <v>765519925</v>
      </c>
      <c r="I53" s="85">
        <f t="shared" si="1"/>
        <v>1554263426</v>
      </c>
      <c r="J53" s="83">
        <v>157768580</v>
      </c>
      <c r="K53" s="84">
        <v>81104401</v>
      </c>
      <c r="L53" s="84">
        <f t="shared" si="2"/>
        <v>238872981</v>
      </c>
      <c r="M53" s="101">
        <f t="shared" si="3"/>
        <v>0.17702017229997907</v>
      </c>
      <c r="N53" s="83">
        <v>163389231</v>
      </c>
      <c r="O53" s="84">
        <v>190556802</v>
      </c>
      <c r="P53" s="84">
        <f t="shared" si="4"/>
        <v>353946033</v>
      </c>
      <c r="Q53" s="101">
        <f t="shared" si="5"/>
        <v>0.2622966711607877</v>
      </c>
      <c r="R53" s="83">
        <v>166254286</v>
      </c>
      <c r="S53" s="84">
        <v>150402366</v>
      </c>
      <c r="T53" s="84">
        <f t="shared" si="6"/>
        <v>316656652</v>
      </c>
      <c r="U53" s="101">
        <f t="shared" si="7"/>
        <v>0.20373422336452765</v>
      </c>
      <c r="V53" s="83">
        <v>0</v>
      </c>
      <c r="W53" s="84">
        <v>0</v>
      </c>
      <c r="X53" s="84">
        <f t="shared" si="8"/>
        <v>0</v>
      </c>
      <c r="Y53" s="101">
        <f t="shared" si="9"/>
        <v>0</v>
      </c>
      <c r="Z53" s="83">
        <f t="shared" si="10"/>
        <v>487412097</v>
      </c>
      <c r="AA53" s="84">
        <f t="shared" si="11"/>
        <v>422063569</v>
      </c>
      <c r="AB53" s="84">
        <f t="shared" si="12"/>
        <v>909475666</v>
      </c>
      <c r="AC53" s="101">
        <f t="shared" si="13"/>
        <v>0.58514898490572864</v>
      </c>
      <c r="AD53" s="83">
        <v>164811655</v>
      </c>
      <c r="AE53" s="84">
        <v>88817118</v>
      </c>
      <c r="AF53" s="84">
        <f t="shared" si="14"/>
        <v>253628773</v>
      </c>
      <c r="AG53" s="84">
        <v>1384965829</v>
      </c>
      <c r="AH53" s="84">
        <v>1393746058</v>
      </c>
      <c r="AI53" s="85">
        <v>728418593</v>
      </c>
      <c r="AJ53" s="120">
        <f t="shared" si="15"/>
        <v>0.52263365253586247</v>
      </c>
      <c r="AK53" s="121">
        <f t="shared" si="16"/>
        <v>0.24850445103087737</v>
      </c>
    </row>
    <row r="54" spans="1:37" ht="14" x14ac:dyDescent="0.3">
      <c r="A54" s="64" t="s">
        <v>0</v>
      </c>
      <c r="B54" s="65" t="s">
        <v>182</v>
      </c>
      <c r="C54" s="66" t="s">
        <v>0</v>
      </c>
      <c r="D54" s="86">
        <f>SUM(D49:D53)</f>
        <v>2233823677</v>
      </c>
      <c r="E54" s="87">
        <f>SUM(E49:E53)</f>
        <v>1120587155</v>
      </c>
      <c r="F54" s="88">
        <f t="shared" si="0"/>
        <v>3354410832</v>
      </c>
      <c r="G54" s="86">
        <f>SUM(G49:G53)</f>
        <v>2297300674</v>
      </c>
      <c r="H54" s="87">
        <f>SUM(H49:H53)</f>
        <v>1454376304</v>
      </c>
      <c r="I54" s="88">
        <f t="shared" si="1"/>
        <v>3751676978</v>
      </c>
      <c r="J54" s="86">
        <f>SUM(J49:J53)</f>
        <v>414294720</v>
      </c>
      <c r="K54" s="87">
        <f>SUM(K49:K53)</f>
        <v>176518631</v>
      </c>
      <c r="L54" s="87">
        <f t="shared" si="2"/>
        <v>590813351</v>
      </c>
      <c r="M54" s="102">
        <f t="shared" si="3"/>
        <v>0.17613028951726209</v>
      </c>
      <c r="N54" s="86">
        <f>SUM(N49:N53)</f>
        <v>485630011</v>
      </c>
      <c r="O54" s="87">
        <f>SUM(O49:O53)</f>
        <v>335077092</v>
      </c>
      <c r="P54" s="87">
        <f t="shared" si="4"/>
        <v>820707103</v>
      </c>
      <c r="Q54" s="102">
        <f t="shared" si="5"/>
        <v>0.2446650527033595</v>
      </c>
      <c r="R54" s="86">
        <f>SUM(R49:R53)</f>
        <v>537084885</v>
      </c>
      <c r="S54" s="87">
        <f>SUM(S49:S53)</f>
        <v>246818488</v>
      </c>
      <c r="T54" s="87">
        <f t="shared" si="6"/>
        <v>783903373</v>
      </c>
      <c r="U54" s="102">
        <f t="shared" si="7"/>
        <v>0.20894745938865317</v>
      </c>
      <c r="V54" s="86">
        <f>SUM(V49:V53)</f>
        <v>0</v>
      </c>
      <c r="W54" s="87">
        <f>SUM(W49:W53)</f>
        <v>0</v>
      </c>
      <c r="X54" s="87">
        <f t="shared" si="8"/>
        <v>0</v>
      </c>
      <c r="Y54" s="102">
        <f t="shared" si="9"/>
        <v>0</v>
      </c>
      <c r="Z54" s="86">
        <f t="shared" si="10"/>
        <v>1437009616</v>
      </c>
      <c r="AA54" s="87">
        <f t="shared" si="11"/>
        <v>758414211</v>
      </c>
      <c r="AB54" s="87">
        <f t="shared" si="12"/>
        <v>2195423827</v>
      </c>
      <c r="AC54" s="102">
        <f t="shared" si="13"/>
        <v>0.58518466271858227</v>
      </c>
      <c r="AD54" s="86">
        <f>SUM(AD49:AD53)</f>
        <v>389776239</v>
      </c>
      <c r="AE54" s="87">
        <f>SUM(AE49:AE53)</f>
        <v>188409988</v>
      </c>
      <c r="AF54" s="87">
        <f t="shared" si="14"/>
        <v>578186227</v>
      </c>
      <c r="AG54" s="87">
        <f>SUM(AG49:AG53)</f>
        <v>3281489631</v>
      </c>
      <c r="AH54" s="87">
        <f>SUM(AH49:AH53)</f>
        <v>3494217872</v>
      </c>
      <c r="AI54" s="88">
        <f>SUM(AI49:AI53)</f>
        <v>1714594388</v>
      </c>
      <c r="AJ54" s="122">
        <f t="shared" si="15"/>
        <v>0.49069475654035577</v>
      </c>
      <c r="AK54" s="123">
        <f t="shared" si="16"/>
        <v>0.35579738221609358</v>
      </c>
    </row>
    <row r="55" spans="1:37" ht="14" x14ac:dyDescent="0.3">
      <c r="A55" s="67" t="s">
        <v>0</v>
      </c>
      <c r="B55" s="68" t="s">
        <v>183</v>
      </c>
      <c r="C55" s="69" t="s">
        <v>0</v>
      </c>
      <c r="D55" s="89">
        <f>SUM(D9:D10,D12:D19,D21:D27,D29:D35,D37:D40,D42:D47,D49:D53)</f>
        <v>39978611078</v>
      </c>
      <c r="E55" s="90">
        <f>SUM(E9:E10,E12:E19,E21:E27,E29:E35,E37:E40,E42:E47,E49:E53)</f>
        <v>9063197444</v>
      </c>
      <c r="F55" s="91">
        <f t="shared" si="0"/>
        <v>49041808522</v>
      </c>
      <c r="G55" s="89">
        <f>SUM(G9:G10,G12:G19,G21:G27,G29:G35,G37:G40,G42:G47,G49:G53)</f>
        <v>41360614089</v>
      </c>
      <c r="H55" s="90">
        <f>SUM(H9:H10,H12:H19,H21:H27,H29:H35,H37:H40,H42:H47,H49:H53)</f>
        <v>9395582196</v>
      </c>
      <c r="I55" s="91">
        <f t="shared" si="1"/>
        <v>50756196285</v>
      </c>
      <c r="J55" s="89">
        <f>SUM(J9:J10,J12:J19,J21:J27,J29:J35,J37:J40,J42:J47,J49:J53)</f>
        <v>8275887311</v>
      </c>
      <c r="K55" s="90">
        <f>SUM(K9:K10,K12:K19,K21:K27,K29:K35,K37:K40,K42:K47,K49:K53)</f>
        <v>1920497318</v>
      </c>
      <c r="L55" s="90">
        <f t="shared" si="2"/>
        <v>10196384629</v>
      </c>
      <c r="M55" s="103">
        <f t="shared" si="3"/>
        <v>0.20791208432751687</v>
      </c>
      <c r="N55" s="89">
        <f>SUM(N9:N10,N12:N19,N21:N27,N29:N35,N37:N40,N42:N47,N49:N53)</f>
        <v>8457341749</v>
      </c>
      <c r="O55" s="90">
        <f>SUM(O9:O10,O12:O19,O21:O27,O29:O35,O37:O40,O42:O47,O49:O53)</f>
        <v>1740632318</v>
      </c>
      <c r="P55" s="90">
        <f t="shared" si="4"/>
        <v>10197974067</v>
      </c>
      <c r="Q55" s="103">
        <f t="shared" si="5"/>
        <v>0.20794449418449201</v>
      </c>
      <c r="R55" s="89">
        <f>SUM(R9:R10,R12:R19,R21:R27,R29:R35,R37:R40,R42:R47,R49:R53)</f>
        <v>8163221927</v>
      </c>
      <c r="S55" s="90">
        <f>SUM(S9:S10,S12:S19,S21:S27,S29:S35,S37:S40,S42:S47,S49:S53)</f>
        <v>1354730800</v>
      </c>
      <c r="T55" s="90">
        <f t="shared" si="6"/>
        <v>9517952727</v>
      </c>
      <c r="U55" s="103">
        <f t="shared" si="7"/>
        <v>0.1875229710586655</v>
      </c>
      <c r="V55" s="89">
        <f>SUM(V9:V10,V12:V19,V21:V27,V29:V35,V37:V40,V42:V47,V49:V53)</f>
        <v>0</v>
      </c>
      <c r="W55" s="90">
        <f>SUM(W9:W10,W12:W19,W21:W27,W29:W35,W37:W40,W42:W47,W49:W53)</f>
        <v>0</v>
      </c>
      <c r="X55" s="90">
        <f t="shared" si="8"/>
        <v>0</v>
      </c>
      <c r="Y55" s="103">
        <f t="shared" si="9"/>
        <v>0</v>
      </c>
      <c r="Z55" s="89">
        <f t="shared" si="10"/>
        <v>24896450987</v>
      </c>
      <c r="AA55" s="90">
        <f t="shared" si="11"/>
        <v>5015860436</v>
      </c>
      <c r="AB55" s="90">
        <f t="shared" si="12"/>
        <v>29912311423</v>
      </c>
      <c r="AC55" s="103">
        <f t="shared" si="13"/>
        <v>0.58933319697638564</v>
      </c>
      <c r="AD55" s="89">
        <f>SUM(AD9:AD10,AD12:AD19,AD21:AD27,AD29:AD35,AD37:AD40,AD42:AD47,AD49:AD53)</f>
        <v>5303855136</v>
      </c>
      <c r="AE55" s="90">
        <f>SUM(AE9:AE10,AE12:AE19,AE21:AE27,AE29:AE35,AE37:AE40,AE42:AE47,AE49:AE53)</f>
        <v>1943284629</v>
      </c>
      <c r="AF55" s="90">
        <f t="shared" si="14"/>
        <v>7247139765</v>
      </c>
      <c r="AG55" s="90">
        <f>SUM(AG9:AG10,AG12:AG19,AG21:AG27,AG29:AG35,AG37:AG40,AG42:AG47,AG49:AG53)</f>
        <v>31886214863</v>
      </c>
      <c r="AH55" s="90">
        <f>SUM(AH9:AH10,AH12:AH19,AH21:AH27,AH29:AH35,AH37:AH40,AH42:AH47,AH49:AH53)</f>
        <v>32051634907</v>
      </c>
      <c r="AI55" s="91">
        <f>SUM(AI9:AI10,AI12:AI19,AI21:AI27,AI29:AI35,AI37:AI40,AI42:AI47,AI49:AI53)</f>
        <v>20154237746</v>
      </c>
      <c r="AJ55" s="124">
        <f t="shared" si="15"/>
        <v>0.62880529509583183</v>
      </c>
      <c r="AK55" s="125">
        <f t="shared" si="16"/>
        <v>0.31333919803325339</v>
      </c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6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84"/>
  <sheetViews>
    <sheetView showGridLines="0" view="pageBreakPreview" topLeftCell="A20" zoomScale="60" zoomScaleNormal="100" workbookViewId="0">
      <selection activeCell="O38" sqref="O38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26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54</v>
      </c>
      <c r="C9" s="63" t="s">
        <v>55</v>
      </c>
      <c r="D9" s="83">
        <v>7450828738</v>
      </c>
      <c r="E9" s="84">
        <v>1221005654</v>
      </c>
      <c r="F9" s="85">
        <f>$D9       +$E9</f>
        <v>8671834392</v>
      </c>
      <c r="G9" s="83">
        <v>7441805770</v>
      </c>
      <c r="H9" s="84">
        <v>1195936400</v>
      </c>
      <c r="I9" s="85">
        <f>$G9       +$H9</f>
        <v>8637742170</v>
      </c>
      <c r="J9" s="83">
        <v>1792003063</v>
      </c>
      <c r="K9" s="84">
        <v>140043882</v>
      </c>
      <c r="L9" s="84">
        <f>$J9       +$K9</f>
        <v>1932046945</v>
      </c>
      <c r="M9" s="101">
        <f>IF(($F9       =0),0,($L9       /$F9       ))</f>
        <v>0.22279564595725734</v>
      </c>
      <c r="N9" s="83">
        <v>2401697220</v>
      </c>
      <c r="O9" s="84">
        <v>259377150</v>
      </c>
      <c r="P9" s="84">
        <f>$N9       +$O9</f>
        <v>2661074370</v>
      </c>
      <c r="Q9" s="101">
        <f>IF(($F9       =0),0,($P9       /$F9       ))</f>
        <v>0.30686406701388491</v>
      </c>
      <c r="R9" s="83">
        <v>1603031522</v>
      </c>
      <c r="S9" s="84">
        <v>157896574</v>
      </c>
      <c r="T9" s="84">
        <f>$R9       +$S9</f>
        <v>1760928096</v>
      </c>
      <c r="U9" s="101">
        <f>IF(($I9       =0),0,($T9       /$I9       ))</f>
        <v>0.20386439666096215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5796731805</v>
      </c>
      <c r="AA9" s="84">
        <f>$K9       +$O9       +$S9</f>
        <v>557317606</v>
      </c>
      <c r="AB9" s="84">
        <f>$Z9       +$AA9</f>
        <v>6354049411</v>
      </c>
      <c r="AC9" s="101">
        <f>IF(($I9       =0),0,($AB9       /$I9       ))</f>
        <v>0.73561461849005383</v>
      </c>
      <c r="AD9" s="83">
        <v>2155497453</v>
      </c>
      <c r="AE9" s="84">
        <v>171784835</v>
      </c>
      <c r="AF9" s="84">
        <f>$AD9       +$AE9</f>
        <v>2327282288</v>
      </c>
      <c r="AG9" s="84">
        <v>8011886964</v>
      </c>
      <c r="AH9" s="84">
        <v>7830441643</v>
      </c>
      <c r="AI9" s="85">
        <v>6271537877</v>
      </c>
      <c r="AJ9" s="120">
        <f>IF(($AH9       =0),0,($AI9       /$AH9       ))</f>
        <v>0.80091751690741764</v>
      </c>
      <c r="AK9" s="121">
        <f>IF(($AF9       =0),0,(($T9       /$AF9       )-1))</f>
        <v>-0.24335431714504585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7450828738</v>
      </c>
      <c r="E10" s="87">
        <f>E9</f>
        <v>1221005654</v>
      </c>
      <c r="F10" s="88">
        <f t="shared" ref="F10:F37" si="0">$D10      +$E10</f>
        <v>8671834392</v>
      </c>
      <c r="G10" s="86">
        <f>G9</f>
        <v>7441805770</v>
      </c>
      <c r="H10" s="87">
        <f>H9</f>
        <v>1195936400</v>
      </c>
      <c r="I10" s="88">
        <f t="shared" ref="I10:I37" si="1">$G10      +$H10</f>
        <v>8637742170</v>
      </c>
      <c r="J10" s="86">
        <f>J9</f>
        <v>1792003063</v>
      </c>
      <c r="K10" s="87">
        <f>K9</f>
        <v>140043882</v>
      </c>
      <c r="L10" s="87">
        <f t="shared" ref="L10:L37" si="2">$J10      +$K10</f>
        <v>1932046945</v>
      </c>
      <c r="M10" s="102">
        <f t="shared" ref="M10:M37" si="3">IF(($F10      =0),0,($L10      /$F10      ))</f>
        <v>0.22279564595725734</v>
      </c>
      <c r="N10" s="86">
        <f>N9</f>
        <v>2401697220</v>
      </c>
      <c r="O10" s="87">
        <f>O9</f>
        <v>259377150</v>
      </c>
      <c r="P10" s="87">
        <f t="shared" ref="P10:P37" si="4">$N10      +$O10</f>
        <v>2661074370</v>
      </c>
      <c r="Q10" s="102">
        <f t="shared" ref="Q10:Q37" si="5">IF(($F10      =0),0,($P10      /$F10      ))</f>
        <v>0.30686406701388491</v>
      </c>
      <c r="R10" s="86">
        <f>R9</f>
        <v>1603031522</v>
      </c>
      <c r="S10" s="87">
        <f>S9</f>
        <v>157896574</v>
      </c>
      <c r="T10" s="87">
        <f t="shared" ref="T10:T37" si="6">$R10      +$S10</f>
        <v>1760928096</v>
      </c>
      <c r="U10" s="102">
        <f t="shared" ref="U10:U37" si="7">IF(($I10      =0),0,($T10      /$I10      ))</f>
        <v>0.20386439666096215</v>
      </c>
      <c r="V10" s="86">
        <f>V9</f>
        <v>0</v>
      </c>
      <c r="W10" s="87">
        <f>W9</f>
        <v>0</v>
      </c>
      <c r="X10" s="87">
        <f t="shared" ref="X10:X37" si="8">$V10      +$W10</f>
        <v>0</v>
      </c>
      <c r="Y10" s="102">
        <f t="shared" ref="Y10:Y37" si="9">IF(($I10      =0),0,($X10      /$I10      ))</f>
        <v>0</v>
      </c>
      <c r="Z10" s="86">
        <f t="shared" ref="Z10:Z37" si="10">$J10      +$N10      +$R10</f>
        <v>5796731805</v>
      </c>
      <c r="AA10" s="87">
        <f t="shared" ref="AA10:AA37" si="11">$K10      +$O10      +$S10</f>
        <v>557317606</v>
      </c>
      <c r="AB10" s="87">
        <f t="shared" ref="AB10:AB37" si="12">$Z10      +$AA10</f>
        <v>6354049411</v>
      </c>
      <c r="AC10" s="102">
        <f t="shared" ref="AC10:AC37" si="13">IF(($I10      =0),0,($AB10      /$I10      ))</f>
        <v>0.73561461849005383</v>
      </c>
      <c r="AD10" s="86">
        <f>AD9</f>
        <v>2155497453</v>
      </c>
      <c r="AE10" s="87">
        <f>AE9</f>
        <v>171784835</v>
      </c>
      <c r="AF10" s="87">
        <f t="shared" ref="AF10:AF37" si="14">$AD10      +$AE10</f>
        <v>2327282288</v>
      </c>
      <c r="AG10" s="87">
        <f>AG9</f>
        <v>8011886964</v>
      </c>
      <c r="AH10" s="87">
        <f>AH9</f>
        <v>7830441643</v>
      </c>
      <c r="AI10" s="88">
        <f>AI9</f>
        <v>6271537877</v>
      </c>
      <c r="AJ10" s="122">
        <f t="shared" ref="AJ10:AJ37" si="15">IF(($AH10      =0),0,($AI10      /$AH10      ))</f>
        <v>0.80091751690741764</v>
      </c>
      <c r="AK10" s="123">
        <f t="shared" ref="AK10:AK37" si="16">IF(($AF10      =0),0,(($T10      /$AF10      )-1))</f>
        <v>-0.24335431714504585</v>
      </c>
    </row>
    <row r="11" spans="1:37" ht="13" x14ac:dyDescent="0.3">
      <c r="A11" s="61" t="s">
        <v>101</v>
      </c>
      <c r="B11" s="62" t="s">
        <v>184</v>
      </c>
      <c r="C11" s="63" t="s">
        <v>185</v>
      </c>
      <c r="D11" s="83">
        <v>218222025</v>
      </c>
      <c r="E11" s="84">
        <v>51283301</v>
      </c>
      <c r="F11" s="85">
        <f t="shared" si="0"/>
        <v>269505326</v>
      </c>
      <c r="G11" s="83">
        <v>230020868</v>
      </c>
      <c r="H11" s="84">
        <v>51242801</v>
      </c>
      <c r="I11" s="85">
        <f t="shared" si="1"/>
        <v>281263669</v>
      </c>
      <c r="J11" s="83">
        <v>38190781</v>
      </c>
      <c r="K11" s="84">
        <v>1835740</v>
      </c>
      <c r="L11" s="84">
        <f t="shared" si="2"/>
        <v>40026521</v>
      </c>
      <c r="M11" s="101">
        <f t="shared" si="3"/>
        <v>0.1485184786292498</v>
      </c>
      <c r="N11" s="83">
        <v>35187363</v>
      </c>
      <c r="O11" s="84">
        <v>701622</v>
      </c>
      <c r="P11" s="84">
        <f t="shared" si="4"/>
        <v>35888985</v>
      </c>
      <c r="Q11" s="101">
        <f t="shared" si="5"/>
        <v>0.13316614381119873</v>
      </c>
      <c r="R11" s="83">
        <v>22650637</v>
      </c>
      <c r="S11" s="84">
        <v>2362209</v>
      </c>
      <c r="T11" s="84">
        <f t="shared" si="6"/>
        <v>25012846</v>
      </c>
      <c r="U11" s="101">
        <f t="shared" si="7"/>
        <v>8.893024146677117E-2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96028781</v>
      </c>
      <c r="AA11" s="84">
        <f t="shared" si="11"/>
        <v>4899571</v>
      </c>
      <c r="AB11" s="84">
        <f t="shared" si="12"/>
        <v>100928352</v>
      </c>
      <c r="AC11" s="101">
        <f t="shared" si="13"/>
        <v>0.35883892277605184</v>
      </c>
      <c r="AD11" s="83">
        <v>32908528</v>
      </c>
      <c r="AE11" s="84">
        <v>6156735</v>
      </c>
      <c r="AF11" s="84">
        <f t="shared" si="14"/>
        <v>39065263</v>
      </c>
      <c r="AG11" s="84">
        <v>499780126</v>
      </c>
      <c r="AH11" s="84">
        <v>348365377</v>
      </c>
      <c r="AI11" s="85">
        <v>122072481</v>
      </c>
      <c r="AJ11" s="120">
        <f t="shared" si="15"/>
        <v>0.35041507870628602</v>
      </c>
      <c r="AK11" s="121">
        <f t="shared" si="16"/>
        <v>-0.35971643144959753</v>
      </c>
    </row>
    <row r="12" spans="1:37" ht="13" x14ac:dyDescent="0.3">
      <c r="A12" s="61" t="s">
        <v>101</v>
      </c>
      <c r="B12" s="62" t="s">
        <v>186</v>
      </c>
      <c r="C12" s="63" t="s">
        <v>187</v>
      </c>
      <c r="D12" s="83">
        <v>414917705</v>
      </c>
      <c r="E12" s="84">
        <v>62567000</v>
      </c>
      <c r="F12" s="85">
        <f t="shared" si="0"/>
        <v>477484705</v>
      </c>
      <c r="G12" s="83">
        <v>396266080</v>
      </c>
      <c r="H12" s="84">
        <v>62567000</v>
      </c>
      <c r="I12" s="85">
        <f t="shared" si="1"/>
        <v>458833080</v>
      </c>
      <c r="J12" s="83">
        <v>37259152</v>
      </c>
      <c r="K12" s="84">
        <v>6179178</v>
      </c>
      <c r="L12" s="84">
        <f t="shared" si="2"/>
        <v>43438330</v>
      </c>
      <c r="M12" s="101">
        <f t="shared" si="3"/>
        <v>9.0973238608763399E-2</v>
      </c>
      <c r="N12" s="83">
        <v>450739376</v>
      </c>
      <c r="O12" s="84">
        <v>0</v>
      </c>
      <c r="P12" s="84">
        <f t="shared" si="4"/>
        <v>450739376</v>
      </c>
      <c r="Q12" s="101">
        <f t="shared" si="5"/>
        <v>0.9439870456164664</v>
      </c>
      <c r="R12" s="83">
        <v>-265384691</v>
      </c>
      <c r="S12" s="84">
        <v>0</v>
      </c>
      <c r="T12" s="84">
        <f t="shared" si="6"/>
        <v>-265384691</v>
      </c>
      <c r="U12" s="101">
        <f t="shared" si="7"/>
        <v>-0.57839049224611272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222613837</v>
      </c>
      <c r="AA12" s="84">
        <f t="shared" si="11"/>
        <v>6179178</v>
      </c>
      <c r="AB12" s="84">
        <f t="shared" si="12"/>
        <v>228793015</v>
      </c>
      <c r="AC12" s="101">
        <f t="shared" si="13"/>
        <v>0.49864106354319526</v>
      </c>
      <c r="AD12" s="83">
        <v>22515280</v>
      </c>
      <c r="AE12" s="84">
        <v>608308</v>
      </c>
      <c r="AF12" s="84">
        <f t="shared" si="14"/>
        <v>23123588</v>
      </c>
      <c r="AG12" s="84">
        <v>398829080</v>
      </c>
      <c r="AH12" s="84">
        <v>406946353</v>
      </c>
      <c r="AI12" s="85">
        <v>92025210</v>
      </c>
      <c r="AJ12" s="120">
        <f t="shared" si="15"/>
        <v>0.22613597424228543</v>
      </c>
      <c r="AK12" s="121">
        <f t="shared" si="16"/>
        <v>-12.476795512876288</v>
      </c>
    </row>
    <row r="13" spans="1:37" ht="13" x14ac:dyDescent="0.3">
      <c r="A13" s="61" t="s">
        <v>101</v>
      </c>
      <c r="B13" s="62" t="s">
        <v>188</v>
      </c>
      <c r="C13" s="63" t="s">
        <v>189</v>
      </c>
      <c r="D13" s="83">
        <v>230593257</v>
      </c>
      <c r="E13" s="84">
        <v>81887150</v>
      </c>
      <c r="F13" s="85">
        <f t="shared" si="0"/>
        <v>312480407</v>
      </c>
      <c r="G13" s="83">
        <v>234155545</v>
      </c>
      <c r="H13" s="84">
        <v>78522150</v>
      </c>
      <c r="I13" s="85">
        <f t="shared" si="1"/>
        <v>312677695</v>
      </c>
      <c r="J13" s="83">
        <v>18402629</v>
      </c>
      <c r="K13" s="84">
        <v>8140302</v>
      </c>
      <c r="L13" s="84">
        <f t="shared" si="2"/>
        <v>26542931</v>
      </c>
      <c r="M13" s="101">
        <f t="shared" si="3"/>
        <v>8.494270490373497E-2</v>
      </c>
      <c r="N13" s="83">
        <v>28857132</v>
      </c>
      <c r="O13" s="84">
        <v>5651976</v>
      </c>
      <c r="P13" s="84">
        <f t="shared" si="4"/>
        <v>34509108</v>
      </c>
      <c r="Q13" s="101">
        <f t="shared" si="5"/>
        <v>0.11043606967652216</v>
      </c>
      <c r="R13" s="83">
        <v>12209631</v>
      </c>
      <c r="S13" s="84">
        <v>197886</v>
      </c>
      <c r="T13" s="84">
        <f t="shared" si="6"/>
        <v>12407517</v>
      </c>
      <c r="U13" s="101">
        <f t="shared" si="7"/>
        <v>3.968149055211629E-2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59469392</v>
      </c>
      <c r="AA13" s="84">
        <f t="shared" si="11"/>
        <v>13990164</v>
      </c>
      <c r="AB13" s="84">
        <f t="shared" si="12"/>
        <v>73459556</v>
      </c>
      <c r="AC13" s="101">
        <f t="shared" si="13"/>
        <v>0.23493698838991378</v>
      </c>
      <c r="AD13" s="83">
        <v>19040920</v>
      </c>
      <c r="AE13" s="84">
        <v>8338510</v>
      </c>
      <c r="AF13" s="84">
        <f t="shared" si="14"/>
        <v>27379430</v>
      </c>
      <c r="AG13" s="84">
        <v>313497084</v>
      </c>
      <c r="AH13" s="84">
        <v>323548214</v>
      </c>
      <c r="AI13" s="85">
        <v>100520483</v>
      </c>
      <c r="AJ13" s="120">
        <f t="shared" si="15"/>
        <v>0.31068161915429393</v>
      </c>
      <c r="AK13" s="121">
        <f t="shared" si="16"/>
        <v>-0.54683070465674422</v>
      </c>
    </row>
    <row r="14" spans="1:37" ht="13" x14ac:dyDescent="0.3">
      <c r="A14" s="61" t="s">
        <v>116</v>
      </c>
      <c r="B14" s="62" t="s">
        <v>190</v>
      </c>
      <c r="C14" s="63" t="s">
        <v>191</v>
      </c>
      <c r="D14" s="83">
        <v>62985185</v>
      </c>
      <c r="E14" s="84">
        <v>486000</v>
      </c>
      <c r="F14" s="85">
        <f t="shared" si="0"/>
        <v>63471185</v>
      </c>
      <c r="G14" s="83">
        <v>62314518</v>
      </c>
      <c r="H14" s="84">
        <v>970000</v>
      </c>
      <c r="I14" s="85">
        <f t="shared" si="1"/>
        <v>63284518</v>
      </c>
      <c r="J14" s="83">
        <v>12635374</v>
      </c>
      <c r="K14" s="84">
        <v>15477</v>
      </c>
      <c r="L14" s="84">
        <f t="shared" si="2"/>
        <v>12650851</v>
      </c>
      <c r="M14" s="101">
        <f t="shared" si="3"/>
        <v>0.19931644572257473</v>
      </c>
      <c r="N14" s="83">
        <v>14566410</v>
      </c>
      <c r="O14" s="84">
        <v>0</v>
      </c>
      <c r="P14" s="84">
        <f t="shared" si="4"/>
        <v>14566410</v>
      </c>
      <c r="Q14" s="101">
        <f t="shared" si="5"/>
        <v>0.22949642424353667</v>
      </c>
      <c r="R14" s="83">
        <v>12814828</v>
      </c>
      <c r="S14" s="84">
        <v>40166</v>
      </c>
      <c r="T14" s="84">
        <f t="shared" si="6"/>
        <v>12854994</v>
      </c>
      <c r="U14" s="101">
        <f t="shared" si="7"/>
        <v>0.20313015578312535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40016612</v>
      </c>
      <c r="AA14" s="84">
        <f t="shared" si="11"/>
        <v>55643</v>
      </c>
      <c r="AB14" s="84">
        <f t="shared" si="12"/>
        <v>40072255</v>
      </c>
      <c r="AC14" s="101">
        <f t="shared" si="13"/>
        <v>0.63320787242149812</v>
      </c>
      <c r="AD14" s="83">
        <v>1972912</v>
      </c>
      <c r="AE14" s="84">
        <v>16521</v>
      </c>
      <c r="AF14" s="84">
        <f t="shared" si="14"/>
        <v>1989433</v>
      </c>
      <c r="AG14" s="84">
        <v>67946987</v>
      </c>
      <c r="AH14" s="84">
        <v>66034673</v>
      </c>
      <c r="AI14" s="85">
        <v>24154258</v>
      </c>
      <c r="AJ14" s="120">
        <f t="shared" si="15"/>
        <v>0.3657814433335651</v>
      </c>
      <c r="AK14" s="121">
        <f t="shared" si="16"/>
        <v>5.4616370594033574</v>
      </c>
    </row>
    <row r="15" spans="1:37" ht="14" x14ac:dyDescent="0.3">
      <c r="A15" s="64" t="s">
        <v>0</v>
      </c>
      <c r="B15" s="65" t="s">
        <v>192</v>
      </c>
      <c r="C15" s="66" t="s">
        <v>0</v>
      </c>
      <c r="D15" s="86">
        <f>SUM(D11:D14)</f>
        <v>926718172</v>
      </c>
      <c r="E15" s="87">
        <f>SUM(E11:E14)</f>
        <v>196223451</v>
      </c>
      <c r="F15" s="88">
        <f t="shared" si="0"/>
        <v>1122941623</v>
      </c>
      <c r="G15" s="86">
        <f>SUM(G11:G14)</f>
        <v>922757011</v>
      </c>
      <c r="H15" s="87">
        <f>SUM(H11:H14)</f>
        <v>193301951</v>
      </c>
      <c r="I15" s="88">
        <f t="shared" si="1"/>
        <v>1116058962</v>
      </c>
      <c r="J15" s="86">
        <f>SUM(J11:J14)</f>
        <v>106487936</v>
      </c>
      <c r="K15" s="87">
        <f>SUM(K11:K14)</f>
        <v>16170697</v>
      </c>
      <c r="L15" s="87">
        <f t="shared" si="2"/>
        <v>122658633</v>
      </c>
      <c r="M15" s="102">
        <f t="shared" si="3"/>
        <v>0.10922975022718523</v>
      </c>
      <c r="N15" s="86">
        <f>SUM(N11:N14)</f>
        <v>529350281</v>
      </c>
      <c r="O15" s="87">
        <f>SUM(O11:O14)</f>
        <v>6353598</v>
      </c>
      <c r="P15" s="87">
        <f t="shared" si="4"/>
        <v>535703879</v>
      </c>
      <c r="Q15" s="102">
        <f t="shared" si="5"/>
        <v>0.47705407656796778</v>
      </c>
      <c r="R15" s="86">
        <f>SUM(R11:R14)</f>
        <v>-217709595</v>
      </c>
      <c r="S15" s="87">
        <f>SUM(S11:S14)</f>
        <v>2600261</v>
      </c>
      <c r="T15" s="87">
        <f t="shared" si="6"/>
        <v>-215109334</v>
      </c>
      <c r="U15" s="102">
        <f t="shared" si="7"/>
        <v>-0.19274011618034925</v>
      </c>
      <c r="V15" s="86">
        <f>SUM(V11:V14)</f>
        <v>0</v>
      </c>
      <c r="W15" s="87">
        <f>SUM(W11:W14)</f>
        <v>0</v>
      </c>
      <c r="X15" s="87">
        <f t="shared" si="8"/>
        <v>0</v>
      </c>
      <c r="Y15" s="102">
        <f t="shared" si="9"/>
        <v>0</v>
      </c>
      <c r="Z15" s="86">
        <f t="shared" si="10"/>
        <v>418128622</v>
      </c>
      <c r="AA15" s="87">
        <f t="shared" si="11"/>
        <v>25124556</v>
      </c>
      <c r="AB15" s="87">
        <f t="shared" si="12"/>
        <v>443253178</v>
      </c>
      <c r="AC15" s="102">
        <f t="shared" si="13"/>
        <v>0.39715928377626342</v>
      </c>
      <c r="AD15" s="86">
        <f>SUM(AD11:AD14)</f>
        <v>76437640</v>
      </c>
      <c r="AE15" s="87">
        <f>SUM(AE11:AE14)</f>
        <v>15120074</v>
      </c>
      <c r="AF15" s="87">
        <f t="shared" si="14"/>
        <v>91557714</v>
      </c>
      <c r="AG15" s="87">
        <f>SUM(AG11:AG14)</f>
        <v>1280053277</v>
      </c>
      <c r="AH15" s="87">
        <f>SUM(AH11:AH14)</f>
        <v>1144894617</v>
      </c>
      <c r="AI15" s="88">
        <f>SUM(AI11:AI14)</f>
        <v>338772432</v>
      </c>
      <c r="AJ15" s="122">
        <f t="shared" si="15"/>
        <v>0.29589835341150877</v>
      </c>
      <c r="AK15" s="123">
        <f t="shared" si="16"/>
        <v>-3.3494397642999254</v>
      </c>
    </row>
    <row r="16" spans="1:37" ht="13" x14ac:dyDescent="0.3">
      <c r="A16" s="61" t="s">
        <v>101</v>
      </c>
      <c r="B16" s="62" t="s">
        <v>193</v>
      </c>
      <c r="C16" s="63" t="s">
        <v>194</v>
      </c>
      <c r="D16" s="83">
        <v>366799239</v>
      </c>
      <c r="E16" s="84">
        <v>35148400</v>
      </c>
      <c r="F16" s="85">
        <f t="shared" si="0"/>
        <v>401947639</v>
      </c>
      <c r="G16" s="83">
        <v>373984239</v>
      </c>
      <c r="H16" s="84">
        <v>37448400</v>
      </c>
      <c r="I16" s="85">
        <f t="shared" si="1"/>
        <v>411432639</v>
      </c>
      <c r="J16" s="83">
        <v>195766</v>
      </c>
      <c r="K16" s="84">
        <v>0</v>
      </c>
      <c r="L16" s="84">
        <f t="shared" si="2"/>
        <v>195766</v>
      </c>
      <c r="M16" s="101">
        <f t="shared" si="3"/>
        <v>4.8704353752902627E-4</v>
      </c>
      <c r="N16" s="83">
        <v>921624</v>
      </c>
      <c r="O16" s="84">
        <v>466459</v>
      </c>
      <c r="P16" s="84">
        <f t="shared" si="4"/>
        <v>1388083</v>
      </c>
      <c r="Q16" s="101">
        <f t="shared" si="5"/>
        <v>3.4533925947503822E-3</v>
      </c>
      <c r="R16" s="83">
        <v>608034</v>
      </c>
      <c r="S16" s="84">
        <v>1082484</v>
      </c>
      <c r="T16" s="84">
        <f t="shared" si="6"/>
        <v>1690518</v>
      </c>
      <c r="U16" s="101">
        <f t="shared" si="7"/>
        <v>4.1088572946202254E-3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1725424</v>
      </c>
      <c r="AA16" s="84">
        <f t="shared" si="11"/>
        <v>1548943</v>
      </c>
      <c r="AB16" s="84">
        <f t="shared" si="12"/>
        <v>3274367</v>
      </c>
      <c r="AC16" s="101">
        <f t="shared" si="13"/>
        <v>7.9584522218714877E-3</v>
      </c>
      <c r="AD16" s="83">
        <v>693312</v>
      </c>
      <c r="AE16" s="84">
        <v>0</v>
      </c>
      <c r="AF16" s="84">
        <f t="shared" si="14"/>
        <v>693312</v>
      </c>
      <c r="AG16" s="84">
        <v>1117790695</v>
      </c>
      <c r="AH16" s="84">
        <v>361317192</v>
      </c>
      <c r="AI16" s="85">
        <v>8890801</v>
      </c>
      <c r="AJ16" s="120">
        <f t="shared" si="15"/>
        <v>2.4606637040398564E-2</v>
      </c>
      <c r="AK16" s="121">
        <f t="shared" si="16"/>
        <v>1.4383221406812519</v>
      </c>
    </row>
    <row r="17" spans="1:37" ht="13" x14ac:dyDescent="0.3">
      <c r="A17" s="61" t="s">
        <v>101</v>
      </c>
      <c r="B17" s="62" t="s">
        <v>195</v>
      </c>
      <c r="C17" s="63" t="s">
        <v>196</v>
      </c>
      <c r="D17" s="83">
        <v>136008907</v>
      </c>
      <c r="E17" s="84">
        <v>137131901</v>
      </c>
      <c r="F17" s="85">
        <f t="shared" si="0"/>
        <v>273140808</v>
      </c>
      <c r="G17" s="83">
        <v>162389557</v>
      </c>
      <c r="H17" s="84">
        <v>136331901</v>
      </c>
      <c r="I17" s="85">
        <f t="shared" si="1"/>
        <v>298721458</v>
      </c>
      <c r="J17" s="83">
        <v>33171627</v>
      </c>
      <c r="K17" s="84">
        <v>22148140</v>
      </c>
      <c r="L17" s="84">
        <f t="shared" si="2"/>
        <v>55319767</v>
      </c>
      <c r="M17" s="101">
        <f t="shared" si="3"/>
        <v>0.202532047133726</v>
      </c>
      <c r="N17" s="83">
        <v>25570376</v>
      </c>
      <c r="O17" s="84">
        <v>13692488</v>
      </c>
      <c r="P17" s="84">
        <f t="shared" si="4"/>
        <v>39262864</v>
      </c>
      <c r="Q17" s="101">
        <f t="shared" si="5"/>
        <v>0.14374587337385339</v>
      </c>
      <c r="R17" s="83">
        <v>20897587</v>
      </c>
      <c r="S17" s="84">
        <v>19185777</v>
      </c>
      <c r="T17" s="84">
        <f t="shared" si="6"/>
        <v>40083364</v>
      </c>
      <c r="U17" s="101">
        <f t="shared" si="7"/>
        <v>0.13418307565973384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79639590</v>
      </c>
      <c r="AA17" s="84">
        <f t="shared" si="11"/>
        <v>55026405</v>
      </c>
      <c r="AB17" s="84">
        <f t="shared" si="12"/>
        <v>134665995</v>
      </c>
      <c r="AC17" s="101">
        <f t="shared" si="13"/>
        <v>0.45080790613977251</v>
      </c>
      <c r="AD17" s="83">
        <v>155052751</v>
      </c>
      <c r="AE17" s="84">
        <v>10437794</v>
      </c>
      <c r="AF17" s="84">
        <f t="shared" si="14"/>
        <v>165490545</v>
      </c>
      <c r="AG17" s="84">
        <v>248478556</v>
      </c>
      <c r="AH17" s="84">
        <v>228155119</v>
      </c>
      <c r="AI17" s="85">
        <v>222853228</v>
      </c>
      <c r="AJ17" s="120">
        <f t="shared" si="15"/>
        <v>0.97676190206365698</v>
      </c>
      <c r="AK17" s="121">
        <f t="shared" si="16"/>
        <v>-0.75779060972939571</v>
      </c>
    </row>
    <row r="18" spans="1:37" ht="13" x14ac:dyDescent="0.3">
      <c r="A18" s="61" t="s">
        <v>101</v>
      </c>
      <c r="B18" s="62" t="s">
        <v>197</v>
      </c>
      <c r="C18" s="63" t="s">
        <v>198</v>
      </c>
      <c r="D18" s="83">
        <v>206710542</v>
      </c>
      <c r="E18" s="84">
        <v>30181999</v>
      </c>
      <c r="F18" s="85">
        <f t="shared" si="0"/>
        <v>236892541</v>
      </c>
      <c r="G18" s="83">
        <v>213597752</v>
      </c>
      <c r="H18" s="84">
        <v>31442232</v>
      </c>
      <c r="I18" s="85">
        <f t="shared" si="1"/>
        <v>245039984</v>
      </c>
      <c r="J18" s="83">
        <v>18783127</v>
      </c>
      <c r="K18" s="84">
        <v>1440944</v>
      </c>
      <c r="L18" s="84">
        <f t="shared" si="2"/>
        <v>20224071</v>
      </c>
      <c r="M18" s="101">
        <f t="shared" si="3"/>
        <v>8.5372341883909297E-2</v>
      </c>
      <c r="N18" s="83">
        <v>24775881</v>
      </c>
      <c r="O18" s="84">
        <v>1142188</v>
      </c>
      <c r="P18" s="84">
        <f t="shared" si="4"/>
        <v>25918069</v>
      </c>
      <c r="Q18" s="101">
        <f t="shared" si="5"/>
        <v>0.10940854824128886</v>
      </c>
      <c r="R18" s="83">
        <v>93166106</v>
      </c>
      <c r="S18" s="84">
        <v>5828</v>
      </c>
      <c r="T18" s="84">
        <f t="shared" si="6"/>
        <v>93171934</v>
      </c>
      <c r="U18" s="101">
        <f t="shared" si="7"/>
        <v>0.38023155437359152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136725114</v>
      </c>
      <c r="AA18" s="84">
        <f t="shared" si="11"/>
        <v>2588960</v>
      </c>
      <c r="AB18" s="84">
        <f t="shared" si="12"/>
        <v>139314074</v>
      </c>
      <c r="AC18" s="101">
        <f t="shared" si="13"/>
        <v>0.56853608837976422</v>
      </c>
      <c r="AD18" s="83">
        <v>21691666</v>
      </c>
      <c r="AE18" s="84">
        <v>5785573</v>
      </c>
      <c r="AF18" s="84">
        <f t="shared" si="14"/>
        <v>27477239</v>
      </c>
      <c r="AG18" s="84">
        <v>157528799</v>
      </c>
      <c r="AH18" s="84">
        <v>284040692</v>
      </c>
      <c r="AI18" s="85">
        <v>77379121</v>
      </c>
      <c r="AJ18" s="120">
        <f t="shared" si="15"/>
        <v>0.27242266048274522</v>
      </c>
      <c r="AK18" s="121">
        <f t="shared" si="16"/>
        <v>2.3908768635742477</v>
      </c>
    </row>
    <row r="19" spans="1:37" ht="13" x14ac:dyDescent="0.3">
      <c r="A19" s="61" t="s">
        <v>101</v>
      </c>
      <c r="B19" s="62" t="s">
        <v>61</v>
      </c>
      <c r="C19" s="63" t="s">
        <v>62</v>
      </c>
      <c r="D19" s="83">
        <v>3499848307</v>
      </c>
      <c r="E19" s="84">
        <v>157832518</v>
      </c>
      <c r="F19" s="85">
        <f t="shared" si="0"/>
        <v>3657680825</v>
      </c>
      <c r="G19" s="83">
        <v>3230972293</v>
      </c>
      <c r="H19" s="84">
        <v>159213435</v>
      </c>
      <c r="I19" s="85">
        <f t="shared" si="1"/>
        <v>3390185728</v>
      </c>
      <c r="J19" s="83">
        <v>260396866</v>
      </c>
      <c r="K19" s="84">
        <v>7459636</v>
      </c>
      <c r="L19" s="84">
        <f t="shared" si="2"/>
        <v>267856502</v>
      </c>
      <c r="M19" s="101">
        <f t="shared" si="3"/>
        <v>7.3231239907325704E-2</v>
      </c>
      <c r="N19" s="83">
        <v>603240958</v>
      </c>
      <c r="O19" s="84">
        <v>22549843</v>
      </c>
      <c r="P19" s="84">
        <f t="shared" si="4"/>
        <v>625790801</v>
      </c>
      <c r="Q19" s="101">
        <f t="shared" si="5"/>
        <v>0.1710895047820363</v>
      </c>
      <c r="R19" s="83">
        <v>491178846</v>
      </c>
      <c r="S19" s="84">
        <v>11572236</v>
      </c>
      <c r="T19" s="84">
        <f t="shared" si="6"/>
        <v>502751082</v>
      </c>
      <c r="U19" s="101">
        <f t="shared" si="7"/>
        <v>0.1482960292846823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1354816670</v>
      </c>
      <c r="AA19" s="84">
        <f t="shared" si="11"/>
        <v>41581715</v>
      </c>
      <c r="AB19" s="84">
        <f t="shared" si="12"/>
        <v>1396398385</v>
      </c>
      <c r="AC19" s="101">
        <f t="shared" si="13"/>
        <v>0.4118943612637378</v>
      </c>
      <c r="AD19" s="83">
        <v>552900523</v>
      </c>
      <c r="AE19" s="84">
        <v>30933013</v>
      </c>
      <c r="AF19" s="84">
        <f t="shared" si="14"/>
        <v>583833536</v>
      </c>
      <c r="AG19" s="84">
        <v>3111610955</v>
      </c>
      <c r="AH19" s="84">
        <v>3176259988</v>
      </c>
      <c r="AI19" s="85">
        <v>1672695959</v>
      </c>
      <c r="AJ19" s="120">
        <f t="shared" si="15"/>
        <v>0.52662438380972987</v>
      </c>
      <c r="AK19" s="121">
        <f t="shared" si="16"/>
        <v>-0.13887940483090033</v>
      </c>
    </row>
    <row r="20" spans="1:37" ht="13" x14ac:dyDescent="0.3">
      <c r="A20" s="61" t="s">
        <v>101</v>
      </c>
      <c r="B20" s="62" t="s">
        <v>199</v>
      </c>
      <c r="C20" s="63" t="s">
        <v>200</v>
      </c>
      <c r="D20" s="83">
        <v>527273896</v>
      </c>
      <c r="E20" s="84">
        <v>42672950</v>
      </c>
      <c r="F20" s="85">
        <f t="shared" si="0"/>
        <v>569946846</v>
      </c>
      <c r="G20" s="83">
        <v>530740862</v>
      </c>
      <c r="H20" s="84">
        <v>44672950</v>
      </c>
      <c r="I20" s="85">
        <f t="shared" si="1"/>
        <v>575413812</v>
      </c>
      <c r="J20" s="83">
        <v>55308701</v>
      </c>
      <c r="K20" s="84">
        <v>4213170</v>
      </c>
      <c r="L20" s="84">
        <f t="shared" si="2"/>
        <v>59521871</v>
      </c>
      <c r="M20" s="101">
        <f t="shared" si="3"/>
        <v>0.10443407383993138</v>
      </c>
      <c r="N20" s="83">
        <v>102577049</v>
      </c>
      <c r="O20" s="84">
        <v>9772956</v>
      </c>
      <c r="P20" s="84">
        <f t="shared" si="4"/>
        <v>112350005</v>
      </c>
      <c r="Q20" s="101">
        <f t="shared" si="5"/>
        <v>0.1971236542293279</v>
      </c>
      <c r="R20" s="83">
        <v>98433124</v>
      </c>
      <c r="S20" s="84">
        <v>10056208</v>
      </c>
      <c r="T20" s="84">
        <f t="shared" si="6"/>
        <v>108489332</v>
      </c>
      <c r="U20" s="101">
        <f t="shared" si="7"/>
        <v>0.18854141095938795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256318874</v>
      </c>
      <c r="AA20" s="84">
        <f t="shared" si="11"/>
        <v>24042334</v>
      </c>
      <c r="AB20" s="84">
        <f t="shared" si="12"/>
        <v>280361208</v>
      </c>
      <c r="AC20" s="101">
        <f t="shared" si="13"/>
        <v>0.48723406034612182</v>
      </c>
      <c r="AD20" s="83">
        <v>100133264</v>
      </c>
      <c r="AE20" s="84">
        <v>4782350</v>
      </c>
      <c r="AF20" s="84">
        <f t="shared" si="14"/>
        <v>104915614</v>
      </c>
      <c r="AG20" s="84">
        <v>524678041</v>
      </c>
      <c r="AH20" s="84">
        <v>552148676</v>
      </c>
      <c r="AI20" s="85">
        <v>298189017</v>
      </c>
      <c r="AJ20" s="120">
        <f t="shared" si="15"/>
        <v>0.54005203663659607</v>
      </c>
      <c r="AK20" s="121">
        <f t="shared" si="16"/>
        <v>3.406278497307369E-2</v>
      </c>
    </row>
    <row r="21" spans="1:37" ht="13" x14ac:dyDescent="0.3">
      <c r="A21" s="61" t="s">
        <v>116</v>
      </c>
      <c r="B21" s="62" t="s">
        <v>201</v>
      </c>
      <c r="C21" s="63" t="s">
        <v>202</v>
      </c>
      <c r="D21" s="83">
        <v>181251304</v>
      </c>
      <c r="E21" s="84">
        <v>13150000</v>
      </c>
      <c r="F21" s="85">
        <f t="shared" si="0"/>
        <v>194401304</v>
      </c>
      <c r="G21" s="83">
        <v>176952800</v>
      </c>
      <c r="H21" s="84">
        <v>13150000</v>
      </c>
      <c r="I21" s="85">
        <f t="shared" si="1"/>
        <v>190102800</v>
      </c>
      <c r="J21" s="83">
        <v>41432748</v>
      </c>
      <c r="K21" s="84">
        <v>253038</v>
      </c>
      <c r="L21" s="84">
        <f t="shared" si="2"/>
        <v>41685786</v>
      </c>
      <c r="M21" s="101">
        <f t="shared" si="3"/>
        <v>0.21443161718709458</v>
      </c>
      <c r="N21" s="83">
        <v>34080413</v>
      </c>
      <c r="O21" s="84">
        <v>2663950</v>
      </c>
      <c r="P21" s="84">
        <f t="shared" si="4"/>
        <v>36744363</v>
      </c>
      <c r="Q21" s="101">
        <f t="shared" si="5"/>
        <v>0.18901294509835181</v>
      </c>
      <c r="R21" s="83">
        <v>36341920</v>
      </c>
      <c r="S21" s="84">
        <v>1364088</v>
      </c>
      <c r="T21" s="84">
        <f t="shared" si="6"/>
        <v>37706008</v>
      </c>
      <c r="U21" s="101">
        <f t="shared" si="7"/>
        <v>0.19834535840608344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111855081</v>
      </c>
      <c r="AA21" s="84">
        <f t="shared" si="11"/>
        <v>4281076</v>
      </c>
      <c r="AB21" s="84">
        <f t="shared" si="12"/>
        <v>116136157</v>
      </c>
      <c r="AC21" s="101">
        <f t="shared" si="13"/>
        <v>0.61091239581952506</v>
      </c>
      <c r="AD21" s="83">
        <v>43460503</v>
      </c>
      <c r="AE21" s="84">
        <v>183938</v>
      </c>
      <c r="AF21" s="84">
        <f t="shared" si="14"/>
        <v>43644441</v>
      </c>
      <c r="AG21" s="84">
        <v>190270493</v>
      </c>
      <c r="AH21" s="84">
        <v>205119366</v>
      </c>
      <c r="AI21" s="85">
        <v>123507405</v>
      </c>
      <c r="AJ21" s="120">
        <f t="shared" si="15"/>
        <v>0.60212454537325355</v>
      </c>
      <c r="AK21" s="121">
        <f t="shared" si="16"/>
        <v>-0.1360639033044323</v>
      </c>
    </row>
    <row r="22" spans="1:37" ht="14" x14ac:dyDescent="0.3">
      <c r="A22" s="64" t="s">
        <v>0</v>
      </c>
      <c r="B22" s="65" t="s">
        <v>203</v>
      </c>
      <c r="C22" s="66" t="s">
        <v>0</v>
      </c>
      <c r="D22" s="86">
        <f>SUM(D16:D21)</f>
        <v>4917892195</v>
      </c>
      <c r="E22" s="87">
        <f>SUM(E16:E21)</f>
        <v>416117768</v>
      </c>
      <c r="F22" s="88">
        <f t="shared" si="0"/>
        <v>5334009963</v>
      </c>
      <c r="G22" s="86">
        <f>SUM(G16:G21)</f>
        <v>4688637503</v>
      </c>
      <c r="H22" s="87">
        <f>SUM(H16:H21)</f>
        <v>422258918</v>
      </c>
      <c r="I22" s="88">
        <f t="shared" si="1"/>
        <v>5110896421</v>
      </c>
      <c r="J22" s="86">
        <f>SUM(J16:J21)</f>
        <v>409288835</v>
      </c>
      <c r="K22" s="87">
        <f>SUM(K16:K21)</f>
        <v>35514928</v>
      </c>
      <c r="L22" s="87">
        <f t="shared" si="2"/>
        <v>444803763</v>
      </c>
      <c r="M22" s="102">
        <f t="shared" si="3"/>
        <v>8.3390126018780361E-2</v>
      </c>
      <c r="N22" s="86">
        <f>SUM(N16:N21)</f>
        <v>791166301</v>
      </c>
      <c r="O22" s="87">
        <f>SUM(O16:O21)</f>
        <v>50287884</v>
      </c>
      <c r="P22" s="87">
        <f t="shared" si="4"/>
        <v>841454185</v>
      </c>
      <c r="Q22" s="102">
        <f t="shared" si="5"/>
        <v>0.15775264591495852</v>
      </c>
      <c r="R22" s="86">
        <f>SUM(R16:R21)</f>
        <v>740625617</v>
      </c>
      <c r="S22" s="87">
        <f>SUM(S16:S21)</f>
        <v>43266621</v>
      </c>
      <c r="T22" s="87">
        <f t="shared" si="6"/>
        <v>783892238</v>
      </c>
      <c r="U22" s="102">
        <f t="shared" si="7"/>
        <v>0.15337666300163902</v>
      </c>
      <c r="V22" s="86">
        <f>SUM(V16:V21)</f>
        <v>0</v>
      </c>
      <c r="W22" s="87">
        <f>SUM(W16:W21)</f>
        <v>0</v>
      </c>
      <c r="X22" s="87">
        <f t="shared" si="8"/>
        <v>0</v>
      </c>
      <c r="Y22" s="102">
        <f t="shared" si="9"/>
        <v>0</v>
      </c>
      <c r="Z22" s="86">
        <f t="shared" si="10"/>
        <v>1941080753</v>
      </c>
      <c r="AA22" s="87">
        <f t="shared" si="11"/>
        <v>129069433</v>
      </c>
      <c r="AB22" s="87">
        <f t="shared" si="12"/>
        <v>2070150186</v>
      </c>
      <c r="AC22" s="102">
        <f t="shared" si="13"/>
        <v>0.40504639802403852</v>
      </c>
      <c r="AD22" s="86">
        <f>SUM(AD16:AD21)</f>
        <v>873932019</v>
      </c>
      <c r="AE22" s="87">
        <f>SUM(AE16:AE21)</f>
        <v>52122668</v>
      </c>
      <c r="AF22" s="87">
        <f t="shared" si="14"/>
        <v>926054687</v>
      </c>
      <c r="AG22" s="87">
        <f>SUM(AG16:AG21)</f>
        <v>5350357539</v>
      </c>
      <c r="AH22" s="87">
        <f>SUM(AH16:AH21)</f>
        <v>4807041033</v>
      </c>
      <c r="AI22" s="88">
        <f>SUM(AI16:AI21)</f>
        <v>2403515531</v>
      </c>
      <c r="AJ22" s="122">
        <f t="shared" si="15"/>
        <v>0.49999896287550577</v>
      </c>
      <c r="AK22" s="123">
        <f t="shared" si="16"/>
        <v>-0.1535140969487907</v>
      </c>
    </row>
    <row r="23" spans="1:37" ht="13" x14ac:dyDescent="0.3">
      <c r="A23" s="61" t="s">
        <v>101</v>
      </c>
      <c r="B23" s="62" t="s">
        <v>204</v>
      </c>
      <c r="C23" s="63" t="s">
        <v>205</v>
      </c>
      <c r="D23" s="83">
        <v>634744608</v>
      </c>
      <c r="E23" s="84">
        <v>204601404</v>
      </c>
      <c r="F23" s="85">
        <f t="shared" si="0"/>
        <v>839346012</v>
      </c>
      <c r="G23" s="83">
        <v>663277315</v>
      </c>
      <c r="H23" s="84">
        <v>202914846</v>
      </c>
      <c r="I23" s="85">
        <f t="shared" si="1"/>
        <v>866192161</v>
      </c>
      <c r="J23" s="83">
        <v>103232510</v>
      </c>
      <c r="K23" s="84">
        <v>29023272</v>
      </c>
      <c r="L23" s="84">
        <f t="shared" si="2"/>
        <v>132255782</v>
      </c>
      <c r="M23" s="101">
        <f t="shared" si="3"/>
        <v>0.15757003680146156</v>
      </c>
      <c r="N23" s="83">
        <v>109216531</v>
      </c>
      <c r="O23" s="84">
        <v>36363586</v>
      </c>
      <c r="P23" s="84">
        <f t="shared" si="4"/>
        <v>145580117</v>
      </c>
      <c r="Q23" s="101">
        <f t="shared" si="5"/>
        <v>0.17344469970508419</v>
      </c>
      <c r="R23" s="83">
        <v>126500740</v>
      </c>
      <c r="S23" s="84">
        <v>19714305</v>
      </c>
      <c r="T23" s="84">
        <f t="shared" si="6"/>
        <v>146215045</v>
      </c>
      <c r="U23" s="101">
        <f t="shared" si="7"/>
        <v>0.16880208755433426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338949781</v>
      </c>
      <c r="AA23" s="84">
        <f t="shared" si="11"/>
        <v>85101163</v>
      </c>
      <c r="AB23" s="84">
        <f t="shared" si="12"/>
        <v>424050944</v>
      </c>
      <c r="AC23" s="101">
        <f t="shared" si="13"/>
        <v>0.48955758674892924</v>
      </c>
      <c r="AD23" s="83">
        <v>102810329</v>
      </c>
      <c r="AE23" s="84">
        <v>32332120</v>
      </c>
      <c r="AF23" s="84">
        <f t="shared" si="14"/>
        <v>135142449</v>
      </c>
      <c r="AG23" s="84">
        <v>836334132</v>
      </c>
      <c r="AH23" s="84">
        <v>825900100</v>
      </c>
      <c r="AI23" s="85">
        <v>392823260</v>
      </c>
      <c r="AJ23" s="120">
        <f t="shared" si="15"/>
        <v>0.47563047879519571</v>
      </c>
      <c r="AK23" s="121">
        <f t="shared" si="16"/>
        <v>8.1932775985138484E-2</v>
      </c>
    </row>
    <row r="24" spans="1:37" ht="13" x14ac:dyDescent="0.3">
      <c r="A24" s="61" t="s">
        <v>101</v>
      </c>
      <c r="B24" s="62" t="s">
        <v>206</v>
      </c>
      <c r="C24" s="63" t="s">
        <v>207</v>
      </c>
      <c r="D24" s="83">
        <v>819556559</v>
      </c>
      <c r="E24" s="84">
        <v>122360779</v>
      </c>
      <c r="F24" s="85">
        <f t="shared" si="0"/>
        <v>941917338</v>
      </c>
      <c r="G24" s="83">
        <v>840884036</v>
      </c>
      <c r="H24" s="84">
        <v>121537106</v>
      </c>
      <c r="I24" s="85">
        <f t="shared" si="1"/>
        <v>962421142</v>
      </c>
      <c r="J24" s="83">
        <v>152746128</v>
      </c>
      <c r="K24" s="84">
        <v>18678717</v>
      </c>
      <c r="L24" s="84">
        <f t="shared" si="2"/>
        <v>171424845</v>
      </c>
      <c r="M24" s="101">
        <f t="shared" si="3"/>
        <v>0.18199563601195756</v>
      </c>
      <c r="N24" s="83">
        <v>224111373</v>
      </c>
      <c r="O24" s="84">
        <v>8812273</v>
      </c>
      <c r="P24" s="84">
        <f t="shared" si="4"/>
        <v>232923646</v>
      </c>
      <c r="Q24" s="101">
        <f t="shared" si="5"/>
        <v>0.24728671678830483</v>
      </c>
      <c r="R24" s="83">
        <v>205681170</v>
      </c>
      <c r="S24" s="84">
        <v>15990438</v>
      </c>
      <c r="T24" s="84">
        <f t="shared" si="6"/>
        <v>221671608</v>
      </c>
      <c r="U24" s="101">
        <f t="shared" si="7"/>
        <v>0.23032703493955456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582538671</v>
      </c>
      <c r="AA24" s="84">
        <f t="shared" si="11"/>
        <v>43481428</v>
      </c>
      <c r="AB24" s="84">
        <f t="shared" si="12"/>
        <v>626020099</v>
      </c>
      <c r="AC24" s="101">
        <f t="shared" si="13"/>
        <v>0.65046378521888293</v>
      </c>
      <c r="AD24" s="83">
        <v>167991831</v>
      </c>
      <c r="AE24" s="84">
        <v>14097316</v>
      </c>
      <c r="AF24" s="84">
        <f t="shared" si="14"/>
        <v>182089147</v>
      </c>
      <c r="AG24" s="84">
        <v>867206046</v>
      </c>
      <c r="AH24" s="84">
        <v>893521046</v>
      </c>
      <c r="AI24" s="85">
        <v>539214896</v>
      </c>
      <c r="AJ24" s="120">
        <f t="shared" si="15"/>
        <v>0.60347195895820005</v>
      </c>
      <c r="AK24" s="121">
        <f t="shared" si="16"/>
        <v>0.21737957287481824</v>
      </c>
    </row>
    <row r="25" spans="1:37" ht="13" x14ac:dyDescent="0.3">
      <c r="A25" s="61" t="s">
        <v>101</v>
      </c>
      <c r="B25" s="62" t="s">
        <v>208</v>
      </c>
      <c r="C25" s="63" t="s">
        <v>209</v>
      </c>
      <c r="D25" s="83">
        <v>416242884</v>
      </c>
      <c r="E25" s="84">
        <v>51620976</v>
      </c>
      <c r="F25" s="85">
        <f t="shared" si="0"/>
        <v>467863860</v>
      </c>
      <c r="G25" s="83">
        <v>445958473</v>
      </c>
      <c r="H25" s="84">
        <v>51621000</v>
      </c>
      <c r="I25" s="85">
        <f t="shared" si="1"/>
        <v>497579473</v>
      </c>
      <c r="J25" s="83">
        <v>62256232</v>
      </c>
      <c r="K25" s="84">
        <v>5438008</v>
      </c>
      <c r="L25" s="84">
        <f t="shared" si="2"/>
        <v>67694240</v>
      </c>
      <c r="M25" s="101">
        <f t="shared" si="3"/>
        <v>0.14468790130530707</v>
      </c>
      <c r="N25" s="83">
        <v>64445202</v>
      </c>
      <c r="O25" s="84">
        <v>10074869</v>
      </c>
      <c r="P25" s="84">
        <f t="shared" si="4"/>
        <v>74520071</v>
      </c>
      <c r="Q25" s="101">
        <f t="shared" si="5"/>
        <v>0.15927725428503925</v>
      </c>
      <c r="R25" s="83">
        <v>123775842</v>
      </c>
      <c r="S25" s="84">
        <v>14197964</v>
      </c>
      <c r="T25" s="84">
        <f t="shared" si="6"/>
        <v>137973806</v>
      </c>
      <c r="U25" s="101">
        <f t="shared" si="7"/>
        <v>0.2772899878046215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250477276</v>
      </c>
      <c r="AA25" s="84">
        <f t="shared" si="11"/>
        <v>29710841</v>
      </c>
      <c r="AB25" s="84">
        <f t="shared" si="12"/>
        <v>280188117</v>
      </c>
      <c r="AC25" s="101">
        <f t="shared" si="13"/>
        <v>0.56310224236279938</v>
      </c>
      <c r="AD25" s="83">
        <v>52483333</v>
      </c>
      <c r="AE25" s="84">
        <v>6521418</v>
      </c>
      <c r="AF25" s="84">
        <f t="shared" si="14"/>
        <v>59004751</v>
      </c>
      <c r="AG25" s="84">
        <v>463777104</v>
      </c>
      <c r="AH25" s="84">
        <v>463777104</v>
      </c>
      <c r="AI25" s="85">
        <v>221321170</v>
      </c>
      <c r="AJ25" s="120">
        <f t="shared" si="15"/>
        <v>0.47721452415641458</v>
      </c>
      <c r="AK25" s="121">
        <f t="shared" si="16"/>
        <v>1.3383507880577277</v>
      </c>
    </row>
    <row r="26" spans="1:37" ht="13" x14ac:dyDescent="0.3">
      <c r="A26" s="61" t="s">
        <v>101</v>
      </c>
      <c r="B26" s="62" t="s">
        <v>210</v>
      </c>
      <c r="C26" s="63" t="s">
        <v>211</v>
      </c>
      <c r="D26" s="83">
        <v>2504010578</v>
      </c>
      <c r="E26" s="84">
        <v>266961134</v>
      </c>
      <c r="F26" s="85">
        <f t="shared" si="0"/>
        <v>2770971712</v>
      </c>
      <c r="G26" s="83">
        <v>2670547220</v>
      </c>
      <c r="H26" s="84">
        <v>284958888</v>
      </c>
      <c r="I26" s="85">
        <f t="shared" si="1"/>
        <v>2955506108</v>
      </c>
      <c r="J26" s="83">
        <v>383649915</v>
      </c>
      <c r="K26" s="84">
        <v>46228196</v>
      </c>
      <c r="L26" s="84">
        <f t="shared" si="2"/>
        <v>429878111</v>
      </c>
      <c r="M26" s="101">
        <f t="shared" si="3"/>
        <v>0.15513623222437284</v>
      </c>
      <c r="N26" s="83">
        <v>576269668</v>
      </c>
      <c r="O26" s="84">
        <v>71218085</v>
      </c>
      <c r="P26" s="84">
        <f t="shared" si="4"/>
        <v>647487753</v>
      </c>
      <c r="Q26" s="101">
        <f t="shared" si="5"/>
        <v>0.23366812089635652</v>
      </c>
      <c r="R26" s="83">
        <v>528217967</v>
      </c>
      <c r="S26" s="84">
        <v>24648460</v>
      </c>
      <c r="T26" s="84">
        <f t="shared" si="6"/>
        <v>552866427</v>
      </c>
      <c r="U26" s="101">
        <f t="shared" si="7"/>
        <v>0.18706319892335679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1488137550</v>
      </c>
      <c r="AA26" s="84">
        <f t="shared" si="11"/>
        <v>142094741</v>
      </c>
      <c r="AB26" s="84">
        <f t="shared" si="12"/>
        <v>1630232291</v>
      </c>
      <c r="AC26" s="101">
        <f t="shared" si="13"/>
        <v>0.55159158243228368</v>
      </c>
      <c r="AD26" s="83">
        <v>181169662</v>
      </c>
      <c r="AE26" s="84">
        <v>37817627</v>
      </c>
      <c r="AF26" s="84">
        <f t="shared" si="14"/>
        <v>218987289</v>
      </c>
      <c r="AG26" s="84">
        <v>2978986932</v>
      </c>
      <c r="AH26" s="84">
        <v>3042765273</v>
      </c>
      <c r="AI26" s="85">
        <v>746502642</v>
      </c>
      <c r="AJ26" s="120">
        <f t="shared" si="15"/>
        <v>0.24533691396575893</v>
      </c>
      <c r="AK26" s="121">
        <f t="shared" si="16"/>
        <v>1.524650766373933</v>
      </c>
    </row>
    <row r="27" spans="1:37" ht="13" x14ac:dyDescent="0.3">
      <c r="A27" s="61" t="s">
        <v>101</v>
      </c>
      <c r="B27" s="62" t="s">
        <v>212</v>
      </c>
      <c r="C27" s="63" t="s">
        <v>213</v>
      </c>
      <c r="D27" s="83">
        <v>168582896</v>
      </c>
      <c r="E27" s="84">
        <v>60293000</v>
      </c>
      <c r="F27" s="85">
        <f t="shared" si="0"/>
        <v>228875896</v>
      </c>
      <c r="G27" s="83">
        <v>173874610</v>
      </c>
      <c r="H27" s="84">
        <v>63218761</v>
      </c>
      <c r="I27" s="85">
        <f t="shared" si="1"/>
        <v>237093371</v>
      </c>
      <c r="J27" s="83">
        <v>30768974</v>
      </c>
      <c r="K27" s="84">
        <v>2827219</v>
      </c>
      <c r="L27" s="84">
        <f t="shared" si="2"/>
        <v>33596193</v>
      </c>
      <c r="M27" s="101">
        <f t="shared" si="3"/>
        <v>0.14678781639810598</v>
      </c>
      <c r="N27" s="83">
        <v>59632098</v>
      </c>
      <c r="O27" s="84">
        <v>13115120</v>
      </c>
      <c r="P27" s="84">
        <f t="shared" si="4"/>
        <v>72747218</v>
      </c>
      <c r="Q27" s="101">
        <f t="shared" si="5"/>
        <v>0.31784569398255902</v>
      </c>
      <c r="R27" s="83">
        <v>37024286</v>
      </c>
      <c r="S27" s="84">
        <v>2359937</v>
      </c>
      <c r="T27" s="84">
        <f t="shared" si="6"/>
        <v>39384223</v>
      </c>
      <c r="U27" s="101">
        <f t="shared" si="7"/>
        <v>0.16611271261565555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127425358</v>
      </c>
      <c r="AA27" s="84">
        <f t="shared" si="11"/>
        <v>18302276</v>
      </c>
      <c r="AB27" s="84">
        <f t="shared" si="12"/>
        <v>145727634</v>
      </c>
      <c r="AC27" s="101">
        <f t="shared" si="13"/>
        <v>0.61464238070156751</v>
      </c>
      <c r="AD27" s="83">
        <v>33020281</v>
      </c>
      <c r="AE27" s="84">
        <v>18837401</v>
      </c>
      <c r="AF27" s="84">
        <f t="shared" si="14"/>
        <v>51857682</v>
      </c>
      <c r="AG27" s="84">
        <v>236175934</v>
      </c>
      <c r="AH27" s="84">
        <v>269397794</v>
      </c>
      <c r="AI27" s="85">
        <v>128569100</v>
      </c>
      <c r="AJ27" s="120">
        <f t="shared" si="15"/>
        <v>0.47724629846078104</v>
      </c>
      <c r="AK27" s="121">
        <f t="shared" si="16"/>
        <v>-0.24053252129549485</v>
      </c>
    </row>
    <row r="28" spans="1:37" ht="13" x14ac:dyDescent="0.3">
      <c r="A28" s="61" t="s">
        <v>101</v>
      </c>
      <c r="B28" s="62" t="s">
        <v>214</v>
      </c>
      <c r="C28" s="63" t="s">
        <v>215</v>
      </c>
      <c r="D28" s="83">
        <v>313587970</v>
      </c>
      <c r="E28" s="84">
        <v>43044569</v>
      </c>
      <c r="F28" s="85">
        <f t="shared" si="0"/>
        <v>356632539</v>
      </c>
      <c r="G28" s="83">
        <v>309004851</v>
      </c>
      <c r="H28" s="84">
        <v>46310895</v>
      </c>
      <c r="I28" s="85">
        <f t="shared" si="1"/>
        <v>355315746</v>
      </c>
      <c r="J28" s="83">
        <v>47858466</v>
      </c>
      <c r="K28" s="84">
        <v>11733609</v>
      </c>
      <c r="L28" s="84">
        <f t="shared" si="2"/>
        <v>59592075</v>
      </c>
      <c r="M28" s="101">
        <f t="shared" si="3"/>
        <v>0.16709657275552189</v>
      </c>
      <c r="N28" s="83">
        <v>28712924</v>
      </c>
      <c r="O28" s="84">
        <v>4104225</v>
      </c>
      <c r="P28" s="84">
        <f t="shared" si="4"/>
        <v>32817149</v>
      </c>
      <c r="Q28" s="101">
        <f t="shared" si="5"/>
        <v>9.2019503021287696E-2</v>
      </c>
      <c r="R28" s="83">
        <v>43433319</v>
      </c>
      <c r="S28" s="84">
        <v>3001649</v>
      </c>
      <c r="T28" s="84">
        <f t="shared" si="6"/>
        <v>46434968</v>
      </c>
      <c r="U28" s="101">
        <f t="shared" si="7"/>
        <v>0.13068649088239392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120004709</v>
      </c>
      <c r="AA28" s="84">
        <f t="shared" si="11"/>
        <v>18839483</v>
      </c>
      <c r="AB28" s="84">
        <f t="shared" si="12"/>
        <v>138844192</v>
      </c>
      <c r="AC28" s="101">
        <f t="shared" si="13"/>
        <v>0.39076284561844327</v>
      </c>
      <c r="AD28" s="83">
        <v>41859886</v>
      </c>
      <c r="AE28" s="84">
        <v>8101206</v>
      </c>
      <c r="AF28" s="84">
        <f t="shared" si="14"/>
        <v>49961092</v>
      </c>
      <c r="AG28" s="84">
        <v>355892378</v>
      </c>
      <c r="AH28" s="84">
        <v>348704734</v>
      </c>
      <c r="AI28" s="85">
        <v>66913599</v>
      </c>
      <c r="AJ28" s="120">
        <f t="shared" si="15"/>
        <v>0.19189185713779269</v>
      </c>
      <c r="AK28" s="121">
        <f t="shared" si="16"/>
        <v>-7.0577400509980848E-2</v>
      </c>
    </row>
    <row r="29" spans="1:37" ht="13" x14ac:dyDescent="0.3">
      <c r="A29" s="61" t="s">
        <v>116</v>
      </c>
      <c r="B29" s="62" t="s">
        <v>216</v>
      </c>
      <c r="C29" s="63" t="s">
        <v>217</v>
      </c>
      <c r="D29" s="83">
        <v>151643821</v>
      </c>
      <c r="E29" s="84">
        <v>3626354</v>
      </c>
      <c r="F29" s="85">
        <f t="shared" si="0"/>
        <v>155270175</v>
      </c>
      <c r="G29" s="83">
        <v>161659346</v>
      </c>
      <c r="H29" s="84">
        <v>7350412</v>
      </c>
      <c r="I29" s="85">
        <f t="shared" si="1"/>
        <v>169009758</v>
      </c>
      <c r="J29" s="83">
        <v>36344182</v>
      </c>
      <c r="K29" s="84">
        <v>824491</v>
      </c>
      <c r="L29" s="84">
        <f t="shared" si="2"/>
        <v>37168673</v>
      </c>
      <c r="M29" s="101">
        <f t="shared" si="3"/>
        <v>0.23938063443285229</v>
      </c>
      <c r="N29" s="83">
        <v>45080539</v>
      </c>
      <c r="O29" s="84">
        <v>0</v>
      </c>
      <c r="P29" s="84">
        <f t="shared" si="4"/>
        <v>45080539</v>
      </c>
      <c r="Q29" s="101">
        <f t="shared" si="5"/>
        <v>0.29033611252128749</v>
      </c>
      <c r="R29" s="83">
        <v>31684938</v>
      </c>
      <c r="S29" s="84">
        <v>1473025</v>
      </c>
      <c r="T29" s="84">
        <f t="shared" si="6"/>
        <v>33157963</v>
      </c>
      <c r="U29" s="101">
        <f t="shared" si="7"/>
        <v>0.19618963657707858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113109659</v>
      </c>
      <c r="AA29" s="84">
        <f t="shared" si="11"/>
        <v>2297516</v>
      </c>
      <c r="AB29" s="84">
        <f t="shared" si="12"/>
        <v>115407175</v>
      </c>
      <c r="AC29" s="101">
        <f t="shared" si="13"/>
        <v>0.68284326517999039</v>
      </c>
      <c r="AD29" s="83">
        <v>41618579</v>
      </c>
      <c r="AE29" s="84">
        <v>102185</v>
      </c>
      <c r="AF29" s="84">
        <f t="shared" si="14"/>
        <v>41720764</v>
      </c>
      <c r="AG29" s="84">
        <v>145029995</v>
      </c>
      <c r="AH29" s="84">
        <v>154532021</v>
      </c>
      <c r="AI29" s="85">
        <v>105448086</v>
      </c>
      <c r="AJ29" s="120">
        <f t="shared" si="15"/>
        <v>0.68237045835309429</v>
      </c>
      <c r="AK29" s="121">
        <f t="shared" si="16"/>
        <v>-0.20524075254230723</v>
      </c>
    </row>
    <row r="30" spans="1:37" ht="14" x14ac:dyDescent="0.3">
      <c r="A30" s="64" t="s">
        <v>0</v>
      </c>
      <c r="B30" s="65" t="s">
        <v>218</v>
      </c>
      <c r="C30" s="66" t="s">
        <v>0</v>
      </c>
      <c r="D30" s="86">
        <f>SUM(D23:D29)</f>
        <v>5008369316</v>
      </c>
      <c r="E30" s="87">
        <f>SUM(E23:E29)</f>
        <v>752508216</v>
      </c>
      <c r="F30" s="88">
        <f t="shared" si="0"/>
        <v>5760877532</v>
      </c>
      <c r="G30" s="86">
        <f>SUM(G23:G29)</f>
        <v>5265205851</v>
      </c>
      <c r="H30" s="87">
        <f>SUM(H23:H29)</f>
        <v>777911908</v>
      </c>
      <c r="I30" s="88">
        <f t="shared" si="1"/>
        <v>6043117759</v>
      </c>
      <c r="J30" s="86">
        <f>SUM(J23:J29)</f>
        <v>816856407</v>
      </c>
      <c r="K30" s="87">
        <f>SUM(K23:K29)</f>
        <v>114753512</v>
      </c>
      <c r="L30" s="87">
        <f t="shared" si="2"/>
        <v>931609919</v>
      </c>
      <c r="M30" s="102">
        <f t="shared" si="3"/>
        <v>0.16171319626657185</v>
      </c>
      <c r="N30" s="86">
        <f>SUM(N23:N29)</f>
        <v>1107468335</v>
      </c>
      <c r="O30" s="87">
        <f>SUM(O23:O29)</f>
        <v>143688158</v>
      </c>
      <c r="P30" s="87">
        <f t="shared" si="4"/>
        <v>1251156493</v>
      </c>
      <c r="Q30" s="102">
        <f t="shared" si="5"/>
        <v>0.21718158146049615</v>
      </c>
      <c r="R30" s="86">
        <f>SUM(R23:R29)</f>
        <v>1096318262</v>
      </c>
      <c r="S30" s="87">
        <f>SUM(S23:S29)</f>
        <v>81385778</v>
      </c>
      <c r="T30" s="87">
        <f t="shared" si="6"/>
        <v>1177704040</v>
      </c>
      <c r="U30" s="102">
        <f t="shared" si="7"/>
        <v>0.1948835165831492</v>
      </c>
      <c r="V30" s="86">
        <f>SUM(V23:V29)</f>
        <v>0</v>
      </c>
      <c r="W30" s="87">
        <f>SUM(W23:W29)</f>
        <v>0</v>
      </c>
      <c r="X30" s="87">
        <f t="shared" si="8"/>
        <v>0</v>
      </c>
      <c r="Y30" s="102">
        <f t="shared" si="9"/>
        <v>0</v>
      </c>
      <c r="Z30" s="86">
        <f t="shared" si="10"/>
        <v>3020643004</v>
      </c>
      <c r="AA30" s="87">
        <f t="shared" si="11"/>
        <v>339827448</v>
      </c>
      <c r="AB30" s="87">
        <f t="shared" si="12"/>
        <v>3360470452</v>
      </c>
      <c r="AC30" s="102">
        <f t="shared" si="13"/>
        <v>0.55608223867477347</v>
      </c>
      <c r="AD30" s="86">
        <f>SUM(AD23:AD29)</f>
        <v>620953901</v>
      </c>
      <c r="AE30" s="87">
        <f>SUM(AE23:AE29)</f>
        <v>117809273</v>
      </c>
      <c r="AF30" s="87">
        <f t="shared" si="14"/>
        <v>738763174</v>
      </c>
      <c r="AG30" s="87">
        <f>SUM(AG23:AG29)</f>
        <v>5883402521</v>
      </c>
      <c r="AH30" s="87">
        <f>SUM(AH23:AH29)</f>
        <v>5998598072</v>
      </c>
      <c r="AI30" s="88">
        <f>SUM(AI23:AI29)</f>
        <v>2200792753</v>
      </c>
      <c r="AJ30" s="122">
        <f t="shared" si="15"/>
        <v>0.36688451644606201</v>
      </c>
      <c r="AK30" s="123">
        <f t="shared" si="16"/>
        <v>0.59415639740591608</v>
      </c>
    </row>
    <row r="31" spans="1:37" ht="13" x14ac:dyDescent="0.3">
      <c r="A31" s="61" t="s">
        <v>101</v>
      </c>
      <c r="B31" s="62" t="s">
        <v>219</v>
      </c>
      <c r="C31" s="63" t="s">
        <v>220</v>
      </c>
      <c r="D31" s="83">
        <v>998409655</v>
      </c>
      <c r="E31" s="84">
        <v>79057672</v>
      </c>
      <c r="F31" s="85">
        <f t="shared" si="0"/>
        <v>1077467327</v>
      </c>
      <c r="G31" s="83">
        <v>1029370896</v>
      </c>
      <c r="H31" s="84">
        <v>80818237</v>
      </c>
      <c r="I31" s="85">
        <f t="shared" si="1"/>
        <v>1110189133</v>
      </c>
      <c r="J31" s="83">
        <v>133446118</v>
      </c>
      <c r="K31" s="84">
        <v>2992246</v>
      </c>
      <c r="L31" s="84">
        <f t="shared" si="2"/>
        <v>136438364</v>
      </c>
      <c r="M31" s="101">
        <f t="shared" si="3"/>
        <v>0.12662877154696311</v>
      </c>
      <c r="N31" s="83">
        <v>159016340</v>
      </c>
      <c r="O31" s="84">
        <v>16847504</v>
      </c>
      <c r="P31" s="84">
        <f t="shared" si="4"/>
        <v>175863844</v>
      </c>
      <c r="Q31" s="101">
        <f t="shared" si="5"/>
        <v>0.1632196537129891</v>
      </c>
      <c r="R31" s="83">
        <v>159190905</v>
      </c>
      <c r="S31" s="84">
        <v>10163712</v>
      </c>
      <c r="T31" s="84">
        <f t="shared" si="6"/>
        <v>169354617</v>
      </c>
      <c r="U31" s="101">
        <f t="shared" si="7"/>
        <v>0.15254573474554087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451653363</v>
      </c>
      <c r="AA31" s="84">
        <f t="shared" si="11"/>
        <v>30003462</v>
      </c>
      <c r="AB31" s="84">
        <f t="shared" si="12"/>
        <v>481656825</v>
      </c>
      <c r="AC31" s="101">
        <f t="shared" si="13"/>
        <v>0.43385114363211841</v>
      </c>
      <c r="AD31" s="83">
        <v>138352881</v>
      </c>
      <c r="AE31" s="84">
        <v>9998138</v>
      </c>
      <c r="AF31" s="84">
        <f t="shared" si="14"/>
        <v>148351019</v>
      </c>
      <c r="AG31" s="84">
        <v>996022983</v>
      </c>
      <c r="AH31" s="84">
        <v>1071345648</v>
      </c>
      <c r="AI31" s="85">
        <v>415289435</v>
      </c>
      <c r="AJ31" s="120">
        <f t="shared" si="15"/>
        <v>0.38763347363688549</v>
      </c>
      <c r="AK31" s="121">
        <f t="shared" si="16"/>
        <v>0.14158040936678695</v>
      </c>
    </row>
    <row r="32" spans="1:37" ht="13" x14ac:dyDescent="0.3">
      <c r="A32" s="61" t="s">
        <v>101</v>
      </c>
      <c r="B32" s="62" t="s">
        <v>221</v>
      </c>
      <c r="C32" s="63" t="s">
        <v>222</v>
      </c>
      <c r="D32" s="83">
        <v>902413449</v>
      </c>
      <c r="E32" s="84">
        <v>157403751</v>
      </c>
      <c r="F32" s="85">
        <f t="shared" si="0"/>
        <v>1059817200</v>
      </c>
      <c r="G32" s="83">
        <v>866508229</v>
      </c>
      <c r="H32" s="84">
        <v>169339890</v>
      </c>
      <c r="I32" s="85">
        <f t="shared" si="1"/>
        <v>1035848119</v>
      </c>
      <c r="J32" s="83">
        <v>178366845</v>
      </c>
      <c r="K32" s="84">
        <v>12391684</v>
      </c>
      <c r="L32" s="84">
        <f t="shared" si="2"/>
        <v>190758529</v>
      </c>
      <c r="M32" s="101">
        <f t="shared" si="3"/>
        <v>0.17999191653051111</v>
      </c>
      <c r="N32" s="83">
        <v>237687859</v>
      </c>
      <c r="O32" s="84">
        <v>30067890</v>
      </c>
      <c r="P32" s="84">
        <f t="shared" si="4"/>
        <v>267755749</v>
      </c>
      <c r="Q32" s="101">
        <f t="shared" si="5"/>
        <v>0.25264333226522462</v>
      </c>
      <c r="R32" s="83">
        <v>195483355</v>
      </c>
      <c r="S32" s="84">
        <v>17956094</v>
      </c>
      <c r="T32" s="84">
        <f t="shared" si="6"/>
        <v>213439449</v>
      </c>
      <c r="U32" s="101">
        <f t="shared" si="7"/>
        <v>0.20605284219278483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611538059</v>
      </c>
      <c r="AA32" s="84">
        <f t="shared" si="11"/>
        <v>60415668</v>
      </c>
      <c r="AB32" s="84">
        <f t="shared" si="12"/>
        <v>671953727</v>
      </c>
      <c r="AC32" s="101">
        <f t="shared" si="13"/>
        <v>0.64869908500553064</v>
      </c>
      <c r="AD32" s="83">
        <v>181963412</v>
      </c>
      <c r="AE32" s="84">
        <v>10815922</v>
      </c>
      <c r="AF32" s="84">
        <f t="shared" si="14"/>
        <v>192779334</v>
      </c>
      <c r="AG32" s="84">
        <v>944460926</v>
      </c>
      <c r="AH32" s="84">
        <v>995470229</v>
      </c>
      <c r="AI32" s="85">
        <v>508183403</v>
      </c>
      <c r="AJ32" s="120">
        <f t="shared" si="15"/>
        <v>0.51049583221639472</v>
      </c>
      <c r="AK32" s="121">
        <f t="shared" si="16"/>
        <v>0.1071697602192152</v>
      </c>
    </row>
    <row r="33" spans="1:37" ht="13" x14ac:dyDescent="0.3">
      <c r="A33" s="61" t="s">
        <v>101</v>
      </c>
      <c r="B33" s="62" t="s">
        <v>223</v>
      </c>
      <c r="C33" s="63" t="s">
        <v>224</v>
      </c>
      <c r="D33" s="83">
        <v>1499194442</v>
      </c>
      <c r="E33" s="84">
        <v>259033550</v>
      </c>
      <c r="F33" s="85">
        <f t="shared" si="0"/>
        <v>1758227992</v>
      </c>
      <c r="G33" s="83">
        <v>1529182502</v>
      </c>
      <c r="H33" s="84">
        <v>245640800</v>
      </c>
      <c r="I33" s="85">
        <f t="shared" si="1"/>
        <v>1774823302</v>
      </c>
      <c r="J33" s="83">
        <v>280403524</v>
      </c>
      <c r="K33" s="84">
        <v>18639276</v>
      </c>
      <c r="L33" s="84">
        <f t="shared" si="2"/>
        <v>299042800</v>
      </c>
      <c r="M33" s="101">
        <f t="shared" si="3"/>
        <v>0.17008192416492934</v>
      </c>
      <c r="N33" s="83">
        <v>311332701</v>
      </c>
      <c r="O33" s="84">
        <v>37259916</v>
      </c>
      <c r="P33" s="84">
        <f t="shared" si="4"/>
        <v>348592617</v>
      </c>
      <c r="Q33" s="101">
        <f t="shared" si="5"/>
        <v>0.19826360323354469</v>
      </c>
      <c r="R33" s="83">
        <v>311527690</v>
      </c>
      <c r="S33" s="84">
        <v>17891358</v>
      </c>
      <c r="T33" s="84">
        <f t="shared" si="6"/>
        <v>329419048</v>
      </c>
      <c r="U33" s="101">
        <f t="shared" si="7"/>
        <v>0.18560667286077812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903263915</v>
      </c>
      <c r="AA33" s="84">
        <f t="shared" si="11"/>
        <v>73790550</v>
      </c>
      <c r="AB33" s="84">
        <f t="shared" si="12"/>
        <v>977054465</v>
      </c>
      <c r="AC33" s="101">
        <f t="shared" si="13"/>
        <v>0.55050802178390601</v>
      </c>
      <c r="AD33" s="83">
        <v>272110759</v>
      </c>
      <c r="AE33" s="84">
        <v>2790193</v>
      </c>
      <c r="AF33" s="84">
        <f t="shared" si="14"/>
        <v>274900952</v>
      </c>
      <c r="AG33" s="84">
        <v>1656833990</v>
      </c>
      <c r="AH33" s="84">
        <v>1664217990</v>
      </c>
      <c r="AI33" s="85">
        <v>837371099</v>
      </c>
      <c r="AJ33" s="120">
        <f t="shared" si="15"/>
        <v>0.50316190789404935</v>
      </c>
      <c r="AK33" s="121">
        <f t="shared" si="16"/>
        <v>0.19831905129233607</v>
      </c>
    </row>
    <row r="34" spans="1:37" ht="13" x14ac:dyDescent="0.3">
      <c r="A34" s="61" t="s">
        <v>101</v>
      </c>
      <c r="B34" s="62" t="s">
        <v>225</v>
      </c>
      <c r="C34" s="63" t="s">
        <v>226</v>
      </c>
      <c r="D34" s="83">
        <v>228603194</v>
      </c>
      <c r="E34" s="84">
        <v>109689375</v>
      </c>
      <c r="F34" s="85">
        <f t="shared" si="0"/>
        <v>338292569</v>
      </c>
      <c r="G34" s="83">
        <v>244641051</v>
      </c>
      <c r="H34" s="84">
        <v>105088937</v>
      </c>
      <c r="I34" s="85">
        <f t="shared" si="1"/>
        <v>349729988</v>
      </c>
      <c r="J34" s="83">
        <v>39387544</v>
      </c>
      <c r="K34" s="84">
        <v>8612958</v>
      </c>
      <c r="L34" s="84">
        <f t="shared" si="2"/>
        <v>48000502</v>
      </c>
      <c r="M34" s="101">
        <f t="shared" si="3"/>
        <v>0.1418905007044361</v>
      </c>
      <c r="N34" s="83">
        <v>44900578</v>
      </c>
      <c r="O34" s="84">
        <v>6508284</v>
      </c>
      <c r="P34" s="84">
        <f t="shared" si="4"/>
        <v>51408862</v>
      </c>
      <c r="Q34" s="101">
        <f t="shared" si="5"/>
        <v>0.15196568506356992</v>
      </c>
      <c r="R34" s="83">
        <v>44746055</v>
      </c>
      <c r="S34" s="84">
        <v>6204708</v>
      </c>
      <c r="T34" s="84">
        <f t="shared" si="6"/>
        <v>50950763</v>
      </c>
      <c r="U34" s="101">
        <f t="shared" si="7"/>
        <v>0.1456859999091642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129034177</v>
      </c>
      <c r="AA34" s="84">
        <f t="shared" si="11"/>
        <v>21325950</v>
      </c>
      <c r="AB34" s="84">
        <f t="shared" si="12"/>
        <v>150360127</v>
      </c>
      <c r="AC34" s="101">
        <f t="shared" si="13"/>
        <v>0.42993203945667935</v>
      </c>
      <c r="AD34" s="83">
        <v>24437063</v>
      </c>
      <c r="AE34" s="84">
        <v>13214559</v>
      </c>
      <c r="AF34" s="84">
        <f t="shared" si="14"/>
        <v>37651622</v>
      </c>
      <c r="AG34" s="84">
        <v>493498589</v>
      </c>
      <c r="AH34" s="84">
        <v>336504955</v>
      </c>
      <c r="AI34" s="85">
        <v>140185645</v>
      </c>
      <c r="AJ34" s="120">
        <f t="shared" si="15"/>
        <v>0.41659310781917014</v>
      </c>
      <c r="AK34" s="121">
        <f t="shared" si="16"/>
        <v>0.35321561976798765</v>
      </c>
    </row>
    <row r="35" spans="1:37" ht="13" x14ac:dyDescent="0.3">
      <c r="A35" s="61" t="s">
        <v>116</v>
      </c>
      <c r="B35" s="62" t="s">
        <v>227</v>
      </c>
      <c r="C35" s="63" t="s">
        <v>228</v>
      </c>
      <c r="D35" s="83">
        <v>195376099</v>
      </c>
      <c r="E35" s="84">
        <v>630000</v>
      </c>
      <c r="F35" s="85">
        <f t="shared" si="0"/>
        <v>196006099</v>
      </c>
      <c r="G35" s="83">
        <v>191637099</v>
      </c>
      <c r="H35" s="84">
        <v>5126401</v>
      </c>
      <c r="I35" s="85">
        <f t="shared" si="1"/>
        <v>196763500</v>
      </c>
      <c r="J35" s="83">
        <v>39669884</v>
      </c>
      <c r="K35" s="84">
        <v>0</v>
      </c>
      <c r="L35" s="84">
        <f t="shared" si="2"/>
        <v>39669884</v>
      </c>
      <c r="M35" s="101">
        <f t="shared" si="3"/>
        <v>0.20239106947381266</v>
      </c>
      <c r="N35" s="83">
        <v>46114444</v>
      </c>
      <c r="O35" s="84">
        <v>99377</v>
      </c>
      <c r="P35" s="84">
        <f t="shared" si="4"/>
        <v>46213821</v>
      </c>
      <c r="Q35" s="101">
        <f t="shared" si="5"/>
        <v>0.23577746425125271</v>
      </c>
      <c r="R35" s="83">
        <v>40353116</v>
      </c>
      <c r="S35" s="84">
        <v>1665793</v>
      </c>
      <c r="T35" s="84">
        <f t="shared" si="6"/>
        <v>42018909</v>
      </c>
      <c r="U35" s="101">
        <f t="shared" si="7"/>
        <v>0.2135503231036244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126137444</v>
      </c>
      <c r="AA35" s="84">
        <f t="shared" si="11"/>
        <v>1765170</v>
      </c>
      <c r="AB35" s="84">
        <f t="shared" si="12"/>
        <v>127902614</v>
      </c>
      <c r="AC35" s="101">
        <f t="shared" si="13"/>
        <v>0.65003221634093722</v>
      </c>
      <c r="AD35" s="83">
        <v>39472575</v>
      </c>
      <c r="AE35" s="84">
        <v>198448</v>
      </c>
      <c r="AF35" s="84">
        <f t="shared" si="14"/>
        <v>39671023</v>
      </c>
      <c r="AG35" s="84">
        <v>188501150</v>
      </c>
      <c r="AH35" s="84">
        <v>195423850</v>
      </c>
      <c r="AI35" s="85">
        <v>117138337</v>
      </c>
      <c r="AJ35" s="120">
        <f t="shared" si="15"/>
        <v>0.59940655656922126</v>
      </c>
      <c r="AK35" s="121">
        <f t="shared" si="16"/>
        <v>5.9183903576169428E-2</v>
      </c>
    </row>
    <row r="36" spans="1:37" ht="14" x14ac:dyDescent="0.3">
      <c r="A36" s="64" t="s">
        <v>0</v>
      </c>
      <c r="B36" s="65" t="s">
        <v>229</v>
      </c>
      <c r="C36" s="66" t="s">
        <v>0</v>
      </c>
      <c r="D36" s="86">
        <f>SUM(D31:D35)</f>
        <v>3823996839</v>
      </c>
      <c r="E36" s="87">
        <f>SUM(E31:E35)</f>
        <v>605814348</v>
      </c>
      <c r="F36" s="88">
        <f t="shared" si="0"/>
        <v>4429811187</v>
      </c>
      <c r="G36" s="86">
        <f>SUM(G31:G35)</f>
        <v>3861339777</v>
      </c>
      <c r="H36" s="87">
        <f>SUM(H31:H35)</f>
        <v>606014265</v>
      </c>
      <c r="I36" s="88">
        <f t="shared" si="1"/>
        <v>4467354042</v>
      </c>
      <c r="J36" s="86">
        <f>SUM(J31:J35)</f>
        <v>671273915</v>
      </c>
      <c r="K36" s="87">
        <f>SUM(K31:K35)</f>
        <v>42636164</v>
      </c>
      <c r="L36" s="87">
        <f t="shared" si="2"/>
        <v>713910079</v>
      </c>
      <c r="M36" s="102">
        <f t="shared" si="3"/>
        <v>0.16116038559275056</v>
      </c>
      <c r="N36" s="86">
        <f>SUM(N31:N35)</f>
        <v>799051922</v>
      </c>
      <c r="O36" s="87">
        <f>SUM(O31:O35)</f>
        <v>90782971</v>
      </c>
      <c r="P36" s="87">
        <f t="shared" si="4"/>
        <v>889834893</v>
      </c>
      <c r="Q36" s="102">
        <f t="shared" si="5"/>
        <v>0.200874225883795</v>
      </c>
      <c r="R36" s="86">
        <f>SUM(R31:R35)</f>
        <v>751301121</v>
      </c>
      <c r="S36" s="87">
        <f>SUM(S31:S35)</f>
        <v>53881665</v>
      </c>
      <c r="T36" s="87">
        <f t="shared" si="6"/>
        <v>805182786</v>
      </c>
      <c r="U36" s="102">
        <f t="shared" si="7"/>
        <v>0.18023706615371049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2221626958</v>
      </c>
      <c r="AA36" s="87">
        <f t="shared" si="11"/>
        <v>187300800</v>
      </c>
      <c r="AB36" s="87">
        <f t="shared" si="12"/>
        <v>2408927758</v>
      </c>
      <c r="AC36" s="102">
        <f t="shared" si="13"/>
        <v>0.53922920264487062</v>
      </c>
      <c r="AD36" s="86">
        <f>SUM(AD31:AD35)</f>
        <v>656336690</v>
      </c>
      <c r="AE36" s="87">
        <f>SUM(AE31:AE35)</f>
        <v>37017260</v>
      </c>
      <c r="AF36" s="87">
        <f t="shared" si="14"/>
        <v>693353950</v>
      </c>
      <c r="AG36" s="87">
        <f>SUM(AG31:AG35)</f>
        <v>4279317638</v>
      </c>
      <c r="AH36" s="87">
        <f>SUM(AH31:AH35)</f>
        <v>4262962672</v>
      </c>
      <c r="AI36" s="88">
        <f>SUM(AI31:AI35)</f>
        <v>2018167919</v>
      </c>
      <c r="AJ36" s="122">
        <f t="shared" si="15"/>
        <v>0.47341909237341778</v>
      </c>
      <c r="AK36" s="123">
        <f t="shared" si="16"/>
        <v>0.16128679442873306</v>
      </c>
    </row>
    <row r="37" spans="1:37" ht="14" x14ac:dyDescent="0.3">
      <c r="A37" s="67" t="s">
        <v>0</v>
      </c>
      <c r="B37" s="68" t="s">
        <v>230</v>
      </c>
      <c r="C37" s="69" t="s">
        <v>0</v>
      </c>
      <c r="D37" s="89">
        <f>SUM(D9,D11:D14,D16:D21,D23:D29,D31:D35)</f>
        <v>22127805260</v>
      </c>
      <c r="E37" s="90">
        <f>SUM(E9,E11:E14,E16:E21,E23:E29,E31:E35)</f>
        <v>3191669437</v>
      </c>
      <c r="F37" s="91">
        <f t="shared" si="0"/>
        <v>25319474697</v>
      </c>
      <c r="G37" s="89">
        <f>SUM(G9,G11:G14,G16:G21,G23:G29,G31:G35)</f>
        <v>22179745912</v>
      </c>
      <c r="H37" s="90">
        <f>SUM(H9,H11:H14,H16:H21,H23:H29,H31:H35)</f>
        <v>3195423442</v>
      </c>
      <c r="I37" s="91">
        <f t="shared" si="1"/>
        <v>25375169354</v>
      </c>
      <c r="J37" s="89">
        <f>SUM(J9,J11:J14,J16:J21,J23:J29,J31:J35)</f>
        <v>3795910156</v>
      </c>
      <c r="K37" s="90">
        <f>SUM(K9,K11:K14,K16:K21,K23:K29,K31:K35)</f>
        <v>349119183</v>
      </c>
      <c r="L37" s="90">
        <f t="shared" si="2"/>
        <v>4145029339</v>
      </c>
      <c r="M37" s="103">
        <f t="shared" si="3"/>
        <v>0.16370913648896229</v>
      </c>
      <c r="N37" s="89">
        <f>SUM(N9,N11:N14,N16:N21,N23:N29,N31:N35)</f>
        <v>5628734059</v>
      </c>
      <c r="O37" s="90">
        <f>SUM(O9,O11:O14,O16:O21,O23:O29,O31:O35)</f>
        <v>550489761</v>
      </c>
      <c r="P37" s="90">
        <f t="shared" si="4"/>
        <v>6179223820</v>
      </c>
      <c r="Q37" s="103">
        <f t="shared" si="5"/>
        <v>0.2440502377694333</v>
      </c>
      <c r="R37" s="89">
        <f>SUM(R9,R11:R14,R16:R21,R23:R29,R31:R35)</f>
        <v>3973566927</v>
      </c>
      <c r="S37" s="90">
        <f>SUM(S9,S11:S14,S16:S21,S23:S29,S31:S35)</f>
        <v>339030899</v>
      </c>
      <c r="T37" s="90">
        <f t="shared" si="6"/>
        <v>4312597826</v>
      </c>
      <c r="U37" s="103">
        <f t="shared" si="7"/>
        <v>0.16995345985031568</v>
      </c>
      <c r="V37" s="89">
        <f>SUM(V9,V11:V14,V16:V21,V23:V29,V31:V35)</f>
        <v>0</v>
      </c>
      <c r="W37" s="90">
        <f>SUM(W9,W11:W14,W16:W21,W23:W29,W31:W35)</f>
        <v>0</v>
      </c>
      <c r="X37" s="90">
        <f t="shared" si="8"/>
        <v>0</v>
      </c>
      <c r="Y37" s="103">
        <f t="shared" si="9"/>
        <v>0</v>
      </c>
      <c r="Z37" s="89">
        <f t="shared" si="10"/>
        <v>13398211142</v>
      </c>
      <c r="AA37" s="90">
        <f t="shared" si="11"/>
        <v>1238639843</v>
      </c>
      <c r="AB37" s="90">
        <f t="shared" si="12"/>
        <v>14636850985</v>
      </c>
      <c r="AC37" s="103">
        <f t="shared" si="13"/>
        <v>0.57681786398374235</v>
      </c>
      <c r="AD37" s="89">
        <f>SUM(AD9,AD11:AD14,AD16:AD21,AD23:AD29,AD31:AD35)</f>
        <v>4383157703</v>
      </c>
      <c r="AE37" s="90">
        <f>SUM(AE9,AE11:AE14,AE16:AE21,AE23:AE29,AE31:AE35)</f>
        <v>393854110</v>
      </c>
      <c r="AF37" s="90">
        <f t="shared" si="14"/>
        <v>4777011813</v>
      </c>
      <c r="AG37" s="90">
        <f>SUM(AG9,AG11:AG14,AG16:AG21,AG23:AG29,AG31:AG35)</f>
        <v>24805017939</v>
      </c>
      <c r="AH37" s="90">
        <f>SUM(AH9,AH11:AH14,AH16:AH21,AH23:AH29,AH31:AH35)</f>
        <v>24043938037</v>
      </c>
      <c r="AI37" s="91">
        <f>SUM(AI9,AI11:AI14,AI16:AI21,AI23:AI29,AI31:AI35)</f>
        <v>13232786512</v>
      </c>
      <c r="AJ37" s="124">
        <f t="shared" si="15"/>
        <v>0.55035853493037346</v>
      </c>
      <c r="AK37" s="125">
        <f t="shared" si="16"/>
        <v>-9.7218513409608742E-2</v>
      </c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8" max="3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28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48</v>
      </c>
      <c r="C9" s="63" t="s">
        <v>49</v>
      </c>
      <c r="D9" s="83">
        <v>42677384954</v>
      </c>
      <c r="E9" s="84">
        <v>4081635584</v>
      </c>
      <c r="F9" s="85">
        <f>$D9       +$E9</f>
        <v>46759020538</v>
      </c>
      <c r="G9" s="83">
        <v>44593043787</v>
      </c>
      <c r="H9" s="84">
        <v>3570829610</v>
      </c>
      <c r="I9" s="85">
        <f>$G9       +$H9</f>
        <v>48163873397</v>
      </c>
      <c r="J9" s="83">
        <v>10658788700</v>
      </c>
      <c r="K9" s="84">
        <v>149993053</v>
      </c>
      <c r="L9" s="84">
        <f>$J9       +$K9</f>
        <v>10808781753</v>
      </c>
      <c r="M9" s="101">
        <f>IF(($F9       =0),0,($L9       /$F9       ))</f>
        <v>0.23115928496012758</v>
      </c>
      <c r="N9" s="83">
        <v>10568537596</v>
      </c>
      <c r="O9" s="84">
        <v>687942266</v>
      </c>
      <c r="P9" s="84">
        <f>$N9       +$O9</f>
        <v>11256479862</v>
      </c>
      <c r="Q9" s="101">
        <f>IF(($F9       =0),0,($P9       /$F9       ))</f>
        <v>0.24073386765773061</v>
      </c>
      <c r="R9" s="83">
        <v>10468175404</v>
      </c>
      <c r="S9" s="84">
        <v>655471119</v>
      </c>
      <c r="T9" s="84">
        <f>$R9       +$S9</f>
        <v>11123646523</v>
      </c>
      <c r="U9" s="101">
        <f>IF(($I9       =0),0,($T9       /$I9       ))</f>
        <v>0.23095415170020073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31695501700</v>
      </c>
      <c r="AA9" s="84">
        <f>$K9       +$O9       +$S9</f>
        <v>1493406438</v>
      </c>
      <c r="AB9" s="84">
        <f>$Z9       +$AA9</f>
        <v>33188908138</v>
      </c>
      <c r="AC9" s="101">
        <f>IF(($I9       =0),0,($AB9       /$I9       ))</f>
        <v>0.68908303666596815</v>
      </c>
      <c r="AD9" s="83">
        <v>9266007900</v>
      </c>
      <c r="AE9" s="84">
        <v>732329287</v>
      </c>
      <c r="AF9" s="84">
        <f>$AD9       +$AE9</f>
        <v>9998337187</v>
      </c>
      <c r="AG9" s="84">
        <v>46685951644</v>
      </c>
      <c r="AH9" s="84">
        <v>46488934374</v>
      </c>
      <c r="AI9" s="85">
        <v>31491702073</v>
      </c>
      <c r="AJ9" s="120">
        <f>IF(($AH9       =0),0,($AI9       /$AH9       ))</f>
        <v>0.67740210648090171</v>
      </c>
      <c r="AK9" s="121">
        <f>IF(($AF9       =0),0,(($T9       /$AF9       )-1))</f>
        <v>0.11254964850186733</v>
      </c>
    </row>
    <row r="10" spans="1:37" ht="13" x14ac:dyDescent="0.3">
      <c r="A10" s="61" t="s">
        <v>99</v>
      </c>
      <c r="B10" s="62" t="s">
        <v>52</v>
      </c>
      <c r="C10" s="63" t="s">
        <v>53</v>
      </c>
      <c r="D10" s="83">
        <v>65363298070</v>
      </c>
      <c r="E10" s="84">
        <v>8157478000</v>
      </c>
      <c r="F10" s="85">
        <f t="shared" ref="F10:F23" si="0">$D10      +$E10</f>
        <v>73520776070</v>
      </c>
      <c r="G10" s="83">
        <v>64203941143</v>
      </c>
      <c r="H10" s="84">
        <v>7385681350</v>
      </c>
      <c r="I10" s="85">
        <f t="shared" ref="I10:I23" si="1">$G10      +$H10</f>
        <v>71589622493</v>
      </c>
      <c r="J10" s="83">
        <v>18175200265</v>
      </c>
      <c r="K10" s="84">
        <v>543044852</v>
      </c>
      <c r="L10" s="84">
        <f t="shared" ref="L10:L23" si="2">$J10      +$K10</f>
        <v>18718245117</v>
      </c>
      <c r="M10" s="101">
        <f t="shared" ref="M10:M23" si="3">IF(($F10      =0),0,($L10      /$F10      ))</f>
        <v>0.25459803497147715</v>
      </c>
      <c r="N10" s="83">
        <v>16971017560</v>
      </c>
      <c r="O10" s="84">
        <v>715182245</v>
      </c>
      <c r="P10" s="84">
        <f t="shared" ref="P10:P23" si="4">$N10      +$O10</f>
        <v>17686199805</v>
      </c>
      <c r="Q10" s="101">
        <f t="shared" ref="Q10:Q23" si="5">IF(($F10      =0),0,($P10      /$F10      ))</f>
        <v>0.24056057009192558</v>
      </c>
      <c r="R10" s="83">
        <v>16479503034</v>
      </c>
      <c r="S10" s="84">
        <v>1275515200</v>
      </c>
      <c r="T10" s="84">
        <f t="shared" ref="T10:T23" si="6">$R10      +$S10</f>
        <v>17755018234</v>
      </c>
      <c r="U10" s="101">
        <f t="shared" ref="U10:U23" si="7">IF(($I10      =0),0,($T10      /$I10      ))</f>
        <v>0.24801106104081044</v>
      </c>
      <c r="V10" s="83">
        <v>0</v>
      </c>
      <c r="W10" s="84">
        <v>0</v>
      </c>
      <c r="X10" s="84">
        <f t="shared" ref="X10:X23" si="8">$V10      +$W10</f>
        <v>0</v>
      </c>
      <c r="Y10" s="101">
        <f t="shared" ref="Y10:Y23" si="9">IF(($I10      =0),0,($X10      /$I10      ))</f>
        <v>0</v>
      </c>
      <c r="Z10" s="83">
        <f t="shared" ref="Z10:Z23" si="10">$J10      +$N10      +$R10</f>
        <v>51625720859</v>
      </c>
      <c r="AA10" s="84">
        <f t="shared" ref="AA10:AA23" si="11">$K10      +$O10      +$S10</f>
        <v>2533742297</v>
      </c>
      <c r="AB10" s="84">
        <f t="shared" ref="AB10:AB23" si="12">$Z10      +$AA10</f>
        <v>54159463156</v>
      </c>
      <c r="AC10" s="101">
        <f t="shared" ref="AC10:AC23" si="13">IF(($I10      =0),0,($AB10      /$I10      ))</f>
        <v>0.75652673208740118</v>
      </c>
      <c r="AD10" s="83">
        <v>15381795141</v>
      </c>
      <c r="AE10" s="84">
        <v>1364024254</v>
      </c>
      <c r="AF10" s="84">
        <f t="shared" ref="AF10:AF23" si="14">$AD10      +$AE10</f>
        <v>16745819395</v>
      </c>
      <c r="AG10" s="84">
        <v>74327365792</v>
      </c>
      <c r="AH10" s="84">
        <v>68521710782</v>
      </c>
      <c r="AI10" s="85">
        <v>51690164764</v>
      </c>
      <c r="AJ10" s="120">
        <f t="shared" ref="AJ10:AJ23" si="15">IF(($AH10      =0),0,($AI10      /$AH10      ))</f>
        <v>0.75436185369701125</v>
      </c>
      <c r="AK10" s="121">
        <f t="shared" ref="AK10:AK23" si="16">IF(($AF10      =0),0,(($T10      /$AF10      )-1))</f>
        <v>6.026571857697971E-2</v>
      </c>
    </row>
    <row r="11" spans="1:37" ht="13" x14ac:dyDescent="0.3">
      <c r="A11" s="61" t="s">
        <v>99</v>
      </c>
      <c r="B11" s="62" t="s">
        <v>58</v>
      </c>
      <c r="C11" s="63" t="s">
        <v>59</v>
      </c>
      <c r="D11" s="83">
        <v>39140051677</v>
      </c>
      <c r="E11" s="84">
        <v>3956871493</v>
      </c>
      <c r="F11" s="85">
        <f t="shared" si="0"/>
        <v>43096923170</v>
      </c>
      <c r="G11" s="83">
        <v>39572633067</v>
      </c>
      <c r="H11" s="84">
        <v>3254195834</v>
      </c>
      <c r="I11" s="85">
        <f t="shared" si="1"/>
        <v>42826828901</v>
      </c>
      <c r="J11" s="83">
        <v>8298284640</v>
      </c>
      <c r="K11" s="84">
        <v>231855272</v>
      </c>
      <c r="L11" s="84">
        <f t="shared" si="2"/>
        <v>8530139912</v>
      </c>
      <c r="M11" s="101">
        <f t="shared" si="3"/>
        <v>0.19792920896816774</v>
      </c>
      <c r="N11" s="83">
        <v>9016569769</v>
      </c>
      <c r="O11" s="84">
        <v>763599825</v>
      </c>
      <c r="P11" s="84">
        <f t="shared" si="4"/>
        <v>9780169594</v>
      </c>
      <c r="Q11" s="101">
        <f t="shared" si="5"/>
        <v>0.22693428845073629</v>
      </c>
      <c r="R11" s="83">
        <v>6772691558</v>
      </c>
      <c r="S11" s="84">
        <v>49548887</v>
      </c>
      <c r="T11" s="84">
        <f t="shared" si="6"/>
        <v>6822240445</v>
      </c>
      <c r="U11" s="101">
        <f t="shared" si="7"/>
        <v>0.15929828614606351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24087545967</v>
      </c>
      <c r="AA11" s="84">
        <f t="shared" si="11"/>
        <v>1045003984</v>
      </c>
      <c r="AB11" s="84">
        <f t="shared" si="12"/>
        <v>25132549951</v>
      </c>
      <c r="AC11" s="101">
        <f t="shared" si="13"/>
        <v>0.58684125339042226</v>
      </c>
      <c r="AD11" s="83">
        <v>9020211901</v>
      </c>
      <c r="AE11" s="84">
        <v>536671779</v>
      </c>
      <c r="AF11" s="84">
        <f t="shared" si="14"/>
        <v>9556883680</v>
      </c>
      <c r="AG11" s="84">
        <v>41744205048</v>
      </c>
      <c r="AH11" s="84">
        <v>41339479675</v>
      </c>
      <c r="AI11" s="85">
        <v>29286695680</v>
      </c>
      <c r="AJ11" s="120">
        <f t="shared" si="15"/>
        <v>0.70844374216231598</v>
      </c>
      <c r="AK11" s="121">
        <f t="shared" si="16"/>
        <v>-0.28614382329701016</v>
      </c>
    </row>
    <row r="12" spans="1:37" ht="14" x14ac:dyDescent="0.3">
      <c r="A12" s="64" t="s">
        <v>0</v>
      </c>
      <c r="B12" s="65" t="s">
        <v>100</v>
      </c>
      <c r="C12" s="66" t="s">
        <v>0</v>
      </c>
      <c r="D12" s="86">
        <f>SUM(D9:D11)</f>
        <v>147180734701</v>
      </c>
      <c r="E12" s="87">
        <f>SUM(E9:E11)</f>
        <v>16195985077</v>
      </c>
      <c r="F12" s="88">
        <f t="shared" si="0"/>
        <v>163376719778</v>
      </c>
      <c r="G12" s="86">
        <f>SUM(G9:G11)</f>
        <v>148369617997</v>
      </c>
      <c r="H12" s="87">
        <f>SUM(H9:H11)</f>
        <v>14210706794</v>
      </c>
      <c r="I12" s="88">
        <f t="shared" si="1"/>
        <v>162580324791</v>
      </c>
      <c r="J12" s="86">
        <f>SUM(J9:J11)</f>
        <v>37132273605</v>
      </c>
      <c r="K12" s="87">
        <f>SUM(K9:K11)</f>
        <v>924893177</v>
      </c>
      <c r="L12" s="87">
        <f t="shared" si="2"/>
        <v>38057166782</v>
      </c>
      <c r="M12" s="102">
        <f t="shared" si="3"/>
        <v>0.23294118546212056</v>
      </c>
      <c r="N12" s="86">
        <f>SUM(N9:N11)</f>
        <v>36556124925</v>
      </c>
      <c r="O12" s="87">
        <f>SUM(O9:O11)</f>
        <v>2166724336</v>
      </c>
      <c r="P12" s="87">
        <f t="shared" si="4"/>
        <v>38722849261</v>
      </c>
      <c r="Q12" s="102">
        <f t="shared" si="5"/>
        <v>0.23701571015514014</v>
      </c>
      <c r="R12" s="86">
        <f>SUM(R9:R11)</f>
        <v>33720369996</v>
      </c>
      <c r="S12" s="87">
        <f>SUM(S9:S11)</f>
        <v>1980535206</v>
      </c>
      <c r="T12" s="87">
        <f t="shared" si="6"/>
        <v>35700905202</v>
      </c>
      <c r="U12" s="102">
        <f t="shared" si="7"/>
        <v>0.21958933375175729</v>
      </c>
      <c r="V12" s="86">
        <f>SUM(V9:V11)</f>
        <v>0</v>
      </c>
      <c r="W12" s="87">
        <f>SUM(W9:W11)</f>
        <v>0</v>
      </c>
      <c r="X12" s="87">
        <f t="shared" si="8"/>
        <v>0</v>
      </c>
      <c r="Y12" s="102">
        <f t="shared" si="9"/>
        <v>0</v>
      </c>
      <c r="Z12" s="86">
        <f t="shared" si="10"/>
        <v>107408768526</v>
      </c>
      <c r="AA12" s="87">
        <f t="shared" si="11"/>
        <v>5072152719</v>
      </c>
      <c r="AB12" s="87">
        <f t="shared" si="12"/>
        <v>112480921245</v>
      </c>
      <c r="AC12" s="102">
        <f t="shared" si="13"/>
        <v>0.69184829953806704</v>
      </c>
      <c r="AD12" s="86">
        <f>SUM(AD9:AD11)</f>
        <v>33668014942</v>
      </c>
      <c r="AE12" s="87">
        <f>SUM(AE9:AE11)</f>
        <v>2633025320</v>
      </c>
      <c r="AF12" s="87">
        <f t="shared" si="14"/>
        <v>36301040262</v>
      </c>
      <c r="AG12" s="87">
        <f>SUM(AG9:AG11)</f>
        <v>162757522484</v>
      </c>
      <c r="AH12" s="87">
        <f>SUM(AH9:AH11)</f>
        <v>156350124831</v>
      </c>
      <c r="AI12" s="88">
        <f>SUM(AI9:AI11)</f>
        <v>112468562517</v>
      </c>
      <c r="AJ12" s="122">
        <f t="shared" si="15"/>
        <v>0.71933784919307286</v>
      </c>
      <c r="AK12" s="123">
        <f t="shared" si="16"/>
        <v>-1.6532172512648935E-2</v>
      </c>
    </row>
    <row r="13" spans="1:37" ht="13" x14ac:dyDescent="0.3">
      <c r="A13" s="61" t="s">
        <v>101</v>
      </c>
      <c r="B13" s="62" t="s">
        <v>63</v>
      </c>
      <c r="C13" s="63" t="s">
        <v>64</v>
      </c>
      <c r="D13" s="83">
        <v>6521451584</v>
      </c>
      <c r="E13" s="84">
        <v>428631550</v>
      </c>
      <c r="F13" s="85">
        <f t="shared" si="0"/>
        <v>6950083134</v>
      </c>
      <c r="G13" s="83">
        <v>6266081259</v>
      </c>
      <c r="H13" s="84">
        <v>406625183</v>
      </c>
      <c r="I13" s="85">
        <f t="shared" si="1"/>
        <v>6672706442</v>
      </c>
      <c r="J13" s="83">
        <v>6127076805</v>
      </c>
      <c r="K13" s="84">
        <v>3042391</v>
      </c>
      <c r="L13" s="84">
        <f t="shared" si="2"/>
        <v>6130119196</v>
      </c>
      <c r="M13" s="101">
        <f t="shared" si="3"/>
        <v>0.88202098849886934</v>
      </c>
      <c r="N13" s="83">
        <v>2343513834</v>
      </c>
      <c r="O13" s="84">
        <v>15219543</v>
      </c>
      <c r="P13" s="84">
        <f t="shared" si="4"/>
        <v>2358733377</v>
      </c>
      <c r="Q13" s="101">
        <f t="shared" si="5"/>
        <v>0.33938203781491633</v>
      </c>
      <c r="R13" s="83">
        <v>-4099107392</v>
      </c>
      <c r="S13" s="84">
        <v>39185377</v>
      </c>
      <c r="T13" s="84">
        <f t="shared" si="6"/>
        <v>-4059922015</v>
      </c>
      <c r="U13" s="101">
        <f t="shared" si="7"/>
        <v>-0.60843707876097208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4371483247</v>
      </c>
      <c r="AA13" s="84">
        <f t="shared" si="11"/>
        <v>57447311</v>
      </c>
      <c r="AB13" s="84">
        <f t="shared" si="12"/>
        <v>4428930558</v>
      </c>
      <c r="AC13" s="101">
        <f t="shared" si="13"/>
        <v>0.66373825920513951</v>
      </c>
      <c r="AD13" s="83">
        <v>3225429167</v>
      </c>
      <c r="AE13" s="84">
        <v>37166650</v>
      </c>
      <c r="AF13" s="84">
        <f t="shared" si="14"/>
        <v>3262595817</v>
      </c>
      <c r="AG13" s="84">
        <v>6400348599</v>
      </c>
      <c r="AH13" s="84">
        <v>6572607099</v>
      </c>
      <c r="AI13" s="85">
        <v>5006288938</v>
      </c>
      <c r="AJ13" s="120">
        <f t="shared" si="15"/>
        <v>0.76168997516399395</v>
      </c>
      <c r="AK13" s="121">
        <f t="shared" si="16"/>
        <v>-2.2443839944394801</v>
      </c>
    </row>
    <row r="14" spans="1:37" ht="13" x14ac:dyDescent="0.3">
      <c r="A14" s="61" t="s">
        <v>101</v>
      </c>
      <c r="B14" s="62" t="s">
        <v>231</v>
      </c>
      <c r="C14" s="63" t="s">
        <v>232</v>
      </c>
      <c r="D14" s="83">
        <v>1419373695</v>
      </c>
      <c r="E14" s="84">
        <v>144993658</v>
      </c>
      <c r="F14" s="85">
        <f t="shared" si="0"/>
        <v>1564367353</v>
      </c>
      <c r="G14" s="83">
        <v>1428074235</v>
      </c>
      <c r="H14" s="84">
        <v>178121324</v>
      </c>
      <c r="I14" s="85">
        <f t="shared" si="1"/>
        <v>1606195559</v>
      </c>
      <c r="J14" s="83">
        <v>269678200</v>
      </c>
      <c r="K14" s="84">
        <v>16445450</v>
      </c>
      <c r="L14" s="84">
        <f t="shared" si="2"/>
        <v>286123650</v>
      </c>
      <c r="M14" s="101">
        <f t="shared" si="3"/>
        <v>0.18290055046936279</v>
      </c>
      <c r="N14" s="83">
        <v>383552692</v>
      </c>
      <c r="O14" s="84">
        <v>47726322</v>
      </c>
      <c r="P14" s="84">
        <f t="shared" si="4"/>
        <v>431279014</v>
      </c>
      <c r="Q14" s="101">
        <f t="shared" si="5"/>
        <v>0.27568909129491403</v>
      </c>
      <c r="R14" s="83">
        <v>288322048</v>
      </c>
      <c r="S14" s="84">
        <v>30777066</v>
      </c>
      <c r="T14" s="84">
        <f t="shared" si="6"/>
        <v>319099114</v>
      </c>
      <c r="U14" s="101">
        <f t="shared" si="7"/>
        <v>0.19866766049251666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941552940</v>
      </c>
      <c r="AA14" s="84">
        <f t="shared" si="11"/>
        <v>94948838</v>
      </c>
      <c r="AB14" s="84">
        <f t="shared" si="12"/>
        <v>1036501778</v>
      </c>
      <c r="AC14" s="101">
        <f t="shared" si="13"/>
        <v>0.64531480752276194</v>
      </c>
      <c r="AD14" s="83">
        <v>303670990</v>
      </c>
      <c r="AE14" s="84">
        <v>67481880</v>
      </c>
      <c r="AF14" s="84">
        <f t="shared" si="14"/>
        <v>371152870</v>
      </c>
      <c r="AG14" s="84">
        <v>1461664433</v>
      </c>
      <c r="AH14" s="84">
        <v>1584807491</v>
      </c>
      <c r="AI14" s="85">
        <v>1033228054</v>
      </c>
      <c r="AJ14" s="120">
        <f t="shared" si="15"/>
        <v>0.65195808315370962</v>
      </c>
      <c r="AK14" s="121">
        <f t="shared" si="16"/>
        <v>-0.14024883062334936</v>
      </c>
    </row>
    <row r="15" spans="1:37" ht="13" x14ac:dyDescent="0.3">
      <c r="A15" s="61" t="s">
        <v>101</v>
      </c>
      <c r="B15" s="62" t="s">
        <v>233</v>
      </c>
      <c r="C15" s="63" t="s">
        <v>234</v>
      </c>
      <c r="D15" s="83">
        <v>1046430219</v>
      </c>
      <c r="E15" s="84">
        <v>111106860</v>
      </c>
      <c r="F15" s="85">
        <f t="shared" si="0"/>
        <v>1157537079</v>
      </c>
      <c r="G15" s="83">
        <v>1084932711</v>
      </c>
      <c r="H15" s="84">
        <v>122516725</v>
      </c>
      <c r="I15" s="85">
        <f t="shared" si="1"/>
        <v>1207449436</v>
      </c>
      <c r="J15" s="83">
        <v>187750459</v>
      </c>
      <c r="K15" s="84">
        <v>10436279</v>
      </c>
      <c r="L15" s="84">
        <f t="shared" si="2"/>
        <v>198186738</v>
      </c>
      <c r="M15" s="101">
        <f t="shared" si="3"/>
        <v>0.17121415943860233</v>
      </c>
      <c r="N15" s="83">
        <v>200892150</v>
      </c>
      <c r="O15" s="84">
        <v>35121661</v>
      </c>
      <c r="P15" s="84">
        <f t="shared" si="4"/>
        <v>236013811</v>
      </c>
      <c r="Q15" s="101">
        <f t="shared" si="5"/>
        <v>0.20389308928565217</v>
      </c>
      <c r="R15" s="83">
        <v>191598033</v>
      </c>
      <c r="S15" s="84">
        <v>15499825</v>
      </c>
      <c r="T15" s="84">
        <f t="shared" si="6"/>
        <v>207097858</v>
      </c>
      <c r="U15" s="101">
        <f t="shared" si="7"/>
        <v>0.1715167955074518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580240642</v>
      </c>
      <c r="AA15" s="84">
        <f t="shared" si="11"/>
        <v>61057765</v>
      </c>
      <c r="AB15" s="84">
        <f t="shared" si="12"/>
        <v>641298407</v>
      </c>
      <c r="AC15" s="101">
        <f t="shared" si="13"/>
        <v>0.53111822978233603</v>
      </c>
      <c r="AD15" s="83">
        <v>175416430</v>
      </c>
      <c r="AE15" s="84">
        <v>17813509</v>
      </c>
      <c r="AF15" s="84">
        <f t="shared" si="14"/>
        <v>193229939</v>
      </c>
      <c r="AG15" s="84">
        <v>1045639792</v>
      </c>
      <c r="AH15" s="84">
        <v>1093438193</v>
      </c>
      <c r="AI15" s="85">
        <v>577045838</v>
      </c>
      <c r="AJ15" s="120">
        <f t="shared" si="15"/>
        <v>0.52773521328790829</v>
      </c>
      <c r="AK15" s="121">
        <f t="shared" si="16"/>
        <v>7.1768997453339756E-2</v>
      </c>
    </row>
    <row r="16" spans="1:37" ht="13" x14ac:dyDescent="0.3">
      <c r="A16" s="61" t="s">
        <v>116</v>
      </c>
      <c r="B16" s="62" t="s">
        <v>235</v>
      </c>
      <c r="C16" s="63" t="s">
        <v>236</v>
      </c>
      <c r="D16" s="83">
        <v>398924090</v>
      </c>
      <c r="E16" s="84">
        <v>2370000</v>
      </c>
      <c r="F16" s="85">
        <f t="shared" si="0"/>
        <v>401294090</v>
      </c>
      <c r="G16" s="83">
        <v>398808786</v>
      </c>
      <c r="H16" s="84">
        <v>2143240</v>
      </c>
      <c r="I16" s="85">
        <f t="shared" si="1"/>
        <v>400952026</v>
      </c>
      <c r="J16" s="83">
        <v>91299966</v>
      </c>
      <c r="K16" s="84">
        <v>134014</v>
      </c>
      <c r="L16" s="84">
        <f t="shared" si="2"/>
        <v>91433980</v>
      </c>
      <c r="M16" s="101">
        <f t="shared" si="3"/>
        <v>0.2278478110654458</v>
      </c>
      <c r="N16" s="83">
        <v>96324166</v>
      </c>
      <c r="O16" s="84">
        <v>854921</v>
      </c>
      <c r="P16" s="84">
        <f t="shared" si="4"/>
        <v>97179087</v>
      </c>
      <c r="Q16" s="101">
        <f t="shared" si="5"/>
        <v>0.24216426162667884</v>
      </c>
      <c r="R16" s="83">
        <v>105976918</v>
      </c>
      <c r="S16" s="84">
        <v>623010</v>
      </c>
      <c r="T16" s="84">
        <f t="shared" si="6"/>
        <v>106599928</v>
      </c>
      <c r="U16" s="101">
        <f t="shared" si="7"/>
        <v>0.26586703916542875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293601050</v>
      </c>
      <c r="AA16" s="84">
        <f t="shared" si="11"/>
        <v>1611945</v>
      </c>
      <c r="AB16" s="84">
        <f t="shared" si="12"/>
        <v>295212995</v>
      </c>
      <c r="AC16" s="101">
        <f t="shared" si="13"/>
        <v>0.73628009302040542</v>
      </c>
      <c r="AD16" s="83">
        <v>102780342</v>
      </c>
      <c r="AE16" s="84">
        <v>1326887</v>
      </c>
      <c r="AF16" s="84">
        <f t="shared" si="14"/>
        <v>104107229</v>
      </c>
      <c r="AG16" s="84">
        <v>419411171</v>
      </c>
      <c r="AH16" s="84">
        <v>406442545</v>
      </c>
      <c r="AI16" s="85">
        <v>275241117</v>
      </c>
      <c r="AJ16" s="120">
        <f t="shared" si="15"/>
        <v>0.6771956341332328</v>
      </c>
      <c r="AK16" s="121">
        <f t="shared" si="16"/>
        <v>2.3943572640858557E-2</v>
      </c>
    </row>
    <row r="17" spans="1:37" ht="14" x14ac:dyDescent="0.3">
      <c r="A17" s="64" t="s">
        <v>0</v>
      </c>
      <c r="B17" s="65" t="s">
        <v>237</v>
      </c>
      <c r="C17" s="66" t="s">
        <v>0</v>
      </c>
      <c r="D17" s="86">
        <f>SUM(D13:D16)</f>
        <v>9386179588</v>
      </c>
      <c r="E17" s="87">
        <f>SUM(E13:E16)</f>
        <v>687102068</v>
      </c>
      <c r="F17" s="88">
        <f t="shared" si="0"/>
        <v>10073281656</v>
      </c>
      <c r="G17" s="86">
        <f>SUM(G13:G16)</f>
        <v>9177896991</v>
      </c>
      <c r="H17" s="87">
        <f>SUM(H13:H16)</f>
        <v>709406472</v>
      </c>
      <c r="I17" s="88">
        <f t="shared" si="1"/>
        <v>9887303463</v>
      </c>
      <c r="J17" s="86">
        <f>SUM(J13:J16)</f>
        <v>6675805430</v>
      </c>
      <c r="K17" s="87">
        <f>SUM(K13:K16)</f>
        <v>30058134</v>
      </c>
      <c r="L17" s="87">
        <f t="shared" si="2"/>
        <v>6705863564</v>
      </c>
      <c r="M17" s="102">
        <f t="shared" si="3"/>
        <v>0.66570793838627085</v>
      </c>
      <c r="N17" s="86">
        <f>SUM(N13:N16)</f>
        <v>3024282842</v>
      </c>
      <c r="O17" s="87">
        <f>SUM(O13:O16)</f>
        <v>98922447</v>
      </c>
      <c r="P17" s="87">
        <f t="shared" si="4"/>
        <v>3123205289</v>
      </c>
      <c r="Q17" s="102">
        <f t="shared" si="5"/>
        <v>0.31004844256883352</v>
      </c>
      <c r="R17" s="86">
        <f>SUM(R13:R16)</f>
        <v>-3513210393</v>
      </c>
      <c r="S17" s="87">
        <f>SUM(S13:S16)</f>
        <v>86085278</v>
      </c>
      <c r="T17" s="87">
        <f t="shared" si="6"/>
        <v>-3427125115</v>
      </c>
      <c r="U17" s="102">
        <f t="shared" si="7"/>
        <v>-0.34661878517483508</v>
      </c>
      <c r="V17" s="86">
        <f>SUM(V13:V16)</f>
        <v>0</v>
      </c>
      <c r="W17" s="87">
        <f>SUM(W13:W16)</f>
        <v>0</v>
      </c>
      <c r="X17" s="87">
        <f t="shared" si="8"/>
        <v>0</v>
      </c>
      <c r="Y17" s="102">
        <f t="shared" si="9"/>
        <v>0</v>
      </c>
      <c r="Z17" s="86">
        <f t="shared" si="10"/>
        <v>6186877879</v>
      </c>
      <c r="AA17" s="87">
        <f t="shared" si="11"/>
        <v>215065859</v>
      </c>
      <c r="AB17" s="87">
        <f t="shared" si="12"/>
        <v>6401943738</v>
      </c>
      <c r="AC17" s="102">
        <f t="shared" si="13"/>
        <v>0.64749137739700025</v>
      </c>
      <c r="AD17" s="86">
        <f>SUM(AD13:AD16)</f>
        <v>3807296929</v>
      </c>
      <c r="AE17" s="87">
        <f>SUM(AE13:AE16)</f>
        <v>123788926</v>
      </c>
      <c r="AF17" s="87">
        <f t="shared" si="14"/>
        <v>3931085855</v>
      </c>
      <c r="AG17" s="87">
        <f>SUM(AG13:AG16)</f>
        <v>9327063995</v>
      </c>
      <c r="AH17" s="87">
        <f>SUM(AH13:AH16)</f>
        <v>9657295328</v>
      </c>
      <c r="AI17" s="88">
        <f>SUM(AI13:AI16)</f>
        <v>6891803947</v>
      </c>
      <c r="AJ17" s="122">
        <f t="shared" si="15"/>
        <v>0.71363707051788738</v>
      </c>
      <c r="AK17" s="123">
        <f t="shared" si="16"/>
        <v>-1.8718011362283005</v>
      </c>
    </row>
    <row r="18" spans="1:37" ht="13" x14ac:dyDescent="0.3">
      <c r="A18" s="61" t="s">
        <v>101</v>
      </c>
      <c r="B18" s="62" t="s">
        <v>65</v>
      </c>
      <c r="C18" s="63" t="s">
        <v>66</v>
      </c>
      <c r="D18" s="83">
        <v>3451947757</v>
      </c>
      <c r="E18" s="84">
        <v>259784080</v>
      </c>
      <c r="F18" s="85">
        <f t="shared" si="0"/>
        <v>3711731837</v>
      </c>
      <c r="G18" s="83">
        <v>3409375101</v>
      </c>
      <c r="H18" s="84">
        <v>341333723</v>
      </c>
      <c r="I18" s="85">
        <f t="shared" si="1"/>
        <v>3750708824</v>
      </c>
      <c r="J18" s="83">
        <v>733797865</v>
      </c>
      <c r="K18" s="84">
        <v>18954877</v>
      </c>
      <c r="L18" s="84">
        <f t="shared" si="2"/>
        <v>752752742</v>
      </c>
      <c r="M18" s="101">
        <f t="shared" si="3"/>
        <v>0.20280364397456335</v>
      </c>
      <c r="N18" s="83">
        <v>741354108</v>
      </c>
      <c r="O18" s="84">
        <v>62073132</v>
      </c>
      <c r="P18" s="84">
        <f t="shared" si="4"/>
        <v>803427240</v>
      </c>
      <c r="Q18" s="101">
        <f t="shared" si="5"/>
        <v>0.21645616528411937</v>
      </c>
      <c r="R18" s="83">
        <v>699678156</v>
      </c>
      <c r="S18" s="84">
        <v>63543039</v>
      </c>
      <c r="T18" s="84">
        <f t="shared" si="6"/>
        <v>763221195</v>
      </c>
      <c r="U18" s="101">
        <f t="shared" si="7"/>
        <v>0.20348718890581627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2174830129</v>
      </c>
      <c r="AA18" s="84">
        <f t="shared" si="11"/>
        <v>144571048</v>
      </c>
      <c r="AB18" s="84">
        <f t="shared" si="12"/>
        <v>2319401177</v>
      </c>
      <c r="AC18" s="101">
        <f t="shared" si="13"/>
        <v>0.61839009260293354</v>
      </c>
      <c r="AD18" s="83">
        <v>710868562</v>
      </c>
      <c r="AE18" s="84">
        <v>62497885</v>
      </c>
      <c r="AF18" s="84">
        <f t="shared" si="14"/>
        <v>773366447</v>
      </c>
      <c r="AG18" s="84">
        <v>3489447406</v>
      </c>
      <c r="AH18" s="84">
        <v>3487588726</v>
      </c>
      <c r="AI18" s="85">
        <v>2173894324</v>
      </c>
      <c r="AJ18" s="120">
        <f t="shared" si="15"/>
        <v>0.62332301621277808</v>
      </c>
      <c r="AK18" s="121">
        <f t="shared" si="16"/>
        <v>-1.3118298627196601E-2</v>
      </c>
    </row>
    <row r="19" spans="1:37" ht="13" x14ac:dyDescent="0.3">
      <c r="A19" s="61" t="s">
        <v>101</v>
      </c>
      <c r="B19" s="62" t="s">
        <v>238</v>
      </c>
      <c r="C19" s="63" t="s">
        <v>239</v>
      </c>
      <c r="D19" s="83">
        <v>1901475651</v>
      </c>
      <c r="E19" s="84">
        <v>134993250</v>
      </c>
      <c r="F19" s="85">
        <f t="shared" si="0"/>
        <v>2036468901</v>
      </c>
      <c r="G19" s="83">
        <v>1961714139</v>
      </c>
      <c r="H19" s="84">
        <v>144352251</v>
      </c>
      <c r="I19" s="85">
        <f t="shared" si="1"/>
        <v>2106066390</v>
      </c>
      <c r="J19" s="83">
        <v>306576216</v>
      </c>
      <c r="K19" s="84">
        <v>27609570</v>
      </c>
      <c r="L19" s="84">
        <f t="shared" si="2"/>
        <v>334185786</v>
      </c>
      <c r="M19" s="101">
        <f t="shared" si="3"/>
        <v>0.16410060857590283</v>
      </c>
      <c r="N19" s="83">
        <v>249579586</v>
      </c>
      <c r="O19" s="84">
        <v>26863313</v>
      </c>
      <c r="P19" s="84">
        <f t="shared" si="4"/>
        <v>276442899</v>
      </c>
      <c r="Q19" s="101">
        <f t="shared" si="5"/>
        <v>0.135746192276373</v>
      </c>
      <c r="R19" s="83">
        <v>345773412</v>
      </c>
      <c r="S19" s="84">
        <v>24984697</v>
      </c>
      <c r="T19" s="84">
        <f t="shared" si="6"/>
        <v>370758109</v>
      </c>
      <c r="U19" s="101">
        <f t="shared" si="7"/>
        <v>0.17604293518971165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901929214</v>
      </c>
      <c r="AA19" s="84">
        <f t="shared" si="11"/>
        <v>79457580</v>
      </c>
      <c r="AB19" s="84">
        <f t="shared" si="12"/>
        <v>981386794</v>
      </c>
      <c r="AC19" s="101">
        <f t="shared" si="13"/>
        <v>0.46598093899594495</v>
      </c>
      <c r="AD19" s="83">
        <v>249614764</v>
      </c>
      <c r="AE19" s="84">
        <v>23272164</v>
      </c>
      <c r="AF19" s="84">
        <f t="shared" si="14"/>
        <v>272886928</v>
      </c>
      <c r="AG19" s="84">
        <v>1968442046</v>
      </c>
      <c r="AH19" s="84">
        <v>1987683877</v>
      </c>
      <c r="AI19" s="85">
        <v>3697571198</v>
      </c>
      <c r="AJ19" s="120">
        <f t="shared" si="15"/>
        <v>1.8602410779629219</v>
      </c>
      <c r="AK19" s="121">
        <f t="shared" si="16"/>
        <v>0.35865104172377205</v>
      </c>
    </row>
    <row r="20" spans="1:37" ht="13" x14ac:dyDescent="0.3">
      <c r="A20" s="61" t="s">
        <v>101</v>
      </c>
      <c r="B20" s="62" t="s">
        <v>240</v>
      </c>
      <c r="C20" s="63" t="s">
        <v>241</v>
      </c>
      <c r="D20" s="83">
        <v>2186566793</v>
      </c>
      <c r="E20" s="84">
        <v>193420000</v>
      </c>
      <c r="F20" s="85">
        <f t="shared" si="0"/>
        <v>2379986793</v>
      </c>
      <c r="G20" s="83">
        <v>2187509371</v>
      </c>
      <c r="H20" s="84">
        <v>287001780</v>
      </c>
      <c r="I20" s="85">
        <f t="shared" si="1"/>
        <v>2474511151</v>
      </c>
      <c r="J20" s="83">
        <v>428032627</v>
      </c>
      <c r="K20" s="84">
        <v>27267271</v>
      </c>
      <c r="L20" s="84">
        <f t="shared" si="2"/>
        <v>455299898</v>
      </c>
      <c r="M20" s="101">
        <f t="shared" si="3"/>
        <v>0.19130353972514672</v>
      </c>
      <c r="N20" s="83">
        <v>742399397</v>
      </c>
      <c r="O20" s="84">
        <v>77294779</v>
      </c>
      <c r="P20" s="84">
        <f t="shared" si="4"/>
        <v>819694176</v>
      </c>
      <c r="Q20" s="101">
        <f t="shared" si="5"/>
        <v>0.34441122883995767</v>
      </c>
      <c r="R20" s="83">
        <v>518214067</v>
      </c>
      <c r="S20" s="84">
        <v>81700632</v>
      </c>
      <c r="T20" s="84">
        <f t="shared" si="6"/>
        <v>599914699</v>
      </c>
      <c r="U20" s="101">
        <f t="shared" si="7"/>
        <v>0.24243766238740219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1688646091</v>
      </c>
      <c r="AA20" s="84">
        <f t="shared" si="11"/>
        <v>186262682</v>
      </c>
      <c r="AB20" s="84">
        <f t="shared" si="12"/>
        <v>1874908773</v>
      </c>
      <c r="AC20" s="101">
        <f t="shared" si="13"/>
        <v>0.75768855284499792</v>
      </c>
      <c r="AD20" s="83">
        <v>125308264</v>
      </c>
      <c r="AE20" s="84">
        <v>24099397</v>
      </c>
      <c r="AF20" s="84">
        <f t="shared" si="14"/>
        <v>149407661</v>
      </c>
      <c r="AG20" s="84">
        <v>2277324196</v>
      </c>
      <c r="AH20" s="84">
        <v>2413605414</v>
      </c>
      <c r="AI20" s="85">
        <v>680592410</v>
      </c>
      <c r="AJ20" s="120">
        <f t="shared" si="15"/>
        <v>0.28198163877668531</v>
      </c>
      <c r="AK20" s="121">
        <f t="shared" si="16"/>
        <v>3.0152874021634002</v>
      </c>
    </row>
    <row r="21" spans="1:37" ht="13" x14ac:dyDescent="0.3">
      <c r="A21" s="61" t="s">
        <v>116</v>
      </c>
      <c r="B21" s="62" t="s">
        <v>242</v>
      </c>
      <c r="C21" s="63" t="s">
        <v>243</v>
      </c>
      <c r="D21" s="83">
        <v>287136473</v>
      </c>
      <c r="E21" s="84">
        <v>0</v>
      </c>
      <c r="F21" s="85">
        <f t="shared" si="0"/>
        <v>287136473</v>
      </c>
      <c r="G21" s="83">
        <v>255854284</v>
      </c>
      <c r="H21" s="84">
        <v>7600000</v>
      </c>
      <c r="I21" s="85">
        <f t="shared" si="1"/>
        <v>263454284</v>
      </c>
      <c r="J21" s="83">
        <v>57835880</v>
      </c>
      <c r="K21" s="84">
        <v>20990</v>
      </c>
      <c r="L21" s="84">
        <f t="shared" si="2"/>
        <v>57856870</v>
      </c>
      <c r="M21" s="101">
        <f t="shared" si="3"/>
        <v>0.20149606699389944</v>
      </c>
      <c r="N21" s="83">
        <v>50454173</v>
      </c>
      <c r="O21" s="84">
        <v>237659</v>
      </c>
      <c r="P21" s="84">
        <f t="shared" si="4"/>
        <v>50691832</v>
      </c>
      <c r="Q21" s="101">
        <f t="shared" si="5"/>
        <v>0.17654264353940155</v>
      </c>
      <c r="R21" s="83">
        <v>71635327</v>
      </c>
      <c r="S21" s="84">
        <v>801515</v>
      </c>
      <c r="T21" s="84">
        <f t="shared" si="6"/>
        <v>72436842</v>
      </c>
      <c r="U21" s="101">
        <f t="shared" si="7"/>
        <v>0.27495032876368031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179925380</v>
      </c>
      <c r="AA21" s="84">
        <f t="shared" si="11"/>
        <v>1060164</v>
      </c>
      <c r="AB21" s="84">
        <f t="shared" si="12"/>
        <v>180985544</v>
      </c>
      <c r="AC21" s="101">
        <f t="shared" si="13"/>
        <v>0.68697134566238449</v>
      </c>
      <c r="AD21" s="83">
        <v>68925266</v>
      </c>
      <c r="AE21" s="84">
        <v>530126</v>
      </c>
      <c r="AF21" s="84">
        <f t="shared" si="14"/>
        <v>69455392</v>
      </c>
      <c r="AG21" s="84">
        <v>265445396</v>
      </c>
      <c r="AH21" s="84">
        <v>250906176</v>
      </c>
      <c r="AI21" s="85">
        <v>192300800</v>
      </c>
      <c r="AJ21" s="120">
        <f t="shared" si="15"/>
        <v>0.76642513574476545</v>
      </c>
      <c r="AK21" s="121">
        <f t="shared" si="16"/>
        <v>4.2926112921513715E-2</v>
      </c>
    </row>
    <row r="22" spans="1:37" ht="14" x14ac:dyDescent="0.3">
      <c r="A22" s="64" t="s">
        <v>0</v>
      </c>
      <c r="B22" s="65" t="s">
        <v>244</v>
      </c>
      <c r="C22" s="66" t="s">
        <v>0</v>
      </c>
      <c r="D22" s="86">
        <f>SUM(D18:D21)</f>
        <v>7827126674</v>
      </c>
      <c r="E22" s="87">
        <f>SUM(E18:E21)</f>
        <v>588197330</v>
      </c>
      <c r="F22" s="88">
        <f t="shared" si="0"/>
        <v>8415324004</v>
      </c>
      <c r="G22" s="86">
        <f>SUM(G18:G21)</f>
        <v>7814452895</v>
      </c>
      <c r="H22" s="87">
        <f>SUM(H18:H21)</f>
        <v>780287754</v>
      </c>
      <c r="I22" s="88">
        <f t="shared" si="1"/>
        <v>8594740649</v>
      </c>
      <c r="J22" s="86">
        <f>SUM(J18:J21)</f>
        <v>1526242588</v>
      </c>
      <c r="K22" s="87">
        <f>SUM(K18:K21)</f>
        <v>73852708</v>
      </c>
      <c r="L22" s="87">
        <f t="shared" si="2"/>
        <v>1600095296</v>
      </c>
      <c r="M22" s="102">
        <f t="shared" si="3"/>
        <v>0.19014066425005588</v>
      </c>
      <c r="N22" s="86">
        <f>SUM(N18:N21)</f>
        <v>1783787264</v>
      </c>
      <c r="O22" s="87">
        <f>SUM(O18:O21)</f>
        <v>166468883</v>
      </c>
      <c r="P22" s="87">
        <f t="shared" si="4"/>
        <v>1950256147</v>
      </c>
      <c r="Q22" s="102">
        <f t="shared" si="5"/>
        <v>0.23175057146617262</v>
      </c>
      <c r="R22" s="86">
        <f>SUM(R18:R21)</f>
        <v>1635300962</v>
      </c>
      <c r="S22" s="87">
        <f>SUM(S18:S21)</f>
        <v>171029883</v>
      </c>
      <c r="T22" s="87">
        <f t="shared" si="6"/>
        <v>1806330845</v>
      </c>
      <c r="U22" s="102">
        <f t="shared" si="7"/>
        <v>0.21016699848996223</v>
      </c>
      <c r="V22" s="86">
        <f>SUM(V18:V21)</f>
        <v>0</v>
      </c>
      <c r="W22" s="87">
        <f>SUM(W18:W21)</f>
        <v>0</v>
      </c>
      <c r="X22" s="87">
        <f t="shared" si="8"/>
        <v>0</v>
      </c>
      <c r="Y22" s="102">
        <f t="shared" si="9"/>
        <v>0</v>
      </c>
      <c r="Z22" s="86">
        <f t="shared" si="10"/>
        <v>4945330814</v>
      </c>
      <c r="AA22" s="87">
        <f t="shared" si="11"/>
        <v>411351474</v>
      </c>
      <c r="AB22" s="87">
        <f t="shared" si="12"/>
        <v>5356682288</v>
      </c>
      <c r="AC22" s="102">
        <f t="shared" si="13"/>
        <v>0.6232511842720061</v>
      </c>
      <c r="AD22" s="86">
        <f>SUM(AD18:AD21)</f>
        <v>1154716856</v>
      </c>
      <c r="AE22" s="87">
        <f>SUM(AE18:AE21)</f>
        <v>110399572</v>
      </c>
      <c r="AF22" s="87">
        <f t="shared" si="14"/>
        <v>1265116428</v>
      </c>
      <c r="AG22" s="87">
        <f>SUM(AG18:AG21)</f>
        <v>8000659044</v>
      </c>
      <c r="AH22" s="87">
        <f>SUM(AH18:AH21)</f>
        <v>8139784193</v>
      </c>
      <c r="AI22" s="88">
        <f>SUM(AI18:AI21)</f>
        <v>6744358732</v>
      </c>
      <c r="AJ22" s="122">
        <f t="shared" si="15"/>
        <v>0.82856726567762951</v>
      </c>
      <c r="AK22" s="123">
        <f t="shared" si="16"/>
        <v>0.42779811013567826</v>
      </c>
    </row>
    <row r="23" spans="1:37" ht="14" x14ac:dyDescent="0.3">
      <c r="A23" s="67" t="s">
        <v>0</v>
      </c>
      <c r="B23" s="68" t="s">
        <v>245</v>
      </c>
      <c r="C23" s="69" t="s">
        <v>0</v>
      </c>
      <c r="D23" s="89">
        <f>SUM(D9:D11,D13:D16,D18:D21)</f>
        <v>164394040963</v>
      </c>
      <c r="E23" s="90">
        <f>SUM(E9:E11,E13:E16,E18:E21)</f>
        <v>17471284475</v>
      </c>
      <c r="F23" s="91">
        <f t="shared" si="0"/>
        <v>181865325438</v>
      </c>
      <c r="G23" s="89">
        <f>SUM(G9:G11,G13:G16,G18:G21)</f>
        <v>165361967883</v>
      </c>
      <c r="H23" s="90">
        <f>SUM(H9:H11,H13:H16,H18:H21)</f>
        <v>15700401020</v>
      </c>
      <c r="I23" s="91">
        <f t="shared" si="1"/>
        <v>181062368903</v>
      </c>
      <c r="J23" s="89">
        <f>SUM(J9:J11,J13:J16,J18:J21)</f>
        <v>45334321623</v>
      </c>
      <c r="K23" s="90">
        <f>SUM(K9:K11,K13:K16,K18:K21)</f>
        <v>1028804019</v>
      </c>
      <c r="L23" s="90">
        <f t="shared" si="2"/>
        <v>46363125642</v>
      </c>
      <c r="M23" s="103">
        <f t="shared" si="3"/>
        <v>0.25493108997187991</v>
      </c>
      <c r="N23" s="89">
        <f>SUM(N9:N11,N13:N16,N18:N21)</f>
        <v>41364195031</v>
      </c>
      <c r="O23" s="90">
        <f>SUM(O9:O11,O13:O16,O18:O21)</f>
        <v>2432115666</v>
      </c>
      <c r="P23" s="90">
        <f t="shared" si="4"/>
        <v>43796310697</v>
      </c>
      <c r="Q23" s="103">
        <f t="shared" si="5"/>
        <v>0.24081726734616418</v>
      </c>
      <c r="R23" s="89">
        <f>SUM(R9:R11,R13:R16,R18:R21)</f>
        <v>31842460565</v>
      </c>
      <c r="S23" s="90">
        <f>SUM(S9:S11,S13:S16,S18:S21)</f>
        <v>2237650367</v>
      </c>
      <c r="T23" s="90">
        <f t="shared" si="6"/>
        <v>34080110932</v>
      </c>
      <c r="U23" s="103">
        <f t="shared" si="7"/>
        <v>0.18822304788389041</v>
      </c>
      <c r="V23" s="89">
        <f>SUM(V9:V11,V13:V16,V18:V21)</f>
        <v>0</v>
      </c>
      <c r="W23" s="90">
        <f>SUM(W9:W11,W13:W16,W18:W21)</f>
        <v>0</v>
      </c>
      <c r="X23" s="90">
        <f t="shared" si="8"/>
        <v>0</v>
      </c>
      <c r="Y23" s="103">
        <f t="shared" si="9"/>
        <v>0</v>
      </c>
      <c r="Z23" s="89">
        <f t="shared" si="10"/>
        <v>118540977219</v>
      </c>
      <c r="AA23" s="90">
        <f t="shared" si="11"/>
        <v>5698570052</v>
      </c>
      <c r="AB23" s="90">
        <f t="shared" si="12"/>
        <v>124239547271</v>
      </c>
      <c r="AC23" s="103">
        <f t="shared" si="13"/>
        <v>0.68616989838213416</v>
      </c>
      <c r="AD23" s="89">
        <f>SUM(AD9:AD11,AD13:AD16,AD18:AD21)</f>
        <v>38630028727</v>
      </c>
      <c r="AE23" s="90">
        <f>SUM(AE9:AE11,AE13:AE16,AE18:AE21)</f>
        <v>2867213818</v>
      </c>
      <c r="AF23" s="90">
        <f t="shared" si="14"/>
        <v>41497242545</v>
      </c>
      <c r="AG23" s="90">
        <f>SUM(AG9:AG11,AG13:AG16,AG18:AG21)</f>
        <v>180085245523</v>
      </c>
      <c r="AH23" s="90">
        <f>SUM(AH9:AH11,AH13:AH16,AH18:AH21)</f>
        <v>174147204352</v>
      </c>
      <c r="AI23" s="91">
        <f>SUM(AI9:AI11,AI13:AI16,AI18:AI21)</f>
        <v>126104725196</v>
      </c>
      <c r="AJ23" s="124">
        <f t="shared" si="15"/>
        <v>0.72412718691198297</v>
      </c>
      <c r="AK23" s="125">
        <f t="shared" si="16"/>
        <v>-0.17873793915238567</v>
      </c>
    </row>
    <row r="24" spans="1:37" x14ac:dyDescent="0.25">
      <c r="A24" s="2"/>
      <c r="B24" s="2"/>
      <c r="C24" s="2"/>
      <c r="D24" s="82"/>
      <c r="E24" s="82"/>
      <c r="F24" s="82"/>
      <c r="G24" s="82"/>
      <c r="H24" s="82"/>
      <c r="I24" s="82"/>
      <c r="J24" s="82"/>
      <c r="K24" s="82"/>
      <c r="L24" s="82"/>
      <c r="M24" s="100"/>
      <c r="N24" s="82"/>
      <c r="O24" s="82"/>
      <c r="P24" s="82"/>
      <c r="Q24" s="100"/>
      <c r="R24" s="82"/>
      <c r="S24" s="82"/>
      <c r="T24" s="82"/>
      <c r="U24" s="100"/>
      <c r="V24" s="82"/>
      <c r="W24" s="82"/>
      <c r="X24" s="82"/>
      <c r="Y24" s="100"/>
      <c r="Z24" s="82"/>
      <c r="AA24" s="82"/>
      <c r="AB24" s="82"/>
      <c r="AC24" s="100"/>
      <c r="AD24" s="82"/>
      <c r="AE24" s="82"/>
      <c r="AF24" s="82"/>
      <c r="AG24" s="82"/>
      <c r="AH24" s="82"/>
      <c r="AI24" s="82"/>
      <c r="AJ24" s="100"/>
      <c r="AK24" s="100"/>
    </row>
    <row r="25" spans="1:37" x14ac:dyDescent="0.25">
      <c r="A25" s="2"/>
      <c r="B25" s="2"/>
      <c r="C25" s="2"/>
      <c r="D25" s="82"/>
      <c r="E25" s="82"/>
      <c r="F25" s="82"/>
      <c r="G25" s="82"/>
      <c r="H25" s="82"/>
      <c r="I25" s="82"/>
      <c r="J25" s="82"/>
      <c r="K25" s="82"/>
      <c r="L25" s="82"/>
      <c r="M25" s="100"/>
      <c r="N25" s="82"/>
      <c r="O25" s="82"/>
      <c r="P25" s="82"/>
      <c r="Q25" s="100"/>
      <c r="R25" s="82"/>
      <c r="S25" s="82"/>
      <c r="T25" s="82"/>
      <c r="U25" s="100"/>
      <c r="V25" s="82"/>
      <c r="W25" s="82"/>
      <c r="X25" s="82"/>
      <c r="Y25" s="100"/>
      <c r="Z25" s="82"/>
      <c r="AA25" s="82"/>
      <c r="AB25" s="82"/>
      <c r="AC25" s="100"/>
      <c r="AD25" s="82"/>
      <c r="AE25" s="82"/>
      <c r="AF25" s="82"/>
      <c r="AG25" s="82"/>
      <c r="AH25" s="82"/>
      <c r="AI25" s="82"/>
      <c r="AJ25" s="100"/>
      <c r="AK25" s="100"/>
    </row>
    <row r="26" spans="1:37" x14ac:dyDescent="0.25">
      <c r="A26" s="2"/>
      <c r="B26" s="2"/>
      <c r="C26" s="2"/>
      <c r="D26" s="82"/>
      <c r="E26" s="82"/>
      <c r="F26" s="82"/>
      <c r="G26" s="82"/>
      <c r="H26" s="82"/>
      <c r="I26" s="82"/>
      <c r="J26" s="82"/>
      <c r="K26" s="82"/>
      <c r="L26" s="82"/>
      <c r="M26" s="100"/>
      <c r="N26" s="82"/>
      <c r="O26" s="82"/>
      <c r="P26" s="82"/>
      <c r="Q26" s="100"/>
      <c r="R26" s="82"/>
      <c r="S26" s="82"/>
      <c r="T26" s="82"/>
      <c r="U26" s="100"/>
      <c r="V26" s="82"/>
      <c r="W26" s="82"/>
      <c r="X26" s="82"/>
      <c r="Y26" s="100"/>
      <c r="Z26" s="82"/>
      <c r="AA26" s="82"/>
      <c r="AB26" s="82"/>
      <c r="AC26" s="100"/>
      <c r="AD26" s="82"/>
      <c r="AE26" s="82"/>
      <c r="AF26" s="82"/>
      <c r="AG26" s="82"/>
      <c r="AH26" s="82"/>
      <c r="AI26" s="82"/>
      <c r="AJ26" s="100"/>
      <c r="AK26" s="100"/>
    </row>
    <row r="27" spans="1:37" x14ac:dyDescent="0.25">
      <c r="A27" s="2"/>
      <c r="B27" s="2"/>
      <c r="C27" s="2"/>
      <c r="D27" s="82"/>
      <c r="E27" s="82"/>
      <c r="F27" s="82"/>
      <c r="G27" s="82"/>
      <c r="H27" s="82"/>
      <c r="I27" s="82"/>
      <c r="J27" s="82"/>
      <c r="K27" s="82"/>
      <c r="L27" s="82"/>
      <c r="M27" s="100"/>
      <c r="N27" s="82"/>
      <c r="O27" s="82"/>
      <c r="P27" s="82"/>
      <c r="Q27" s="100"/>
      <c r="R27" s="82"/>
      <c r="S27" s="82"/>
      <c r="T27" s="82"/>
      <c r="U27" s="100"/>
      <c r="V27" s="82"/>
      <c r="W27" s="82"/>
      <c r="X27" s="82"/>
      <c r="Y27" s="100"/>
      <c r="Z27" s="82"/>
      <c r="AA27" s="82"/>
      <c r="AB27" s="82"/>
      <c r="AC27" s="100"/>
      <c r="AD27" s="82"/>
      <c r="AE27" s="82"/>
      <c r="AF27" s="82"/>
      <c r="AG27" s="82"/>
      <c r="AH27" s="82"/>
      <c r="AI27" s="82"/>
      <c r="AJ27" s="100"/>
      <c r="AK27" s="100"/>
    </row>
    <row r="28" spans="1:37" x14ac:dyDescent="0.25">
      <c r="A28" s="2"/>
      <c r="B28" s="2"/>
      <c r="C28" s="2"/>
      <c r="D28" s="82"/>
      <c r="E28" s="82"/>
      <c r="F28" s="82"/>
      <c r="G28" s="82"/>
      <c r="H28" s="82"/>
      <c r="I28" s="82"/>
      <c r="J28" s="82"/>
      <c r="K28" s="82"/>
      <c r="L28" s="82"/>
      <c r="M28" s="100"/>
      <c r="N28" s="82"/>
      <c r="O28" s="82"/>
      <c r="P28" s="82"/>
      <c r="Q28" s="100"/>
      <c r="R28" s="82"/>
      <c r="S28" s="82"/>
      <c r="T28" s="82"/>
      <c r="U28" s="100"/>
      <c r="V28" s="82"/>
      <c r="W28" s="82"/>
      <c r="X28" s="82"/>
      <c r="Y28" s="100"/>
      <c r="Z28" s="82"/>
      <c r="AA28" s="82"/>
      <c r="AB28" s="82"/>
      <c r="AC28" s="100"/>
      <c r="AD28" s="82"/>
      <c r="AE28" s="82"/>
      <c r="AF28" s="82"/>
      <c r="AG28" s="82"/>
      <c r="AH28" s="82"/>
      <c r="AI28" s="82"/>
      <c r="AJ28" s="100"/>
      <c r="AK28" s="100"/>
    </row>
    <row r="29" spans="1:37" x14ac:dyDescent="0.25">
      <c r="A29" s="2"/>
      <c r="B29" s="2"/>
      <c r="C29" s="2"/>
      <c r="D29" s="82"/>
      <c r="E29" s="82"/>
      <c r="F29" s="82"/>
      <c r="G29" s="82"/>
      <c r="H29" s="82"/>
      <c r="I29" s="82"/>
      <c r="J29" s="82"/>
      <c r="K29" s="82"/>
      <c r="L29" s="82"/>
      <c r="M29" s="100"/>
      <c r="N29" s="82"/>
      <c r="O29" s="82"/>
      <c r="P29" s="82"/>
      <c r="Q29" s="100"/>
      <c r="R29" s="82"/>
      <c r="S29" s="82"/>
      <c r="T29" s="82"/>
      <c r="U29" s="100"/>
      <c r="V29" s="82"/>
      <c r="W29" s="82"/>
      <c r="X29" s="82"/>
      <c r="Y29" s="100"/>
      <c r="Z29" s="82"/>
      <c r="AA29" s="82"/>
      <c r="AB29" s="82"/>
      <c r="AC29" s="100"/>
      <c r="AD29" s="82"/>
      <c r="AE29" s="82"/>
      <c r="AF29" s="82"/>
      <c r="AG29" s="82"/>
      <c r="AH29" s="82"/>
      <c r="AI29" s="82"/>
      <c r="AJ29" s="100"/>
      <c r="AK29" s="100"/>
    </row>
    <row r="30" spans="1:37" x14ac:dyDescent="0.25">
      <c r="A30" s="2"/>
      <c r="B30" s="2"/>
      <c r="C30" s="2"/>
      <c r="D30" s="82"/>
      <c r="E30" s="82"/>
      <c r="F30" s="82"/>
      <c r="G30" s="82"/>
      <c r="H30" s="82"/>
      <c r="I30" s="82"/>
      <c r="J30" s="82"/>
      <c r="K30" s="82"/>
      <c r="L30" s="82"/>
      <c r="M30" s="100"/>
      <c r="N30" s="82"/>
      <c r="O30" s="82"/>
      <c r="P30" s="82"/>
      <c r="Q30" s="100"/>
      <c r="R30" s="82"/>
      <c r="S30" s="82"/>
      <c r="T30" s="82"/>
      <c r="U30" s="100"/>
      <c r="V30" s="82"/>
      <c r="W30" s="82"/>
      <c r="X30" s="82"/>
      <c r="Y30" s="100"/>
      <c r="Z30" s="82"/>
      <c r="AA30" s="82"/>
      <c r="AB30" s="82"/>
      <c r="AC30" s="100"/>
      <c r="AD30" s="82"/>
      <c r="AE30" s="82"/>
      <c r="AF30" s="82"/>
      <c r="AG30" s="82"/>
      <c r="AH30" s="82"/>
      <c r="AI30" s="82"/>
      <c r="AJ30" s="100"/>
      <c r="AK30" s="100"/>
    </row>
    <row r="31" spans="1:37" x14ac:dyDescent="0.25">
      <c r="A31" s="2"/>
      <c r="B31" s="2"/>
      <c r="C31" s="2"/>
      <c r="D31" s="82"/>
      <c r="E31" s="82"/>
      <c r="F31" s="82"/>
      <c r="G31" s="82"/>
      <c r="H31" s="82"/>
      <c r="I31" s="82"/>
      <c r="J31" s="82"/>
      <c r="K31" s="82"/>
      <c r="L31" s="82"/>
      <c r="M31" s="100"/>
      <c r="N31" s="82"/>
      <c r="O31" s="82"/>
      <c r="P31" s="82"/>
      <c r="Q31" s="100"/>
      <c r="R31" s="82"/>
      <c r="S31" s="82"/>
      <c r="T31" s="82"/>
      <c r="U31" s="100"/>
      <c r="V31" s="82"/>
      <c r="W31" s="82"/>
      <c r="X31" s="82"/>
      <c r="Y31" s="100"/>
      <c r="Z31" s="82"/>
      <c r="AA31" s="82"/>
      <c r="AB31" s="82"/>
      <c r="AC31" s="100"/>
      <c r="AD31" s="82"/>
      <c r="AE31" s="82"/>
      <c r="AF31" s="82"/>
      <c r="AG31" s="82"/>
      <c r="AH31" s="82"/>
      <c r="AI31" s="82"/>
      <c r="AJ31" s="100"/>
      <c r="AK31" s="100"/>
    </row>
    <row r="32" spans="1:37" x14ac:dyDescent="0.25">
      <c r="A32" s="2"/>
      <c r="B32" s="2"/>
      <c r="C32" s="2"/>
      <c r="D32" s="82"/>
      <c r="E32" s="82"/>
      <c r="F32" s="82"/>
      <c r="G32" s="82"/>
      <c r="H32" s="82"/>
      <c r="I32" s="82"/>
      <c r="J32" s="82"/>
      <c r="K32" s="82"/>
      <c r="L32" s="82"/>
      <c r="M32" s="100"/>
      <c r="N32" s="82"/>
      <c r="O32" s="82"/>
      <c r="P32" s="82"/>
      <c r="Q32" s="100"/>
      <c r="R32" s="82"/>
      <c r="S32" s="82"/>
      <c r="T32" s="82"/>
      <c r="U32" s="100"/>
      <c r="V32" s="82"/>
      <c r="W32" s="82"/>
      <c r="X32" s="82"/>
      <c r="Y32" s="100"/>
      <c r="Z32" s="82"/>
      <c r="AA32" s="82"/>
      <c r="AB32" s="82"/>
      <c r="AC32" s="100"/>
      <c r="AD32" s="82"/>
      <c r="AE32" s="82"/>
      <c r="AF32" s="82"/>
      <c r="AG32" s="82"/>
      <c r="AH32" s="82"/>
      <c r="AI32" s="82"/>
      <c r="AJ32" s="100"/>
      <c r="AK32" s="100"/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4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K84"/>
  <sheetViews>
    <sheetView showGridLines="0" view="pageBreakPreview" topLeftCell="A37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30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99</v>
      </c>
      <c r="B9" s="62" t="s">
        <v>50</v>
      </c>
      <c r="C9" s="63" t="s">
        <v>51</v>
      </c>
      <c r="D9" s="83">
        <v>43464626110</v>
      </c>
      <c r="E9" s="84">
        <v>5321542000</v>
      </c>
      <c r="F9" s="85">
        <f>$D9       +$E9</f>
        <v>48786168110</v>
      </c>
      <c r="G9" s="83">
        <v>43327071486</v>
      </c>
      <c r="H9" s="84">
        <v>5328607000</v>
      </c>
      <c r="I9" s="85">
        <f>$G9       +$H9</f>
        <v>48655678486</v>
      </c>
      <c r="J9" s="83">
        <v>10858517975</v>
      </c>
      <c r="K9" s="84">
        <v>454031654</v>
      </c>
      <c r="L9" s="84">
        <f>$J9       +$K9</f>
        <v>11312549629</v>
      </c>
      <c r="M9" s="101">
        <f>IF(($F9       =0),0,($L9       /$F9       ))</f>
        <v>0.23188026580593848</v>
      </c>
      <c r="N9" s="83">
        <v>10484466613</v>
      </c>
      <c r="O9" s="84">
        <v>1096692023</v>
      </c>
      <c r="P9" s="84">
        <f>$N9       +$O9</f>
        <v>11581158636</v>
      </c>
      <c r="Q9" s="101">
        <f>IF(($F9       =0),0,($P9       /$F9       ))</f>
        <v>0.23738610931458129</v>
      </c>
      <c r="R9" s="83">
        <v>10465837579</v>
      </c>
      <c r="S9" s="84">
        <v>662090039</v>
      </c>
      <c r="T9" s="84">
        <f>$R9       +$S9</f>
        <v>11127927618</v>
      </c>
      <c r="U9" s="101">
        <f>IF(($I9       =0),0,($T9       /$I9       ))</f>
        <v>0.22870768560347807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31808822167</v>
      </c>
      <c r="AA9" s="84">
        <f>$K9       +$O9       +$S9</f>
        <v>2212813716</v>
      </c>
      <c r="AB9" s="84">
        <f>$Z9       +$AA9</f>
        <v>34021635883</v>
      </c>
      <c r="AC9" s="101">
        <f>IF(($I9       =0),0,($AB9       /$I9       ))</f>
        <v>0.69923258582837877</v>
      </c>
      <c r="AD9" s="83">
        <v>6409144630</v>
      </c>
      <c r="AE9" s="84">
        <v>601458204</v>
      </c>
      <c r="AF9" s="84">
        <f>$AD9       +$AE9</f>
        <v>7010602834</v>
      </c>
      <c r="AG9" s="84">
        <v>44954579560</v>
      </c>
      <c r="AH9" s="84">
        <v>46404935922</v>
      </c>
      <c r="AI9" s="85">
        <v>26795088749</v>
      </c>
      <c r="AJ9" s="120">
        <f>IF(($AH9       =0),0,($AI9       /$AH9       ))</f>
        <v>0.57741893651224252</v>
      </c>
      <c r="AK9" s="121">
        <f>IF(($AF9       =0),0,(($T9       /$AF9       )-1))</f>
        <v>0.58729967757292001</v>
      </c>
    </row>
    <row r="10" spans="1:37" ht="14" x14ac:dyDescent="0.3">
      <c r="A10" s="64" t="s">
        <v>0</v>
      </c>
      <c r="B10" s="65" t="s">
        <v>100</v>
      </c>
      <c r="C10" s="66" t="s">
        <v>0</v>
      </c>
      <c r="D10" s="86">
        <f>D9</f>
        <v>43464626110</v>
      </c>
      <c r="E10" s="87">
        <f>E9</f>
        <v>5321542000</v>
      </c>
      <c r="F10" s="88">
        <f t="shared" ref="F10:F41" si="0">$D10      +$E10</f>
        <v>48786168110</v>
      </c>
      <c r="G10" s="86">
        <f>G9</f>
        <v>43327071486</v>
      </c>
      <c r="H10" s="87">
        <f>H9</f>
        <v>5328607000</v>
      </c>
      <c r="I10" s="88">
        <f t="shared" ref="I10:I41" si="1">$G10      +$H10</f>
        <v>48655678486</v>
      </c>
      <c r="J10" s="86">
        <f>J9</f>
        <v>10858517975</v>
      </c>
      <c r="K10" s="87">
        <f>K9</f>
        <v>454031654</v>
      </c>
      <c r="L10" s="87">
        <f t="shared" ref="L10:L41" si="2">$J10      +$K10</f>
        <v>11312549629</v>
      </c>
      <c r="M10" s="102">
        <f t="shared" ref="M10:M41" si="3">IF(($F10      =0),0,($L10      /$F10      ))</f>
        <v>0.23188026580593848</v>
      </c>
      <c r="N10" s="86">
        <f>N9</f>
        <v>10484466613</v>
      </c>
      <c r="O10" s="87">
        <f>O9</f>
        <v>1096692023</v>
      </c>
      <c r="P10" s="87">
        <f t="shared" ref="P10:P41" si="4">$N10      +$O10</f>
        <v>11581158636</v>
      </c>
      <c r="Q10" s="102">
        <f t="shared" ref="Q10:Q41" si="5">IF(($F10      =0),0,($P10      /$F10      ))</f>
        <v>0.23738610931458129</v>
      </c>
      <c r="R10" s="86">
        <f>R9</f>
        <v>10465837579</v>
      </c>
      <c r="S10" s="87">
        <f>S9</f>
        <v>662090039</v>
      </c>
      <c r="T10" s="87">
        <f t="shared" ref="T10:T41" si="6">$R10      +$S10</f>
        <v>11127927618</v>
      </c>
      <c r="U10" s="102">
        <f t="shared" ref="U10:U41" si="7">IF(($I10      =0),0,($T10      /$I10      ))</f>
        <v>0.22870768560347807</v>
      </c>
      <c r="V10" s="86">
        <f>V9</f>
        <v>0</v>
      </c>
      <c r="W10" s="87">
        <f>W9</f>
        <v>0</v>
      </c>
      <c r="X10" s="87">
        <f t="shared" ref="X10:X41" si="8">$V10      +$W10</f>
        <v>0</v>
      </c>
      <c r="Y10" s="102">
        <f t="shared" ref="Y10:Y41" si="9">IF(($I10      =0),0,($X10      /$I10      ))</f>
        <v>0</v>
      </c>
      <c r="Z10" s="86">
        <f t="shared" ref="Z10:Z41" si="10">$J10      +$N10      +$R10</f>
        <v>31808822167</v>
      </c>
      <c r="AA10" s="87">
        <f t="shared" ref="AA10:AA41" si="11">$K10      +$O10      +$S10</f>
        <v>2212813716</v>
      </c>
      <c r="AB10" s="87">
        <f t="shared" ref="AB10:AB41" si="12">$Z10      +$AA10</f>
        <v>34021635883</v>
      </c>
      <c r="AC10" s="102">
        <f t="shared" ref="AC10:AC41" si="13">IF(($I10      =0),0,($AB10      /$I10      ))</f>
        <v>0.69923258582837877</v>
      </c>
      <c r="AD10" s="86">
        <f>AD9</f>
        <v>6409144630</v>
      </c>
      <c r="AE10" s="87">
        <f>AE9</f>
        <v>601458204</v>
      </c>
      <c r="AF10" s="87">
        <f t="shared" ref="AF10:AF41" si="14">$AD10      +$AE10</f>
        <v>7010602834</v>
      </c>
      <c r="AG10" s="87">
        <f>AG9</f>
        <v>44954579560</v>
      </c>
      <c r="AH10" s="87">
        <f>AH9</f>
        <v>46404935922</v>
      </c>
      <c r="AI10" s="88">
        <f>AI9</f>
        <v>26795088749</v>
      </c>
      <c r="AJ10" s="122">
        <f t="shared" ref="AJ10:AJ41" si="15">IF(($AH10      =0),0,($AI10      /$AH10      ))</f>
        <v>0.57741893651224252</v>
      </c>
      <c r="AK10" s="123">
        <f t="shared" ref="AK10:AK41" si="16">IF(($AF10      =0),0,(($T10      /$AF10      )-1))</f>
        <v>0.58729967757292001</v>
      </c>
    </row>
    <row r="11" spans="1:37" ht="13" x14ac:dyDescent="0.3">
      <c r="A11" s="61" t="s">
        <v>101</v>
      </c>
      <c r="B11" s="62" t="s">
        <v>246</v>
      </c>
      <c r="C11" s="63" t="s">
        <v>247</v>
      </c>
      <c r="D11" s="83">
        <v>326350494</v>
      </c>
      <c r="E11" s="84">
        <v>38595086</v>
      </c>
      <c r="F11" s="85">
        <f t="shared" si="0"/>
        <v>364945580</v>
      </c>
      <c r="G11" s="83">
        <v>369195205</v>
      </c>
      <c r="H11" s="84">
        <v>51714479</v>
      </c>
      <c r="I11" s="85">
        <f t="shared" si="1"/>
        <v>420909684</v>
      </c>
      <c r="J11" s="83">
        <v>66750127</v>
      </c>
      <c r="K11" s="84">
        <v>8006652</v>
      </c>
      <c r="L11" s="84">
        <f t="shared" si="2"/>
        <v>74756779</v>
      </c>
      <c r="M11" s="101">
        <f t="shared" si="3"/>
        <v>0.20484363449476495</v>
      </c>
      <c r="N11" s="83">
        <v>85909919</v>
      </c>
      <c r="O11" s="84">
        <v>16434024</v>
      </c>
      <c r="P11" s="84">
        <f t="shared" si="4"/>
        <v>102343943</v>
      </c>
      <c r="Q11" s="101">
        <f t="shared" si="5"/>
        <v>0.28043617626496531</v>
      </c>
      <c r="R11" s="83">
        <v>75438477</v>
      </c>
      <c r="S11" s="84">
        <v>7998729</v>
      </c>
      <c r="T11" s="84">
        <f t="shared" si="6"/>
        <v>83437206</v>
      </c>
      <c r="U11" s="101">
        <f t="shared" si="7"/>
        <v>0.19823066365942771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228098523</v>
      </c>
      <c r="AA11" s="84">
        <f t="shared" si="11"/>
        <v>32439405</v>
      </c>
      <c r="AB11" s="84">
        <f t="shared" si="12"/>
        <v>260537928</v>
      </c>
      <c r="AC11" s="101">
        <f t="shared" si="13"/>
        <v>0.6189877256423495</v>
      </c>
      <c r="AD11" s="83">
        <v>91858760</v>
      </c>
      <c r="AE11" s="84">
        <v>7479638</v>
      </c>
      <c r="AF11" s="84">
        <f t="shared" si="14"/>
        <v>99338398</v>
      </c>
      <c r="AG11" s="84">
        <v>338553515</v>
      </c>
      <c r="AH11" s="84">
        <v>425349115</v>
      </c>
      <c r="AI11" s="85">
        <v>225678813</v>
      </c>
      <c r="AJ11" s="120">
        <f t="shared" si="15"/>
        <v>0.53057313402427086</v>
      </c>
      <c r="AK11" s="121">
        <f t="shared" si="16"/>
        <v>-0.1600709526239793</v>
      </c>
    </row>
    <row r="12" spans="1:37" ht="13" x14ac:dyDescent="0.3">
      <c r="A12" s="61" t="s">
        <v>101</v>
      </c>
      <c r="B12" s="62" t="s">
        <v>248</v>
      </c>
      <c r="C12" s="63" t="s">
        <v>249</v>
      </c>
      <c r="D12" s="83">
        <v>234878288</v>
      </c>
      <c r="E12" s="84">
        <v>62184535</v>
      </c>
      <c r="F12" s="85">
        <f t="shared" si="0"/>
        <v>297062823</v>
      </c>
      <c r="G12" s="83">
        <v>261100894</v>
      </c>
      <c r="H12" s="84">
        <v>114100003</v>
      </c>
      <c r="I12" s="85">
        <f t="shared" si="1"/>
        <v>375200897</v>
      </c>
      <c r="J12" s="83">
        <v>48483407</v>
      </c>
      <c r="K12" s="84">
        <v>11179084</v>
      </c>
      <c r="L12" s="84">
        <f t="shared" si="2"/>
        <v>59662491</v>
      </c>
      <c r="M12" s="101">
        <f t="shared" si="3"/>
        <v>0.20084132506880539</v>
      </c>
      <c r="N12" s="83">
        <v>57300649</v>
      </c>
      <c r="O12" s="84">
        <v>27739659</v>
      </c>
      <c r="P12" s="84">
        <f t="shared" si="4"/>
        <v>85040308</v>
      </c>
      <c r="Q12" s="101">
        <f t="shared" si="5"/>
        <v>0.28627044993778977</v>
      </c>
      <c r="R12" s="83">
        <v>52842249</v>
      </c>
      <c r="S12" s="84">
        <v>10442591</v>
      </c>
      <c r="T12" s="84">
        <f t="shared" si="6"/>
        <v>63284840</v>
      </c>
      <c r="U12" s="101">
        <f t="shared" si="7"/>
        <v>0.16866921296299567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158626305</v>
      </c>
      <c r="AA12" s="84">
        <f t="shared" si="11"/>
        <v>49361334</v>
      </c>
      <c r="AB12" s="84">
        <f t="shared" si="12"/>
        <v>207987639</v>
      </c>
      <c r="AC12" s="101">
        <f t="shared" si="13"/>
        <v>0.55433673176959386</v>
      </c>
      <c r="AD12" s="83">
        <v>33922041</v>
      </c>
      <c r="AE12" s="84">
        <v>13599884</v>
      </c>
      <c r="AF12" s="84">
        <f t="shared" si="14"/>
        <v>47521925</v>
      </c>
      <c r="AG12" s="84">
        <v>335373604</v>
      </c>
      <c r="AH12" s="84">
        <v>420489576</v>
      </c>
      <c r="AI12" s="85">
        <v>154800580</v>
      </c>
      <c r="AJ12" s="120">
        <f t="shared" si="15"/>
        <v>0.36814368021337107</v>
      </c>
      <c r="AK12" s="121">
        <f t="shared" si="16"/>
        <v>0.33169773741278363</v>
      </c>
    </row>
    <row r="13" spans="1:37" ht="13" x14ac:dyDescent="0.3">
      <c r="A13" s="61" t="s">
        <v>101</v>
      </c>
      <c r="B13" s="62" t="s">
        <v>250</v>
      </c>
      <c r="C13" s="63" t="s">
        <v>251</v>
      </c>
      <c r="D13" s="83">
        <v>237513800</v>
      </c>
      <c r="E13" s="84">
        <v>46090795</v>
      </c>
      <c r="F13" s="85">
        <f t="shared" si="0"/>
        <v>283604595</v>
      </c>
      <c r="G13" s="83">
        <v>234873650</v>
      </c>
      <c r="H13" s="84">
        <v>47198959</v>
      </c>
      <c r="I13" s="85">
        <f t="shared" si="1"/>
        <v>282072609</v>
      </c>
      <c r="J13" s="83">
        <v>55954212</v>
      </c>
      <c r="K13" s="84">
        <v>6157109</v>
      </c>
      <c r="L13" s="84">
        <f t="shared" si="2"/>
        <v>62111321</v>
      </c>
      <c r="M13" s="101">
        <f t="shared" si="3"/>
        <v>0.21900675128341979</v>
      </c>
      <c r="N13" s="83">
        <v>44330869</v>
      </c>
      <c r="O13" s="84">
        <v>10179303</v>
      </c>
      <c r="P13" s="84">
        <f t="shared" si="4"/>
        <v>54510172</v>
      </c>
      <c r="Q13" s="101">
        <f t="shared" si="5"/>
        <v>0.19220482658258764</v>
      </c>
      <c r="R13" s="83">
        <v>51810067</v>
      </c>
      <c r="S13" s="84">
        <v>12192573</v>
      </c>
      <c r="T13" s="84">
        <f t="shared" si="6"/>
        <v>64002640</v>
      </c>
      <c r="U13" s="101">
        <f t="shared" si="7"/>
        <v>0.22690129405652429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152095148</v>
      </c>
      <c r="AA13" s="84">
        <f t="shared" si="11"/>
        <v>28528985</v>
      </c>
      <c r="AB13" s="84">
        <f t="shared" si="12"/>
        <v>180624133</v>
      </c>
      <c r="AC13" s="101">
        <f t="shared" si="13"/>
        <v>0.64034623439810845</v>
      </c>
      <c r="AD13" s="83">
        <v>46110630</v>
      </c>
      <c r="AE13" s="84">
        <v>9347596</v>
      </c>
      <c r="AF13" s="84">
        <f t="shared" si="14"/>
        <v>55458226</v>
      </c>
      <c r="AG13" s="84">
        <v>276076692</v>
      </c>
      <c r="AH13" s="84">
        <v>282686143</v>
      </c>
      <c r="AI13" s="85">
        <v>185475079</v>
      </c>
      <c r="AJ13" s="120">
        <f t="shared" si="15"/>
        <v>0.6561166282565184</v>
      </c>
      <c r="AK13" s="121">
        <f t="shared" si="16"/>
        <v>0.1540693710613823</v>
      </c>
    </row>
    <row r="14" spans="1:37" ht="13" x14ac:dyDescent="0.3">
      <c r="A14" s="61" t="s">
        <v>101</v>
      </c>
      <c r="B14" s="62" t="s">
        <v>252</v>
      </c>
      <c r="C14" s="63" t="s">
        <v>253</v>
      </c>
      <c r="D14" s="83">
        <v>1116811362</v>
      </c>
      <c r="E14" s="84">
        <v>161345276</v>
      </c>
      <c r="F14" s="85">
        <f t="shared" si="0"/>
        <v>1278156638</v>
      </c>
      <c r="G14" s="83">
        <v>1148719384</v>
      </c>
      <c r="H14" s="84">
        <v>193610828</v>
      </c>
      <c r="I14" s="85">
        <f t="shared" si="1"/>
        <v>1342330212</v>
      </c>
      <c r="J14" s="83">
        <v>210513797</v>
      </c>
      <c r="K14" s="84">
        <v>29287156</v>
      </c>
      <c r="L14" s="84">
        <f t="shared" si="2"/>
        <v>239800953</v>
      </c>
      <c r="M14" s="101">
        <f t="shared" si="3"/>
        <v>0.1876146834203587</v>
      </c>
      <c r="N14" s="83">
        <v>302380596</v>
      </c>
      <c r="O14" s="84">
        <v>43702950</v>
      </c>
      <c r="P14" s="84">
        <f t="shared" si="4"/>
        <v>346083546</v>
      </c>
      <c r="Q14" s="101">
        <f t="shared" si="5"/>
        <v>0.27076771008405937</v>
      </c>
      <c r="R14" s="83">
        <v>220349867</v>
      </c>
      <c r="S14" s="84">
        <v>41460617</v>
      </c>
      <c r="T14" s="84">
        <f t="shared" si="6"/>
        <v>261810484</v>
      </c>
      <c r="U14" s="101">
        <f t="shared" si="7"/>
        <v>0.19504178752701723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733244260</v>
      </c>
      <c r="AA14" s="84">
        <f t="shared" si="11"/>
        <v>114450723</v>
      </c>
      <c r="AB14" s="84">
        <f t="shared" si="12"/>
        <v>847694983</v>
      </c>
      <c r="AC14" s="101">
        <f t="shared" si="13"/>
        <v>0.63151002295998382</v>
      </c>
      <c r="AD14" s="83">
        <v>290866239</v>
      </c>
      <c r="AE14" s="84">
        <v>20247304</v>
      </c>
      <c r="AF14" s="84">
        <f t="shared" si="14"/>
        <v>311113543</v>
      </c>
      <c r="AG14" s="84">
        <v>1212599245</v>
      </c>
      <c r="AH14" s="84">
        <v>1246876871</v>
      </c>
      <c r="AI14" s="85">
        <v>792712994</v>
      </c>
      <c r="AJ14" s="120">
        <f t="shared" si="15"/>
        <v>0.635758840697912</v>
      </c>
      <c r="AK14" s="121">
        <f t="shared" si="16"/>
        <v>-0.1584728794657454</v>
      </c>
    </row>
    <row r="15" spans="1:37" ht="13" x14ac:dyDescent="0.3">
      <c r="A15" s="61" t="s">
        <v>116</v>
      </c>
      <c r="B15" s="62" t="s">
        <v>254</v>
      </c>
      <c r="C15" s="63" t="s">
        <v>255</v>
      </c>
      <c r="D15" s="83">
        <v>1349216968</v>
      </c>
      <c r="E15" s="84">
        <v>333687300</v>
      </c>
      <c r="F15" s="85">
        <f t="shared" si="0"/>
        <v>1682904268</v>
      </c>
      <c r="G15" s="83">
        <v>1249537246</v>
      </c>
      <c r="H15" s="84">
        <v>343638255</v>
      </c>
      <c r="I15" s="85">
        <f t="shared" si="1"/>
        <v>1593175501</v>
      </c>
      <c r="J15" s="83">
        <v>262317420</v>
      </c>
      <c r="K15" s="84">
        <v>25074210</v>
      </c>
      <c r="L15" s="84">
        <f t="shared" si="2"/>
        <v>287391630</v>
      </c>
      <c r="M15" s="101">
        <f t="shared" si="3"/>
        <v>0.17077122891936239</v>
      </c>
      <c r="N15" s="83">
        <v>307113330</v>
      </c>
      <c r="O15" s="84">
        <v>93411730</v>
      </c>
      <c r="P15" s="84">
        <f t="shared" si="4"/>
        <v>400525060</v>
      </c>
      <c r="Q15" s="101">
        <f t="shared" si="5"/>
        <v>0.23799634216626753</v>
      </c>
      <c r="R15" s="83">
        <v>340143887</v>
      </c>
      <c r="S15" s="84">
        <v>69171063</v>
      </c>
      <c r="T15" s="84">
        <f t="shared" si="6"/>
        <v>409314950</v>
      </c>
      <c r="U15" s="101">
        <f t="shared" si="7"/>
        <v>0.25691767777189789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909574637</v>
      </c>
      <c r="AA15" s="84">
        <f t="shared" si="11"/>
        <v>187657003</v>
      </c>
      <c r="AB15" s="84">
        <f t="shared" si="12"/>
        <v>1097231640</v>
      </c>
      <c r="AC15" s="101">
        <f t="shared" si="13"/>
        <v>0.68870732653828326</v>
      </c>
      <c r="AD15" s="83">
        <v>236805763</v>
      </c>
      <c r="AE15" s="84">
        <v>28769566</v>
      </c>
      <c r="AF15" s="84">
        <f t="shared" si="14"/>
        <v>265575329</v>
      </c>
      <c r="AG15" s="84">
        <v>1556541802</v>
      </c>
      <c r="AH15" s="84">
        <v>1512948742</v>
      </c>
      <c r="AI15" s="85">
        <v>760512662</v>
      </c>
      <c r="AJ15" s="120">
        <f t="shared" si="15"/>
        <v>0.50266915255480615</v>
      </c>
      <c r="AK15" s="121">
        <f t="shared" si="16"/>
        <v>0.54123860654240219</v>
      </c>
    </row>
    <row r="16" spans="1:37" ht="14" x14ac:dyDescent="0.3">
      <c r="A16" s="64" t="s">
        <v>0</v>
      </c>
      <c r="B16" s="65" t="s">
        <v>256</v>
      </c>
      <c r="C16" s="66" t="s">
        <v>0</v>
      </c>
      <c r="D16" s="86">
        <f>SUM(D11:D15)</f>
        <v>3264770912</v>
      </c>
      <c r="E16" s="87">
        <f>SUM(E11:E15)</f>
        <v>641902992</v>
      </c>
      <c r="F16" s="88">
        <f t="shared" si="0"/>
        <v>3906673904</v>
      </c>
      <c r="G16" s="86">
        <f>SUM(G11:G15)</f>
        <v>3263426379</v>
      </c>
      <c r="H16" s="87">
        <f>SUM(H11:H15)</f>
        <v>750262524</v>
      </c>
      <c r="I16" s="88">
        <f t="shared" si="1"/>
        <v>4013688903</v>
      </c>
      <c r="J16" s="86">
        <f>SUM(J11:J15)</f>
        <v>644018963</v>
      </c>
      <c r="K16" s="87">
        <f>SUM(K11:K15)</f>
        <v>79704211</v>
      </c>
      <c r="L16" s="87">
        <f t="shared" si="2"/>
        <v>723723174</v>
      </c>
      <c r="M16" s="102">
        <f t="shared" si="3"/>
        <v>0.18525302899199952</v>
      </c>
      <c r="N16" s="86">
        <f>SUM(N11:N15)</f>
        <v>797035363</v>
      </c>
      <c r="O16" s="87">
        <f>SUM(O11:O15)</f>
        <v>191467666</v>
      </c>
      <c r="P16" s="87">
        <f t="shared" si="4"/>
        <v>988503029</v>
      </c>
      <c r="Q16" s="102">
        <f t="shared" si="5"/>
        <v>0.25302931682828267</v>
      </c>
      <c r="R16" s="86">
        <f>SUM(R11:R15)</f>
        <v>740584547</v>
      </c>
      <c r="S16" s="87">
        <f>SUM(S11:S15)</f>
        <v>141265573</v>
      </c>
      <c r="T16" s="87">
        <f t="shared" si="6"/>
        <v>881850120</v>
      </c>
      <c r="U16" s="102">
        <f t="shared" si="7"/>
        <v>0.21971063062233551</v>
      </c>
      <c r="V16" s="86">
        <f>SUM(V11:V15)</f>
        <v>0</v>
      </c>
      <c r="W16" s="87">
        <f>SUM(W11:W15)</f>
        <v>0</v>
      </c>
      <c r="X16" s="87">
        <f t="shared" si="8"/>
        <v>0</v>
      </c>
      <c r="Y16" s="102">
        <f t="shared" si="9"/>
        <v>0</v>
      </c>
      <c r="Z16" s="86">
        <f t="shared" si="10"/>
        <v>2181638873</v>
      </c>
      <c r="AA16" s="87">
        <f t="shared" si="11"/>
        <v>412437450</v>
      </c>
      <c r="AB16" s="87">
        <f t="shared" si="12"/>
        <v>2594076323</v>
      </c>
      <c r="AC16" s="102">
        <f t="shared" si="13"/>
        <v>0.6463072713635275</v>
      </c>
      <c r="AD16" s="86">
        <f>SUM(AD11:AD15)</f>
        <v>699563433</v>
      </c>
      <c r="AE16" s="87">
        <f>SUM(AE11:AE15)</f>
        <v>79443988</v>
      </c>
      <c r="AF16" s="87">
        <f t="shared" si="14"/>
        <v>779007421</v>
      </c>
      <c r="AG16" s="87">
        <f>SUM(AG11:AG15)</f>
        <v>3719144858</v>
      </c>
      <c r="AH16" s="87">
        <f>SUM(AH11:AH15)</f>
        <v>3888350447</v>
      </c>
      <c r="AI16" s="88">
        <f>SUM(AI11:AI15)</f>
        <v>2119180128</v>
      </c>
      <c r="AJ16" s="122">
        <f t="shared" si="15"/>
        <v>0.54500749273641791</v>
      </c>
      <c r="AK16" s="123">
        <f t="shared" si="16"/>
        <v>0.13201761142144508</v>
      </c>
    </row>
    <row r="17" spans="1:37" ht="13" x14ac:dyDescent="0.3">
      <c r="A17" s="61" t="s">
        <v>101</v>
      </c>
      <c r="B17" s="62" t="s">
        <v>257</v>
      </c>
      <c r="C17" s="63" t="s">
        <v>258</v>
      </c>
      <c r="D17" s="83">
        <v>187227000</v>
      </c>
      <c r="E17" s="84">
        <v>29977000</v>
      </c>
      <c r="F17" s="85">
        <f t="shared" si="0"/>
        <v>217204000</v>
      </c>
      <c r="G17" s="83">
        <v>190953239</v>
      </c>
      <c r="H17" s="84">
        <v>37477000</v>
      </c>
      <c r="I17" s="85">
        <f t="shared" si="1"/>
        <v>228430239</v>
      </c>
      <c r="J17" s="83">
        <v>42253236</v>
      </c>
      <c r="K17" s="84">
        <v>10423623</v>
      </c>
      <c r="L17" s="84">
        <f t="shared" si="2"/>
        <v>52676859</v>
      </c>
      <c r="M17" s="101">
        <f t="shared" si="3"/>
        <v>0.24252250879357654</v>
      </c>
      <c r="N17" s="83">
        <v>53094597</v>
      </c>
      <c r="O17" s="84">
        <v>4578674</v>
      </c>
      <c r="P17" s="84">
        <f t="shared" si="4"/>
        <v>57673271</v>
      </c>
      <c r="Q17" s="101">
        <f t="shared" si="5"/>
        <v>0.26552582364965654</v>
      </c>
      <c r="R17" s="83">
        <v>33217247</v>
      </c>
      <c r="S17" s="84">
        <v>5762043</v>
      </c>
      <c r="T17" s="84">
        <f t="shared" si="6"/>
        <v>38979290</v>
      </c>
      <c r="U17" s="101">
        <f t="shared" si="7"/>
        <v>0.17063979870020624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128565080</v>
      </c>
      <c r="AA17" s="84">
        <f t="shared" si="11"/>
        <v>20764340</v>
      </c>
      <c r="AB17" s="84">
        <f t="shared" si="12"/>
        <v>149329420</v>
      </c>
      <c r="AC17" s="101">
        <f t="shared" si="13"/>
        <v>0.6537200182152767</v>
      </c>
      <c r="AD17" s="83">
        <v>22662698</v>
      </c>
      <c r="AE17" s="84">
        <v>4566522</v>
      </c>
      <c r="AF17" s="84">
        <f t="shared" si="14"/>
        <v>27229220</v>
      </c>
      <c r="AG17" s="84">
        <v>198469000</v>
      </c>
      <c r="AH17" s="84">
        <v>226082000</v>
      </c>
      <c r="AI17" s="85">
        <v>1242690686</v>
      </c>
      <c r="AJ17" s="120">
        <f t="shared" si="15"/>
        <v>5.496636998964977</v>
      </c>
      <c r="AK17" s="121">
        <f t="shared" si="16"/>
        <v>0.43152429632578526</v>
      </c>
    </row>
    <row r="18" spans="1:37" ht="13" x14ac:dyDescent="0.3">
      <c r="A18" s="61" t="s">
        <v>101</v>
      </c>
      <c r="B18" s="62" t="s">
        <v>259</v>
      </c>
      <c r="C18" s="63" t="s">
        <v>260</v>
      </c>
      <c r="D18" s="83">
        <v>488256367</v>
      </c>
      <c r="E18" s="84">
        <v>29048451</v>
      </c>
      <c r="F18" s="85">
        <f t="shared" si="0"/>
        <v>517304818</v>
      </c>
      <c r="G18" s="83">
        <v>494201569</v>
      </c>
      <c r="H18" s="84">
        <v>31268005</v>
      </c>
      <c r="I18" s="85">
        <f t="shared" si="1"/>
        <v>525469574</v>
      </c>
      <c r="J18" s="83">
        <v>128475772</v>
      </c>
      <c r="K18" s="84">
        <v>-492033</v>
      </c>
      <c r="L18" s="84">
        <f t="shared" si="2"/>
        <v>127983739</v>
      </c>
      <c r="M18" s="101">
        <f t="shared" si="3"/>
        <v>0.24740488498601226</v>
      </c>
      <c r="N18" s="83">
        <v>118251302</v>
      </c>
      <c r="O18" s="84">
        <v>4775312</v>
      </c>
      <c r="P18" s="84">
        <f t="shared" si="4"/>
        <v>123026614</v>
      </c>
      <c r="Q18" s="101">
        <f t="shared" si="5"/>
        <v>0.23782228527397942</v>
      </c>
      <c r="R18" s="83">
        <v>106398782</v>
      </c>
      <c r="S18" s="84">
        <v>8839333</v>
      </c>
      <c r="T18" s="84">
        <f t="shared" si="6"/>
        <v>115238115</v>
      </c>
      <c r="U18" s="101">
        <f t="shared" si="7"/>
        <v>0.21930501917129078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353125856</v>
      </c>
      <c r="AA18" s="84">
        <f t="shared" si="11"/>
        <v>13122612</v>
      </c>
      <c r="AB18" s="84">
        <f t="shared" si="12"/>
        <v>366248468</v>
      </c>
      <c r="AC18" s="101">
        <f t="shared" si="13"/>
        <v>0.69699272064798945</v>
      </c>
      <c r="AD18" s="83">
        <v>99995027</v>
      </c>
      <c r="AE18" s="84">
        <v>9442365</v>
      </c>
      <c r="AF18" s="84">
        <f t="shared" si="14"/>
        <v>109437392</v>
      </c>
      <c r="AG18" s="84">
        <v>476444764</v>
      </c>
      <c r="AH18" s="84">
        <v>502435103</v>
      </c>
      <c r="AI18" s="85">
        <v>340759441</v>
      </c>
      <c r="AJ18" s="120">
        <f t="shared" si="15"/>
        <v>0.67821583118964524</v>
      </c>
      <c r="AK18" s="121">
        <f t="shared" si="16"/>
        <v>5.3004945512590496E-2</v>
      </c>
    </row>
    <row r="19" spans="1:37" ht="13" x14ac:dyDescent="0.3">
      <c r="A19" s="61" t="s">
        <v>101</v>
      </c>
      <c r="B19" s="62" t="s">
        <v>261</v>
      </c>
      <c r="C19" s="63" t="s">
        <v>262</v>
      </c>
      <c r="D19" s="83">
        <v>168754313</v>
      </c>
      <c r="E19" s="84">
        <v>11839850</v>
      </c>
      <c r="F19" s="85">
        <f t="shared" si="0"/>
        <v>180594163</v>
      </c>
      <c r="G19" s="83">
        <v>192062476</v>
      </c>
      <c r="H19" s="84">
        <v>12463001</v>
      </c>
      <c r="I19" s="85">
        <f t="shared" si="1"/>
        <v>204525477</v>
      </c>
      <c r="J19" s="83">
        <v>53247847</v>
      </c>
      <c r="K19" s="84">
        <v>5687156</v>
      </c>
      <c r="L19" s="84">
        <f t="shared" si="2"/>
        <v>58935003</v>
      </c>
      <c r="M19" s="101">
        <f t="shared" si="3"/>
        <v>0.32633946757182847</v>
      </c>
      <c r="N19" s="83">
        <v>41948563</v>
      </c>
      <c r="O19" s="84">
        <v>3164607</v>
      </c>
      <c r="P19" s="84">
        <f t="shared" si="4"/>
        <v>45113170</v>
      </c>
      <c r="Q19" s="101">
        <f t="shared" si="5"/>
        <v>0.24980414234096812</v>
      </c>
      <c r="R19" s="83">
        <v>40998424</v>
      </c>
      <c r="S19" s="84">
        <v>2130503</v>
      </c>
      <c r="T19" s="84">
        <f t="shared" si="6"/>
        <v>43128927</v>
      </c>
      <c r="U19" s="101">
        <f t="shared" si="7"/>
        <v>0.21087312755662219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136194834</v>
      </c>
      <c r="AA19" s="84">
        <f t="shared" si="11"/>
        <v>10982266</v>
      </c>
      <c r="AB19" s="84">
        <f t="shared" si="12"/>
        <v>147177100</v>
      </c>
      <c r="AC19" s="101">
        <f t="shared" si="13"/>
        <v>0.71960277105233206</v>
      </c>
      <c r="AD19" s="83">
        <v>33581277</v>
      </c>
      <c r="AE19" s="84">
        <v>2975160</v>
      </c>
      <c r="AF19" s="84">
        <f t="shared" si="14"/>
        <v>36556437</v>
      </c>
      <c r="AG19" s="84">
        <v>185803396</v>
      </c>
      <c r="AH19" s="84">
        <v>157555056</v>
      </c>
      <c r="AI19" s="85">
        <v>89072351</v>
      </c>
      <c r="AJ19" s="120">
        <f t="shared" si="15"/>
        <v>0.5653411147910099</v>
      </c>
      <c r="AK19" s="121">
        <f t="shared" si="16"/>
        <v>0.17979022408556933</v>
      </c>
    </row>
    <row r="20" spans="1:37" ht="13" x14ac:dyDescent="0.3">
      <c r="A20" s="61" t="s">
        <v>101</v>
      </c>
      <c r="B20" s="62" t="s">
        <v>263</v>
      </c>
      <c r="C20" s="63" t="s">
        <v>264</v>
      </c>
      <c r="D20" s="83">
        <v>68537597</v>
      </c>
      <c r="E20" s="84">
        <v>20687010</v>
      </c>
      <c r="F20" s="85">
        <f t="shared" si="0"/>
        <v>89224607</v>
      </c>
      <c r="G20" s="83">
        <v>66917739</v>
      </c>
      <c r="H20" s="84">
        <v>21697391</v>
      </c>
      <c r="I20" s="85">
        <f t="shared" si="1"/>
        <v>88615130</v>
      </c>
      <c r="J20" s="83">
        <v>17914753</v>
      </c>
      <c r="K20" s="84">
        <v>5738554</v>
      </c>
      <c r="L20" s="84">
        <f t="shared" si="2"/>
        <v>23653307</v>
      </c>
      <c r="M20" s="101">
        <f t="shared" si="3"/>
        <v>0.26509847221854393</v>
      </c>
      <c r="N20" s="83">
        <v>17439660</v>
      </c>
      <c r="O20" s="84">
        <v>5033358</v>
      </c>
      <c r="P20" s="84">
        <f t="shared" si="4"/>
        <v>22473018</v>
      </c>
      <c r="Q20" s="101">
        <f t="shared" si="5"/>
        <v>0.25187018195552263</v>
      </c>
      <c r="R20" s="83">
        <v>14659667</v>
      </c>
      <c r="S20" s="84">
        <v>5988327</v>
      </c>
      <c r="T20" s="84">
        <f t="shared" si="6"/>
        <v>20647994</v>
      </c>
      <c r="U20" s="101">
        <f t="shared" si="7"/>
        <v>0.23300754622827952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50014080</v>
      </c>
      <c r="AA20" s="84">
        <f t="shared" si="11"/>
        <v>16760239</v>
      </c>
      <c r="AB20" s="84">
        <f t="shared" si="12"/>
        <v>66774319</v>
      </c>
      <c r="AC20" s="101">
        <f t="shared" si="13"/>
        <v>0.7535318065887846</v>
      </c>
      <c r="AD20" s="83">
        <v>5248150</v>
      </c>
      <c r="AE20" s="84">
        <v>4742147</v>
      </c>
      <c r="AF20" s="84">
        <f t="shared" si="14"/>
        <v>9990297</v>
      </c>
      <c r="AG20" s="84">
        <v>71365678</v>
      </c>
      <c r="AH20" s="84">
        <v>79240014</v>
      </c>
      <c r="AI20" s="85">
        <v>4527408</v>
      </c>
      <c r="AJ20" s="120">
        <f t="shared" si="15"/>
        <v>5.7135376074012305E-2</v>
      </c>
      <c r="AK20" s="121">
        <f t="shared" si="16"/>
        <v>1.0668048207175422</v>
      </c>
    </row>
    <row r="21" spans="1:37" ht="13" x14ac:dyDescent="0.3">
      <c r="A21" s="61" t="s">
        <v>101</v>
      </c>
      <c r="B21" s="62" t="s">
        <v>67</v>
      </c>
      <c r="C21" s="63" t="s">
        <v>68</v>
      </c>
      <c r="D21" s="83">
        <v>6118413962</v>
      </c>
      <c r="E21" s="84">
        <v>576301627</v>
      </c>
      <c r="F21" s="85">
        <f t="shared" si="0"/>
        <v>6694715589</v>
      </c>
      <c r="G21" s="83">
        <v>6240522841</v>
      </c>
      <c r="H21" s="84">
        <v>655206970</v>
      </c>
      <c r="I21" s="85">
        <f t="shared" si="1"/>
        <v>6895729811</v>
      </c>
      <c r="J21" s="83">
        <v>1604218058</v>
      </c>
      <c r="K21" s="84">
        <v>95927186</v>
      </c>
      <c r="L21" s="84">
        <f t="shared" si="2"/>
        <v>1700145244</v>
      </c>
      <c r="M21" s="101">
        <f t="shared" si="3"/>
        <v>0.25395331906160235</v>
      </c>
      <c r="N21" s="83">
        <v>3996698354</v>
      </c>
      <c r="O21" s="84">
        <v>359742682</v>
      </c>
      <c r="P21" s="84">
        <f t="shared" si="4"/>
        <v>4356441036</v>
      </c>
      <c r="Q21" s="101">
        <f t="shared" si="5"/>
        <v>0.65072832117887303</v>
      </c>
      <c r="R21" s="83">
        <v>-1288159622</v>
      </c>
      <c r="S21" s="84">
        <v>5574848519</v>
      </c>
      <c r="T21" s="84">
        <f t="shared" si="6"/>
        <v>4286688897</v>
      </c>
      <c r="U21" s="101">
        <f t="shared" si="7"/>
        <v>0.62164397598089127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4312756790</v>
      </c>
      <c r="AA21" s="84">
        <f t="shared" si="11"/>
        <v>6030518387</v>
      </c>
      <c r="AB21" s="84">
        <f t="shared" si="12"/>
        <v>10343275177</v>
      </c>
      <c r="AC21" s="101">
        <f t="shared" si="13"/>
        <v>1.499953661249968</v>
      </c>
      <c r="AD21" s="83">
        <v>7941498530</v>
      </c>
      <c r="AE21" s="84">
        <v>223014919</v>
      </c>
      <c r="AF21" s="84">
        <f t="shared" si="14"/>
        <v>8164513449</v>
      </c>
      <c r="AG21" s="84">
        <v>6097369039</v>
      </c>
      <c r="AH21" s="84">
        <v>6416437498</v>
      </c>
      <c r="AI21" s="85">
        <v>17975469296</v>
      </c>
      <c r="AJ21" s="120">
        <f t="shared" si="15"/>
        <v>2.8014718917784118</v>
      </c>
      <c r="AK21" s="121">
        <f t="shared" si="16"/>
        <v>-0.47496088728654873</v>
      </c>
    </row>
    <row r="22" spans="1:37" ht="13" x14ac:dyDescent="0.3">
      <c r="A22" s="61" t="s">
        <v>101</v>
      </c>
      <c r="B22" s="62" t="s">
        <v>265</v>
      </c>
      <c r="C22" s="63" t="s">
        <v>266</v>
      </c>
      <c r="D22" s="83">
        <v>142902464</v>
      </c>
      <c r="E22" s="84">
        <v>31621000</v>
      </c>
      <c r="F22" s="85">
        <f t="shared" si="0"/>
        <v>174523464</v>
      </c>
      <c r="G22" s="83">
        <v>148893915</v>
      </c>
      <c r="H22" s="84">
        <v>49067321</v>
      </c>
      <c r="I22" s="85">
        <f t="shared" si="1"/>
        <v>197961236</v>
      </c>
      <c r="J22" s="83">
        <v>34632068</v>
      </c>
      <c r="K22" s="84">
        <v>8158879</v>
      </c>
      <c r="L22" s="84">
        <f t="shared" si="2"/>
        <v>42790947</v>
      </c>
      <c r="M22" s="101">
        <f t="shared" si="3"/>
        <v>0.24518735772973196</v>
      </c>
      <c r="N22" s="83">
        <v>51880035</v>
      </c>
      <c r="O22" s="84">
        <v>9066241</v>
      </c>
      <c r="P22" s="84">
        <f t="shared" si="4"/>
        <v>60946276</v>
      </c>
      <c r="Q22" s="101">
        <f t="shared" si="5"/>
        <v>0.34921536968805522</v>
      </c>
      <c r="R22" s="83">
        <v>26714513</v>
      </c>
      <c r="S22" s="84">
        <v>3011942</v>
      </c>
      <c r="T22" s="84">
        <f t="shared" si="6"/>
        <v>29726455</v>
      </c>
      <c r="U22" s="101">
        <f t="shared" si="7"/>
        <v>0.15016300969145294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113226616</v>
      </c>
      <c r="AA22" s="84">
        <f t="shared" si="11"/>
        <v>20237062</v>
      </c>
      <c r="AB22" s="84">
        <f t="shared" si="12"/>
        <v>133463678</v>
      </c>
      <c r="AC22" s="101">
        <f t="shared" si="13"/>
        <v>0.67419097140815998</v>
      </c>
      <c r="AD22" s="83">
        <v>35275613</v>
      </c>
      <c r="AE22" s="84">
        <v>1141643</v>
      </c>
      <c r="AF22" s="84">
        <f t="shared" si="14"/>
        <v>36417256</v>
      </c>
      <c r="AG22" s="84">
        <v>147232902</v>
      </c>
      <c r="AH22" s="84">
        <v>186302457</v>
      </c>
      <c r="AI22" s="85">
        <v>116984526</v>
      </c>
      <c r="AJ22" s="120">
        <f t="shared" si="15"/>
        <v>0.62792798272112971</v>
      </c>
      <c r="AK22" s="121">
        <f t="shared" si="16"/>
        <v>-0.18372611599292377</v>
      </c>
    </row>
    <row r="23" spans="1:37" ht="13" x14ac:dyDescent="0.3">
      <c r="A23" s="61" t="s">
        <v>101</v>
      </c>
      <c r="B23" s="62" t="s">
        <v>267</v>
      </c>
      <c r="C23" s="63" t="s">
        <v>268</v>
      </c>
      <c r="D23" s="83">
        <v>143419688</v>
      </c>
      <c r="E23" s="84">
        <v>33629580</v>
      </c>
      <c r="F23" s="85">
        <f t="shared" si="0"/>
        <v>177049268</v>
      </c>
      <c r="G23" s="83">
        <v>142493543</v>
      </c>
      <c r="H23" s="84">
        <v>33382926</v>
      </c>
      <c r="I23" s="85">
        <f t="shared" si="1"/>
        <v>175876469</v>
      </c>
      <c r="J23" s="83">
        <v>28172966</v>
      </c>
      <c r="K23" s="84">
        <v>6691281</v>
      </c>
      <c r="L23" s="84">
        <f t="shared" si="2"/>
        <v>34864247</v>
      </c>
      <c r="M23" s="101">
        <f t="shared" si="3"/>
        <v>0.19691833461858763</v>
      </c>
      <c r="N23" s="83">
        <v>39220752</v>
      </c>
      <c r="O23" s="84">
        <v>6815167</v>
      </c>
      <c r="P23" s="84">
        <f t="shared" si="4"/>
        <v>46035919</v>
      </c>
      <c r="Q23" s="101">
        <f t="shared" si="5"/>
        <v>0.26001756189130359</v>
      </c>
      <c r="R23" s="83">
        <v>34987981</v>
      </c>
      <c r="S23" s="84">
        <v>102859</v>
      </c>
      <c r="T23" s="84">
        <f t="shared" si="6"/>
        <v>35090840</v>
      </c>
      <c r="U23" s="101">
        <f t="shared" si="7"/>
        <v>0.19951981182883538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102381699</v>
      </c>
      <c r="AA23" s="84">
        <f t="shared" si="11"/>
        <v>13609307</v>
      </c>
      <c r="AB23" s="84">
        <f t="shared" si="12"/>
        <v>115991006</v>
      </c>
      <c r="AC23" s="101">
        <f t="shared" si="13"/>
        <v>0.65950269902223246</v>
      </c>
      <c r="AD23" s="83">
        <v>35260117</v>
      </c>
      <c r="AE23" s="84">
        <v>9901850</v>
      </c>
      <c r="AF23" s="84">
        <f t="shared" si="14"/>
        <v>45161967</v>
      </c>
      <c r="AG23" s="84">
        <v>170766714</v>
      </c>
      <c r="AH23" s="84">
        <v>173593288</v>
      </c>
      <c r="AI23" s="85">
        <v>114466981</v>
      </c>
      <c r="AJ23" s="120">
        <f t="shared" si="15"/>
        <v>0.65939750504639327</v>
      </c>
      <c r="AK23" s="121">
        <f t="shared" si="16"/>
        <v>-0.22300018508936958</v>
      </c>
    </row>
    <row r="24" spans="1:37" ht="13" x14ac:dyDescent="0.3">
      <c r="A24" s="61" t="s">
        <v>116</v>
      </c>
      <c r="B24" s="62" t="s">
        <v>269</v>
      </c>
      <c r="C24" s="63" t="s">
        <v>270</v>
      </c>
      <c r="D24" s="83">
        <v>849995166</v>
      </c>
      <c r="E24" s="84">
        <v>195479000</v>
      </c>
      <c r="F24" s="85">
        <f t="shared" si="0"/>
        <v>1045474166</v>
      </c>
      <c r="G24" s="83">
        <v>855346957</v>
      </c>
      <c r="H24" s="84">
        <v>186327082</v>
      </c>
      <c r="I24" s="85">
        <f t="shared" si="1"/>
        <v>1041674039</v>
      </c>
      <c r="J24" s="83">
        <v>157734389</v>
      </c>
      <c r="K24" s="84">
        <v>57046168</v>
      </c>
      <c r="L24" s="84">
        <f t="shared" si="2"/>
        <v>214780557</v>
      </c>
      <c r="M24" s="101">
        <f t="shared" si="3"/>
        <v>0.20543841635203064</v>
      </c>
      <c r="N24" s="83">
        <v>218047418</v>
      </c>
      <c r="O24" s="84">
        <v>-107566175</v>
      </c>
      <c r="P24" s="84">
        <f t="shared" si="4"/>
        <v>110481243</v>
      </c>
      <c r="Q24" s="101">
        <f t="shared" si="5"/>
        <v>0.10567572742873495</v>
      </c>
      <c r="R24" s="83">
        <v>223706147</v>
      </c>
      <c r="S24" s="84">
        <v>35455702</v>
      </c>
      <c r="T24" s="84">
        <f t="shared" si="6"/>
        <v>259161849</v>
      </c>
      <c r="U24" s="101">
        <f t="shared" si="7"/>
        <v>0.24879361421812299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599487954</v>
      </c>
      <c r="AA24" s="84">
        <f t="shared" si="11"/>
        <v>-15064305</v>
      </c>
      <c r="AB24" s="84">
        <f t="shared" si="12"/>
        <v>584423649</v>
      </c>
      <c r="AC24" s="101">
        <f t="shared" si="13"/>
        <v>0.5610427322937247</v>
      </c>
      <c r="AD24" s="83">
        <v>192882942</v>
      </c>
      <c r="AE24" s="84">
        <v>38428331</v>
      </c>
      <c r="AF24" s="84">
        <f t="shared" si="14"/>
        <v>231311273</v>
      </c>
      <c r="AG24" s="84">
        <v>987410970</v>
      </c>
      <c r="AH24" s="84">
        <v>1178494813</v>
      </c>
      <c r="AI24" s="85">
        <v>632396954</v>
      </c>
      <c r="AJ24" s="120">
        <f t="shared" si="15"/>
        <v>0.53661411745220811</v>
      </c>
      <c r="AK24" s="121">
        <f t="shared" si="16"/>
        <v>0.12040302073820675</v>
      </c>
    </row>
    <row r="25" spans="1:37" ht="14" x14ac:dyDescent="0.3">
      <c r="A25" s="64" t="s">
        <v>0</v>
      </c>
      <c r="B25" s="65" t="s">
        <v>271</v>
      </c>
      <c r="C25" s="66" t="s">
        <v>0</v>
      </c>
      <c r="D25" s="86">
        <f>SUM(D17:D24)</f>
        <v>8167506557</v>
      </c>
      <c r="E25" s="87">
        <f>SUM(E17:E24)</f>
        <v>928583518</v>
      </c>
      <c r="F25" s="88">
        <f t="shared" si="0"/>
        <v>9096090075</v>
      </c>
      <c r="G25" s="86">
        <f>SUM(G17:G24)</f>
        <v>8331392279</v>
      </c>
      <c r="H25" s="87">
        <f>SUM(H17:H24)</f>
        <v>1026889696</v>
      </c>
      <c r="I25" s="88">
        <f t="shared" si="1"/>
        <v>9358281975</v>
      </c>
      <c r="J25" s="86">
        <f>SUM(J17:J24)</f>
        <v>2066649089</v>
      </c>
      <c r="K25" s="87">
        <f>SUM(K17:K24)</f>
        <v>189180814</v>
      </c>
      <c r="L25" s="87">
        <f t="shared" si="2"/>
        <v>2255829903</v>
      </c>
      <c r="M25" s="102">
        <f t="shared" si="3"/>
        <v>0.24799995211129217</v>
      </c>
      <c r="N25" s="86">
        <f>SUM(N17:N24)</f>
        <v>4536580681</v>
      </c>
      <c r="O25" s="87">
        <f>SUM(O17:O24)</f>
        <v>285609866</v>
      </c>
      <c r="P25" s="87">
        <f t="shared" si="4"/>
        <v>4822190547</v>
      </c>
      <c r="Q25" s="102">
        <f t="shared" si="5"/>
        <v>0.53013882967732151</v>
      </c>
      <c r="R25" s="86">
        <f>SUM(R17:R24)</f>
        <v>-807476861</v>
      </c>
      <c r="S25" s="87">
        <f>SUM(S17:S24)</f>
        <v>5636139228</v>
      </c>
      <c r="T25" s="87">
        <f t="shared" si="6"/>
        <v>4828662367</v>
      </c>
      <c r="U25" s="102">
        <f t="shared" si="7"/>
        <v>0.51597743901064708</v>
      </c>
      <c r="V25" s="86">
        <f>SUM(V17:V24)</f>
        <v>0</v>
      </c>
      <c r="W25" s="87">
        <f>SUM(W17:W24)</f>
        <v>0</v>
      </c>
      <c r="X25" s="87">
        <f t="shared" si="8"/>
        <v>0</v>
      </c>
      <c r="Y25" s="102">
        <f t="shared" si="9"/>
        <v>0</v>
      </c>
      <c r="Z25" s="86">
        <f t="shared" si="10"/>
        <v>5795752909</v>
      </c>
      <c r="AA25" s="87">
        <f t="shared" si="11"/>
        <v>6110929908</v>
      </c>
      <c r="AB25" s="87">
        <f t="shared" si="12"/>
        <v>11906682817</v>
      </c>
      <c r="AC25" s="102">
        <f t="shared" si="13"/>
        <v>1.2723150305588009</v>
      </c>
      <c r="AD25" s="86">
        <f>SUM(AD17:AD24)</f>
        <v>8366404354</v>
      </c>
      <c r="AE25" s="87">
        <f>SUM(AE17:AE24)</f>
        <v>294212937</v>
      </c>
      <c r="AF25" s="87">
        <f t="shared" si="14"/>
        <v>8660617291</v>
      </c>
      <c r="AG25" s="87">
        <f>SUM(AG17:AG24)</f>
        <v>8334862463</v>
      </c>
      <c r="AH25" s="87">
        <f>SUM(AH17:AH24)</f>
        <v>8920140229</v>
      </c>
      <c r="AI25" s="88">
        <f>SUM(AI17:AI24)</f>
        <v>20516367643</v>
      </c>
      <c r="AJ25" s="122">
        <f t="shared" si="15"/>
        <v>2.3000050578016533</v>
      </c>
      <c r="AK25" s="123">
        <f t="shared" si="16"/>
        <v>-0.44245748256098527</v>
      </c>
    </row>
    <row r="26" spans="1:37" ht="13" x14ac:dyDescent="0.3">
      <c r="A26" s="61" t="s">
        <v>101</v>
      </c>
      <c r="B26" s="62" t="s">
        <v>272</v>
      </c>
      <c r="C26" s="63" t="s">
        <v>273</v>
      </c>
      <c r="D26" s="83">
        <v>216950243</v>
      </c>
      <c r="E26" s="84">
        <v>29734000</v>
      </c>
      <c r="F26" s="85">
        <f t="shared" si="0"/>
        <v>246684243</v>
      </c>
      <c r="G26" s="83">
        <v>230200967</v>
      </c>
      <c r="H26" s="84">
        <v>36903563</v>
      </c>
      <c r="I26" s="85">
        <f t="shared" si="1"/>
        <v>267104530</v>
      </c>
      <c r="J26" s="83">
        <v>41505696</v>
      </c>
      <c r="K26" s="84">
        <v>8649369</v>
      </c>
      <c r="L26" s="84">
        <f t="shared" si="2"/>
        <v>50155065</v>
      </c>
      <c r="M26" s="101">
        <f t="shared" si="3"/>
        <v>0.20331685716951123</v>
      </c>
      <c r="N26" s="83">
        <v>62624334</v>
      </c>
      <c r="O26" s="84">
        <v>6698985</v>
      </c>
      <c r="P26" s="84">
        <f t="shared" si="4"/>
        <v>69323319</v>
      </c>
      <c r="Q26" s="101">
        <f t="shared" si="5"/>
        <v>0.28102045820575577</v>
      </c>
      <c r="R26" s="83">
        <v>53840620</v>
      </c>
      <c r="S26" s="84">
        <v>11961855</v>
      </c>
      <c r="T26" s="84">
        <f t="shared" si="6"/>
        <v>65802475</v>
      </c>
      <c r="U26" s="101">
        <f t="shared" si="7"/>
        <v>0.24635476979742724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157970650</v>
      </c>
      <c r="AA26" s="84">
        <f t="shared" si="11"/>
        <v>27310209</v>
      </c>
      <c r="AB26" s="84">
        <f t="shared" si="12"/>
        <v>185280859</v>
      </c>
      <c r="AC26" s="101">
        <f t="shared" si="13"/>
        <v>0.69366423324980675</v>
      </c>
      <c r="AD26" s="83">
        <v>45756618</v>
      </c>
      <c r="AE26" s="84">
        <v>9995427</v>
      </c>
      <c r="AF26" s="84">
        <f t="shared" si="14"/>
        <v>55752045</v>
      </c>
      <c r="AG26" s="84">
        <v>252740029</v>
      </c>
      <c r="AH26" s="84">
        <v>289482174</v>
      </c>
      <c r="AI26" s="85">
        <v>181658958</v>
      </c>
      <c r="AJ26" s="120">
        <f t="shared" si="15"/>
        <v>0.627530723187121</v>
      </c>
      <c r="AK26" s="121">
        <f t="shared" si="16"/>
        <v>0.18027015870000818</v>
      </c>
    </row>
    <row r="27" spans="1:37" ht="13" x14ac:dyDescent="0.3">
      <c r="A27" s="61" t="s">
        <v>101</v>
      </c>
      <c r="B27" s="62" t="s">
        <v>274</v>
      </c>
      <c r="C27" s="63" t="s">
        <v>275</v>
      </c>
      <c r="D27" s="83">
        <v>625942658</v>
      </c>
      <c r="E27" s="84">
        <v>40347731</v>
      </c>
      <c r="F27" s="85">
        <f t="shared" si="0"/>
        <v>666290389</v>
      </c>
      <c r="G27" s="83">
        <v>598331912</v>
      </c>
      <c r="H27" s="84">
        <v>40347731</v>
      </c>
      <c r="I27" s="85">
        <f t="shared" si="1"/>
        <v>638679643</v>
      </c>
      <c r="J27" s="83">
        <v>136178544</v>
      </c>
      <c r="K27" s="84">
        <v>8067741</v>
      </c>
      <c r="L27" s="84">
        <f t="shared" si="2"/>
        <v>144246285</v>
      </c>
      <c r="M27" s="101">
        <f t="shared" si="3"/>
        <v>0.21649161894184249</v>
      </c>
      <c r="N27" s="83">
        <v>138414423</v>
      </c>
      <c r="O27" s="84">
        <v>5186050</v>
      </c>
      <c r="P27" s="84">
        <f t="shared" si="4"/>
        <v>143600473</v>
      </c>
      <c r="Q27" s="101">
        <f t="shared" si="5"/>
        <v>0.21552235387264457</v>
      </c>
      <c r="R27" s="83">
        <v>124610856</v>
      </c>
      <c r="S27" s="84">
        <v>5127136</v>
      </c>
      <c r="T27" s="84">
        <f t="shared" si="6"/>
        <v>129737992</v>
      </c>
      <c r="U27" s="101">
        <f t="shared" si="7"/>
        <v>0.20313469111148733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399203823</v>
      </c>
      <c r="AA27" s="84">
        <f t="shared" si="11"/>
        <v>18380927</v>
      </c>
      <c r="AB27" s="84">
        <f t="shared" si="12"/>
        <v>417584750</v>
      </c>
      <c r="AC27" s="101">
        <f t="shared" si="13"/>
        <v>0.65382505075396613</v>
      </c>
      <c r="AD27" s="83">
        <v>102635442</v>
      </c>
      <c r="AE27" s="84">
        <v>2881959</v>
      </c>
      <c r="AF27" s="84">
        <f t="shared" si="14"/>
        <v>105517401</v>
      </c>
      <c r="AG27" s="84">
        <v>658056689</v>
      </c>
      <c r="AH27" s="84">
        <v>735784017</v>
      </c>
      <c r="AI27" s="85">
        <v>306016751</v>
      </c>
      <c r="AJ27" s="120">
        <f t="shared" si="15"/>
        <v>0.41590567874485374</v>
      </c>
      <c r="AK27" s="121">
        <f t="shared" si="16"/>
        <v>0.22954120145548318</v>
      </c>
    </row>
    <row r="28" spans="1:37" ht="13" x14ac:dyDescent="0.3">
      <c r="A28" s="61" t="s">
        <v>101</v>
      </c>
      <c r="B28" s="62" t="s">
        <v>276</v>
      </c>
      <c r="C28" s="63" t="s">
        <v>277</v>
      </c>
      <c r="D28" s="83">
        <v>1169383652</v>
      </c>
      <c r="E28" s="84">
        <v>122911000</v>
      </c>
      <c r="F28" s="85">
        <f t="shared" si="0"/>
        <v>1292294652</v>
      </c>
      <c r="G28" s="83">
        <v>1126813311</v>
      </c>
      <c r="H28" s="84">
        <v>141978527</v>
      </c>
      <c r="I28" s="85">
        <f t="shared" si="1"/>
        <v>1268791838</v>
      </c>
      <c r="J28" s="83">
        <v>205478378</v>
      </c>
      <c r="K28" s="84">
        <v>12892096</v>
      </c>
      <c r="L28" s="84">
        <f t="shared" si="2"/>
        <v>218370474</v>
      </c>
      <c r="M28" s="101">
        <f t="shared" si="3"/>
        <v>0.16897885761737255</v>
      </c>
      <c r="N28" s="83">
        <v>208241710</v>
      </c>
      <c r="O28" s="84">
        <v>25970389</v>
      </c>
      <c r="P28" s="84">
        <f t="shared" si="4"/>
        <v>234212099</v>
      </c>
      <c r="Q28" s="101">
        <f t="shared" si="5"/>
        <v>0.18123738161225478</v>
      </c>
      <c r="R28" s="83">
        <v>245210862</v>
      </c>
      <c r="S28" s="84">
        <v>24076633</v>
      </c>
      <c r="T28" s="84">
        <f t="shared" si="6"/>
        <v>269287495</v>
      </c>
      <c r="U28" s="101">
        <f t="shared" si="7"/>
        <v>0.21223930272477051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658930950</v>
      </c>
      <c r="AA28" s="84">
        <f t="shared" si="11"/>
        <v>62939118</v>
      </c>
      <c r="AB28" s="84">
        <f t="shared" si="12"/>
        <v>721870068</v>
      </c>
      <c r="AC28" s="101">
        <f t="shared" si="13"/>
        <v>0.56894286862523147</v>
      </c>
      <c r="AD28" s="83">
        <v>178554409</v>
      </c>
      <c r="AE28" s="84">
        <v>18654446</v>
      </c>
      <c r="AF28" s="84">
        <f t="shared" si="14"/>
        <v>197208855</v>
      </c>
      <c r="AG28" s="84">
        <v>1180295196</v>
      </c>
      <c r="AH28" s="84">
        <v>1214266027</v>
      </c>
      <c r="AI28" s="85">
        <v>588585946</v>
      </c>
      <c r="AJ28" s="120">
        <f t="shared" si="15"/>
        <v>0.4847256967685879</v>
      </c>
      <c r="AK28" s="121">
        <f t="shared" si="16"/>
        <v>0.36549393281554221</v>
      </c>
    </row>
    <row r="29" spans="1:37" ht="13" x14ac:dyDescent="0.3">
      <c r="A29" s="61" t="s">
        <v>116</v>
      </c>
      <c r="B29" s="62" t="s">
        <v>278</v>
      </c>
      <c r="C29" s="63" t="s">
        <v>279</v>
      </c>
      <c r="D29" s="83">
        <v>921556584</v>
      </c>
      <c r="E29" s="84">
        <v>251809032</v>
      </c>
      <c r="F29" s="85">
        <f t="shared" si="0"/>
        <v>1173365616</v>
      </c>
      <c r="G29" s="83">
        <v>1052324268</v>
      </c>
      <c r="H29" s="84">
        <v>258381097</v>
      </c>
      <c r="I29" s="85">
        <f t="shared" si="1"/>
        <v>1310705365</v>
      </c>
      <c r="J29" s="83">
        <v>148803151</v>
      </c>
      <c r="K29" s="84">
        <v>37532306</v>
      </c>
      <c r="L29" s="84">
        <f t="shared" si="2"/>
        <v>186335457</v>
      </c>
      <c r="M29" s="101">
        <f t="shared" si="3"/>
        <v>0.15880425884236921</v>
      </c>
      <c r="N29" s="83">
        <v>201428438</v>
      </c>
      <c r="O29" s="84">
        <v>85675150</v>
      </c>
      <c r="P29" s="84">
        <f t="shared" si="4"/>
        <v>287103588</v>
      </c>
      <c r="Q29" s="101">
        <f t="shared" si="5"/>
        <v>0.24468382581273798</v>
      </c>
      <c r="R29" s="83">
        <v>218376803</v>
      </c>
      <c r="S29" s="84">
        <v>64541990</v>
      </c>
      <c r="T29" s="84">
        <f t="shared" si="6"/>
        <v>282918793</v>
      </c>
      <c r="U29" s="101">
        <f t="shared" si="7"/>
        <v>0.2158523193349407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568608392</v>
      </c>
      <c r="AA29" s="84">
        <f t="shared" si="11"/>
        <v>187749446</v>
      </c>
      <c r="AB29" s="84">
        <f t="shared" si="12"/>
        <v>756357838</v>
      </c>
      <c r="AC29" s="101">
        <f t="shared" si="13"/>
        <v>0.57706167854130974</v>
      </c>
      <c r="AD29" s="83">
        <v>201461675</v>
      </c>
      <c r="AE29" s="84">
        <v>79267976</v>
      </c>
      <c r="AF29" s="84">
        <f t="shared" si="14"/>
        <v>280729651</v>
      </c>
      <c r="AG29" s="84">
        <v>1173606138</v>
      </c>
      <c r="AH29" s="84">
        <v>1255780528</v>
      </c>
      <c r="AI29" s="85">
        <v>646243348</v>
      </c>
      <c r="AJ29" s="120">
        <f t="shared" si="15"/>
        <v>0.51461488181316983</v>
      </c>
      <c r="AK29" s="121">
        <f t="shared" si="16"/>
        <v>7.7980433922884007E-3</v>
      </c>
    </row>
    <row r="30" spans="1:37" ht="14" x14ac:dyDescent="0.3">
      <c r="A30" s="64" t="s">
        <v>0</v>
      </c>
      <c r="B30" s="65" t="s">
        <v>280</v>
      </c>
      <c r="C30" s="66" t="s">
        <v>0</v>
      </c>
      <c r="D30" s="86">
        <f>SUM(D26:D29)</f>
        <v>2933833137</v>
      </c>
      <c r="E30" s="87">
        <f>SUM(E26:E29)</f>
        <v>444801763</v>
      </c>
      <c r="F30" s="88">
        <f t="shared" si="0"/>
        <v>3378634900</v>
      </c>
      <c r="G30" s="86">
        <f>SUM(G26:G29)</f>
        <v>3007670458</v>
      </c>
      <c r="H30" s="87">
        <f>SUM(H26:H29)</f>
        <v>477610918</v>
      </c>
      <c r="I30" s="88">
        <f t="shared" si="1"/>
        <v>3485281376</v>
      </c>
      <c r="J30" s="86">
        <f>SUM(J26:J29)</f>
        <v>531965769</v>
      </c>
      <c r="K30" s="87">
        <f>SUM(K26:K29)</f>
        <v>67141512</v>
      </c>
      <c r="L30" s="87">
        <f t="shared" si="2"/>
        <v>599107281</v>
      </c>
      <c r="M30" s="102">
        <f t="shared" si="3"/>
        <v>0.17732229102351366</v>
      </c>
      <c r="N30" s="86">
        <f>SUM(N26:N29)</f>
        <v>610708905</v>
      </c>
      <c r="O30" s="87">
        <f>SUM(O26:O29)</f>
        <v>123530574</v>
      </c>
      <c r="P30" s="87">
        <f t="shared" si="4"/>
        <v>734239479</v>
      </c>
      <c r="Q30" s="102">
        <f t="shared" si="5"/>
        <v>0.21731838471212145</v>
      </c>
      <c r="R30" s="86">
        <f>SUM(R26:R29)</f>
        <v>642039141</v>
      </c>
      <c r="S30" s="87">
        <f>SUM(S26:S29)</f>
        <v>105707614</v>
      </c>
      <c r="T30" s="87">
        <f t="shared" si="6"/>
        <v>747746755</v>
      </c>
      <c r="U30" s="102">
        <f t="shared" si="7"/>
        <v>0.21454415707984434</v>
      </c>
      <c r="V30" s="86">
        <f>SUM(V26:V29)</f>
        <v>0</v>
      </c>
      <c r="W30" s="87">
        <f>SUM(W26:W29)</f>
        <v>0</v>
      </c>
      <c r="X30" s="87">
        <f t="shared" si="8"/>
        <v>0</v>
      </c>
      <c r="Y30" s="102">
        <f t="shared" si="9"/>
        <v>0</v>
      </c>
      <c r="Z30" s="86">
        <f t="shared" si="10"/>
        <v>1784713815</v>
      </c>
      <c r="AA30" s="87">
        <f t="shared" si="11"/>
        <v>296379700</v>
      </c>
      <c r="AB30" s="87">
        <f t="shared" si="12"/>
        <v>2081093515</v>
      </c>
      <c r="AC30" s="102">
        <f t="shared" si="13"/>
        <v>0.59710918301478333</v>
      </c>
      <c r="AD30" s="86">
        <f>SUM(AD26:AD29)</f>
        <v>528408144</v>
      </c>
      <c r="AE30" s="87">
        <f>SUM(AE26:AE29)</f>
        <v>110799808</v>
      </c>
      <c r="AF30" s="87">
        <f t="shared" si="14"/>
        <v>639207952</v>
      </c>
      <c r="AG30" s="87">
        <f>SUM(AG26:AG29)</f>
        <v>3264698052</v>
      </c>
      <c r="AH30" s="87">
        <f>SUM(AH26:AH29)</f>
        <v>3495312746</v>
      </c>
      <c r="AI30" s="88">
        <f>SUM(AI26:AI29)</f>
        <v>1722505003</v>
      </c>
      <c r="AJ30" s="122">
        <f t="shared" si="15"/>
        <v>0.49280425763652108</v>
      </c>
      <c r="AK30" s="123">
        <f t="shared" si="16"/>
        <v>0.1698020224254031</v>
      </c>
    </row>
    <row r="31" spans="1:37" ht="13" x14ac:dyDescent="0.3">
      <c r="A31" s="61" t="s">
        <v>101</v>
      </c>
      <c r="B31" s="62" t="s">
        <v>281</v>
      </c>
      <c r="C31" s="63" t="s">
        <v>282</v>
      </c>
      <c r="D31" s="83">
        <v>381749013</v>
      </c>
      <c r="E31" s="84">
        <v>26429192</v>
      </c>
      <c r="F31" s="85">
        <f t="shared" si="0"/>
        <v>408178205</v>
      </c>
      <c r="G31" s="83">
        <v>380512898</v>
      </c>
      <c r="H31" s="84">
        <v>24883000</v>
      </c>
      <c r="I31" s="85">
        <f t="shared" si="1"/>
        <v>405395898</v>
      </c>
      <c r="J31" s="83">
        <v>27954153</v>
      </c>
      <c r="K31" s="84">
        <v>3059108</v>
      </c>
      <c r="L31" s="84">
        <f t="shared" si="2"/>
        <v>31013261</v>
      </c>
      <c r="M31" s="101">
        <f t="shared" si="3"/>
        <v>7.5979708421717418E-2</v>
      </c>
      <c r="N31" s="83">
        <v>38469997</v>
      </c>
      <c r="O31" s="84">
        <v>3832355</v>
      </c>
      <c r="P31" s="84">
        <f t="shared" si="4"/>
        <v>42302352</v>
      </c>
      <c r="Q31" s="101">
        <f t="shared" si="5"/>
        <v>0.10363696905374946</v>
      </c>
      <c r="R31" s="83">
        <v>68524925</v>
      </c>
      <c r="S31" s="84">
        <v>4349842</v>
      </c>
      <c r="T31" s="84">
        <f t="shared" si="6"/>
        <v>72874767</v>
      </c>
      <c r="U31" s="101">
        <f t="shared" si="7"/>
        <v>0.17976197430591664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134949075</v>
      </c>
      <c r="AA31" s="84">
        <f t="shared" si="11"/>
        <v>11241305</v>
      </c>
      <c r="AB31" s="84">
        <f t="shared" si="12"/>
        <v>146190380</v>
      </c>
      <c r="AC31" s="101">
        <f t="shared" si="13"/>
        <v>0.36061139424750666</v>
      </c>
      <c r="AD31" s="83">
        <v>33432360</v>
      </c>
      <c r="AE31" s="84">
        <v>7900008</v>
      </c>
      <c r="AF31" s="84">
        <f t="shared" si="14"/>
        <v>41332368</v>
      </c>
      <c r="AG31" s="84">
        <v>373140187</v>
      </c>
      <c r="AH31" s="84">
        <v>370180723</v>
      </c>
      <c r="AI31" s="85">
        <v>154741078</v>
      </c>
      <c r="AJ31" s="120">
        <f t="shared" si="15"/>
        <v>0.41801495427950741</v>
      </c>
      <c r="AK31" s="121">
        <f t="shared" si="16"/>
        <v>0.76314037947208835</v>
      </c>
    </row>
    <row r="32" spans="1:37" ht="13" x14ac:dyDescent="0.3">
      <c r="A32" s="61" t="s">
        <v>101</v>
      </c>
      <c r="B32" s="62" t="s">
        <v>283</v>
      </c>
      <c r="C32" s="63" t="s">
        <v>284</v>
      </c>
      <c r="D32" s="83">
        <v>233762081</v>
      </c>
      <c r="E32" s="84">
        <v>92505232</v>
      </c>
      <c r="F32" s="85">
        <f t="shared" si="0"/>
        <v>326267313</v>
      </c>
      <c r="G32" s="83">
        <v>284195862</v>
      </c>
      <c r="H32" s="84">
        <v>134112213</v>
      </c>
      <c r="I32" s="85">
        <f t="shared" si="1"/>
        <v>418308075</v>
      </c>
      <c r="J32" s="83">
        <v>23763535</v>
      </c>
      <c r="K32" s="84">
        <v>8873407</v>
      </c>
      <c r="L32" s="84">
        <f t="shared" si="2"/>
        <v>32636942</v>
      </c>
      <c r="M32" s="101">
        <f t="shared" si="3"/>
        <v>0.10003129550400287</v>
      </c>
      <c r="N32" s="83">
        <v>26918698</v>
      </c>
      <c r="O32" s="84">
        <v>16943645</v>
      </c>
      <c r="P32" s="84">
        <f t="shared" si="4"/>
        <v>43862343</v>
      </c>
      <c r="Q32" s="101">
        <f t="shared" si="5"/>
        <v>0.13443682910399302</v>
      </c>
      <c r="R32" s="83">
        <v>21079563</v>
      </c>
      <c r="S32" s="84">
        <v>7563239</v>
      </c>
      <c r="T32" s="84">
        <f t="shared" si="6"/>
        <v>28642802</v>
      </c>
      <c r="U32" s="101">
        <f t="shared" si="7"/>
        <v>6.847298369748181E-2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71761796</v>
      </c>
      <c r="AA32" s="84">
        <f t="shared" si="11"/>
        <v>33380291</v>
      </c>
      <c r="AB32" s="84">
        <f t="shared" si="12"/>
        <v>105142087</v>
      </c>
      <c r="AC32" s="101">
        <f t="shared" si="13"/>
        <v>0.25135084231878624</v>
      </c>
      <c r="AD32" s="83">
        <v>33285724</v>
      </c>
      <c r="AE32" s="84">
        <v>25136320</v>
      </c>
      <c r="AF32" s="84">
        <f t="shared" si="14"/>
        <v>58422044</v>
      </c>
      <c r="AG32" s="84">
        <v>299427635</v>
      </c>
      <c r="AH32" s="84">
        <v>440743860</v>
      </c>
      <c r="AI32" s="85">
        <v>155375149</v>
      </c>
      <c r="AJ32" s="120">
        <f t="shared" si="15"/>
        <v>0.35252935571240857</v>
      </c>
      <c r="AK32" s="121">
        <f t="shared" si="16"/>
        <v>-0.50972612324211042</v>
      </c>
    </row>
    <row r="33" spans="1:37" ht="13" x14ac:dyDescent="0.3">
      <c r="A33" s="61" t="s">
        <v>101</v>
      </c>
      <c r="B33" s="62" t="s">
        <v>285</v>
      </c>
      <c r="C33" s="63" t="s">
        <v>286</v>
      </c>
      <c r="D33" s="83">
        <v>261376716</v>
      </c>
      <c r="E33" s="84">
        <v>68451826</v>
      </c>
      <c r="F33" s="85">
        <f t="shared" si="0"/>
        <v>329828542</v>
      </c>
      <c r="G33" s="83">
        <v>261280161</v>
      </c>
      <c r="H33" s="84">
        <v>64450615</v>
      </c>
      <c r="I33" s="85">
        <f t="shared" si="1"/>
        <v>325730776</v>
      </c>
      <c r="J33" s="83">
        <v>31914573</v>
      </c>
      <c r="K33" s="84">
        <v>13802669</v>
      </c>
      <c r="L33" s="84">
        <f t="shared" si="2"/>
        <v>45717242</v>
      </c>
      <c r="M33" s="101">
        <f t="shared" si="3"/>
        <v>0.138609114065089</v>
      </c>
      <c r="N33" s="83">
        <v>89141208</v>
      </c>
      <c r="O33" s="84">
        <v>14662296</v>
      </c>
      <c r="P33" s="84">
        <f t="shared" si="4"/>
        <v>103803504</v>
      </c>
      <c r="Q33" s="101">
        <f t="shared" si="5"/>
        <v>0.31471959149005363</v>
      </c>
      <c r="R33" s="83">
        <v>53300885</v>
      </c>
      <c r="S33" s="84">
        <v>8313484</v>
      </c>
      <c r="T33" s="84">
        <f t="shared" si="6"/>
        <v>61614369</v>
      </c>
      <c r="U33" s="101">
        <f t="shared" si="7"/>
        <v>0.1891573456970489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174356666</v>
      </c>
      <c r="AA33" s="84">
        <f t="shared" si="11"/>
        <v>36778449</v>
      </c>
      <c r="AB33" s="84">
        <f t="shared" si="12"/>
        <v>211135115</v>
      </c>
      <c r="AC33" s="101">
        <f t="shared" si="13"/>
        <v>0.64818902773866227</v>
      </c>
      <c r="AD33" s="83">
        <v>43681309</v>
      </c>
      <c r="AE33" s="84">
        <v>9321975</v>
      </c>
      <c r="AF33" s="84">
        <f t="shared" si="14"/>
        <v>53003284</v>
      </c>
      <c r="AG33" s="84">
        <v>284017648</v>
      </c>
      <c r="AH33" s="84">
        <v>322334426</v>
      </c>
      <c r="AI33" s="85">
        <v>177285372</v>
      </c>
      <c r="AJ33" s="120">
        <f t="shared" si="15"/>
        <v>0.55000446027443561</v>
      </c>
      <c r="AK33" s="121">
        <f t="shared" si="16"/>
        <v>0.16246323529689222</v>
      </c>
    </row>
    <row r="34" spans="1:37" ht="13" x14ac:dyDescent="0.3">
      <c r="A34" s="61" t="s">
        <v>101</v>
      </c>
      <c r="B34" s="62" t="s">
        <v>287</v>
      </c>
      <c r="C34" s="63" t="s">
        <v>288</v>
      </c>
      <c r="D34" s="83">
        <v>341010446</v>
      </c>
      <c r="E34" s="84">
        <v>40762156</v>
      </c>
      <c r="F34" s="85">
        <f t="shared" si="0"/>
        <v>381772602</v>
      </c>
      <c r="G34" s="83">
        <v>377310602</v>
      </c>
      <c r="H34" s="84">
        <v>50854928</v>
      </c>
      <c r="I34" s="85">
        <f t="shared" si="1"/>
        <v>428165530</v>
      </c>
      <c r="J34" s="83">
        <v>81957399</v>
      </c>
      <c r="K34" s="84">
        <v>6070243</v>
      </c>
      <c r="L34" s="84">
        <f t="shared" si="2"/>
        <v>88027642</v>
      </c>
      <c r="M34" s="101">
        <f t="shared" si="3"/>
        <v>0.23057611137846923</v>
      </c>
      <c r="N34" s="83">
        <v>93577626</v>
      </c>
      <c r="O34" s="84">
        <v>11242386</v>
      </c>
      <c r="P34" s="84">
        <f t="shared" si="4"/>
        <v>104820012</v>
      </c>
      <c r="Q34" s="101">
        <f t="shared" si="5"/>
        <v>0.27456137881785453</v>
      </c>
      <c r="R34" s="83">
        <v>73283349</v>
      </c>
      <c r="S34" s="84">
        <v>9994777</v>
      </c>
      <c r="T34" s="84">
        <f t="shared" si="6"/>
        <v>83278126</v>
      </c>
      <c r="U34" s="101">
        <f t="shared" si="7"/>
        <v>0.19449983748107888</v>
      </c>
      <c r="V34" s="83">
        <v>0</v>
      </c>
      <c r="W34" s="84">
        <v>0</v>
      </c>
      <c r="X34" s="84">
        <f t="shared" si="8"/>
        <v>0</v>
      </c>
      <c r="Y34" s="101">
        <f t="shared" si="9"/>
        <v>0</v>
      </c>
      <c r="Z34" s="83">
        <f t="shared" si="10"/>
        <v>248818374</v>
      </c>
      <c r="AA34" s="84">
        <f t="shared" si="11"/>
        <v>27307406</v>
      </c>
      <c r="AB34" s="84">
        <f t="shared" si="12"/>
        <v>276125780</v>
      </c>
      <c r="AC34" s="101">
        <f t="shared" si="13"/>
        <v>0.64490427335427958</v>
      </c>
      <c r="AD34" s="83">
        <v>65894866</v>
      </c>
      <c r="AE34" s="84">
        <v>8511304</v>
      </c>
      <c r="AF34" s="84">
        <f t="shared" si="14"/>
        <v>74406170</v>
      </c>
      <c r="AG34" s="84">
        <v>362555807</v>
      </c>
      <c r="AH34" s="84">
        <v>394303574</v>
      </c>
      <c r="AI34" s="85">
        <v>241239767</v>
      </c>
      <c r="AJ34" s="120">
        <f t="shared" si="15"/>
        <v>0.61181227588872933</v>
      </c>
      <c r="AK34" s="121">
        <f t="shared" si="16"/>
        <v>0.11923683210679981</v>
      </c>
    </row>
    <row r="35" spans="1:37" ht="13" x14ac:dyDescent="0.3">
      <c r="A35" s="61" t="s">
        <v>116</v>
      </c>
      <c r="B35" s="62" t="s">
        <v>289</v>
      </c>
      <c r="C35" s="63" t="s">
        <v>290</v>
      </c>
      <c r="D35" s="83">
        <v>575315348</v>
      </c>
      <c r="E35" s="84">
        <v>287572000</v>
      </c>
      <c r="F35" s="85">
        <f t="shared" si="0"/>
        <v>862887348</v>
      </c>
      <c r="G35" s="83">
        <v>598865959</v>
      </c>
      <c r="H35" s="84">
        <v>290640874</v>
      </c>
      <c r="I35" s="85">
        <f t="shared" si="1"/>
        <v>889506833</v>
      </c>
      <c r="J35" s="83">
        <v>130788275</v>
      </c>
      <c r="K35" s="84">
        <v>83016220</v>
      </c>
      <c r="L35" s="84">
        <f t="shared" si="2"/>
        <v>213804495</v>
      </c>
      <c r="M35" s="101">
        <f t="shared" si="3"/>
        <v>0.24777799268416206</v>
      </c>
      <c r="N35" s="83">
        <v>192613830</v>
      </c>
      <c r="O35" s="84">
        <v>88206775</v>
      </c>
      <c r="P35" s="84">
        <f t="shared" si="4"/>
        <v>280820605</v>
      </c>
      <c r="Q35" s="101">
        <f t="shared" si="5"/>
        <v>0.32544295110003169</v>
      </c>
      <c r="R35" s="83">
        <v>207156007</v>
      </c>
      <c r="S35" s="84">
        <v>35314038</v>
      </c>
      <c r="T35" s="84">
        <f t="shared" si="6"/>
        <v>242470045</v>
      </c>
      <c r="U35" s="101">
        <f t="shared" si="7"/>
        <v>0.27258930005319026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530558112</v>
      </c>
      <c r="AA35" s="84">
        <f t="shared" si="11"/>
        <v>206537033</v>
      </c>
      <c r="AB35" s="84">
        <f t="shared" si="12"/>
        <v>737095145</v>
      </c>
      <c r="AC35" s="101">
        <f t="shared" si="13"/>
        <v>0.8286559671655721</v>
      </c>
      <c r="AD35" s="83">
        <v>144032913</v>
      </c>
      <c r="AE35" s="84">
        <v>43408386</v>
      </c>
      <c r="AF35" s="84">
        <f t="shared" si="14"/>
        <v>187441299</v>
      </c>
      <c r="AG35" s="84">
        <v>773328344</v>
      </c>
      <c r="AH35" s="84">
        <v>790682422</v>
      </c>
      <c r="AI35" s="85">
        <v>588733374</v>
      </c>
      <c r="AJ35" s="120">
        <f t="shared" si="15"/>
        <v>0.74458892422424439</v>
      </c>
      <c r="AK35" s="121">
        <f t="shared" si="16"/>
        <v>0.29357855655919241</v>
      </c>
    </row>
    <row r="36" spans="1:37" ht="14" x14ac:dyDescent="0.3">
      <c r="A36" s="64" t="s">
        <v>0</v>
      </c>
      <c r="B36" s="65" t="s">
        <v>291</v>
      </c>
      <c r="C36" s="66" t="s">
        <v>0</v>
      </c>
      <c r="D36" s="86">
        <f>SUM(D31:D35)</f>
        <v>1793213604</v>
      </c>
      <c r="E36" s="87">
        <f>SUM(E31:E35)</f>
        <v>515720406</v>
      </c>
      <c r="F36" s="88">
        <f t="shared" si="0"/>
        <v>2308934010</v>
      </c>
      <c r="G36" s="86">
        <f>SUM(G31:G35)</f>
        <v>1902165482</v>
      </c>
      <c r="H36" s="87">
        <f>SUM(H31:H35)</f>
        <v>564941630</v>
      </c>
      <c r="I36" s="88">
        <f t="shared" si="1"/>
        <v>2467107112</v>
      </c>
      <c r="J36" s="86">
        <f>SUM(J31:J35)</f>
        <v>296377935</v>
      </c>
      <c r="K36" s="87">
        <f>SUM(K31:K35)</f>
        <v>114821647</v>
      </c>
      <c r="L36" s="87">
        <f t="shared" si="2"/>
        <v>411199582</v>
      </c>
      <c r="M36" s="102">
        <f t="shared" si="3"/>
        <v>0.17809066011375527</v>
      </c>
      <c r="N36" s="86">
        <f>SUM(N31:N35)</f>
        <v>440721359</v>
      </c>
      <c r="O36" s="87">
        <f>SUM(O31:O35)</f>
        <v>134887457</v>
      </c>
      <c r="P36" s="87">
        <f t="shared" si="4"/>
        <v>575608816</v>
      </c>
      <c r="Q36" s="102">
        <f t="shared" si="5"/>
        <v>0.24929634779817722</v>
      </c>
      <c r="R36" s="86">
        <f>SUM(R31:R35)</f>
        <v>423344729</v>
      </c>
      <c r="S36" s="87">
        <f>SUM(S31:S35)</f>
        <v>65535380</v>
      </c>
      <c r="T36" s="87">
        <f t="shared" si="6"/>
        <v>488880109</v>
      </c>
      <c r="U36" s="102">
        <f t="shared" si="7"/>
        <v>0.19815925568131554</v>
      </c>
      <c r="V36" s="86">
        <f>SUM(V31:V35)</f>
        <v>0</v>
      </c>
      <c r="W36" s="87">
        <f>SUM(W31:W35)</f>
        <v>0</v>
      </c>
      <c r="X36" s="87">
        <f t="shared" si="8"/>
        <v>0</v>
      </c>
      <c r="Y36" s="102">
        <f t="shared" si="9"/>
        <v>0</v>
      </c>
      <c r="Z36" s="86">
        <f t="shared" si="10"/>
        <v>1160444023</v>
      </c>
      <c r="AA36" s="87">
        <f t="shared" si="11"/>
        <v>315244484</v>
      </c>
      <c r="AB36" s="87">
        <f t="shared" si="12"/>
        <v>1475688507</v>
      </c>
      <c r="AC36" s="102">
        <f t="shared" si="13"/>
        <v>0.59814529325551224</v>
      </c>
      <c r="AD36" s="86">
        <f>SUM(AD31:AD35)</f>
        <v>320327172</v>
      </c>
      <c r="AE36" s="87">
        <f>SUM(AE31:AE35)</f>
        <v>94277993</v>
      </c>
      <c r="AF36" s="87">
        <f t="shared" si="14"/>
        <v>414605165</v>
      </c>
      <c r="AG36" s="87">
        <f>SUM(AG31:AG35)</f>
        <v>2092469621</v>
      </c>
      <c r="AH36" s="87">
        <f>SUM(AH31:AH35)</f>
        <v>2318245005</v>
      </c>
      <c r="AI36" s="88">
        <f>SUM(AI31:AI35)</f>
        <v>1317374740</v>
      </c>
      <c r="AJ36" s="122">
        <f t="shared" si="15"/>
        <v>0.56826381040773555</v>
      </c>
      <c r="AK36" s="123">
        <f t="shared" si="16"/>
        <v>0.17914621010570375</v>
      </c>
    </row>
    <row r="37" spans="1:37" ht="13" x14ac:dyDescent="0.3">
      <c r="A37" s="61" t="s">
        <v>101</v>
      </c>
      <c r="B37" s="62" t="s">
        <v>69</v>
      </c>
      <c r="C37" s="63" t="s">
        <v>70</v>
      </c>
      <c r="D37" s="83">
        <v>2488930750</v>
      </c>
      <c r="E37" s="84">
        <v>68830696</v>
      </c>
      <c r="F37" s="85">
        <f t="shared" si="0"/>
        <v>2557761446</v>
      </c>
      <c r="G37" s="83">
        <v>2654252420</v>
      </c>
      <c r="H37" s="84">
        <v>185364249</v>
      </c>
      <c r="I37" s="85">
        <f t="shared" si="1"/>
        <v>2839616669</v>
      </c>
      <c r="J37" s="83">
        <v>498182293</v>
      </c>
      <c r="K37" s="84">
        <v>12862352</v>
      </c>
      <c r="L37" s="84">
        <f t="shared" si="2"/>
        <v>511044645</v>
      </c>
      <c r="M37" s="101">
        <f t="shared" si="3"/>
        <v>0.19980152793342246</v>
      </c>
      <c r="N37" s="83">
        <v>581644633</v>
      </c>
      <c r="O37" s="84">
        <v>49089234</v>
      </c>
      <c r="P37" s="84">
        <f t="shared" si="4"/>
        <v>630733867</v>
      </c>
      <c r="Q37" s="101">
        <f t="shared" si="5"/>
        <v>0.24659604905155802</v>
      </c>
      <c r="R37" s="83">
        <v>598674938</v>
      </c>
      <c r="S37" s="84">
        <v>52757127</v>
      </c>
      <c r="T37" s="84">
        <f t="shared" si="6"/>
        <v>651432065</v>
      </c>
      <c r="U37" s="101">
        <f t="shared" si="7"/>
        <v>0.22940845224345316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1678501864</v>
      </c>
      <c r="AA37" s="84">
        <f t="shared" si="11"/>
        <v>114708713</v>
      </c>
      <c r="AB37" s="84">
        <f t="shared" si="12"/>
        <v>1793210577</v>
      </c>
      <c r="AC37" s="101">
        <f t="shared" si="13"/>
        <v>0.63149741180787522</v>
      </c>
      <c r="AD37" s="83">
        <v>509560781</v>
      </c>
      <c r="AE37" s="84">
        <v>5551165</v>
      </c>
      <c r="AF37" s="84">
        <f t="shared" si="14"/>
        <v>515111946</v>
      </c>
      <c r="AG37" s="84">
        <v>2421795547</v>
      </c>
      <c r="AH37" s="84">
        <v>2546045331</v>
      </c>
      <c r="AI37" s="85">
        <v>1537061147</v>
      </c>
      <c r="AJ37" s="120">
        <f t="shared" si="15"/>
        <v>0.60370533402729898</v>
      </c>
      <c r="AK37" s="121">
        <f t="shared" si="16"/>
        <v>0.26464173478904329</v>
      </c>
    </row>
    <row r="38" spans="1:37" ht="13" x14ac:dyDescent="0.3">
      <c r="A38" s="61" t="s">
        <v>101</v>
      </c>
      <c r="B38" s="62" t="s">
        <v>292</v>
      </c>
      <c r="C38" s="63" t="s">
        <v>293</v>
      </c>
      <c r="D38" s="83">
        <v>101496659</v>
      </c>
      <c r="E38" s="84">
        <v>18986533</v>
      </c>
      <c r="F38" s="85">
        <f t="shared" si="0"/>
        <v>120483192</v>
      </c>
      <c r="G38" s="83">
        <v>98957824</v>
      </c>
      <c r="H38" s="84">
        <v>18699650</v>
      </c>
      <c r="I38" s="85">
        <f t="shared" si="1"/>
        <v>117657474</v>
      </c>
      <c r="J38" s="83">
        <v>6415445</v>
      </c>
      <c r="K38" s="84">
        <v>1069</v>
      </c>
      <c r="L38" s="84">
        <f t="shared" si="2"/>
        <v>6416514</v>
      </c>
      <c r="M38" s="101">
        <f t="shared" si="3"/>
        <v>5.3256507347514498E-2</v>
      </c>
      <c r="N38" s="83">
        <v>17944548</v>
      </c>
      <c r="O38" s="84">
        <v>2622533</v>
      </c>
      <c r="P38" s="84">
        <f t="shared" si="4"/>
        <v>20567081</v>
      </c>
      <c r="Q38" s="101">
        <f t="shared" si="5"/>
        <v>0.17070498099021147</v>
      </c>
      <c r="R38" s="83">
        <v>23416140</v>
      </c>
      <c r="S38" s="84">
        <v>4732489</v>
      </c>
      <c r="T38" s="84">
        <f t="shared" si="6"/>
        <v>28148629</v>
      </c>
      <c r="U38" s="101">
        <f t="shared" si="7"/>
        <v>0.2392421666302304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47776133</v>
      </c>
      <c r="AA38" s="84">
        <f t="shared" si="11"/>
        <v>7356091</v>
      </c>
      <c r="AB38" s="84">
        <f t="shared" si="12"/>
        <v>55132224</v>
      </c>
      <c r="AC38" s="101">
        <f t="shared" si="13"/>
        <v>0.46858242086686308</v>
      </c>
      <c r="AD38" s="83">
        <v>17165068</v>
      </c>
      <c r="AE38" s="84">
        <v>5061</v>
      </c>
      <c r="AF38" s="84">
        <f t="shared" si="14"/>
        <v>17170129</v>
      </c>
      <c r="AG38" s="84">
        <v>115546419</v>
      </c>
      <c r="AH38" s="84">
        <v>109556787</v>
      </c>
      <c r="AI38" s="85">
        <v>59174308</v>
      </c>
      <c r="AJ38" s="120">
        <f t="shared" si="15"/>
        <v>0.54012452920876552</v>
      </c>
      <c r="AK38" s="121">
        <f t="shared" si="16"/>
        <v>0.63939531263859473</v>
      </c>
    </row>
    <row r="39" spans="1:37" ht="13" x14ac:dyDescent="0.3">
      <c r="A39" s="61" t="s">
        <v>101</v>
      </c>
      <c r="B39" s="62" t="s">
        <v>294</v>
      </c>
      <c r="C39" s="63" t="s">
        <v>295</v>
      </c>
      <c r="D39" s="83">
        <v>160623591</v>
      </c>
      <c r="E39" s="84">
        <v>63516188</v>
      </c>
      <c r="F39" s="85">
        <f t="shared" si="0"/>
        <v>224139779</v>
      </c>
      <c r="G39" s="83">
        <v>152475839</v>
      </c>
      <c r="H39" s="84">
        <v>68124696</v>
      </c>
      <c r="I39" s="85">
        <f t="shared" si="1"/>
        <v>220600535</v>
      </c>
      <c r="J39" s="83">
        <v>39780679</v>
      </c>
      <c r="K39" s="84">
        <v>19501414</v>
      </c>
      <c r="L39" s="84">
        <f t="shared" si="2"/>
        <v>59282093</v>
      </c>
      <c r="M39" s="101">
        <f t="shared" si="3"/>
        <v>0.26448715736442302</v>
      </c>
      <c r="N39" s="83">
        <v>34331738</v>
      </c>
      <c r="O39" s="84">
        <v>19258969</v>
      </c>
      <c r="P39" s="84">
        <f t="shared" si="4"/>
        <v>53590707</v>
      </c>
      <c r="Q39" s="101">
        <f t="shared" si="5"/>
        <v>0.23909502917819866</v>
      </c>
      <c r="R39" s="83">
        <v>39352934</v>
      </c>
      <c r="S39" s="84">
        <v>12159880</v>
      </c>
      <c r="T39" s="84">
        <f t="shared" si="6"/>
        <v>51512814</v>
      </c>
      <c r="U39" s="101">
        <f t="shared" si="7"/>
        <v>0.23351173649692192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113465351</v>
      </c>
      <c r="AA39" s="84">
        <f t="shared" si="11"/>
        <v>50920263</v>
      </c>
      <c r="AB39" s="84">
        <f t="shared" si="12"/>
        <v>164385614</v>
      </c>
      <c r="AC39" s="101">
        <f t="shared" si="13"/>
        <v>0.7451732336007254</v>
      </c>
      <c r="AD39" s="83">
        <v>50093049</v>
      </c>
      <c r="AE39" s="84">
        <v>14345448</v>
      </c>
      <c r="AF39" s="84">
        <f t="shared" si="14"/>
        <v>64438497</v>
      </c>
      <c r="AG39" s="84">
        <v>205587926</v>
      </c>
      <c r="AH39" s="84">
        <v>230477668</v>
      </c>
      <c r="AI39" s="85">
        <v>146979873</v>
      </c>
      <c r="AJ39" s="120">
        <f t="shared" si="15"/>
        <v>0.63771850121288109</v>
      </c>
      <c r="AK39" s="121">
        <f t="shared" si="16"/>
        <v>-0.20058945508924575</v>
      </c>
    </row>
    <row r="40" spans="1:37" ht="13" x14ac:dyDescent="0.3">
      <c r="A40" s="61" t="s">
        <v>116</v>
      </c>
      <c r="B40" s="62" t="s">
        <v>296</v>
      </c>
      <c r="C40" s="63" t="s">
        <v>297</v>
      </c>
      <c r="D40" s="83">
        <v>254650497</v>
      </c>
      <c r="E40" s="84">
        <v>108562800</v>
      </c>
      <c r="F40" s="85">
        <f t="shared" si="0"/>
        <v>363213297</v>
      </c>
      <c r="G40" s="83">
        <v>210618113</v>
      </c>
      <c r="H40" s="84">
        <v>219473498</v>
      </c>
      <c r="I40" s="85">
        <f t="shared" si="1"/>
        <v>430091611</v>
      </c>
      <c r="J40" s="83">
        <v>49292399</v>
      </c>
      <c r="K40" s="84">
        <v>13807366</v>
      </c>
      <c r="L40" s="84">
        <f t="shared" si="2"/>
        <v>63099765</v>
      </c>
      <c r="M40" s="101">
        <f t="shared" si="3"/>
        <v>0.17372647290498289</v>
      </c>
      <c r="N40" s="83">
        <v>57538594</v>
      </c>
      <c r="O40" s="84">
        <v>11119776</v>
      </c>
      <c r="P40" s="84">
        <f t="shared" si="4"/>
        <v>68658370</v>
      </c>
      <c r="Q40" s="101">
        <f t="shared" si="5"/>
        <v>0.18903044180125378</v>
      </c>
      <c r="R40" s="83">
        <v>57375729</v>
      </c>
      <c r="S40" s="84">
        <v>10235443</v>
      </c>
      <c r="T40" s="84">
        <f t="shared" si="6"/>
        <v>67611172</v>
      </c>
      <c r="U40" s="101">
        <f t="shared" si="7"/>
        <v>0.15720179206192422</v>
      </c>
      <c r="V40" s="83">
        <v>0</v>
      </c>
      <c r="W40" s="84">
        <v>0</v>
      </c>
      <c r="X40" s="84">
        <f t="shared" si="8"/>
        <v>0</v>
      </c>
      <c r="Y40" s="101">
        <f t="shared" si="9"/>
        <v>0</v>
      </c>
      <c r="Z40" s="83">
        <f t="shared" si="10"/>
        <v>164206722</v>
      </c>
      <c r="AA40" s="84">
        <f t="shared" si="11"/>
        <v>35162585</v>
      </c>
      <c r="AB40" s="84">
        <f t="shared" si="12"/>
        <v>199369307</v>
      </c>
      <c r="AC40" s="101">
        <f t="shared" si="13"/>
        <v>0.46355079220552386</v>
      </c>
      <c r="AD40" s="83">
        <v>36528952</v>
      </c>
      <c r="AE40" s="84">
        <v>10106202</v>
      </c>
      <c r="AF40" s="84">
        <f t="shared" si="14"/>
        <v>46635154</v>
      </c>
      <c r="AG40" s="84">
        <v>368650629</v>
      </c>
      <c r="AH40" s="84">
        <v>378050331</v>
      </c>
      <c r="AI40" s="85">
        <v>157784401</v>
      </c>
      <c r="AJ40" s="120">
        <f t="shared" si="15"/>
        <v>0.41736347798621554</v>
      </c>
      <c r="AK40" s="121">
        <f t="shared" si="16"/>
        <v>0.44978983022121044</v>
      </c>
    </row>
    <row r="41" spans="1:37" ht="14" x14ac:dyDescent="0.3">
      <c r="A41" s="64" t="s">
        <v>0</v>
      </c>
      <c r="B41" s="65" t="s">
        <v>298</v>
      </c>
      <c r="C41" s="66" t="s">
        <v>0</v>
      </c>
      <c r="D41" s="86">
        <f>SUM(D37:D40)</f>
        <v>3005701497</v>
      </c>
      <c r="E41" s="87">
        <f>SUM(E37:E40)</f>
        <v>259896217</v>
      </c>
      <c r="F41" s="88">
        <f t="shared" si="0"/>
        <v>3265597714</v>
      </c>
      <c r="G41" s="86">
        <f>SUM(G37:G40)</f>
        <v>3116304196</v>
      </c>
      <c r="H41" s="87">
        <f>SUM(H37:H40)</f>
        <v>491662093</v>
      </c>
      <c r="I41" s="88">
        <f t="shared" si="1"/>
        <v>3607966289</v>
      </c>
      <c r="J41" s="86">
        <f>SUM(J37:J40)</f>
        <v>593670816</v>
      </c>
      <c r="K41" s="87">
        <f>SUM(K37:K40)</f>
        <v>46172201</v>
      </c>
      <c r="L41" s="87">
        <f t="shared" si="2"/>
        <v>639843017</v>
      </c>
      <c r="M41" s="102">
        <f t="shared" si="3"/>
        <v>0.19593442702906055</v>
      </c>
      <c r="N41" s="86">
        <f>SUM(N37:N40)</f>
        <v>691459513</v>
      </c>
      <c r="O41" s="87">
        <f>SUM(O37:O40)</f>
        <v>82090512</v>
      </c>
      <c r="P41" s="87">
        <f t="shared" si="4"/>
        <v>773550025</v>
      </c>
      <c r="Q41" s="102">
        <f t="shared" si="5"/>
        <v>0.23687854192318314</v>
      </c>
      <c r="R41" s="86">
        <f>SUM(R37:R40)</f>
        <v>718819741</v>
      </c>
      <c r="S41" s="87">
        <f>SUM(S37:S40)</f>
        <v>79884939</v>
      </c>
      <c r="T41" s="87">
        <f t="shared" si="6"/>
        <v>798704680</v>
      </c>
      <c r="U41" s="102">
        <f t="shared" si="7"/>
        <v>0.2213725450914267</v>
      </c>
      <c r="V41" s="86">
        <f>SUM(V37:V40)</f>
        <v>0</v>
      </c>
      <c r="W41" s="87">
        <f>SUM(W37:W40)</f>
        <v>0</v>
      </c>
      <c r="X41" s="87">
        <f t="shared" si="8"/>
        <v>0</v>
      </c>
      <c r="Y41" s="102">
        <f t="shared" si="9"/>
        <v>0</v>
      </c>
      <c r="Z41" s="86">
        <f t="shared" si="10"/>
        <v>2003950070</v>
      </c>
      <c r="AA41" s="87">
        <f t="shared" si="11"/>
        <v>208147652</v>
      </c>
      <c r="AB41" s="87">
        <f t="shared" si="12"/>
        <v>2212097722</v>
      </c>
      <c r="AC41" s="102">
        <f t="shared" si="13"/>
        <v>0.61311485330233362</v>
      </c>
      <c r="AD41" s="86">
        <f>SUM(AD37:AD40)</f>
        <v>613347850</v>
      </c>
      <c r="AE41" s="87">
        <f>SUM(AE37:AE40)</f>
        <v>30007876</v>
      </c>
      <c r="AF41" s="87">
        <f t="shared" si="14"/>
        <v>643355726</v>
      </c>
      <c r="AG41" s="87">
        <f>SUM(AG37:AG40)</f>
        <v>3111580521</v>
      </c>
      <c r="AH41" s="87">
        <f>SUM(AH37:AH40)</f>
        <v>3264130117</v>
      </c>
      <c r="AI41" s="88">
        <f>SUM(AI37:AI40)</f>
        <v>1900999729</v>
      </c>
      <c r="AJ41" s="122">
        <f t="shared" si="15"/>
        <v>0.58239091606653626</v>
      </c>
      <c r="AK41" s="123">
        <f t="shared" si="16"/>
        <v>0.24146665323998384</v>
      </c>
    </row>
    <row r="42" spans="1:37" ht="13" x14ac:dyDescent="0.3">
      <c r="A42" s="61" t="s">
        <v>101</v>
      </c>
      <c r="B42" s="62" t="s">
        <v>299</v>
      </c>
      <c r="C42" s="63" t="s">
        <v>300</v>
      </c>
      <c r="D42" s="83">
        <v>165237339</v>
      </c>
      <c r="E42" s="84">
        <v>46208650</v>
      </c>
      <c r="F42" s="85">
        <f t="shared" ref="F42:F74" si="17">$D42      +$E42</f>
        <v>211445989</v>
      </c>
      <c r="G42" s="83">
        <v>175421242</v>
      </c>
      <c r="H42" s="84">
        <v>49208650</v>
      </c>
      <c r="I42" s="85">
        <f t="shared" ref="I42:I74" si="18">$G42      +$H42</f>
        <v>224629892</v>
      </c>
      <c r="J42" s="83">
        <v>37014733</v>
      </c>
      <c r="K42" s="84">
        <v>11289038</v>
      </c>
      <c r="L42" s="84">
        <f t="shared" ref="L42:L74" si="19">$J42      +$K42</f>
        <v>48303771</v>
      </c>
      <c r="M42" s="101">
        <f t="shared" ref="M42:M74" si="20">IF(($F42      =0),0,($L42      /$F42      ))</f>
        <v>0.22844496236814404</v>
      </c>
      <c r="N42" s="83">
        <v>38991922</v>
      </c>
      <c r="O42" s="84">
        <v>17514641</v>
      </c>
      <c r="P42" s="84">
        <f t="shared" ref="P42:P74" si="21">$N42      +$O42</f>
        <v>56506563</v>
      </c>
      <c r="Q42" s="101">
        <f t="shared" ref="Q42:Q74" si="22">IF(($F42      =0),0,($P42      /$F42      ))</f>
        <v>0.26723875570891059</v>
      </c>
      <c r="R42" s="83">
        <v>33240917</v>
      </c>
      <c r="S42" s="84">
        <v>10308553</v>
      </c>
      <c r="T42" s="84">
        <f t="shared" ref="T42:T74" si="23">$R42      +$S42</f>
        <v>43549470</v>
      </c>
      <c r="U42" s="101">
        <f t="shared" ref="U42:U74" si="24">IF(($I42      =0),0,($T42      /$I42      ))</f>
        <v>0.19387210496455209</v>
      </c>
      <c r="V42" s="83">
        <v>0</v>
      </c>
      <c r="W42" s="84">
        <v>0</v>
      </c>
      <c r="X42" s="84">
        <f t="shared" ref="X42:X74" si="25">$V42      +$W42</f>
        <v>0</v>
      </c>
      <c r="Y42" s="101">
        <f t="shared" ref="Y42:Y74" si="26">IF(($I42      =0),0,($X42      /$I42      ))</f>
        <v>0</v>
      </c>
      <c r="Z42" s="83">
        <f t="shared" ref="Z42:Z74" si="27">$J42      +$N42      +$R42</f>
        <v>109247572</v>
      </c>
      <c r="AA42" s="84">
        <f t="shared" ref="AA42:AA74" si="28">$K42      +$O42      +$S42</f>
        <v>39112232</v>
      </c>
      <c r="AB42" s="84">
        <f t="shared" ref="AB42:AB74" si="29">$Z42      +$AA42</f>
        <v>148359804</v>
      </c>
      <c r="AC42" s="101">
        <f t="shared" ref="AC42:AC74" si="30">IF(($I42      =0),0,($AB42      /$I42      ))</f>
        <v>0.66046331892462473</v>
      </c>
      <c r="AD42" s="83">
        <v>35833278</v>
      </c>
      <c r="AE42" s="84">
        <v>9672086</v>
      </c>
      <c r="AF42" s="84">
        <f t="shared" ref="AF42:AF74" si="31">$AD42      +$AE42</f>
        <v>45505364</v>
      </c>
      <c r="AG42" s="84">
        <v>189128949</v>
      </c>
      <c r="AH42" s="84">
        <v>203507996</v>
      </c>
      <c r="AI42" s="85">
        <v>-164433389</v>
      </c>
      <c r="AJ42" s="120">
        <f t="shared" ref="AJ42:AJ74" si="32">IF(($AH42      =0),0,($AI42      /$AH42      ))</f>
        <v>-0.80799473353371332</v>
      </c>
      <c r="AK42" s="121">
        <f t="shared" ref="AK42:AK74" si="33">IF(($AF42      =0),0,(($T42      /$AF42      )-1))</f>
        <v>-4.298161421145863E-2</v>
      </c>
    </row>
    <row r="43" spans="1:37" ht="13" x14ac:dyDescent="0.3">
      <c r="A43" s="61" t="s">
        <v>101</v>
      </c>
      <c r="B43" s="62" t="s">
        <v>301</v>
      </c>
      <c r="C43" s="63" t="s">
        <v>302</v>
      </c>
      <c r="D43" s="83">
        <v>282300228</v>
      </c>
      <c r="E43" s="84">
        <v>52075948</v>
      </c>
      <c r="F43" s="85">
        <f t="shared" si="17"/>
        <v>334376176</v>
      </c>
      <c r="G43" s="83">
        <v>294520520</v>
      </c>
      <c r="H43" s="84">
        <v>43652332</v>
      </c>
      <c r="I43" s="85">
        <f t="shared" si="18"/>
        <v>338172852</v>
      </c>
      <c r="J43" s="83">
        <v>69293066</v>
      </c>
      <c r="K43" s="84">
        <v>8788471</v>
      </c>
      <c r="L43" s="84">
        <f t="shared" si="19"/>
        <v>78081537</v>
      </c>
      <c r="M43" s="101">
        <f t="shared" si="20"/>
        <v>0.23351405573822939</v>
      </c>
      <c r="N43" s="83">
        <v>74832461</v>
      </c>
      <c r="O43" s="84">
        <v>12780217</v>
      </c>
      <c r="P43" s="84">
        <f t="shared" si="21"/>
        <v>87612678</v>
      </c>
      <c r="Q43" s="101">
        <f t="shared" si="22"/>
        <v>0.26201830240441532</v>
      </c>
      <c r="R43" s="83">
        <v>58164989</v>
      </c>
      <c r="S43" s="84">
        <v>2127979</v>
      </c>
      <c r="T43" s="84">
        <f t="shared" si="23"/>
        <v>60292968</v>
      </c>
      <c r="U43" s="101">
        <f t="shared" si="24"/>
        <v>0.17829038506024134</v>
      </c>
      <c r="V43" s="83">
        <v>0</v>
      </c>
      <c r="W43" s="84">
        <v>0</v>
      </c>
      <c r="X43" s="84">
        <f t="shared" si="25"/>
        <v>0</v>
      </c>
      <c r="Y43" s="101">
        <f t="shared" si="26"/>
        <v>0</v>
      </c>
      <c r="Z43" s="83">
        <f t="shared" si="27"/>
        <v>202290516</v>
      </c>
      <c r="AA43" s="84">
        <f t="shared" si="28"/>
        <v>23696667</v>
      </c>
      <c r="AB43" s="84">
        <f t="shared" si="29"/>
        <v>225987183</v>
      </c>
      <c r="AC43" s="101">
        <f t="shared" si="30"/>
        <v>0.66825938765776505</v>
      </c>
      <c r="AD43" s="83">
        <v>48406870</v>
      </c>
      <c r="AE43" s="84">
        <v>19707808</v>
      </c>
      <c r="AF43" s="84">
        <f t="shared" si="31"/>
        <v>68114678</v>
      </c>
      <c r="AG43" s="84">
        <v>324044488</v>
      </c>
      <c r="AH43" s="84">
        <v>358485455</v>
      </c>
      <c r="AI43" s="85">
        <v>179364086</v>
      </c>
      <c r="AJ43" s="120">
        <f t="shared" si="32"/>
        <v>0.50033853116857974</v>
      </c>
      <c r="AK43" s="121">
        <f t="shared" si="33"/>
        <v>-0.11483149050488062</v>
      </c>
    </row>
    <row r="44" spans="1:37" ht="13" x14ac:dyDescent="0.3">
      <c r="A44" s="61" t="s">
        <v>101</v>
      </c>
      <c r="B44" s="62" t="s">
        <v>303</v>
      </c>
      <c r="C44" s="63" t="s">
        <v>304</v>
      </c>
      <c r="D44" s="83">
        <v>613553388</v>
      </c>
      <c r="E44" s="84">
        <v>44908437</v>
      </c>
      <c r="F44" s="85">
        <f t="shared" si="17"/>
        <v>658461825</v>
      </c>
      <c r="G44" s="83">
        <v>683248866</v>
      </c>
      <c r="H44" s="84">
        <v>47330293</v>
      </c>
      <c r="I44" s="85">
        <f t="shared" si="18"/>
        <v>730579159</v>
      </c>
      <c r="J44" s="83">
        <v>132147043</v>
      </c>
      <c r="K44" s="84">
        <v>8824203</v>
      </c>
      <c r="L44" s="84">
        <f t="shared" si="19"/>
        <v>140971246</v>
      </c>
      <c r="M44" s="101">
        <f t="shared" si="20"/>
        <v>0.21409175239582037</v>
      </c>
      <c r="N44" s="83">
        <v>153288026</v>
      </c>
      <c r="O44" s="84">
        <v>7325719</v>
      </c>
      <c r="P44" s="84">
        <f t="shared" si="21"/>
        <v>160613745</v>
      </c>
      <c r="Q44" s="101">
        <f t="shared" si="22"/>
        <v>0.24392263742852519</v>
      </c>
      <c r="R44" s="83">
        <v>146059143</v>
      </c>
      <c r="S44" s="84">
        <v>5813918</v>
      </c>
      <c r="T44" s="84">
        <f t="shared" si="23"/>
        <v>151873061</v>
      </c>
      <c r="U44" s="101">
        <f t="shared" si="24"/>
        <v>0.20788036331050061</v>
      </c>
      <c r="V44" s="83">
        <v>0</v>
      </c>
      <c r="W44" s="84">
        <v>0</v>
      </c>
      <c r="X44" s="84">
        <f t="shared" si="25"/>
        <v>0</v>
      </c>
      <c r="Y44" s="101">
        <f t="shared" si="26"/>
        <v>0</v>
      </c>
      <c r="Z44" s="83">
        <f t="shared" si="27"/>
        <v>431494212</v>
      </c>
      <c r="AA44" s="84">
        <f t="shared" si="28"/>
        <v>21963840</v>
      </c>
      <c r="AB44" s="84">
        <f t="shared" si="29"/>
        <v>453458052</v>
      </c>
      <c r="AC44" s="101">
        <f t="shared" si="30"/>
        <v>0.6206829833753853</v>
      </c>
      <c r="AD44" s="83">
        <v>128726988</v>
      </c>
      <c r="AE44" s="84">
        <v>9602278</v>
      </c>
      <c r="AF44" s="84">
        <f t="shared" si="31"/>
        <v>138329266</v>
      </c>
      <c r="AG44" s="84">
        <v>608174562</v>
      </c>
      <c r="AH44" s="84">
        <v>627045440</v>
      </c>
      <c r="AI44" s="85">
        <v>414093790</v>
      </c>
      <c r="AJ44" s="120">
        <f t="shared" si="32"/>
        <v>0.66038880691007018</v>
      </c>
      <c r="AK44" s="121">
        <f t="shared" si="33"/>
        <v>9.7909830592175728E-2</v>
      </c>
    </row>
    <row r="45" spans="1:37" ht="13" x14ac:dyDescent="0.3">
      <c r="A45" s="61" t="s">
        <v>101</v>
      </c>
      <c r="B45" s="62" t="s">
        <v>305</v>
      </c>
      <c r="C45" s="63" t="s">
        <v>306</v>
      </c>
      <c r="D45" s="83">
        <v>212171349</v>
      </c>
      <c r="E45" s="84">
        <v>51254049</v>
      </c>
      <c r="F45" s="85">
        <f t="shared" si="17"/>
        <v>263425398</v>
      </c>
      <c r="G45" s="83">
        <v>213775279</v>
      </c>
      <c r="H45" s="84">
        <v>50814049</v>
      </c>
      <c r="I45" s="85">
        <f t="shared" si="18"/>
        <v>264589328</v>
      </c>
      <c r="J45" s="83">
        <v>59288480</v>
      </c>
      <c r="K45" s="84">
        <v>6841915</v>
      </c>
      <c r="L45" s="84">
        <f t="shared" si="19"/>
        <v>66130395</v>
      </c>
      <c r="M45" s="101">
        <f t="shared" si="20"/>
        <v>0.25104031540648941</v>
      </c>
      <c r="N45" s="83">
        <v>70231540</v>
      </c>
      <c r="O45" s="84">
        <v>9351930</v>
      </c>
      <c r="P45" s="84">
        <f t="shared" si="21"/>
        <v>79583470</v>
      </c>
      <c r="Q45" s="101">
        <f t="shared" si="22"/>
        <v>0.30211008735004358</v>
      </c>
      <c r="R45" s="83">
        <v>36571078</v>
      </c>
      <c r="S45" s="84">
        <v>4035499</v>
      </c>
      <c r="T45" s="84">
        <f t="shared" si="23"/>
        <v>40606577</v>
      </c>
      <c r="U45" s="101">
        <f t="shared" si="24"/>
        <v>0.15347019967487124</v>
      </c>
      <c r="V45" s="83">
        <v>0</v>
      </c>
      <c r="W45" s="84">
        <v>0</v>
      </c>
      <c r="X45" s="84">
        <f t="shared" si="25"/>
        <v>0</v>
      </c>
      <c r="Y45" s="101">
        <f t="shared" si="26"/>
        <v>0</v>
      </c>
      <c r="Z45" s="83">
        <f t="shared" si="27"/>
        <v>166091098</v>
      </c>
      <c r="AA45" s="84">
        <f t="shared" si="28"/>
        <v>20229344</v>
      </c>
      <c r="AB45" s="84">
        <f t="shared" si="29"/>
        <v>186320442</v>
      </c>
      <c r="AC45" s="101">
        <f t="shared" si="30"/>
        <v>0.70418729057734331</v>
      </c>
      <c r="AD45" s="83">
        <v>64627236</v>
      </c>
      <c r="AE45" s="84">
        <v>10093515</v>
      </c>
      <c r="AF45" s="84">
        <f t="shared" si="31"/>
        <v>74720751</v>
      </c>
      <c r="AG45" s="84">
        <v>232819074</v>
      </c>
      <c r="AH45" s="84">
        <v>272326017</v>
      </c>
      <c r="AI45" s="85">
        <v>221679886</v>
      </c>
      <c r="AJ45" s="120">
        <f t="shared" si="32"/>
        <v>0.81402389842172151</v>
      </c>
      <c r="AK45" s="121">
        <f t="shared" si="33"/>
        <v>-0.45655555576522511</v>
      </c>
    </row>
    <row r="46" spans="1:37" ht="13" x14ac:dyDescent="0.3">
      <c r="A46" s="61" t="s">
        <v>101</v>
      </c>
      <c r="B46" s="62" t="s">
        <v>307</v>
      </c>
      <c r="C46" s="63" t="s">
        <v>308</v>
      </c>
      <c r="D46" s="83">
        <v>425662795</v>
      </c>
      <c r="E46" s="84">
        <v>33577207</v>
      </c>
      <c r="F46" s="85">
        <f t="shared" si="17"/>
        <v>459240002</v>
      </c>
      <c r="G46" s="83">
        <v>428727034</v>
      </c>
      <c r="H46" s="84">
        <v>52877082</v>
      </c>
      <c r="I46" s="85">
        <f t="shared" si="18"/>
        <v>481604116</v>
      </c>
      <c r="J46" s="83">
        <v>116201089</v>
      </c>
      <c r="K46" s="84">
        <v>19311573</v>
      </c>
      <c r="L46" s="84">
        <f t="shared" si="19"/>
        <v>135512662</v>
      </c>
      <c r="M46" s="101">
        <f t="shared" si="20"/>
        <v>0.29508026611322941</v>
      </c>
      <c r="N46" s="83">
        <v>105885559</v>
      </c>
      <c r="O46" s="84">
        <v>5776335</v>
      </c>
      <c r="P46" s="84">
        <f t="shared" si="21"/>
        <v>111661894</v>
      </c>
      <c r="Q46" s="101">
        <f t="shared" si="22"/>
        <v>0.24314496453642992</v>
      </c>
      <c r="R46" s="83">
        <v>107781257</v>
      </c>
      <c r="S46" s="84">
        <v>1638669</v>
      </c>
      <c r="T46" s="84">
        <f t="shared" si="23"/>
        <v>109419926</v>
      </c>
      <c r="U46" s="101">
        <f t="shared" si="24"/>
        <v>0.22719890126520431</v>
      </c>
      <c r="V46" s="83">
        <v>0</v>
      </c>
      <c r="W46" s="84">
        <v>0</v>
      </c>
      <c r="X46" s="84">
        <f t="shared" si="25"/>
        <v>0</v>
      </c>
      <c r="Y46" s="101">
        <f t="shared" si="26"/>
        <v>0</v>
      </c>
      <c r="Z46" s="83">
        <f t="shared" si="27"/>
        <v>329867905</v>
      </c>
      <c r="AA46" s="84">
        <f t="shared" si="28"/>
        <v>26726577</v>
      </c>
      <c r="AB46" s="84">
        <f t="shared" si="29"/>
        <v>356594482</v>
      </c>
      <c r="AC46" s="101">
        <f t="shared" si="30"/>
        <v>0.74043071924244097</v>
      </c>
      <c r="AD46" s="83">
        <v>106500340</v>
      </c>
      <c r="AE46" s="84">
        <v>25887438</v>
      </c>
      <c r="AF46" s="84">
        <f t="shared" si="31"/>
        <v>132387778</v>
      </c>
      <c r="AG46" s="84">
        <v>427611125</v>
      </c>
      <c r="AH46" s="84">
        <v>447254839</v>
      </c>
      <c r="AI46" s="85">
        <v>308346307</v>
      </c>
      <c r="AJ46" s="120">
        <f t="shared" si="32"/>
        <v>0.68941972252199601</v>
      </c>
      <c r="AK46" s="121">
        <f t="shared" si="33"/>
        <v>-0.17348921741099088</v>
      </c>
    </row>
    <row r="47" spans="1:37" ht="13" x14ac:dyDescent="0.3">
      <c r="A47" s="61" t="s">
        <v>116</v>
      </c>
      <c r="B47" s="62" t="s">
        <v>309</v>
      </c>
      <c r="C47" s="63" t="s">
        <v>310</v>
      </c>
      <c r="D47" s="83">
        <v>596622999</v>
      </c>
      <c r="E47" s="84">
        <v>580277001</v>
      </c>
      <c r="F47" s="85">
        <f t="shared" si="17"/>
        <v>1176900000</v>
      </c>
      <c r="G47" s="83">
        <v>595234123</v>
      </c>
      <c r="H47" s="84">
        <v>591777321</v>
      </c>
      <c r="I47" s="85">
        <f t="shared" si="18"/>
        <v>1187011444</v>
      </c>
      <c r="J47" s="83">
        <v>176142546</v>
      </c>
      <c r="K47" s="84">
        <v>141580329</v>
      </c>
      <c r="L47" s="84">
        <f t="shared" si="19"/>
        <v>317722875</v>
      </c>
      <c r="M47" s="101">
        <f t="shared" si="20"/>
        <v>0.2699659061942391</v>
      </c>
      <c r="N47" s="83">
        <v>212631277</v>
      </c>
      <c r="O47" s="84">
        <v>129426303</v>
      </c>
      <c r="P47" s="84">
        <f t="shared" si="21"/>
        <v>342057580</v>
      </c>
      <c r="Q47" s="101">
        <f t="shared" si="22"/>
        <v>0.29064285835669978</v>
      </c>
      <c r="R47" s="83">
        <v>170439147</v>
      </c>
      <c r="S47" s="84">
        <v>89577724</v>
      </c>
      <c r="T47" s="84">
        <f t="shared" si="23"/>
        <v>260016871</v>
      </c>
      <c r="U47" s="101">
        <f t="shared" si="24"/>
        <v>0.21905169685963027</v>
      </c>
      <c r="V47" s="83">
        <v>0</v>
      </c>
      <c r="W47" s="84">
        <v>0</v>
      </c>
      <c r="X47" s="84">
        <f t="shared" si="25"/>
        <v>0</v>
      </c>
      <c r="Y47" s="101">
        <f t="shared" si="26"/>
        <v>0</v>
      </c>
      <c r="Z47" s="83">
        <f t="shared" si="27"/>
        <v>559212970</v>
      </c>
      <c r="AA47" s="84">
        <f t="shared" si="28"/>
        <v>360584356</v>
      </c>
      <c r="AB47" s="84">
        <f t="shared" si="29"/>
        <v>919797326</v>
      </c>
      <c r="AC47" s="101">
        <f t="shared" si="30"/>
        <v>0.77488496901130133</v>
      </c>
      <c r="AD47" s="83">
        <v>181590626</v>
      </c>
      <c r="AE47" s="84">
        <v>59955704</v>
      </c>
      <c r="AF47" s="84">
        <f t="shared" si="31"/>
        <v>241546330</v>
      </c>
      <c r="AG47" s="84">
        <v>1017996445</v>
      </c>
      <c r="AH47" s="84">
        <v>1041769445</v>
      </c>
      <c r="AI47" s="85">
        <v>817756541</v>
      </c>
      <c r="AJ47" s="120">
        <f t="shared" si="32"/>
        <v>0.78496882868358653</v>
      </c>
      <c r="AK47" s="121">
        <f t="shared" si="33"/>
        <v>7.6467901623676005E-2</v>
      </c>
    </row>
    <row r="48" spans="1:37" ht="14" x14ac:dyDescent="0.3">
      <c r="A48" s="64" t="s">
        <v>0</v>
      </c>
      <c r="B48" s="65" t="s">
        <v>311</v>
      </c>
      <c r="C48" s="66" t="s">
        <v>0</v>
      </c>
      <c r="D48" s="86">
        <f>SUM(D42:D47)</f>
        <v>2295548098</v>
      </c>
      <c r="E48" s="87">
        <f>SUM(E42:E47)</f>
        <v>808301292</v>
      </c>
      <c r="F48" s="88">
        <f t="shared" si="17"/>
        <v>3103849390</v>
      </c>
      <c r="G48" s="86">
        <f>SUM(G42:G47)</f>
        <v>2390927064</v>
      </c>
      <c r="H48" s="87">
        <f>SUM(H42:H47)</f>
        <v>835659727</v>
      </c>
      <c r="I48" s="88">
        <f t="shared" si="18"/>
        <v>3226586791</v>
      </c>
      <c r="J48" s="86">
        <f>SUM(J42:J47)</f>
        <v>590086957</v>
      </c>
      <c r="K48" s="87">
        <f>SUM(K42:K47)</f>
        <v>196635529</v>
      </c>
      <c r="L48" s="87">
        <f t="shared" si="19"/>
        <v>786722486</v>
      </c>
      <c r="M48" s="102">
        <f t="shared" si="20"/>
        <v>0.25346670767424062</v>
      </c>
      <c r="N48" s="86">
        <f>SUM(N42:N47)</f>
        <v>655860785</v>
      </c>
      <c r="O48" s="87">
        <f>SUM(O42:O47)</f>
        <v>182175145</v>
      </c>
      <c r="P48" s="87">
        <f t="shared" si="21"/>
        <v>838035930</v>
      </c>
      <c r="Q48" s="102">
        <f t="shared" si="22"/>
        <v>0.26999890287846728</v>
      </c>
      <c r="R48" s="86">
        <f>SUM(R42:R47)</f>
        <v>552256531</v>
      </c>
      <c r="S48" s="87">
        <f>SUM(S42:S47)</f>
        <v>113502342</v>
      </c>
      <c r="T48" s="87">
        <f t="shared" si="23"/>
        <v>665758873</v>
      </c>
      <c r="U48" s="102">
        <f t="shared" si="24"/>
        <v>0.20633533703696366</v>
      </c>
      <c r="V48" s="86">
        <f>SUM(V42:V47)</f>
        <v>0</v>
      </c>
      <c r="W48" s="87">
        <f>SUM(W42:W47)</f>
        <v>0</v>
      </c>
      <c r="X48" s="87">
        <f t="shared" si="25"/>
        <v>0</v>
      </c>
      <c r="Y48" s="102">
        <f t="shared" si="26"/>
        <v>0</v>
      </c>
      <c r="Z48" s="86">
        <f t="shared" si="27"/>
        <v>1798204273</v>
      </c>
      <c r="AA48" s="87">
        <f t="shared" si="28"/>
        <v>492313016</v>
      </c>
      <c r="AB48" s="87">
        <f t="shared" si="29"/>
        <v>2290517289</v>
      </c>
      <c r="AC48" s="102">
        <f t="shared" si="30"/>
        <v>0.70988863383095646</v>
      </c>
      <c r="AD48" s="86">
        <f>SUM(AD42:AD47)</f>
        <v>565685338</v>
      </c>
      <c r="AE48" s="87">
        <f>SUM(AE42:AE47)</f>
        <v>134918829</v>
      </c>
      <c r="AF48" s="87">
        <f t="shared" si="31"/>
        <v>700604167</v>
      </c>
      <c r="AG48" s="87">
        <f>SUM(AG42:AG47)</f>
        <v>2799774643</v>
      </c>
      <c r="AH48" s="87">
        <f>SUM(AH42:AH47)</f>
        <v>2950389192</v>
      </c>
      <c r="AI48" s="88">
        <f>SUM(AI42:AI47)</f>
        <v>1776807221</v>
      </c>
      <c r="AJ48" s="122">
        <f t="shared" si="32"/>
        <v>0.60222808089787772</v>
      </c>
      <c r="AK48" s="123">
        <f t="shared" si="33"/>
        <v>-4.9736064444503958E-2</v>
      </c>
    </row>
    <row r="49" spans="1:37" ht="13" x14ac:dyDescent="0.3">
      <c r="A49" s="61" t="s">
        <v>101</v>
      </c>
      <c r="B49" s="62" t="s">
        <v>312</v>
      </c>
      <c r="C49" s="63" t="s">
        <v>313</v>
      </c>
      <c r="D49" s="83">
        <v>216283136</v>
      </c>
      <c r="E49" s="84">
        <v>47208016</v>
      </c>
      <c r="F49" s="85">
        <f t="shared" si="17"/>
        <v>263491152</v>
      </c>
      <c r="G49" s="83">
        <v>222363894</v>
      </c>
      <c r="H49" s="84">
        <v>53489747</v>
      </c>
      <c r="I49" s="85">
        <f t="shared" si="18"/>
        <v>275853641</v>
      </c>
      <c r="J49" s="83">
        <v>57753632</v>
      </c>
      <c r="K49" s="84">
        <v>9958533</v>
      </c>
      <c r="L49" s="84">
        <f t="shared" si="19"/>
        <v>67712165</v>
      </c>
      <c r="M49" s="101">
        <f t="shared" si="20"/>
        <v>0.25698079228102505</v>
      </c>
      <c r="N49" s="83">
        <v>77108765</v>
      </c>
      <c r="O49" s="84">
        <v>11916959</v>
      </c>
      <c r="P49" s="84">
        <f t="shared" si="21"/>
        <v>89025724</v>
      </c>
      <c r="Q49" s="101">
        <f t="shared" si="22"/>
        <v>0.33786988035180782</v>
      </c>
      <c r="R49" s="83">
        <v>43936992</v>
      </c>
      <c r="S49" s="84">
        <v>7160665</v>
      </c>
      <c r="T49" s="84">
        <f t="shared" si="23"/>
        <v>51097657</v>
      </c>
      <c r="U49" s="101">
        <f t="shared" si="24"/>
        <v>0.18523466579873782</v>
      </c>
      <c r="V49" s="83">
        <v>0</v>
      </c>
      <c r="W49" s="84">
        <v>0</v>
      </c>
      <c r="X49" s="84">
        <f t="shared" si="25"/>
        <v>0</v>
      </c>
      <c r="Y49" s="101">
        <f t="shared" si="26"/>
        <v>0</v>
      </c>
      <c r="Z49" s="83">
        <f t="shared" si="27"/>
        <v>178799389</v>
      </c>
      <c r="AA49" s="84">
        <f t="shared" si="28"/>
        <v>29036157</v>
      </c>
      <c r="AB49" s="84">
        <f t="shared" si="29"/>
        <v>207835546</v>
      </c>
      <c r="AC49" s="101">
        <f t="shared" si="30"/>
        <v>0.75342687247691609</v>
      </c>
      <c r="AD49" s="83">
        <v>45114172</v>
      </c>
      <c r="AE49" s="84">
        <v>16696742</v>
      </c>
      <c r="AF49" s="84">
        <f t="shared" si="31"/>
        <v>61810914</v>
      </c>
      <c r="AG49" s="84">
        <v>277817974</v>
      </c>
      <c r="AH49" s="84">
        <v>299355752</v>
      </c>
      <c r="AI49" s="85">
        <v>186637233</v>
      </c>
      <c r="AJ49" s="120">
        <f t="shared" si="32"/>
        <v>0.62346299262023197</v>
      </c>
      <c r="AK49" s="121">
        <f t="shared" si="33"/>
        <v>-0.17332306394951547</v>
      </c>
    </row>
    <row r="50" spans="1:37" ht="13" x14ac:dyDescent="0.3">
      <c r="A50" s="61" t="s">
        <v>101</v>
      </c>
      <c r="B50" s="62" t="s">
        <v>314</v>
      </c>
      <c r="C50" s="63" t="s">
        <v>315</v>
      </c>
      <c r="D50" s="83">
        <v>279078053</v>
      </c>
      <c r="E50" s="84">
        <v>45321950</v>
      </c>
      <c r="F50" s="85">
        <f t="shared" si="17"/>
        <v>324400003</v>
      </c>
      <c r="G50" s="83">
        <v>296742054</v>
      </c>
      <c r="H50" s="84">
        <v>61041535</v>
      </c>
      <c r="I50" s="85">
        <f t="shared" si="18"/>
        <v>357783589</v>
      </c>
      <c r="J50" s="83">
        <v>74324587</v>
      </c>
      <c r="K50" s="84">
        <v>24140742</v>
      </c>
      <c r="L50" s="84">
        <f t="shared" si="19"/>
        <v>98465329</v>
      </c>
      <c r="M50" s="101">
        <f t="shared" si="20"/>
        <v>0.30353060446796604</v>
      </c>
      <c r="N50" s="83">
        <v>96676232</v>
      </c>
      <c r="O50" s="84">
        <v>22882808</v>
      </c>
      <c r="P50" s="84">
        <f t="shared" si="21"/>
        <v>119559040</v>
      </c>
      <c r="Q50" s="101">
        <f t="shared" si="22"/>
        <v>0.36855437390362789</v>
      </c>
      <c r="R50" s="83">
        <v>65046284</v>
      </c>
      <c r="S50" s="84">
        <v>8796997</v>
      </c>
      <c r="T50" s="84">
        <f t="shared" si="23"/>
        <v>73843281</v>
      </c>
      <c r="U50" s="101">
        <f t="shared" si="24"/>
        <v>0.20639091135060417</v>
      </c>
      <c r="V50" s="83">
        <v>0</v>
      </c>
      <c r="W50" s="84">
        <v>0</v>
      </c>
      <c r="X50" s="84">
        <f t="shared" si="25"/>
        <v>0</v>
      </c>
      <c r="Y50" s="101">
        <f t="shared" si="26"/>
        <v>0</v>
      </c>
      <c r="Z50" s="83">
        <f t="shared" si="27"/>
        <v>236047103</v>
      </c>
      <c r="AA50" s="84">
        <f t="shared" si="28"/>
        <v>55820547</v>
      </c>
      <c r="AB50" s="84">
        <f t="shared" si="29"/>
        <v>291867650</v>
      </c>
      <c r="AC50" s="101">
        <f t="shared" si="30"/>
        <v>0.81576589584716808</v>
      </c>
      <c r="AD50" s="83">
        <v>61548223</v>
      </c>
      <c r="AE50" s="84">
        <v>13365226</v>
      </c>
      <c r="AF50" s="84">
        <f t="shared" si="31"/>
        <v>74913449</v>
      </c>
      <c r="AG50" s="84">
        <v>334816862</v>
      </c>
      <c r="AH50" s="84">
        <v>342148372</v>
      </c>
      <c r="AI50" s="85">
        <v>247524642</v>
      </c>
      <c r="AJ50" s="120">
        <f t="shared" si="32"/>
        <v>0.72344240761139733</v>
      </c>
      <c r="AK50" s="121">
        <f t="shared" si="33"/>
        <v>-1.4285392199737013E-2</v>
      </c>
    </row>
    <row r="51" spans="1:37" ht="13" x14ac:dyDescent="0.3">
      <c r="A51" s="61" t="s">
        <v>101</v>
      </c>
      <c r="B51" s="62" t="s">
        <v>316</v>
      </c>
      <c r="C51" s="63" t="s">
        <v>317</v>
      </c>
      <c r="D51" s="83">
        <v>273724065</v>
      </c>
      <c r="E51" s="84">
        <v>50266951</v>
      </c>
      <c r="F51" s="85">
        <f t="shared" si="17"/>
        <v>323991016</v>
      </c>
      <c r="G51" s="83">
        <v>293106601</v>
      </c>
      <c r="H51" s="84">
        <v>64336449</v>
      </c>
      <c r="I51" s="85">
        <f t="shared" si="18"/>
        <v>357443050</v>
      </c>
      <c r="J51" s="83">
        <v>61432999</v>
      </c>
      <c r="K51" s="84">
        <v>10669887</v>
      </c>
      <c r="L51" s="84">
        <f t="shared" si="19"/>
        <v>72102886</v>
      </c>
      <c r="M51" s="101">
        <f t="shared" si="20"/>
        <v>0.22254594244674983</v>
      </c>
      <c r="N51" s="83">
        <v>69458950</v>
      </c>
      <c r="O51" s="84">
        <v>9727204</v>
      </c>
      <c r="P51" s="84">
        <f t="shared" si="21"/>
        <v>79186154</v>
      </c>
      <c r="Q51" s="101">
        <f t="shared" si="22"/>
        <v>0.24440848693162529</v>
      </c>
      <c r="R51" s="83">
        <v>52943075</v>
      </c>
      <c r="S51" s="84">
        <v>3331664</v>
      </c>
      <c r="T51" s="84">
        <f t="shared" si="23"/>
        <v>56274739</v>
      </c>
      <c r="U51" s="101">
        <f t="shared" si="24"/>
        <v>0.15743693715684218</v>
      </c>
      <c r="V51" s="83">
        <v>0</v>
      </c>
      <c r="W51" s="84">
        <v>0</v>
      </c>
      <c r="X51" s="84">
        <f t="shared" si="25"/>
        <v>0</v>
      </c>
      <c r="Y51" s="101">
        <f t="shared" si="26"/>
        <v>0</v>
      </c>
      <c r="Z51" s="83">
        <f t="shared" si="27"/>
        <v>183835024</v>
      </c>
      <c r="AA51" s="84">
        <f t="shared" si="28"/>
        <v>23728755</v>
      </c>
      <c r="AB51" s="84">
        <f t="shared" si="29"/>
        <v>207563779</v>
      </c>
      <c r="AC51" s="101">
        <f t="shared" si="30"/>
        <v>0.58069048761753794</v>
      </c>
      <c r="AD51" s="83">
        <v>77578165</v>
      </c>
      <c r="AE51" s="84">
        <v>9317214</v>
      </c>
      <c r="AF51" s="84">
        <f t="shared" si="31"/>
        <v>86895379</v>
      </c>
      <c r="AG51" s="84">
        <v>320277927</v>
      </c>
      <c r="AH51" s="84">
        <v>352108578</v>
      </c>
      <c r="AI51" s="85">
        <v>209476212</v>
      </c>
      <c r="AJ51" s="120">
        <f t="shared" si="32"/>
        <v>0.59491936603714324</v>
      </c>
      <c r="AK51" s="121">
        <f t="shared" si="33"/>
        <v>-0.3523851366135361</v>
      </c>
    </row>
    <row r="52" spans="1:37" ht="13" x14ac:dyDescent="0.3">
      <c r="A52" s="61" t="s">
        <v>101</v>
      </c>
      <c r="B52" s="62" t="s">
        <v>318</v>
      </c>
      <c r="C52" s="63" t="s">
        <v>319</v>
      </c>
      <c r="D52" s="83">
        <v>215383334</v>
      </c>
      <c r="E52" s="84">
        <v>25565000</v>
      </c>
      <c r="F52" s="85">
        <f t="shared" si="17"/>
        <v>240948334</v>
      </c>
      <c r="G52" s="83">
        <v>216780336</v>
      </c>
      <c r="H52" s="84">
        <v>28565000</v>
      </c>
      <c r="I52" s="85">
        <f t="shared" si="18"/>
        <v>245345336</v>
      </c>
      <c r="J52" s="83">
        <v>35113905</v>
      </c>
      <c r="K52" s="84">
        <v>4796315</v>
      </c>
      <c r="L52" s="84">
        <f t="shared" si="19"/>
        <v>39910220</v>
      </c>
      <c r="M52" s="101">
        <f t="shared" si="20"/>
        <v>0.16563808239487557</v>
      </c>
      <c r="N52" s="83">
        <v>55025829</v>
      </c>
      <c r="O52" s="84">
        <v>7866598</v>
      </c>
      <c r="P52" s="84">
        <f t="shared" si="21"/>
        <v>62892427</v>
      </c>
      <c r="Q52" s="101">
        <f t="shared" si="22"/>
        <v>0.26102038539100253</v>
      </c>
      <c r="R52" s="83">
        <v>32412822</v>
      </c>
      <c r="S52" s="84">
        <v>3784280</v>
      </c>
      <c r="T52" s="84">
        <f t="shared" si="23"/>
        <v>36197102</v>
      </c>
      <c r="U52" s="101">
        <f t="shared" si="24"/>
        <v>0.14753531732105149</v>
      </c>
      <c r="V52" s="83">
        <v>0</v>
      </c>
      <c r="W52" s="84">
        <v>0</v>
      </c>
      <c r="X52" s="84">
        <f t="shared" si="25"/>
        <v>0</v>
      </c>
      <c r="Y52" s="101">
        <f t="shared" si="26"/>
        <v>0</v>
      </c>
      <c r="Z52" s="83">
        <f t="shared" si="27"/>
        <v>122552556</v>
      </c>
      <c r="AA52" s="84">
        <f t="shared" si="28"/>
        <v>16447193</v>
      </c>
      <c r="AB52" s="84">
        <f t="shared" si="29"/>
        <v>138999749</v>
      </c>
      <c r="AC52" s="101">
        <f t="shared" si="30"/>
        <v>0.56654734614559776</v>
      </c>
      <c r="AD52" s="83">
        <v>33657399</v>
      </c>
      <c r="AE52" s="84">
        <v>5579007</v>
      </c>
      <c r="AF52" s="84">
        <f t="shared" si="31"/>
        <v>39236406</v>
      </c>
      <c r="AG52" s="84">
        <v>208391227</v>
      </c>
      <c r="AH52" s="84">
        <v>220401181</v>
      </c>
      <c r="AI52" s="85">
        <v>-230358555</v>
      </c>
      <c r="AJ52" s="120">
        <f t="shared" si="32"/>
        <v>-1.0451784058271447</v>
      </c>
      <c r="AK52" s="121">
        <f t="shared" si="33"/>
        <v>-7.7461325076511822E-2</v>
      </c>
    </row>
    <row r="53" spans="1:37" ht="13" x14ac:dyDescent="0.3">
      <c r="A53" s="61" t="s">
        <v>116</v>
      </c>
      <c r="B53" s="62" t="s">
        <v>320</v>
      </c>
      <c r="C53" s="63" t="s">
        <v>321</v>
      </c>
      <c r="D53" s="83">
        <v>537485160</v>
      </c>
      <c r="E53" s="84">
        <v>291451799</v>
      </c>
      <c r="F53" s="85">
        <f t="shared" si="17"/>
        <v>828936959</v>
      </c>
      <c r="G53" s="83">
        <v>610228840</v>
      </c>
      <c r="H53" s="84">
        <v>295610621</v>
      </c>
      <c r="I53" s="85">
        <f t="shared" si="18"/>
        <v>905839461</v>
      </c>
      <c r="J53" s="83">
        <v>58210220</v>
      </c>
      <c r="K53" s="84">
        <v>0</v>
      </c>
      <c r="L53" s="84">
        <f t="shared" si="19"/>
        <v>58210220</v>
      </c>
      <c r="M53" s="101">
        <f t="shared" si="20"/>
        <v>7.0222734513156151E-2</v>
      </c>
      <c r="N53" s="83">
        <v>59782463</v>
      </c>
      <c r="O53" s="84">
        <v>12340864</v>
      </c>
      <c r="P53" s="84">
        <f t="shared" si="21"/>
        <v>72123327</v>
      </c>
      <c r="Q53" s="101">
        <f t="shared" si="22"/>
        <v>8.7007010867276344E-2</v>
      </c>
      <c r="R53" s="83">
        <v>246359811</v>
      </c>
      <c r="S53" s="84">
        <v>37089697</v>
      </c>
      <c r="T53" s="84">
        <f t="shared" si="23"/>
        <v>283449508</v>
      </c>
      <c r="U53" s="101">
        <f t="shared" si="24"/>
        <v>0.31291362344392282</v>
      </c>
      <c r="V53" s="83">
        <v>0</v>
      </c>
      <c r="W53" s="84">
        <v>0</v>
      </c>
      <c r="X53" s="84">
        <f t="shared" si="25"/>
        <v>0</v>
      </c>
      <c r="Y53" s="101">
        <f t="shared" si="26"/>
        <v>0</v>
      </c>
      <c r="Z53" s="83">
        <f t="shared" si="27"/>
        <v>364352494</v>
      </c>
      <c r="AA53" s="84">
        <f t="shared" si="28"/>
        <v>49430561</v>
      </c>
      <c r="AB53" s="84">
        <f t="shared" si="29"/>
        <v>413783055</v>
      </c>
      <c r="AC53" s="101">
        <f t="shared" si="30"/>
        <v>0.45679513072129235</v>
      </c>
      <c r="AD53" s="83">
        <v>139933019</v>
      </c>
      <c r="AE53" s="84">
        <v>22253309</v>
      </c>
      <c r="AF53" s="84">
        <f t="shared" si="31"/>
        <v>162186328</v>
      </c>
      <c r="AG53" s="84">
        <v>844653760</v>
      </c>
      <c r="AH53" s="84">
        <v>877068182</v>
      </c>
      <c r="AI53" s="85">
        <v>471224447</v>
      </c>
      <c r="AJ53" s="120">
        <f t="shared" si="32"/>
        <v>0.53727230866527997</v>
      </c>
      <c r="AK53" s="121">
        <f t="shared" si="33"/>
        <v>0.74767818900246641</v>
      </c>
    </row>
    <row r="54" spans="1:37" ht="14" x14ac:dyDescent="0.3">
      <c r="A54" s="64" t="s">
        <v>0</v>
      </c>
      <c r="B54" s="65" t="s">
        <v>322</v>
      </c>
      <c r="C54" s="66" t="s">
        <v>0</v>
      </c>
      <c r="D54" s="86">
        <f>SUM(D49:D53)</f>
        <v>1521953748</v>
      </c>
      <c r="E54" s="87">
        <f>SUM(E49:E53)</f>
        <v>459813716</v>
      </c>
      <c r="F54" s="88">
        <f t="shared" si="17"/>
        <v>1981767464</v>
      </c>
      <c r="G54" s="86">
        <f>SUM(G49:G53)</f>
        <v>1639221725</v>
      </c>
      <c r="H54" s="87">
        <f>SUM(H49:H53)</f>
        <v>503043352</v>
      </c>
      <c r="I54" s="88">
        <f t="shared" si="18"/>
        <v>2142265077</v>
      </c>
      <c r="J54" s="86">
        <f>SUM(J49:J53)</f>
        <v>286835343</v>
      </c>
      <c r="K54" s="87">
        <f>SUM(K49:K53)</f>
        <v>49565477</v>
      </c>
      <c r="L54" s="87">
        <f t="shared" si="19"/>
        <v>336400820</v>
      </c>
      <c r="M54" s="102">
        <f t="shared" si="20"/>
        <v>0.16974787714044334</v>
      </c>
      <c r="N54" s="86">
        <f>SUM(N49:N53)</f>
        <v>358052239</v>
      </c>
      <c r="O54" s="87">
        <f>SUM(O49:O53)</f>
        <v>64734433</v>
      </c>
      <c r="P54" s="87">
        <f t="shared" si="21"/>
        <v>422786672</v>
      </c>
      <c r="Q54" s="102">
        <f t="shared" si="22"/>
        <v>0.21333818406052912</v>
      </c>
      <c r="R54" s="86">
        <f>SUM(R49:R53)</f>
        <v>440698984</v>
      </c>
      <c r="S54" s="87">
        <f>SUM(S49:S53)</f>
        <v>60163303</v>
      </c>
      <c r="T54" s="87">
        <f t="shared" si="23"/>
        <v>500862287</v>
      </c>
      <c r="U54" s="102">
        <f t="shared" si="24"/>
        <v>0.23380033235728279</v>
      </c>
      <c r="V54" s="86">
        <f>SUM(V49:V53)</f>
        <v>0</v>
      </c>
      <c r="W54" s="87">
        <f>SUM(W49:W53)</f>
        <v>0</v>
      </c>
      <c r="X54" s="87">
        <f t="shared" si="25"/>
        <v>0</v>
      </c>
      <c r="Y54" s="102">
        <f t="shared" si="26"/>
        <v>0</v>
      </c>
      <c r="Z54" s="86">
        <f t="shared" si="27"/>
        <v>1085586566</v>
      </c>
      <c r="AA54" s="87">
        <f t="shared" si="28"/>
        <v>174463213</v>
      </c>
      <c r="AB54" s="87">
        <f t="shared" si="29"/>
        <v>1260049779</v>
      </c>
      <c r="AC54" s="102">
        <f t="shared" si="30"/>
        <v>0.58818574439189253</v>
      </c>
      <c r="AD54" s="86">
        <f>SUM(AD49:AD53)</f>
        <v>357830978</v>
      </c>
      <c r="AE54" s="87">
        <f>SUM(AE49:AE53)</f>
        <v>67211498</v>
      </c>
      <c r="AF54" s="87">
        <f t="shared" si="31"/>
        <v>425042476</v>
      </c>
      <c r="AG54" s="87">
        <f>SUM(AG49:AG53)</f>
        <v>1985957750</v>
      </c>
      <c r="AH54" s="87">
        <f>SUM(AH49:AH53)</f>
        <v>2091082065</v>
      </c>
      <c r="AI54" s="88">
        <f>SUM(AI49:AI53)</f>
        <v>884503979</v>
      </c>
      <c r="AJ54" s="122">
        <f t="shared" si="32"/>
        <v>0.42298864965875932</v>
      </c>
      <c r="AK54" s="123">
        <f t="shared" si="33"/>
        <v>0.17838172719471923</v>
      </c>
    </row>
    <row r="55" spans="1:37" ht="13" x14ac:dyDescent="0.3">
      <c r="A55" s="61" t="s">
        <v>101</v>
      </c>
      <c r="B55" s="62" t="s">
        <v>323</v>
      </c>
      <c r="C55" s="63" t="s">
        <v>324</v>
      </c>
      <c r="D55" s="83">
        <v>189915054</v>
      </c>
      <c r="E55" s="84">
        <v>30838200</v>
      </c>
      <c r="F55" s="85">
        <f t="shared" si="17"/>
        <v>220753254</v>
      </c>
      <c r="G55" s="83">
        <v>203258756</v>
      </c>
      <c r="H55" s="84">
        <v>56369188</v>
      </c>
      <c r="I55" s="85">
        <f t="shared" si="18"/>
        <v>259627944</v>
      </c>
      <c r="J55" s="83">
        <v>44844971</v>
      </c>
      <c r="K55" s="84">
        <v>10001845</v>
      </c>
      <c r="L55" s="84">
        <f t="shared" si="19"/>
        <v>54846816</v>
      </c>
      <c r="M55" s="101">
        <f t="shared" si="20"/>
        <v>0.24845303526080753</v>
      </c>
      <c r="N55" s="83">
        <v>60071092</v>
      </c>
      <c r="O55" s="84">
        <v>19688128</v>
      </c>
      <c r="P55" s="84">
        <f t="shared" si="21"/>
        <v>79759220</v>
      </c>
      <c r="Q55" s="101">
        <f t="shared" si="22"/>
        <v>0.36130484400470037</v>
      </c>
      <c r="R55" s="83">
        <v>55783086</v>
      </c>
      <c r="S55" s="84">
        <v>9139626</v>
      </c>
      <c r="T55" s="84">
        <f t="shared" si="23"/>
        <v>64922712</v>
      </c>
      <c r="U55" s="101">
        <f t="shared" si="24"/>
        <v>0.25006057129197157</v>
      </c>
      <c r="V55" s="83">
        <v>0</v>
      </c>
      <c r="W55" s="84">
        <v>0</v>
      </c>
      <c r="X55" s="84">
        <f t="shared" si="25"/>
        <v>0</v>
      </c>
      <c r="Y55" s="101">
        <f t="shared" si="26"/>
        <v>0</v>
      </c>
      <c r="Z55" s="83">
        <f t="shared" si="27"/>
        <v>160699149</v>
      </c>
      <c r="AA55" s="84">
        <f t="shared" si="28"/>
        <v>38829599</v>
      </c>
      <c r="AB55" s="84">
        <f t="shared" si="29"/>
        <v>199528748</v>
      </c>
      <c r="AC55" s="101">
        <f t="shared" si="30"/>
        <v>0.76851799897163608</v>
      </c>
      <c r="AD55" s="83">
        <v>34395705</v>
      </c>
      <c r="AE55" s="84">
        <v>5334950</v>
      </c>
      <c r="AF55" s="84">
        <f t="shared" si="31"/>
        <v>39730655</v>
      </c>
      <c r="AG55" s="84">
        <v>239275300</v>
      </c>
      <c r="AH55" s="84">
        <v>252754039</v>
      </c>
      <c r="AI55" s="85">
        <v>145507639</v>
      </c>
      <c r="AJ55" s="120">
        <f t="shared" si="32"/>
        <v>0.57568867969702353</v>
      </c>
      <c r="AK55" s="121">
        <f t="shared" si="33"/>
        <v>0.63407102148202688</v>
      </c>
    </row>
    <row r="56" spans="1:37" ht="13" x14ac:dyDescent="0.3">
      <c r="A56" s="61" t="s">
        <v>101</v>
      </c>
      <c r="B56" s="62" t="s">
        <v>71</v>
      </c>
      <c r="C56" s="63" t="s">
        <v>72</v>
      </c>
      <c r="D56" s="83">
        <v>3913241800</v>
      </c>
      <c r="E56" s="84">
        <v>830967400</v>
      </c>
      <c r="F56" s="85">
        <f t="shared" si="17"/>
        <v>4744209200</v>
      </c>
      <c r="G56" s="83">
        <v>4321276050</v>
      </c>
      <c r="H56" s="84">
        <v>834530301</v>
      </c>
      <c r="I56" s="85">
        <f t="shared" si="18"/>
        <v>5155806351</v>
      </c>
      <c r="J56" s="83">
        <v>961189830</v>
      </c>
      <c r="K56" s="84">
        <v>62410744</v>
      </c>
      <c r="L56" s="84">
        <f t="shared" si="19"/>
        <v>1023600574</v>
      </c>
      <c r="M56" s="101">
        <f t="shared" si="20"/>
        <v>0.2157578915364862</v>
      </c>
      <c r="N56" s="83">
        <v>1038110038</v>
      </c>
      <c r="O56" s="84">
        <v>162039123</v>
      </c>
      <c r="P56" s="84">
        <f t="shared" si="21"/>
        <v>1200149161</v>
      </c>
      <c r="Q56" s="101">
        <f t="shared" si="22"/>
        <v>0.25297138267005592</v>
      </c>
      <c r="R56" s="83">
        <v>945490826</v>
      </c>
      <c r="S56" s="84">
        <v>200093792</v>
      </c>
      <c r="T56" s="84">
        <f t="shared" si="23"/>
        <v>1145584618</v>
      </c>
      <c r="U56" s="101">
        <f t="shared" si="24"/>
        <v>0.22219310424213409</v>
      </c>
      <c r="V56" s="83">
        <v>0</v>
      </c>
      <c r="W56" s="84">
        <v>0</v>
      </c>
      <c r="X56" s="84">
        <f t="shared" si="25"/>
        <v>0</v>
      </c>
      <c r="Y56" s="101">
        <f t="shared" si="26"/>
        <v>0</v>
      </c>
      <c r="Z56" s="83">
        <f t="shared" si="27"/>
        <v>2944790694</v>
      </c>
      <c r="AA56" s="84">
        <f t="shared" si="28"/>
        <v>424543659</v>
      </c>
      <c r="AB56" s="84">
        <f t="shared" si="29"/>
        <v>3369334353</v>
      </c>
      <c r="AC56" s="101">
        <f t="shared" si="30"/>
        <v>0.65350289045407939</v>
      </c>
      <c r="AD56" s="83">
        <v>806273640</v>
      </c>
      <c r="AE56" s="84">
        <v>67935536</v>
      </c>
      <c r="AF56" s="84">
        <f t="shared" si="31"/>
        <v>874209176</v>
      </c>
      <c r="AG56" s="84">
        <v>4157107700</v>
      </c>
      <c r="AH56" s="84">
        <v>4366450832</v>
      </c>
      <c r="AI56" s="85">
        <v>2628628883</v>
      </c>
      <c r="AJ56" s="120">
        <f t="shared" si="32"/>
        <v>0.60200583589211931</v>
      </c>
      <c r="AK56" s="121">
        <f t="shared" si="33"/>
        <v>0.31042392307261713</v>
      </c>
    </row>
    <row r="57" spans="1:37" ht="13" x14ac:dyDescent="0.3">
      <c r="A57" s="61" t="s">
        <v>101</v>
      </c>
      <c r="B57" s="62" t="s">
        <v>325</v>
      </c>
      <c r="C57" s="63" t="s">
        <v>326</v>
      </c>
      <c r="D57" s="83">
        <v>530454554</v>
      </c>
      <c r="E57" s="84">
        <v>67123450</v>
      </c>
      <c r="F57" s="85">
        <f t="shared" si="17"/>
        <v>597578004</v>
      </c>
      <c r="G57" s="83">
        <v>467061510</v>
      </c>
      <c r="H57" s="84">
        <v>86593050</v>
      </c>
      <c r="I57" s="85">
        <f t="shared" si="18"/>
        <v>553654560</v>
      </c>
      <c r="J57" s="83">
        <v>119303753</v>
      </c>
      <c r="K57" s="84">
        <v>16184578</v>
      </c>
      <c r="L57" s="84">
        <f t="shared" si="19"/>
        <v>135488331</v>
      </c>
      <c r="M57" s="101">
        <f t="shared" si="20"/>
        <v>0.22672911334266579</v>
      </c>
      <c r="N57" s="83">
        <v>113320308</v>
      </c>
      <c r="O57" s="84">
        <v>9712337</v>
      </c>
      <c r="P57" s="84">
        <f t="shared" si="21"/>
        <v>123032645</v>
      </c>
      <c r="Q57" s="101">
        <f t="shared" si="22"/>
        <v>0.20588549808804543</v>
      </c>
      <c r="R57" s="83">
        <v>95339090</v>
      </c>
      <c r="S57" s="84">
        <v>11669026</v>
      </c>
      <c r="T57" s="84">
        <f t="shared" si="23"/>
        <v>107008116</v>
      </c>
      <c r="U57" s="101">
        <f t="shared" si="24"/>
        <v>0.19327595893005919</v>
      </c>
      <c r="V57" s="83">
        <v>0</v>
      </c>
      <c r="W57" s="84">
        <v>0</v>
      </c>
      <c r="X57" s="84">
        <f t="shared" si="25"/>
        <v>0</v>
      </c>
      <c r="Y57" s="101">
        <f t="shared" si="26"/>
        <v>0</v>
      </c>
      <c r="Z57" s="83">
        <f t="shared" si="27"/>
        <v>327963151</v>
      </c>
      <c r="AA57" s="84">
        <f t="shared" si="28"/>
        <v>37565941</v>
      </c>
      <c r="AB57" s="84">
        <f t="shared" si="29"/>
        <v>365529092</v>
      </c>
      <c r="AC57" s="101">
        <f t="shared" si="30"/>
        <v>0.66021147193296847</v>
      </c>
      <c r="AD57" s="83">
        <v>94467080</v>
      </c>
      <c r="AE57" s="84">
        <v>12647879</v>
      </c>
      <c r="AF57" s="84">
        <f t="shared" si="31"/>
        <v>107114959</v>
      </c>
      <c r="AG57" s="84">
        <v>609614670</v>
      </c>
      <c r="AH57" s="84">
        <v>619830050</v>
      </c>
      <c r="AI57" s="85">
        <v>398062670</v>
      </c>
      <c r="AJ57" s="120">
        <f t="shared" si="32"/>
        <v>0.64221260327730156</v>
      </c>
      <c r="AK57" s="121">
        <f t="shared" si="33"/>
        <v>-9.974610549027263E-4</v>
      </c>
    </row>
    <row r="58" spans="1:37" ht="13" x14ac:dyDescent="0.3">
      <c r="A58" s="61" t="s">
        <v>101</v>
      </c>
      <c r="B58" s="62" t="s">
        <v>327</v>
      </c>
      <c r="C58" s="63" t="s">
        <v>328</v>
      </c>
      <c r="D58" s="83">
        <v>164702019</v>
      </c>
      <c r="E58" s="84">
        <v>47315995</v>
      </c>
      <c r="F58" s="85">
        <f t="shared" si="17"/>
        <v>212018014</v>
      </c>
      <c r="G58" s="83">
        <v>167256349</v>
      </c>
      <c r="H58" s="84">
        <v>47168058</v>
      </c>
      <c r="I58" s="85">
        <f t="shared" si="18"/>
        <v>214424407</v>
      </c>
      <c r="J58" s="83">
        <v>43738393</v>
      </c>
      <c r="K58" s="84">
        <v>6720235</v>
      </c>
      <c r="L58" s="84">
        <f t="shared" si="19"/>
        <v>50458628</v>
      </c>
      <c r="M58" s="101">
        <f t="shared" si="20"/>
        <v>0.23799217362728434</v>
      </c>
      <c r="N58" s="83">
        <v>50866019</v>
      </c>
      <c r="O58" s="84">
        <v>9675379</v>
      </c>
      <c r="P58" s="84">
        <f t="shared" si="21"/>
        <v>60541398</v>
      </c>
      <c r="Q58" s="101">
        <f t="shared" si="22"/>
        <v>0.28554836854570292</v>
      </c>
      <c r="R58" s="83">
        <v>42495454</v>
      </c>
      <c r="S58" s="84">
        <v>3900854</v>
      </c>
      <c r="T58" s="84">
        <f t="shared" si="23"/>
        <v>46396308</v>
      </c>
      <c r="U58" s="101">
        <f t="shared" si="24"/>
        <v>0.21637605834675341</v>
      </c>
      <c r="V58" s="83">
        <v>0</v>
      </c>
      <c r="W58" s="84">
        <v>0</v>
      </c>
      <c r="X58" s="84">
        <f t="shared" si="25"/>
        <v>0</v>
      </c>
      <c r="Y58" s="101">
        <f t="shared" si="26"/>
        <v>0</v>
      </c>
      <c r="Z58" s="83">
        <f t="shared" si="27"/>
        <v>137099866</v>
      </c>
      <c r="AA58" s="84">
        <f t="shared" si="28"/>
        <v>20296468</v>
      </c>
      <c r="AB58" s="84">
        <f t="shared" si="29"/>
        <v>157396334</v>
      </c>
      <c r="AC58" s="101">
        <f t="shared" si="30"/>
        <v>0.7340411299353623</v>
      </c>
      <c r="AD58" s="83">
        <v>27182696</v>
      </c>
      <c r="AE58" s="84">
        <v>471948347</v>
      </c>
      <c r="AF58" s="84">
        <f t="shared" si="31"/>
        <v>499131043</v>
      </c>
      <c r="AG58" s="84">
        <v>199746820</v>
      </c>
      <c r="AH58" s="84">
        <v>217597822</v>
      </c>
      <c r="AI58" s="85">
        <v>129309339</v>
      </c>
      <c r="AJ58" s="120">
        <f t="shared" si="32"/>
        <v>0.59425842506824356</v>
      </c>
      <c r="AK58" s="121">
        <f t="shared" si="33"/>
        <v>-0.90704583765991087</v>
      </c>
    </row>
    <row r="59" spans="1:37" ht="13" x14ac:dyDescent="0.3">
      <c r="A59" s="61" t="s">
        <v>101</v>
      </c>
      <c r="B59" s="62" t="s">
        <v>329</v>
      </c>
      <c r="C59" s="63" t="s">
        <v>330</v>
      </c>
      <c r="D59" s="83">
        <v>195502040</v>
      </c>
      <c r="E59" s="84">
        <v>42136000</v>
      </c>
      <c r="F59" s="85">
        <f t="shared" si="17"/>
        <v>237638040</v>
      </c>
      <c r="G59" s="83">
        <v>205984640</v>
      </c>
      <c r="H59" s="84">
        <v>48136000</v>
      </c>
      <c r="I59" s="85">
        <f t="shared" si="18"/>
        <v>254120640</v>
      </c>
      <c r="J59" s="83">
        <v>20708247</v>
      </c>
      <c r="K59" s="84">
        <v>-3661173</v>
      </c>
      <c r="L59" s="84">
        <f t="shared" si="19"/>
        <v>17047074</v>
      </c>
      <c r="M59" s="101">
        <f t="shared" si="20"/>
        <v>7.1735459524914447E-2</v>
      </c>
      <c r="N59" s="83">
        <v>41595201</v>
      </c>
      <c r="O59" s="84">
        <v>735795</v>
      </c>
      <c r="P59" s="84">
        <f t="shared" si="21"/>
        <v>42330996</v>
      </c>
      <c r="Q59" s="101">
        <f t="shared" si="22"/>
        <v>0.17813223842445428</v>
      </c>
      <c r="R59" s="83">
        <v>47345601</v>
      </c>
      <c r="S59" s="84">
        <v>14355123</v>
      </c>
      <c r="T59" s="84">
        <f t="shared" si="23"/>
        <v>61700724</v>
      </c>
      <c r="U59" s="101">
        <f t="shared" si="24"/>
        <v>0.24280091534477483</v>
      </c>
      <c r="V59" s="83">
        <v>0</v>
      </c>
      <c r="W59" s="84">
        <v>0</v>
      </c>
      <c r="X59" s="84">
        <f t="shared" si="25"/>
        <v>0</v>
      </c>
      <c r="Y59" s="101">
        <f t="shared" si="26"/>
        <v>0</v>
      </c>
      <c r="Z59" s="83">
        <f t="shared" si="27"/>
        <v>109649049</v>
      </c>
      <c r="AA59" s="84">
        <f t="shared" si="28"/>
        <v>11429745</v>
      </c>
      <c r="AB59" s="84">
        <f t="shared" si="29"/>
        <v>121078794</v>
      </c>
      <c r="AC59" s="101">
        <f t="shared" si="30"/>
        <v>0.47646186472692653</v>
      </c>
      <c r="AD59" s="83">
        <v>25796390</v>
      </c>
      <c r="AE59" s="84">
        <v>460959</v>
      </c>
      <c r="AF59" s="84">
        <f t="shared" si="31"/>
        <v>26257349</v>
      </c>
      <c r="AG59" s="84">
        <v>195499751</v>
      </c>
      <c r="AH59" s="84">
        <v>254964500</v>
      </c>
      <c r="AI59" s="85">
        <v>-346252050</v>
      </c>
      <c r="AJ59" s="120">
        <f t="shared" si="32"/>
        <v>-1.3580402369741671</v>
      </c>
      <c r="AK59" s="121">
        <f t="shared" si="33"/>
        <v>1.3498459040933644</v>
      </c>
    </row>
    <row r="60" spans="1:37" ht="13" x14ac:dyDescent="0.3">
      <c r="A60" s="61" t="s">
        <v>116</v>
      </c>
      <c r="B60" s="62" t="s">
        <v>331</v>
      </c>
      <c r="C60" s="63" t="s">
        <v>332</v>
      </c>
      <c r="D60" s="83">
        <v>905748945</v>
      </c>
      <c r="E60" s="84">
        <v>244466738</v>
      </c>
      <c r="F60" s="85">
        <f t="shared" si="17"/>
        <v>1150215683</v>
      </c>
      <c r="G60" s="83">
        <v>984520373</v>
      </c>
      <c r="H60" s="84">
        <v>254448746</v>
      </c>
      <c r="I60" s="85">
        <f t="shared" si="18"/>
        <v>1238969119</v>
      </c>
      <c r="J60" s="83">
        <v>216259827</v>
      </c>
      <c r="K60" s="84">
        <v>31433579</v>
      </c>
      <c r="L60" s="84">
        <f t="shared" si="19"/>
        <v>247693406</v>
      </c>
      <c r="M60" s="101">
        <f t="shared" si="20"/>
        <v>0.21534518235220412</v>
      </c>
      <c r="N60" s="83">
        <v>261662681</v>
      </c>
      <c r="O60" s="84">
        <v>46444112</v>
      </c>
      <c r="P60" s="84">
        <f t="shared" si="21"/>
        <v>308106793</v>
      </c>
      <c r="Q60" s="101">
        <f t="shared" si="22"/>
        <v>0.26786871154146835</v>
      </c>
      <c r="R60" s="83">
        <v>244072005</v>
      </c>
      <c r="S60" s="84">
        <v>37786975</v>
      </c>
      <c r="T60" s="84">
        <f t="shared" si="23"/>
        <v>281858980</v>
      </c>
      <c r="U60" s="101">
        <f t="shared" si="24"/>
        <v>0.22749475808363551</v>
      </c>
      <c r="V60" s="83">
        <v>0</v>
      </c>
      <c r="W60" s="84">
        <v>0</v>
      </c>
      <c r="X60" s="84">
        <f t="shared" si="25"/>
        <v>0</v>
      </c>
      <c r="Y60" s="101">
        <f t="shared" si="26"/>
        <v>0</v>
      </c>
      <c r="Z60" s="83">
        <f t="shared" si="27"/>
        <v>721994513</v>
      </c>
      <c r="AA60" s="84">
        <f t="shared" si="28"/>
        <v>115664666</v>
      </c>
      <c r="AB60" s="84">
        <f t="shared" si="29"/>
        <v>837659179</v>
      </c>
      <c r="AC60" s="101">
        <f t="shared" si="30"/>
        <v>0.67609367025716804</v>
      </c>
      <c r="AD60" s="83">
        <v>208698246</v>
      </c>
      <c r="AE60" s="84">
        <v>79468809</v>
      </c>
      <c r="AF60" s="84">
        <f t="shared" si="31"/>
        <v>288167055</v>
      </c>
      <c r="AG60" s="84">
        <v>1089927748</v>
      </c>
      <c r="AH60" s="84">
        <v>1195672428</v>
      </c>
      <c r="AI60" s="85">
        <v>854589457</v>
      </c>
      <c r="AJ60" s="120">
        <f t="shared" si="32"/>
        <v>0.71473543839216136</v>
      </c>
      <c r="AK60" s="121">
        <f t="shared" si="33"/>
        <v>-2.1890340656741669E-2</v>
      </c>
    </row>
    <row r="61" spans="1:37" ht="14" x14ac:dyDescent="0.3">
      <c r="A61" s="64" t="s">
        <v>0</v>
      </c>
      <c r="B61" s="65" t="s">
        <v>333</v>
      </c>
      <c r="C61" s="66" t="s">
        <v>0</v>
      </c>
      <c r="D61" s="86">
        <f>SUM(D55:D60)</f>
        <v>5899564412</v>
      </c>
      <c r="E61" s="87">
        <f>SUM(E55:E60)</f>
        <v>1262847783</v>
      </c>
      <c r="F61" s="88">
        <f t="shared" si="17"/>
        <v>7162412195</v>
      </c>
      <c r="G61" s="86">
        <f>SUM(G55:G60)</f>
        <v>6349357678</v>
      </c>
      <c r="H61" s="87">
        <f>SUM(H55:H60)</f>
        <v>1327245343</v>
      </c>
      <c r="I61" s="88">
        <f t="shared" si="18"/>
        <v>7676603021</v>
      </c>
      <c r="J61" s="86">
        <f>SUM(J55:J60)</f>
        <v>1406045021</v>
      </c>
      <c r="K61" s="87">
        <f>SUM(K55:K60)</f>
        <v>123089808</v>
      </c>
      <c r="L61" s="87">
        <f t="shared" si="19"/>
        <v>1529134829</v>
      </c>
      <c r="M61" s="102">
        <f t="shared" si="20"/>
        <v>0.21349439090750347</v>
      </c>
      <c r="N61" s="86">
        <f>SUM(N55:N60)</f>
        <v>1565625339</v>
      </c>
      <c r="O61" s="87">
        <f>SUM(O55:O60)</f>
        <v>248294874</v>
      </c>
      <c r="P61" s="87">
        <f t="shared" si="21"/>
        <v>1813920213</v>
      </c>
      <c r="Q61" s="102">
        <f t="shared" si="22"/>
        <v>0.25325549041512541</v>
      </c>
      <c r="R61" s="86">
        <f>SUM(R55:R60)</f>
        <v>1430526062</v>
      </c>
      <c r="S61" s="87">
        <f>SUM(S55:S60)</f>
        <v>276945396</v>
      </c>
      <c r="T61" s="87">
        <f t="shared" si="23"/>
        <v>1707471458</v>
      </c>
      <c r="U61" s="102">
        <f t="shared" si="24"/>
        <v>0.22242539484314439</v>
      </c>
      <c r="V61" s="86">
        <f>SUM(V55:V60)</f>
        <v>0</v>
      </c>
      <c r="W61" s="87">
        <f>SUM(W55:W60)</f>
        <v>0</v>
      </c>
      <c r="X61" s="87">
        <f t="shared" si="25"/>
        <v>0</v>
      </c>
      <c r="Y61" s="102">
        <f t="shared" si="26"/>
        <v>0</v>
      </c>
      <c r="Z61" s="86">
        <f t="shared" si="27"/>
        <v>4402196422</v>
      </c>
      <c r="AA61" s="87">
        <f t="shared" si="28"/>
        <v>648330078</v>
      </c>
      <c r="AB61" s="87">
        <f t="shared" si="29"/>
        <v>5050526500</v>
      </c>
      <c r="AC61" s="102">
        <f t="shared" si="30"/>
        <v>0.65791164219171627</v>
      </c>
      <c r="AD61" s="86">
        <f>SUM(AD55:AD60)</f>
        <v>1196813757</v>
      </c>
      <c r="AE61" s="87">
        <f>SUM(AE55:AE60)</f>
        <v>637796480</v>
      </c>
      <c r="AF61" s="87">
        <f t="shared" si="31"/>
        <v>1834610237</v>
      </c>
      <c r="AG61" s="87">
        <f>SUM(AG55:AG60)</f>
        <v>6491171989</v>
      </c>
      <c r="AH61" s="87">
        <f>SUM(AH55:AH60)</f>
        <v>6907269671</v>
      </c>
      <c r="AI61" s="88">
        <f>SUM(AI55:AI60)</f>
        <v>3809845938</v>
      </c>
      <c r="AJ61" s="122">
        <f t="shared" si="32"/>
        <v>0.55157046408590982</v>
      </c>
      <c r="AK61" s="123">
        <f t="shared" si="33"/>
        <v>-6.9300157840556098E-2</v>
      </c>
    </row>
    <row r="62" spans="1:37" ht="13" x14ac:dyDescent="0.3">
      <c r="A62" s="61" t="s">
        <v>101</v>
      </c>
      <c r="B62" s="62" t="s">
        <v>334</v>
      </c>
      <c r="C62" s="63" t="s">
        <v>335</v>
      </c>
      <c r="D62" s="83">
        <v>323462449</v>
      </c>
      <c r="E62" s="84">
        <v>73920399</v>
      </c>
      <c r="F62" s="85">
        <f t="shared" si="17"/>
        <v>397382848</v>
      </c>
      <c r="G62" s="83">
        <v>339729095</v>
      </c>
      <c r="H62" s="84">
        <v>84280025</v>
      </c>
      <c r="I62" s="85">
        <f t="shared" si="18"/>
        <v>424009120</v>
      </c>
      <c r="J62" s="83">
        <v>66491362</v>
      </c>
      <c r="K62" s="84">
        <v>13921550</v>
      </c>
      <c r="L62" s="84">
        <f t="shared" si="19"/>
        <v>80412912</v>
      </c>
      <c r="M62" s="101">
        <f t="shared" si="20"/>
        <v>0.20235627281024468</v>
      </c>
      <c r="N62" s="83">
        <v>88454686</v>
      </c>
      <c r="O62" s="84">
        <v>15732885</v>
      </c>
      <c r="P62" s="84">
        <f t="shared" si="21"/>
        <v>104187571</v>
      </c>
      <c r="Q62" s="101">
        <f t="shared" si="22"/>
        <v>0.26218436836005565</v>
      </c>
      <c r="R62" s="83">
        <v>70243041</v>
      </c>
      <c r="S62" s="84">
        <v>16529167</v>
      </c>
      <c r="T62" s="84">
        <f t="shared" si="23"/>
        <v>86772208</v>
      </c>
      <c r="U62" s="101">
        <f t="shared" si="24"/>
        <v>0.20464703212044119</v>
      </c>
      <c r="V62" s="83">
        <v>0</v>
      </c>
      <c r="W62" s="84">
        <v>0</v>
      </c>
      <c r="X62" s="84">
        <f t="shared" si="25"/>
        <v>0</v>
      </c>
      <c r="Y62" s="101">
        <f t="shared" si="26"/>
        <v>0</v>
      </c>
      <c r="Z62" s="83">
        <f t="shared" si="27"/>
        <v>225189089</v>
      </c>
      <c r="AA62" s="84">
        <f t="shared" si="28"/>
        <v>46183602</v>
      </c>
      <c r="AB62" s="84">
        <f t="shared" si="29"/>
        <v>271372691</v>
      </c>
      <c r="AC62" s="101">
        <f t="shared" si="30"/>
        <v>0.64001616521833304</v>
      </c>
      <c r="AD62" s="83">
        <v>57030683</v>
      </c>
      <c r="AE62" s="84">
        <v>10154810</v>
      </c>
      <c r="AF62" s="84">
        <f t="shared" si="31"/>
        <v>67185493</v>
      </c>
      <c r="AG62" s="84">
        <v>368021829</v>
      </c>
      <c r="AH62" s="84">
        <v>413859871</v>
      </c>
      <c r="AI62" s="85">
        <v>-44553682</v>
      </c>
      <c r="AJ62" s="120">
        <f t="shared" si="32"/>
        <v>-0.10765402766000476</v>
      </c>
      <c r="AK62" s="121">
        <f t="shared" si="33"/>
        <v>0.29153190853269462</v>
      </c>
    </row>
    <row r="63" spans="1:37" ht="13" x14ac:dyDescent="0.3">
      <c r="A63" s="61" t="s">
        <v>101</v>
      </c>
      <c r="B63" s="62" t="s">
        <v>336</v>
      </c>
      <c r="C63" s="63" t="s">
        <v>337</v>
      </c>
      <c r="D63" s="83">
        <v>2076260265</v>
      </c>
      <c r="E63" s="84">
        <v>321401054</v>
      </c>
      <c r="F63" s="85">
        <f t="shared" si="17"/>
        <v>2397661319</v>
      </c>
      <c r="G63" s="83">
        <v>2022793757</v>
      </c>
      <c r="H63" s="84">
        <v>316099546</v>
      </c>
      <c r="I63" s="85">
        <f t="shared" si="18"/>
        <v>2338893303</v>
      </c>
      <c r="J63" s="83">
        <v>407144134</v>
      </c>
      <c r="K63" s="84">
        <v>49775348</v>
      </c>
      <c r="L63" s="84">
        <f t="shared" si="19"/>
        <v>456919482</v>
      </c>
      <c r="M63" s="101">
        <f t="shared" si="20"/>
        <v>0.19056881736348352</v>
      </c>
      <c r="N63" s="83">
        <v>476001995</v>
      </c>
      <c r="O63" s="84">
        <v>74035529</v>
      </c>
      <c r="P63" s="84">
        <f t="shared" si="21"/>
        <v>550037524</v>
      </c>
      <c r="Q63" s="101">
        <f t="shared" si="22"/>
        <v>0.22940584628916891</v>
      </c>
      <c r="R63" s="83">
        <v>443141930</v>
      </c>
      <c r="S63" s="84">
        <v>27534302</v>
      </c>
      <c r="T63" s="84">
        <f t="shared" si="23"/>
        <v>470676232</v>
      </c>
      <c r="U63" s="101">
        <f t="shared" si="24"/>
        <v>0.20123886429375953</v>
      </c>
      <c r="V63" s="83">
        <v>0</v>
      </c>
      <c r="W63" s="84">
        <v>0</v>
      </c>
      <c r="X63" s="84">
        <f t="shared" si="25"/>
        <v>0</v>
      </c>
      <c r="Y63" s="101">
        <f t="shared" si="26"/>
        <v>0</v>
      </c>
      <c r="Z63" s="83">
        <f t="shared" si="27"/>
        <v>1326288059</v>
      </c>
      <c r="AA63" s="84">
        <f t="shared" si="28"/>
        <v>151345179</v>
      </c>
      <c r="AB63" s="84">
        <f t="shared" si="29"/>
        <v>1477633238</v>
      </c>
      <c r="AC63" s="101">
        <f t="shared" si="30"/>
        <v>0.6317659878305274</v>
      </c>
      <c r="AD63" s="83">
        <v>376989495</v>
      </c>
      <c r="AE63" s="84">
        <v>27071058</v>
      </c>
      <c r="AF63" s="84">
        <f t="shared" si="31"/>
        <v>404060553</v>
      </c>
      <c r="AG63" s="84">
        <v>2186331529</v>
      </c>
      <c r="AH63" s="84">
        <v>2123872532</v>
      </c>
      <c r="AI63" s="85">
        <v>1200643246</v>
      </c>
      <c r="AJ63" s="120">
        <f t="shared" si="32"/>
        <v>0.56530852389214858</v>
      </c>
      <c r="AK63" s="121">
        <f t="shared" si="33"/>
        <v>0.16486558389677786</v>
      </c>
    </row>
    <row r="64" spans="1:37" ht="13" x14ac:dyDescent="0.3">
      <c r="A64" s="61" t="s">
        <v>101</v>
      </c>
      <c r="B64" s="62" t="s">
        <v>338</v>
      </c>
      <c r="C64" s="63" t="s">
        <v>339</v>
      </c>
      <c r="D64" s="83">
        <v>200075770</v>
      </c>
      <c r="E64" s="84">
        <v>82661760</v>
      </c>
      <c r="F64" s="85">
        <f t="shared" si="17"/>
        <v>282737530</v>
      </c>
      <c r="G64" s="83">
        <v>199562647</v>
      </c>
      <c r="H64" s="84">
        <v>91407033</v>
      </c>
      <c r="I64" s="85">
        <f t="shared" si="18"/>
        <v>290969680</v>
      </c>
      <c r="J64" s="83">
        <v>40078108</v>
      </c>
      <c r="K64" s="84">
        <v>14045496</v>
      </c>
      <c r="L64" s="84">
        <f t="shared" si="19"/>
        <v>54123604</v>
      </c>
      <c r="M64" s="101">
        <f t="shared" si="20"/>
        <v>0.19142702420863619</v>
      </c>
      <c r="N64" s="83">
        <v>54212483</v>
      </c>
      <c r="O64" s="84">
        <v>14976396</v>
      </c>
      <c r="P64" s="84">
        <f t="shared" si="21"/>
        <v>69188879</v>
      </c>
      <c r="Q64" s="101">
        <f t="shared" si="22"/>
        <v>0.24471062967834514</v>
      </c>
      <c r="R64" s="83">
        <v>42139723</v>
      </c>
      <c r="S64" s="84">
        <v>9303288</v>
      </c>
      <c r="T64" s="84">
        <f t="shared" si="23"/>
        <v>51443011</v>
      </c>
      <c r="U64" s="101">
        <f t="shared" si="24"/>
        <v>0.17679852759916428</v>
      </c>
      <c r="V64" s="83">
        <v>0</v>
      </c>
      <c r="W64" s="84">
        <v>0</v>
      </c>
      <c r="X64" s="84">
        <f t="shared" si="25"/>
        <v>0</v>
      </c>
      <c r="Y64" s="101">
        <f t="shared" si="26"/>
        <v>0</v>
      </c>
      <c r="Z64" s="83">
        <f t="shared" si="27"/>
        <v>136430314</v>
      </c>
      <c r="AA64" s="84">
        <f t="shared" si="28"/>
        <v>38325180</v>
      </c>
      <c r="AB64" s="84">
        <f t="shared" si="29"/>
        <v>174755494</v>
      </c>
      <c r="AC64" s="101">
        <f t="shared" si="30"/>
        <v>0.600596921301216</v>
      </c>
      <c r="AD64" s="83">
        <v>49960479</v>
      </c>
      <c r="AE64" s="84">
        <v>17540510</v>
      </c>
      <c r="AF64" s="84">
        <f t="shared" si="31"/>
        <v>67500989</v>
      </c>
      <c r="AG64" s="84">
        <v>282953772</v>
      </c>
      <c r="AH64" s="84">
        <v>311285616</v>
      </c>
      <c r="AI64" s="85">
        <v>184964761</v>
      </c>
      <c r="AJ64" s="120">
        <f t="shared" si="32"/>
        <v>0.59419629913127758</v>
      </c>
      <c r="AK64" s="121">
        <f t="shared" si="33"/>
        <v>-0.23789248480492631</v>
      </c>
    </row>
    <row r="65" spans="1:37" ht="13" x14ac:dyDescent="0.3">
      <c r="A65" s="61" t="s">
        <v>101</v>
      </c>
      <c r="B65" s="62" t="s">
        <v>340</v>
      </c>
      <c r="C65" s="63" t="s">
        <v>341</v>
      </c>
      <c r="D65" s="83">
        <v>143330383</v>
      </c>
      <c r="E65" s="84">
        <v>33587122</v>
      </c>
      <c r="F65" s="85">
        <f t="shared" si="17"/>
        <v>176917505</v>
      </c>
      <c r="G65" s="83">
        <v>138670826</v>
      </c>
      <c r="H65" s="84">
        <v>42824119</v>
      </c>
      <c r="I65" s="85">
        <f t="shared" si="18"/>
        <v>181494945</v>
      </c>
      <c r="J65" s="83">
        <v>28929706</v>
      </c>
      <c r="K65" s="84">
        <v>15742310</v>
      </c>
      <c r="L65" s="84">
        <f t="shared" si="19"/>
        <v>44672016</v>
      </c>
      <c r="M65" s="101">
        <f t="shared" si="20"/>
        <v>0.25250195564311173</v>
      </c>
      <c r="N65" s="83">
        <v>32920148</v>
      </c>
      <c r="O65" s="84">
        <v>9614188</v>
      </c>
      <c r="P65" s="84">
        <f t="shared" si="21"/>
        <v>42534336</v>
      </c>
      <c r="Q65" s="101">
        <f t="shared" si="22"/>
        <v>0.2404190359795092</v>
      </c>
      <c r="R65" s="83">
        <v>32753096</v>
      </c>
      <c r="S65" s="84">
        <v>14440733</v>
      </c>
      <c r="T65" s="84">
        <f t="shared" si="23"/>
        <v>47193829</v>
      </c>
      <c r="U65" s="101">
        <f t="shared" si="24"/>
        <v>0.26002833853031004</v>
      </c>
      <c r="V65" s="83">
        <v>0</v>
      </c>
      <c r="W65" s="84">
        <v>0</v>
      </c>
      <c r="X65" s="84">
        <f t="shared" si="25"/>
        <v>0</v>
      </c>
      <c r="Y65" s="101">
        <f t="shared" si="26"/>
        <v>0</v>
      </c>
      <c r="Z65" s="83">
        <f t="shared" si="27"/>
        <v>94602950</v>
      </c>
      <c r="AA65" s="84">
        <f t="shared" si="28"/>
        <v>39797231</v>
      </c>
      <c r="AB65" s="84">
        <f t="shared" si="29"/>
        <v>134400181</v>
      </c>
      <c r="AC65" s="101">
        <f t="shared" si="30"/>
        <v>0.7405174893438492</v>
      </c>
      <c r="AD65" s="83">
        <v>31447046</v>
      </c>
      <c r="AE65" s="84">
        <v>9136498</v>
      </c>
      <c r="AF65" s="84">
        <f t="shared" si="31"/>
        <v>40583544</v>
      </c>
      <c r="AG65" s="84">
        <v>163933412</v>
      </c>
      <c r="AH65" s="84">
        <v>208731024</v>
      </c>
      <c r="AI65" s="85">
        <v>124792894</v>
      </c>
      <c r="AJ65" s="120">
        <f t="shared" si="32"/>
        <v>0.59786461834250382</v>
      </c>
      <c r="AK65" s="121">
        <f t="shared" si="33"/>
        <v>0.16288092040458557</v>
      </c>
    </row>
    <row r="66" spans="1:37" ht="13" x14ac:dyDescent="0.3">
      <c r="A66" s="61" t="s">
        <v>116</v>
      </c>
      <c r="B66" s="62" t="s">
        <v>342</v>
      </c>
      <c r="C66" s="63" t="s">
        <v>343</v>
      </c>
      <c r="D66" s="83">
        <v>1066557441</v>
      </c>
      <c r="E66" s="84">
        <v>235385614</v>
      </c>
      <c r="F66" s="85">
        <f t="shared" si="17"/>
        <v>1301943055</v>
      </c>
      <c r="G66" s="83">
        <v>1138145142</v>
      </c>
      <c r="H66" s="84">
        <v>249696943</v>
      </c>
      <c r="I66" s="85">
        <f t="shared" si="18"/>
        <v>1387842085</v>
      </c>
      <c r="J66" s="83">
        <v>162207007</v>
      </c>
      <c r="K66" s="84">
        <v>41284041</v>
      </c>
      <c r="L66" s="84">
        <f t="shared" si="19"/>
        <v>203491048</v>
      </c>
      <c r="M66" s="101">
        <f t="shared" si="20"/>
        <v>0.1562979634312808</v>
      </c>
      <c r="N66" s="83">
        <v>178135817</v>
      </c>
      <c r="O66" s="84">
        <v>78074600</v>
      </c>
      <c r="P66" s="84">
        <f t="shared" si="21"/>
        <v>256210417</v>
      </c>
      <c r="Q66" s="101">
        <f t="shared" si="22"/>
        <v>0.19679080126895412</v>
      </c>
      <c r="R66" s="83">
        <v>382401793</v>
      </c>
      <c r="S66" s="84">
        <v>42313580</v>
      </c>
      <c r="T66" s="84">
        <f t="shared" si="23"/>
        <v>424715373</v>
      </c>
      <c r="U66" s="101">
        <f t="shared" si="24"/>
        <v>0.30602571977776566</v>
      </c>
      <c r="V66" s="83">
        <v>0</v>
      </c>
      <c r="W66" s="84">
        <v>0</v>
      </c>
      <c r="X66" s="84">
        <f t="shared" si="25"/>
        <v>0</v>
      </c>
      <c r="Y66" s="101">
        <f t="shared" si="26"/>
        <v>0</v>
      </c>
      <c r="Z66" s="83">
        <f t="shared" si="27"/>
        <v>722744617</v>
      </c>
      <c r="AA66" s="84">
        <f t="shared" si="28"/>
        <v>161672221</v>
      </c>
      <c r="AB66" s="84">
        <f t="shared" si="29"/>
        <v>884416838</v>
      </c>
      <c r="AC66" s="101">
        <f t="shared" si="30"/>
        <v>0.63726042577819653</v>
      </c>
      <c r="AD66" s="83">
        <v>244554882</v>
      </c>
      <c r="AE66" s="84">
        <v>43910827</v>
      </c>
      <c r="AF66" s="84">
        <f t="shared" si="31"/>
        <v>288465709</v>
      </c>
      <c r="AG66" s="84">
        <v>1147352840</v>
      </c>
      <c r="AH66" s="84">
        <v>1257916129</v>
      </c>
      <c r="AI66" s="85">
        <v>849882907</v>
      </c>
      <c r="AJ66" s="120">
        <f t="shared" si="32"/>
        <v>0.67562764114935681</v>
      </c>
      <c r="AK66" s="121">
        <f t="shared" si="33"/>
        <v>0.47232533971654833</v>
      </c>
    </row>
    <row r="67" spans="1:37" ht="14" x14ac:dyDescent="0.3">
      <c r="A67" s="64" t="s">
        <v>0</v>
      </c>
      <c r="B67" s="65" t="s">
        <v>344</v>
      </c>
      <c r="C67" s="66" t="s">
        <v>0</v>
      </c>
      <c r="D67" s="86">
        <f>SUM(D62:D66)</f>
        <v>3809686308</v>
      </c>
      <c r="E67" s="87">
        <f>SUM(E62:E66)</f>
        <v>746955949</v>
      </c>
      <c r="F67" s="88">
        <f t="shared" si="17"/>
        <v>4556642257</v>
      </c>
      <c r="G67" s="86">
        <f>SUM(G62:G66)</f>
        <v>3838901467</v>
      </c>
      <c r="H67" s="87">
        <f>SUM(H62:H66)</f>
        <v>784307666</v>
      </c>
      <c r="I67" s="88">
        <f t="shared" si="18"/>
        <v>4623209133</v>
      </c>
      <c r="J67" s="86">
        <f>SUM(J62:J66)</f>
        <v>704850317</v>
      </c>
      <c r="K67" s="87">
        <f>SUM(K62:K66)</f>
        <v>134768745</v>
      </c>
      <c r="L67" s="87">
        <f t="shared" si="19"/>
        <v>839619062</v>
      </c>
      <c r="M67" s="102">
        <f t="shared" si="20"/>
        <v>0.18426266857139406</v>
      </c>
      <c r="N67" s="86">
        <f>SUM(N62:N66)</f>
        <v>829725129</v>
      </c>
      <c r="O67" s="87">
        <f>SUM(O62:O66)</f>
        <v>192433598</v>
      </c>
      <c r="P67" s="87">
        <f t="shared" si="21"/>
        <v>1022158727</v>
      </c>
      <c r="Q67" s="102">
        <f t="shared" si="22"/>
        <v>0.22432279502077224</v>
      </c>
      <c r="R67" s="86">
        <f>SUM(R62:R66)</f>
        <v>970679583</v>
      </c>
      <c r="S67" s="87">
        <f>SUM(S62:S66)</f>
        <v>110121070</v>
      </c>
      <c r="T67" s="87">
        <f t="shared" si="23"/>
        <v>1080800653</v>
      </c>
      <c r="U67" s="102">
        <f t="shared" si="24"/>
        <v>0.23377714957460047</v>
      </c>
      <c r="V67" s="86">
        <f>SUM(V62:V66)</f>
        <v>0</v>
      </c>
      <c r="W67" s="87">
        <f>SUM(W62:W66)</f>
        <v>0</v>
      </c>
      <c r="X67" s="87">
        <f t="shared" si="25"/>
        <v>0</v>
      </c>
      <c r="Y67" s="102">
        <f t="shared" si="26"/>
        <v>0</v>
      </c>
      <c r="Z67" s="86">
        <f t="shared" si="27"/>
        <v>2505255029</v>
      </c>
      <c r="AA67" s="87">
        <f t="shared" si="28"/>
        <v>437323413</v>
      </c>
      <c r="AB67" s="87">
        <f t="shared" si="29"/>
        <v>2942578442</v>
      </c>
      <c r="AC67" s="102">
        <f t="shared" si="30"/>
        <v>0.63647963078204106</v>
      </c>
      <c r="AD67" s="86">
        <f>SUM(AD62:AD66)</f>
        <v>759982585</v>
      </c>
      <c r="AE67" s="87">
        <f>SUM(AE62:AE66)</f>
        <v>107813703</v>
      </c>
      <c r="AF67" s="87">
        <f t="shared" si="31"/>
        <v>867796288</v>
      </c>
      <c r="AG67" s="87">
        <f>SUM(AG62:AG66)</f>
        <v>4148593382</v>
      </c>
      <c r="AH67" s="87">
        <f>SUM(AH62:AH66)</f>
        <v>4315665172</v>
      </c>
      <c r="AI67" s="88">
        <f>SUM(AI62:AI66)</f>
        <v>2315730126</v>
      </c>
      <c r="AJ67" s="122">
        <f t="shared" si="32"/>
        <v>0.53658706913234089</v>
      </c>
      <c r="AK67" s="123">
        <f t="shared" si="33"/>
        <v>0.24545433985539233</v>
      </c>
    </row>
    <row r="68" spans="1:37" ht="13" x14ac:dyDescent="0.3">
      <c r="A68" s="61" t="s">
        <v>101</v>
      </c>
      <c r="B68" s="62" t="s">
        <v>345</v>
      </c>
      <c r="C68" s="63" t="s">
        <v>346</v>
      </c>
      <c r="D68" s="83">
        <v>408995215</v>
      </c>
      <c r="E68" s="84">
        <v>98060376</v>
      </c>
      <c r="F68" s="85">
        <f t="shared" si="17"/>
        <v>507055591</v>
      </c>
      <c r="G68" s="83">
        <v>434994331</v>
      </c>
      <c r="H68" s="84">
        <v>133559037</v>
      </c>
      <c r="I68" s="85">
        <f t="shared" si="18"/>
        <v>568553368</v>
      </c>
      <c r="J68" s="83">
        <v>86308027</v>
      </c>
      <c r="K68" s="84">
        <v>14125467</v>
      </c>
      <c r="L68" s="84">
        <f t="shared" si="19"/>
        <v>100433494</v>
      </c>
      <c r="M68" s="101">
        <f t="shared" si="20"/>
        <v>0.1980719585438907</v>
      </c>
      <c r="N68" s="83">
        <v>115418878</v>
      </c>
      <c r="O68" s="84">
        <v>35491162</v>
      </c>
      <c r="P68" s="84">
        <f t="shared" si="21"/>
        <v>150910040</v>
      </c>
      <c r="Q68" s="101">
        <f t="shared" si="22"/>
        <v>0.29762030569938042</v>
      </c>
      <c r="R68" s="83">
        <v>89649931</v>
      </c>
      <c r="S68" s="84">
        <v>21777653</v>
      </c>
      <c r="T68" s="84">
        <f t="shared" si="23"/>
        <v>111427584</v>
      </c>
      <c r="U68" s="101">
        <f t="shared" si="24"/>
        <v>0.19598438822369266</v>
      </c>
      <c r="V68" s="83">
        <v>0</v>
      </c>
      <c r="W68" s="84">
        <v>0</v>
      </c>
      <c r="X68" s="84">
        <f t="shared" si="25"/>
        <v>0</v>
      </c>
      <c r="Y68" s="101">
        <f t="shared" si="26"/>
        <v>0</v>
      </c>
      <c r="Z68" s="83">
        <f t="shared" si="27"/>
        <v>291376836</v>
      </c>
      <c r="AA68" s="84">
        <f t="shared" si="28"/>
        <v>71394282</v>
      </c>
      <c r="AB68" s="84">
        <f t="shared" si="29"/>
        <v>362771118</v>
      </c>
      <c r="AC68" s="101">
        <f t="shared" si="30"/>
        <v>0.63805992263509026</v>
      </c>
      <c r="AD68" s="83">
        <v>87768260</v>
      </c>
      <c r="AE68" s="84">
        <v>23871322</v>
      </c>
      <c r="AF68" s="84">
        <f t="shared" si="31"/>
        <v>111639582</v>
      </c>
      <c r="AG68" s="84">
        <v>522258473</v>
      </c>
      <c r="AH68" s="84">
        <v>577087729</v>
      </c>
      <c r="AI68" s="85">
        <v>339014802</v>
      </c>
      <c r="AJ68" s="120">
        <f t="shared" si="32"/>
        <v>0.58745799808888333</v>
      </c>
      <c r="AK68" s="121">
        <f t="shared" si="33"/>
        <v>-1.8989501411784682E-3</v>
      </c>
    </row>
    <row r="69" spans="1:37" ht="13" x14ac:dyDescent="0.3">
      <c r="A69" s="61" t="s">
        <v>101</v>
      </c>
      <c r="B69" s="62" t="s">
        <v>347</v>
      </c>
      <c r="C69" s="63" t="s">
        <v>348</v>
      </c>
      <c r="D69" s="83">
        <v>186557575</v>
      </c>
      <c r="E69" s="84">
        <v>44994821</v>
      </c>
      <c r="F69" s="85">
        <f t="shared" si="17"/>
        <v>231552396</v>
      </c>
      <c r="G69" s="83">
        <v>189271239</v>
      </c>
      <c r="H69" s="84">
        <v>54667690</v>
      </c>
      <c r="I69" s="85">
        <f t="shared" si="18"/>
        <v>243938929</v>
      </c>
      <c r="J69" s="83">
        <v>34738927</v>
      </c>
      <c r="K69" s="84">
        <v>10947178</v>
      </c>
      <c r="L69" s="84">
        <f t="shared" si="19"/>
        <v>45686105</v>
      </c>
      <c r="M69" s="101">
        <f t="shared" si="20"/>
        <v>0.19730352952167249</v>
      </c>
      <c r="N69" s="83">
        <v>50336712</v>
      </c>
      <c r="O69" s="84">
        <v>13052763</v>
      </c>
      <c r="P69" s="84">
        <f t="shared" si="21"/>
        <v>63389475</v>
      </c>
      <c r="Q69" s="101">
        <f t="shared" si="22"/>
        <v>0.27375866583561503</v>
      </c>
      <c r="R69" s="83">
        <v>42624241</v>
      </c>
      <c r="S69" s="84">
        <v>4018120</v>
      </c>
      <c r="T69" s="84">
        <f t="shared" si="23"/>
        <v>46642361</v>
      </c>
      <c r="U69" s="101">
        <f t="shared" si="24"/>
        <v>0.19120507411918661</v>
      </c>
      <c r="V69" s="83">
        <v>0</v>
      </c>
      <c r="W69" s="84">
        <v>0</v>
      </c>
      <c r="X69" s="84">
        <f t="shared" si="25"/>
        <v>0</v>
      </c>
      <c r="Y69" s="101">
        <f t="shared" si="26"/>
        <v>0</v>
      </c>
      <c r="Z69" s="83">
        <f t="shared" si="27"/>
        <v>127699880</v>
      </c>
      <c r="AA69" s="84">
        <f t="shared" si="28"/>
        <v>28018061</v>
      </c>
      <c r="AB69" s="84">
        <f t="shared" si="29"/>
        <v>155717941</v>
      </c>
      <c r="AC69" s="101">
        <f t="shared" si="30"/>
        <v>0.63834805554959206</v>
      </c>
      <c r="AD69" s="83">
        <v>42376848</v>
      </c>
      <c r="AE69" s="84">
        <v>11239919</v>
      </c>
      <c r="AF69" s="84">
        <f t="shared" si="31"/>
        <v>53616767</v>
      </c>
      <c r="AG69" s="84">
        <v>233261483</v>
      </c>
      <c r="AH69" s="84">
        <v>251229003</v>
      </c>
      <c r="AI69" s="85">
        <v>105591834</v>
      </c>
      <c r="AJ69" s="120">
        <f t="shared" si="32"/>
        <v>0.42030113059836488</v>
      </c>
      <c r="AK69" s="121">
        <f t="shared" si="33"/>
        <v>-0.13007882403651827</v>
      </c>
    </row>
    <row r="70" spans="1:37" ht="13" x14ac:dyDescent="0.3">
      <c r="A70" s="61" t="s">
        <v>101</v>
      </c>
      <c r="B70" s="62" t="s">
        <v>349</v>
      </c>
      <c r="C70" s="63" t="s">
        <v>350</v>
      </c>
      <c r="D70" s="83">
        <v>335700697</v>
      </c>
      <c r="E70" s="84">
        <v>120404000</v>
      </c>
      <c r="F70" s="85">
        <f t="shared" si="17"/>
        <v>456104697</v>
      </c>
      <c r="G70" s="83">
        <v>320631072</v>
      </c>
      <c r="H70" s="84">
        <v>130302970</v>
      </c>
      <c r="I70" s="85">
        <f t="shared" si="18"/>
        <v>450934042</v>
      </c>
      <c r="J70" s="83">
        <v>62624004</v>
      </c>
      <c r="K70" s="84">
        <v>13312119</v>
      </c>
      <c r="L70" s="84">
        <f t="shared" si="19"/>
        <v>75936123</v>
      </c>
      <c r="M70" s="101">
        <f t="shared" si="20"/>
        <v>0.16648836001791931</v>
      </c>
      <c r="N70" s="83">
        <v>68126889</v>
      </c>
      <c r="O70" s="84">
        <v>13041000</v>
      </c>
      <c r="P70" s="84">
        <f t="shared" si="21"/>
        <v>81167889</v>
      </c>
      <c r="Q70" s="101">
        <f t="shared" si="22"/>
        <v>0.17795889745024923</v>
      </c>
      <c r="R70" s="83">
        <v>65687557</v>
      </c>
      <c r="S70" s="84">
        <v>17452113</v>
      </c>
      <c r="T70" s="84">
        <f t="shared" si="23"/>
        <v>83139670</v>
      </c>
      <c r="U70" s="101">
        <f t="shared" si="24"/>
        <v>0.18437213041458511</v>
      </c>
      <c r="V70" s="83">
        <v>0</v>
      </c>
      <c r="W70" s="84">
        <v>0</v>
      </c>
      <c r="X70" s="84">
        <f t="shared" si="25"/>
        <v>0</v>
      </c>
      <c r="Y70" s="101">
        <f t="shared" si="26"/>
        <v>0</v>
      </c>
      <c r="Z70" s="83">
        <f t="shared" si="27"/>
        <v>196438450</v>
      </c>
      <c r="AA70" s="84">
        <f t="shared" si="28"/>
        <v>43805232</v>
      </c>
      <c r="AB70" s="84">
        <f t="shared" si="29"/>
        <v>240243682</v>
      </c>
      <c r="AC70" s="101">
        <f t="shared" si="30"/>
        <v>0.53276900749045686</v>
      </c>
      <c r="AD70" s="83">
        <v>57008673</v>
      </c>
      <c r="AE70" s="84">
        <v>27909117</v>
      </c>
      <c r="AF70" s="84">
        <f t="shared" si="31"/>
        <v>84917790</v>
      </c>
      <c r="AG70" s="84">
        <v>408962523</v>
      </c>
      <c r="AH70" s="84">
        <v>430720227</v>
      </c>
      <c r="AI70" s="85">
        <v>253527003</v>
      </c>
      <c r="AJ70" s="120">
        <f t="shared" si="32"/>
        <v>0.58861178813411053</v>
      </c>
      <c r="AK70" s="121">
        <f t="shared" si="33"/>
        <v>-2.0939310832276736E-2</v>
      </c>
    </row>
    <row r="71" spans="1:37" ht="13" x14ac:dyDescent="0.3">
      <c r="A71" s="61" t="s">
        <v>101</v>
      </c>
      <c r="B71" s="62" t="s">
        <v>351</v>
      </c>
      <c r="C71" s="63" t="s">
        <v>352</v>
      </c>
      <c r="D71" s="83">
        <v>239227632</v>
      </c>
      <c r="E71" s="84">
        <v>92799601</v>
      </c>
      <c r="F71" s="85">
        <f t="shared" si="17"/>
        <v>332027233</v>
      </c>
      <c r="G71" s="83">
        <v>238272956</v>
      </c>
      <c r="H71" s="84">
        <v>97311169</v>
      </c>
      <c r="I71" s="85">
        <f t="shared" si="18"/>
        <v>335584125</v>
      </c>
      <c r="J71" s="83">
        <v>39841827</v>
      </c>
      <c r="K71" s="84">
        <v>4870019</v>
      </c>
      <c r="L71" s="84">
        <f t="shared" si="19"/>
        <v>44711846</v>
      </c>
      <c r="M71" s="101">
        <f t="shared" si="20"/>
        <v>0.13466318890776047</v>
      </c>
      <c r="N71" s="83">
        <v>51020561</v>
      </c>
      <c r="O71" s="84">
        <v>22267990</v>
      </c>
      <c r="P71" s="84">
        <f t="shared" si="21"/>
        <v>73288551</v>
      </c>
      <c r="Q71" s="101">
        <f t="shared" si="22"/>
        <v>0.2207305417022826</v>
      </c>
      <c r="R71" s="83">
        <v>46633080</v>
      </c>
      <c r="S71" s="84">
        <v>13406805</v>
      </c>
      <c r="T71" s="84">
        <f t="shared" si="23"/>
        <v>60039885</v>
      </c>
      <c r="U71" s="101">
        <f t="shared" si="24"/>
        <v>0.17891157694065535</v>
      </c>
      <c r="V71" s="83">
        <v>0</v>
      </c>
      <c r="W71" s="84">
        <v>0</v>
      </c>
      <c r="X71" s="84">
        <f t="shared" si="25"/>
        <v>0</v>
      </c>
      <c r="Y71" s="101">
        <f t="shared" si="26"/>
        <v>0</v>
      </c>
      <c r="Z71" s="83">
        <f t="shared" si="27"/>
        <v>137495468</v>
      </c>
      <c r="AA71" s="84">
        <f t="shared" si="28"/>
        <v>40544814</v>
      </c>
      <c r="AB71" s="84">
        <f t="shared" si="29"/>
        <v>178040282</v>
      </c>
      <c r="AC71" s="101">
        <f t="shared" si="30"/>
        <v>0.53053845142406542</v>
      </c>
      <c r="AD71" s="83">
        <v>42131569</v>
      </c>
      <c r="AE71" s="84">
        <v>13017349</v>
      </c>
      <c r="AF71" s="84">
        <f t="shared" si="31"/>
        <v>55148918</v>
      </c>
      <c r="AG71" s="84">
        <v>304353515</v>
      </c>
      <c r="AH71" s="84">
        <v>325124200</v>
      </c>
      <c r="AI71" s="85">
        <v>151513714</v>
      </c>
      <c r="AJ71" s="120">
        <f t="shared" si="32"/>
        <v>0.46601795252398931</v>
      </c>
      <c r="AK71" s="121">
        <f t="shared" si="33"/>
        <v>8.8686545037927944E-2</v>
      </c>
    </row>
    <row r="72" spans="1:37" ht="13" x14ac:dyDescent="0.3">
      <c r="A72" s="61" t="s">
        <v>116</v>
      </c>
      <c r="B72" s="62" t="s">
        <v>353</v>
      </c>
      <c r="C72" s="63" t="s">
        <v>354</v>
      </c>
      <c r="D72" s="83">
        <v>577594066</v>
      </c>
      <c r="E72" s="84">
        <v>307283480</v>
      </c>
      <c r="F72" s="85">
        <f t="shared" si="17"/>
        <v>884877546</v>
      </c>
      <c r="G72" s="83">
        <v>614176121</v>
      </c>
      <c r="H72" s="84">
        <v>279621973</v>
      </c>
      <c r="I72" s="85">
        <f t="shared" si="18"/>
        <v>893798094</v>
      </c>
      <c r="J72" s="83">
        <v>120227191</v>
      </c>
      <c r="K72" s="84">
        <v>73869911</v>
      </c>
      <c r="L72" s="84">
        <f t="shared" si="19"/>
        <v>194097102</v>
      </c>
      <c r="M72" s="101">
        <f t="shared" si="20"/>
        <v>0.21934910980326763</v>
      </c>
      <c r="N72" s="83">
        <v>190066373</v>
      </c>
      <c r="O72" s="84">
        <v>67123984</v>
      </c>
      <c r="P72" s="84">
        <f t="shared" si="21"/>
        <v>257190357</v>
      </c>
      <c r="Q72" s="101">
        <f t="shared" si="22"/>
        <v>0.29065078909799796</v>
      </c>
      <c r="R72" s="83">
        <v>119050433</v>
      </c>
      <c r="S72" s="84">
        <v>50339188</v>
      </c>
      <c r="T72" s="84">
        <f t="shared" si="23"/>
        <v>169389621</v>
      </c>
      <c r="U72" s="101">
        <f t="shared" si="24"/>
        <v>0.18951665050205399</v>
      </c>
      <c r="V72" s="83">
        <v>0</v>
      </c>
      <c r="W72" s="84">
        <v>0</v>
      </c>
      <c r="X72" s="84">
        <f t="shared" si="25"/>
        <v>0</v>
      </c>
      <c r="Y72" s="101">
        <f t="shared" si="26"/>
        <v>0</v>
      </c>
      <c r="Z72" s="83">
        <f t="shared" si="27"/>
        <v>429343997</v>
      </c>
      <c r="AA72" s="84">
        <f t="shared" si="28"/>
        <v>191333083</v>
      </c>
      <c r="AB72" s="84">
        <f t="shared" si="29"/>
        <v>620677080</v>
      </c>
      <c r="AC72" s="101">
        <f t="shared" si="30"/>
        <v>0.69442649762464137</v>
      </c>
      <c r="AD72" s="83">
        <v>113945430</v>
      </c>
      <c r="AE72" s="84">
        <v>62068955</v>
      </c>
      <c r="AF72" s="84">
        <f t="shared" si="31"/>
        <v>176014385</v>
      </c>
      <c r="AG72" s="84">
        <v>825764592</v>
      </c>
      <c r="AH72" s="84">
        <v>931636529</v>
      </c>
      <c r="AI72" s="85">
        <v>556440222</v>
      </c>
      <c r="AJ72" s="120">
        <f t="shared" si="32"/>
        <v>0.59727179503928618</v>
      </c>
      <c r="AK72" s="121">
        <f t="shared" si="33"/>
        <v>-3.763762831089057E-2</v>
      </c>
    </row>
    <row r="73" spans="1:37" ht="14" x14ac:dyDescent="0.3">
      <c r="A73" s="64" t="s">
        <v>0</v>
      </c>
      <c r="B73" s="65" t="s">
        <v>355</v>
      </c>
      <c r="C73" s="66" t="s">
        <v>0</v>
      </c>
      <c r="D73" s="86">
        <f>SUM(D68:D72)</f>
        <v>1748075185</v>
      </c>
      <c r="E73" s="87">
        <f>SUM(E68:E72)</f>
        <v>663542278</v>
      </c>
      <c r="F73" s="88">
        <f t="shared" si="17"/>
        <v>2411617463</v>
      </c>
      <c r="G73" s="86">
        <f>SUM(G68:G72)</f>
        <v>1797345719</v>
      </c>
      <c r="H73" s="87">
        <f>SUM(H68:H72)</f>
        <v>695462839</v>
      </c>
      <c r="I73" s="88">
        <f t="shared" si="18"/>
        <v>2492808558</v>
      </c>
      <c r="J73" s="86">
        <f>SUM(J68:J72)</f>
        <v>343739976</v>
      </c>
      <c r="K73" s="87">
        <f>SUM(K68:K72)</f>
        <v>117124694</v>
      </c>
      <c r="L73" s="87">
        <f t="shared" si="19"/>
        <v>460864670</v>
      </c>
      <c r="M73" s="102">
        <f t="shared" si="20"/>
        <v>0.19110189616337175</v>
      </c>
      <c r="N73" s="86">
        <f>SUM(N68:N72)</f>
        <v>474969413</v>
      </c>
      <c r="O73" s="87">
        <f>SUM(O68:O72)</f>
        <v>150976899</v>
      </c>
      <c r="P73" s="87">
        <f t="shared" si="21"/>
        <v>625946312</v>
      </c>
      <c r="Q73" s="102">
        <f t="shared" si="22"/>
        <v>0.25955456103777602</v>
      </c>
      <c r="R73" s="86">
        <f>SUM(R68:R72)</f>
        <v>363645242</v>
      </c>
      <c r="S73" s="87">
        <f>SUM(S68:S72)</f>
        <v>106993879</v>
      </c>
      <c r="T73" s="87">
        <f t="shared" si="23"/>
        <v>470639121</v>
      </c>
      <c r="U73" s="102">
        <f t="shared" si="24"/>
        <v>0.18879874248249431</v>
      </c>
      <c r="V73" s="86">
        <f>SUM(V68:V72)</f>
        <v>0</v>
      </c>
      <c r="W73" s="87">
        <f>SUM(W68:W72)</f>
        <v>0</v>
      </c>
      <c r="X73" s="87">
        <f t="shared" si="25"/>
        <v>0</v>
      </c>
      <c r="Y73" s="102">
        <f t="shared" si="26"/>
        <v>0</v>
      </c>
      <c r="Z73" s="86">
        <f t="shared" si="27"/>
        <v>1182354631</v>
      </c>
      <c r="AA73" s="87">
        <f t="shared" si="28"/>
        <v>375095472</v>
      </c>
      <c r="AB73" s="87">
        <f t="shared" si="29"/>
        <v>1557450103</v>
      </c>
      <c r="AC73" s="102">
        <f t="shared" si="30"/>
        <v>0.62477726097408559</v>
      </c>
      <c r="AD73" s="86">
        <f>SUM(AD68:AD72)</f>
        <v>343230780</v>
      </c>
      <c r="AE73" s="87">
        <f>SUM(AE68:AE72)</f>
        <v>138106662</v>
      </c>
      <c r="AF73" s="87">
        <f t="shared" si="31"/>
        <v>481337442</v>
      </c>
      <c r="AG73" s="87">
        <f>SUM(AG68:AG72)</f>
        <v>2294600586</v>
      </c>
      <c r="AH73" s="87">
        <f>SUM(AH68:AH72)</f>
        <v>2515797688</v>
      </c>
      <c r="AI73" s="88">
        <f>SUM(AI68:AI72)</f>
        <v>1406087575</v>
      </c>
      <c r="AJ73" s="122">
        <f t="shared" si="32"/>
        <v>0.55890327815580698</v>
      </c>
      <c r="AK73" s="123">
        <f t="shared" si="33"/>
        <v>-2.2226238946938204E-2</v>
      </c>
    </row>
    <row r="74" spans="1:37" ht="14" x14ac:dyDescent="0.3">
      <c r="A74" s="67" t="s">
        <v>0</v>
      </c>
      <c r="B74" s="68" t="s">
        <v>356</v>
      </c>
      <c r="C74" s="69" t="s">
        <v>0</v>
      </c>
      <c r="D74" s="89">
        <f>SUM(D9,D11:D15,D17:D24,D26:D29,D31:D35,D37:D40,D42:D47,D49:D53,D55:D60,D62:D66,D68:D72)</f>
        <v>77904479568</v>
      </c>
      <c r="E74" s="90">
        <f>SUM(E9,E11:E15,E17:E24,E26:E29,E31:E35,E37:E40,E42:E47,E49:E53,E55:E60,E62:E66,E68:E72)</f>
        <v>12053907914</v>
      </c>
      <c r="F74" s="91">
        <f t="shared" si="17"/>
        <v>89958387482</v>
      </c>
      <c r="G74" s="89">
        <f>SUM(G9,G11:G15,G17:G24,G26:G29,G31:G35,G37:G40,G42:G47,G49:G53,G55:G60,G62:G66,G68:G72)</f>
        <v>78963783933</v>
      </c>
      <c r="H74" s="90">
        <f>SUM(H9,H11:H15,H17:H24,H26:H29,H31:H35,H37:H40,H42:H47,H49:H53,H55:H60,H62:H66,H68:H72)</f>
        <v>12785692788</v>
      </c>
      <c r="I74" s="91">
        <f t="shared" si="18"/>
        <v>91749476721</v>
      </c>
      <c r="J74" s="89">
        <f>SUM(J9,J11:J15,J17:J24,J26:J29,J31:J35,J37:J40,J42:J47,J49:J53,J55:J60,J62:J66,J68:J72)</f>
        <v>18322758161</v>
      </c>
      <c r="K74" s="90">
        <f>SUM(K9,K11:K15,K17:K24,K26:K29,K31:K35,K37:K40,K42:K47,K49:K53,K55:K60,K62:K66,K68:K72)</f>
        <v>1572236292</v>
      </c>
      <c r="L74" s="90">
        <f t="shared" si="19"/>
        <v>19894994453</v>
      </c>
      <c r="M74" s="103">
        <f t="shared" si="20"/>
        <v>0.22115774870887764</v>
      </c>
      <c r="N74" s="89">
        <f>SUM(N9,N11:N15,N17:N24,N26:N29,N31:N35,N37:N40,N42:N47,N49:N53,N55:N60,N62:N66,N68:N72)</f>
        <v>21445205339</v>
      </c>
      <c r="O74" s="90">
        <f>SUM(O9,O11:O15,O17:O24,O26:O29,O31:O35,O37:O40,O42:O47,O49:O53,O55:O60,O62:O66,O68:O72)</f>
        <v>2752893047</v>
      </c>
      <c r="P74" s="90">
        <f t="shared" si="21"/>
        <v>24198098386</v>
      </c>
      <c r="Q74" s="103">
        <f t="shared" si="22"/>
        <v>0.26899213139899664</v>
      </c>
      <c r="R74" s="89">
        <f>SUM(R9,R11:R15,R17:R24,R26:R29,R31:R35,R37:R40,R42:R47,R49:R53,R55:R60,R62:R66,R68:R72)</f>
        <v>15940955278</v>
      </c>
      <c r="S74" s="90">
        <f>SUM(S9,S11:S15,S17:S24,S26:S29,S31:S35,S37:S40,S42:S47,S49:S53,S55:S60,S62:S66,S68:S72)</f>
        <v>7358348763</v>
      </c>
      <c r="T74" s="90">
        <f t="shared" si="23"/>
        <v>23299304041</v>
      </c>
      <c r="U74" s="103">
        <f t="shared" si="24"/>
        <v>0.2539448166211411</v>
      </c>
      <c r="V74" s="89">
        <f>SUM(V9,V11:V15,V17:V24,V26:V29,V31:V35,V37:V40,V42:V47,V49:V53,V55:V60,V62:V66,V68:V72)</f>
        <v>0</v>
      </c>
      <c r="W74" s="90">
        <f>SUM(W9,W11:W15,W17:W24,W26:W29,W31:W35,W37:W40,W42:W47,W49:W53,W55:W60,W62:W66,W68:W72)</f>
        <v>0</v>
      </c>
      <c r="X74" s="90">
        <f t="shared" si="25"/>
        <v>0</v>
      </c>
      <c r="Y74" s="103">
        <f t="shared" si="26"/>
        <v>0</v>
      </c>
      <c r="Z74" s="89">
        <f t="shared" si="27"/>
        <v>55708918778</v>
      </c>
      <c r="AA74" s="90">
        <f t="shared" si="28"/>
        <v>11683478102</v>
      </c>
      <c r="AB74" s="90">
        <f t="shared" si="29"/>
        <v>67392396880</v>
      </c>
      <c r="AC74" s="103">
        <f t="shared" si="30"/>
        <v>0.7345262260724692</v>
      </c>
      <c r="AD74" s="89">
        <f>SUM(AD9,AD11:AD15,AD17:AD24,AD26:AD29,AD31:AD35,AD37:AD40,AD42:AD47,AD49:AD53,AD55:AD60,AD62:AD66,AD68:AD72)</f>
        <v>20160739021</v>
      </c>
      <c r="AE74" s="90">
        <f>SUM(AE9,AE11:AE15,AE17:AE24,AE26:AE29,AE31:AE35,AE37:AE40,AE42:AE47,AE49:AE53,AE55:AE60,AE62:AE66,AE68:AE72)</f>
        <v>2296047978</v>
      </c>
      <c r="AF74" s="90">
        <f t="shared" si="31"/>
        <v>22456786999</v>
      </c>
      <c r="AG74" s="90">
        <f>SUM(AG9,AG11:AG15,AG17:AG24,AG26:AG29,AG31:AG35,AG37:AG40,AG42:AG47,AG49:AG53,AG55:AG60,AG62:AG66,AG68:AG72)</f>
        <v>83197433425</v>
      </c>
      <c r="AH74" s="90">
        <f>SUM(AH9,AH11:AH15,AH17:AH24,AH26:AH29,AH31:AH35,AH37:AH40,AH42:AH47,AH49:AH53,AH55:AH60,AH62:AH66,AH68:AH72)</f>
        <v>87071318254</v>
      </c>
      <c r="AI74" s="91">
        <f>SUM(AI9,AI11:AI15,AI17:AI24,AI26:AI29,AI31:AI35,AI37:AI40,AI42:AI47,AI49:AI53,AI55:AI60,AI62:AI66,AI68:AI72)</f>
        <v>64564490831</v>
      </c>
      <c r="AJ74" s="124">
        <f t="shared" si="32"/>
        <v>0.74151272917053768</v>
      </c>
      <c r="AK74" s="125">
        <f t="shared" si="33"/>
        <v>3.7517256677792599E-2</v>
      </c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K84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32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357</v>
      </c>
      <c r="C9" s="63" t="s">
        <v>358</v>
      </c>
      <c r="D9" s="83">
        <v>502006846</v>
      </c>
      <c r="E9" s="84">
        <v>113672306</v>
      </c>
      <c r="F9" s="85">
        <f>$D9       +$E9</f>
        <v>615679152</v>
      </c>
      <c r="G9" s="83">
        <v>475285328</v>
      </c>
      <c r="H9" s="84">
        <v>141665121</v>
      </c>
      <c r="I9" s="85">
        <f>$G9       +$H9</f>
        <v>616950449</v>
      </c>
      <c r="J9" s="83">
        <v>70685966</v>
      </c>
      <c r="K9" s="84">
        <v>25171309</v>
      </c>
      <c r="L9" s="84">
        <f>$J9       +$K9</f>
        <v>95857275</v>
      </c>
      <c r="M9" s="101">
        <f>IF(($F9       =0),0,($L9       /$F9       ))</f>
        <v>0.15569355351502953</v>
      </c>
      <c r="N9" s="83">
        <v>67638424</v>
      </c>
      <c r="O9" s="84">
        <v>26348340</v>
      </c>
      <c r="P9" s="84">
        <f>$N9       +$O9</f>
        <v>93986764</v>
      </c>
      <c r="Q9" s="101">
        <f>IF(($F9       =0),0,($P9       /$F9       ))</f>
        <v>0.15265542725409678</v>
      </c>
      <c r="R9" s="83">
        <v>82200304</v>
      </c>
      <c r="S9" s="84">
        <v>13375560</v>
      </c>
      <c r="T9" s="84">
        <f>$R9       +$S9</f>
        <v>95575864</v>
      </c>
      <c r="U9" s="101">
        <f>IF(($I9       =0),0,($T9       /$I9       ))</f>
        <v>0.15491659687567549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220524694</v>
      </c>
      <c r="AA9" s="84">
        <f>$K9       +$O9       +$S9</f>
        <v>64895209</v>
      </c>
      <c r="AB9" s="84">
        <f>$Z9       +$AA9</f>
        <v>285419903</v>
      </c>
      <c r="AC9" s="101">
        <f>IF(($I9       =0),0,($AB9       /$I9       ))</f>
        <v>0.46263018928445582</v>
      </c>
      <c r="AD9" s="83">
        <v>76901490</v>
      </c>
      <c r="AE9" s="84">
        <v>12863136</v>
      </c>
      <c r="AF9" s="84">
        <f>$AD9       +$AE9</f>
        <v>89764626</v>
      </c>
      <c r="AG9" s="84">
        <v>596756742</v>
      </c>
      <c r="AH9" s="84">
        <v>593162887</v>
      </c>
      <c r="AI9" s="85">
        <v>287114665</v>
      </c>
      <c r="AJ9" s="120">
        <f>IF(($AH9       =0),0,($AI9       /$AH9       ))</f>
        <v>0.48404017057122456</v>
      </c>
      <c r="AK9" s="121">
        <f>IF(($AF9       =0),0,(($T9       /$AF9       )-1))</f>
        <v>6.4738619865691849E-2</v>
      </c>
    </row>
    <row r="10" spans="1:37" ht="13" x14ac:dyDescent="0.3">
      <c r="A10" s="61" t="s">
        <v>101</v>
      </c>
      <c r="B10" s="62" t="s">
        <v>359</v>
      </c>
      <c r="C10" s="63" t="s">
        <v>360</v>
      </c>
      <c r="D10" s="83">
        <v>361590887</v>
      </c>
      <c r="E10" s="84">
        <v>116244219</v>
      </c>
      <c r="F10" s="85">
        <f t="shared" ref="F10:F41" si="0">$D10      +$E10</f>
        <v>477835106</v>
      </c>
      <c r="G10" s="83">
        <v>344278458</v>
      </c>
      <c r="H10" s="84">
        <v>131756486</v>
      </c>
      <c r="I10" s="85">
        <f t="shared" ref="I10:I41" si="1">$G10      +$H10</f>
        <v>476034944</v>
      </c>
      <c r="J10" s="83">
        <v>62724567</v>
      </c>
      <c r="K10" s="84">
        <v>27296543</v>
      </c>
      <c r="L10" s="84">
        <f t="shared" ref="L10:L41" si="2">$J10      +$K10</f>
        <v>90021110</v>
      </c>
      <c r="M10" s="101">
        <f t="shared" ref="M10:M41" si="3">IF(($F10      =0),0,($L10      /$F10      ))</f>
        <v>0.18839367151897793</v>
      </c>
      <c r="N10" s="83">
        <v>96153519</v>
      </c>
      <c r="O10" s="84">
        <v>34462296</v>
      </c>
      <c r="P10" s="84">
        <f t="shared" ref="P10:P41" si="4">$N10      +$O10</f>
        <v>130615815</v>
      </c>
      <c r="Q10" s="101">
        <f t="shared" ref="Q10:Q41" si="5">IF(($F10      =0),0,($P10      /$F10      ))</f>
        <v>0.27334913939956518</v>
      </c>
      <c r="R10" s="83">
        <v>98336164</v>
      </c>
      <c r="S10" s="84">
        <v>12329193</v>
      </c>
      <c r="T10" s="84">
        <f t="shared" ref="T10:T41" si="6">$R10      +$S10</f>
        <v>110665357</v>
      </c>
      <c r="U10" s="101">
        <f t="shared" ref="U10:U41" si="7">IF(($I10      =0),0,($T10      /$I10      ))</f>
        <v>0.23247317953196309</v>
      </c>
      <c r="V10" s="83">
        <v>0</v>
      </c>
      <c r="W10" s="84">
        <v>0</v>
      </c>
      <c r="X10" s="84">
        <f t="shared" ref="X10:X41" si="8">$V10      +$W10</f>
        <v>0</v>
      </c>
      <c r="Y10" s="101">
        <f t="shared" ref="Y10:Y41" si="9">IF(($I10      =0),0,($X10      /$I10      ))</f>
        <v>0</v>
      </c>
      <c r="Z10" s="83">
        <f t="shared" ref="Z10:Z41" si="10">$J10      +$N10      +$R10</f>
        <v>257214250</v>
      </c>
      <c r="AA10" s="84">
        <f t="shared" ref="AA10:AA41" si="11">$K10      +$O10      +$S10</f>
        <v>74088032</v>
      </c>
      <c r="AB10" s="84">
        <f t="shared" ref="AB10:AB41" si="12">$Z10      +$AA10</f>
        <v>331302282</v>
      </c>
      <c r="AC10" s="101">
        <f t="shared" ref="AC10:AC41" si="13">IF(($I10      =0),0,($AB10      /$I10      ))</f>
        <v>0.69596210567264571</v>
      </c>
      <c r="AD10" s="83">
        <v>78183656</v>
      </c>
      <c r="AE10" s="84">
        <v>16791205</v>
      </c>
      <c r="AF10" s="84">
        <f t="shared" ref="AF10:AF41" si="14">$AD10      +$AE10</f>
        <v>94974861</v>
      </c>
      <c r="AG10" s="84">
        <v>480024591</v>
      </c>
      <c r="AH10" s="84">
        <v>514986033</v>
      </c>
      <c r="AI10" s="85">
        <v>281473656</v>
      </c>
      <c r="AJ10" s="120">
        <f t="shared" ref="AJ10:AJ41" si="15">IF(($AH10      =0),0,($AI10      /$AH10      ))</f>
        <v>0.54656561142115478</v>
      </c>
      <c r="AK10" s="121">
        <f t="shared" ref="AK10:AK41" si="16">IF(($AF10      =0),0,(($T10      /$AF10      )-1))</f>
        <v>0.16520683299552297</v>
      </c>
    </row>
    <row r="11" spans="1:37" ht="13" x14ac:dyDescent="0.3">
      <c r="A11" s="61" t="s">
        <v>101</v>
      </c>
      <c r="B11" s="62" t="s">
        <v>361</v>
      </c>
      <c r="C11" s="63" t="s">
        <v>362</v>
      </c>
      <c r="D11" s="83">
        <v>1322172625</v>
      </c>
      <c r="E11" s="84">
        <v>130857450</v>
      </c>
      <c r="F11" s="85">
        <f t="shared" si="0"/>
        <v>1453030075</v>
      </c>
      <c r="G11" s="83">
        <v>1333448885</v>
      </c>
      <c r="H11" s="84">
        <v>142078164</v>
      </c>
      <c r="I11" s="85">
        <f t="shared" si="1"/>
        <v>1475527049</v>
      </c>
      <c r="J11" s="83">
        <v>200605835</v>
      </c>
      <c r="K11" s="84">
        <v>56457553</v>
      </c>
      <c r="L11" s="84">
        <f t="shared" si="2"/>
        <v>257063388</v>
      </c>
      <c r="M11" s="101">
        <f t="shared" si="3"/>
        <v>0.17691539385377139</v>
      </c>
      <c r="N11" s="83">
        <v>264554228</v>
      </c>
      <c r="O11" s="84">
        <v>25163642</v>
      </c>
      <c r="P11" s="84">
        <f t="shared" si="4"/>
        <v>289717870</v>
      </c>
      <c r="Q11" s="101">
        <f t="shared" si="5"/>
        <v>0.19938876351200094</v>
      </c>
      <c r="R11" s="83">
        <v>403200715</v>
      </c>
      <c r="S11" s="84">
        <v>5533083</v>
      </c>
      <c r="T11" s="84">
        <f t="shared" si="6"/>
        <v>408733798</v>
      </c>
      <c r="U11" s="101">
        <f t="shared" si="7"/>
        <v>0.27700867854439448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868360778</v>
      </c>
      <c r="AA11" s="84">
        <f t="shared" si="11"/>
        <v>87154278</v>
      </c>
      <c r="AB11" s="84">
        <f t="shared" si="12"/>
        <v>955515056</v>
      </c>
      <c r="AC11" s="101">
        <f t="shared" si="13"/>
        <v>0.64757542509815424</v>
      </c>
      <c r="AD11" s="83">
        <v>106724444</v>
      </c>
      <c r="AE11" s="84">
        <v>11724298</v>
      </c>
      <c r="AF11" s="84">
        <f t="shared" si="14"/>
        <v>118448742</v>
      </c>
      <c r="AG11" s="84">
        <v>1418328075</v>
      </c>
      <c r="AH11" s="84">
        <v>1437913993</v>
      </c>
      <c r="AI11" s="85">
        <v>716311631</v>
      </c>
      <c r="AJ11" s="120">
        <f t="shared" si="15"/>
        <v>0.49816027557080739</v>
      </c>
      <c r="AK11" s="121">
        <f t="shared" si="16"/>
        <v>2.4507229971256259</v>
      </c>
    </row>
    <row r="12" spans="1:37" ht="13" x14ac:dyDescent="0.3">
      <c r="A12" s="61" t="s">
        <v>101</v>
      </c>
      <c r="B12" s="62" t="s">
        <v>363</v>
      </c>
      <c r="C12" s="63" t="s">
        <v>364</v>
      </c>
      <c r="D12" s="83">
        <v>613091538</v>
      </c>
      <c r="E12" s="84">
        <v>56126505</v>
      </c>
      <c r="F12" s="85">
        <f t="shared" si="0"/>
        <v>669218043</v>
      </c>
      <c r="G12" s="83">
        <v>613074166</v>
      </c>
      <c r="H12" s="84">
        <v>56126505</v>
      </c>
      <c r="I12" s="85">
        <f t="shared" si="1"/>
        <v>669200671</v>
      </c>
      <c r="J12" s="83">
        <v>85842729</v>
      </c>
      <c r="K12" s="84">
        <v>4641258</v>
      </c>
      <c r="L12" s="84">
        <f t="shared" si="2"/>
        <v>90483987</v>
      </c>
      <c r="M12" s="101">
        <f t="shared" si="3"/>
        <v>0.1352085287395636</v>
      </c>
      <c r="N12" s="83">
        <v>103152749</v>
      </c>
      <c r="O12" s="84">
        <v>4554106</v>
      </c>
      <c r="P12" s="84">
        <f t="shared" si="4"/>
        <v>107706855</v>
      </c>
      <c r="Q12" s="101">
        <f t="shared" si="5"/>
        <v>0.16094433813703973</v>
      </c>
      <c r="R12" s="83">
        <v>105747704</v>
      </c>
      <c r="S12" s="84">
        <v>9986932</v>
      </c>
      <c r="T12" s="84">
        <f t="shared" si="6"/>
        <v>115734636</v>
      </c>
      <c r="U12" s="101">
        <f t="shared" si="7"/>
        <v>0.17294459048741748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294743182</v>
      </c>
      <c r="AA12" s="84">
        <f t="shared" si="11"/>
        <v>19182296</v>
      </c>
      <c r="AB12" s="84">
        <f t="shared" si="12"/>
        <v>313925478</v>
      </c>
      <c r="AC12" s="101">
        <f t="shared" si="13"/>
        <v>0.46910514529355574</v>
      </c>
      <c r="AD12" s="83">
        <v>70248295</v>
      </c>
      <c r="AE12" s="84">
        <v>2236957</v>
      </c>
      <c r="AF12" s="84">
        <f t="shared" si="14"/>
        <v>72485252</v>
      </c>
      <c r="AG12" s="84">
        <v>627215385</v>
      </c>
      <c r="AH12" s="84">
        <v>639715866</v>
      </c>
      <c r="AI12" s="85">
        <v>255457224</v>
      </c>
      <c r="AJ12" s="120">
        <f t="shared" si="15"/>
        <v>0.39932919844135928</v>
      </c>
      <c r="AK12" s="121">
        <f t="shared" si="16"/>
        <v>0.59666460151093914</v>
      </c>
    </row>
    <row r="13" spans="1:37" ht="13" x14ac:dyDescent="0.3">
      <c r="A13" s="61" t="s">
        <v>101</v>
      </c>
      <c r="B13" s="62" t="s">
        <v>365</v>
      </c>
      <c r="C13" s="63" t="s">
        <v>366</v>
      </c>
      <c r="D13" s="83">
        <v>243875694</v>
      </c>
      <c r="E13" s="84">
        <v>167380838</v>
      </c>
      <c r="F13" s="85">
        <f t="shared" si="0"/>
        <v>411256532</v>
      </c>
      <c r="G13" s="83">
        <v>265939430</v>
      </c>
      <c r="H13" s="84">
        <v>184739854</v>
      </c>
      <c r="I13" s="85">
        <f t="shared" si="1"/>
        <v>450679284</v>
      </c>
      <c r="J13" s="83">
        <v>16076685</v>
      </c>
      <c r="K13" s="84">
        <v>31163452</v>
      </c>
      <c r="L13" s="84">
        <f t="shared" si="2"/>
        <v>47240137</v>
      </c>
      <c r="M13" s="101">
        <f t="shared" si="3"/>
        <v>0.11486780956466365</v>
      </c>
      <c r="N13" s="83">
        <v>46162609</v>
      </c>
      <c r="O13" s="84">
        <v>47452577</v>
      </c>
      <c r="P13" s="84">
        <f t="shared" si="4"/>
        <v>93615186</v>
      </c>
      <c r="Q13" s="101">
        <f t="shared" si="5"/>
        <v>0.22763209509338567</v>
      </c>
      <c r="R13" s="83">
        <v>63484911</v>
      </c>
      <c r="S13" s="84">
        <v>25386579</v>
      </c>
      <c r="T13" s="84">
        <f t="shared" si="6"/>
        <v>88871490</v>
      </c>
      <c r="U13" s="101">
        <f t="shared" si="7"/>
        <v>0.19719453091169817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125724205</v>
      </c>
      <c r="AA13" s="84">
        <f t="shared" si="11"/>
        <v>104002608</v>
      </c>
      <c r="AB13" s="84">
        <f t="shared" si="12"/>
        <v>229726813</v>
      </c>
      <c r="AC13" s="101">
        <f t="shared" si="13"/>
        <v>0.50973457435420977</v>
      </c>
      <c r="AD13" s="83">
        <v>17491229</v>
      </c>
      <c r="AE13" s="84">
        <v>8697689</v>
      </c>
      <c r="AF13" s="84">
        <f t="shared" si="14"/>
        <v>26188918</v>
      </c>
      <c r="AG13" s="84">
        <v>399934142</v>
      </c>
      <c r="AH13" s="84">
        <v>404095497</v>
      </c>
      <c r="AI13" s="85">
        <v>124163671</v>
      </c>
      <c r="AJ13" s="120">
        <f t="shared" si="15"/>
        <v>0.30726318882984238</v>
      </c>
      <c r="AK13" s="121">
        <f t="shared" si="16"/>
        <v>2.3934769660968813</v>
      </c>
    </row>
    <row r="14" spans="1:37" ht="13" x14ac:dyDescent="0.3">
      <c r="A14" s="61" t="s">
        <v>116</v>
      </c>
      <c r="B14" s="62" t="s">
        <v>367</v>
      </c>
      <c r="C14" s="63" t="s">
        <v>368</v>
      </c>
      <c r="D14" s="83">
        <v>1712475948</v>
      </c>
      <c r="E14" s="84">
        <v>523193748</v>
      </c>
      <c r="F14" s="85">
        <f t="shared" si="0"/>
        <v>2235669696</v>
      </c>
      <c r="G14" s="83">
        <v>1564203923</v>
      </c>
      <c r="H14" s="84">
        <v>600364328</v>
      </c>
      <c r="I14" s="85">
        <f t="shared" si="1"/>
        <v>2164568251</v>
      </c>
      <c r="J14" s="83">
        <v>227730919</v>
      </c>
      <c r="K14" s="84">
        <v>45842278</v>
      </c>
      <c r="L14" s="84">
        <f t="shared" si="2"/>
        <v>273573197</v>
      </c>
      <c r="M14" s="101">
        <f t="shared" si="3"/>
        <v>0.12236744877361347</v>
      </c>
      <c r="N14" s="83">
        <v>230506182</v>
      </c>
      <c r="O14" s="84">
        <v>68528286</v>
      </c>
      <c r="P14" s="84">
        <f t="shared" si="4"/>
        <v>299034468</v>
      </c>
      <c r="Q14" s="101">
        <f t="shared" si="5"/>
        <v>0.13375610383547462</v>
      </c>
      <c r="R14" s="83">
        <v>300740405</v>
      </c>
      <c r="S14" s="84">
        <v>102447523</v>
      </c>
      <c r="T14" s="84">
        <f t="shared" si="6"/>
        <v>403187928</v>
      </c>
      <c r="U14" s="101">
        <f t="shared" si="7"/>
        <v>0.18626713563489294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758977506</v>
      </c>
      <c r="AA14" s="84">
        <f t="shared" si="11"/>
        <v>216818087</v>
      </c>
      <c r="AB14" s="84">
        <f t="shared" si="12"/>
        <v>975795593</v>
      </c>
      <c r="AC14" s="101">
        <f t="shared" si="13"/>
        <v>0.45080380004150766</v>
      </c>
      <c r="AD14" s="83">
        <v>305392839</v>
      </c>
      <c r="AE14" s="84">
        <v>116901923</v>
      </c>
      <c r="AF14" s="84">
        <f t="shared" si="14"/>
        <v>422294762</v>
      </c>
      <c r="AG14" s="84">
        <v>1848380580</v>
      </c>
      <c r="AH14" s="84">
        <v>2292444892</v>
      </c>
      <c r="AI14" s="85">
        <v>1419839807</v>
      </c>
      <c r="AJ14" s="120">
        <f t="shared" si="15"/>
        <v>0.61935613455959138</v>
      </c>
      <c r="AK14" s="121">
        <f t="shared" si="16"/>
        <v>-4.5245254545686286E-2</v>
      </c>
    </row>
    <row r="15" spans="1:37" ht="14" x14ac:dyDescent="0.3">
      <c r="A15" s="64" t="s">
        <v>0</v>
      </c>
      <c r="B15" s="65" t="s">
        <v>369</v>
      </c>
      <c r="C15" s="66" t="s">
        <v>0</v>
      </c>
      <c r="D15" s="86">
        <f>SUM(D9:D14)</f>
        <v>4755213538</v>
      </c>
      <c r="E15" s="87">
        <f>SUM(E9:E14)</f>
        <v>1107475066</v>
      </c>
      <c r="F15" s="88">
        <f t="shared" si="0"/>
        <v>5862688604</v>
      </c>
      <c r="G15" s="86">
        <f>SUM(G9:G14)</f>
        <v>4596230190</v>
      </c>
      <c r="H15" s="87">
        <f>SUM(H9:H14)</f>
        <v>1256730458</v>
      </c>
      <c r="I15" s="88">
        <f t="shared" si="1"/>
        <v>5852960648</v>
      </c>
      <c r="J15" s="86">
        <f>SUM(J9:J14)</f>
        <v>663666701</v>
      </c>
      <c r="K15" s="87">
        <f>SUM(K9:K14)</f>
        <v>190572393</v>
      </c>
      <c r="L15" s="87">
        <f t="shared" si="2"/>
        <v>854239094</v>
      </c>
      <c r="M15" s="102">
        <f t="shared" si="3"/>
        <v>0.14570773781455304</v>
      </c>
      <c r="N15" s="86">
        <f>SUM(N9:N14)</f>
        <v>808167711</v>
      </c>
      <c r="O15" s="87">
        <f>SUM(O9:O14)</f>
        <v>206509247</v>
      </c>
      <c r="P15" s="87">
        <f t="shared" si="4"/>
        <v>1014676958</v>
      </c>
      <c r="Q15" s="102">
        <f t="shared" si="5"/>
        <v>0.17307365724792298</v>
      </c>
      <c r="R15" s="86">
        <f>SUM(R9:R14)</f>
        <v>1053710203</v>
      </c>
      <c r="S15" s="87">
        <f>SUM(S9:S14)</f>
        <v>169058870</v>
      </c>
      <c r="T15" s="87">
        <f t="shared" si="6"/>
        <v>1222769073</v>
      </c>
      <c r="U15" s="102">
        <f t="shared" si="7"/>
        <v>0.20891462398911381</v>
      </c>
      <c r="V15" s="86">
        <f>SUM(V9:V14)</f>
        <v>0</v>
      </c>
      <c r="W15" s="87">
        <f>SUM(W9:W14)</f>
        <v>0</v>
      </c>
      <c r="X15" s="87">
        <f t="shared" si="8"/>
        <v>0</v>
      </c>
      <c r="Y15" s="102">
        <f t="shared" si="9"/>
        <v>0</v>
      </c>
      <c r="Z15" s="86">
        <f t="shared" si="10"/>
        <v>2525544615</v>
      </c>
      <c r="AA15" s="87">
        <f t="shared" si="11"/>
        <v>566140510</v>
      </c>
      <c r="AB15" s="87">
        <f t="shared" si="12"/>
        <v>3091685125</v>
      </c>
      <c r="AC15" s="102">
        <f t="shared" si="13"/>
        <v>0.52822585199790328</v>
      </c>
      <c r="AD15" s="86">
        <f>SUM(AD9:AD14)</f>
        <v>654941953</v>
      </c>
      <c r="AE15" s="87">
        <f>SUM(AE9:AE14)</f>
        <v>169215208</v>
      </c>
      <c r="AF15" s="87">
        <f t="shared" si="14"/>
        <v>824157161</v>
      </c>
      <c r="AG15" s="87">
        <f>SUM(AG9:AG14)</f>
        <v>5370639515</v>
      </c>
      <c r="AH15" s="87">
        <f>SUM(AH9:AH14)</f>
        <v>5882319168</v>
      </c>
      <c r="AI15" s="88">
        <f>SUM(AI9:AI14)</f>
        <v>3084360654</v>
      </c>
      <c r="AJ15" s="122">
        <f t="shared" si="15"/>
        <v>0.52434432167146217</v>
      </c>
      <c r="AK15" s="123">
        <f t="shared" si="16"/>
        <v>0.48366007220799956</v>
      </c>
    </row>
    <row r="16" spans="1:37" ht="13" x14ac:dyDescent="0.3">
      <c r="A16" s="61" t="s">
        <v>101</v>
      </c>
      <c r="B16" s="62" t="s">
        <v>370</v>
      </c>
      <c r="C16" s="63" t="s">
        <v>371</v>
      </c>
      <c r="D16" s="83">
        <v>857304422</v>
      </c>
      <c r="E16" s="84">
        <v>87455312</v>
      </c>
      <c r="F16" s="85">
        <f t="shared" si="0"/>
        <v>944759734</v>
      </c>
      <c r="G16" s="83">
        <v>432708023</v>
      </c>
      <c r="H16" s="84">
        <v>44821992</v>
      </c>
      <c r="I16" s="85">
        <f t="shared" si="1"/>
        <v>477530015</v>
      </c>
      <c r="J16" s="83">
        <v>48276090</v>
      </c>
      <c r="K16" s="84">
        <v>700759</v>
      </c>
      <c r="L16" s="84">
        <f t="shared" si="2"/>
        <v>48976849</v>
      </c>
      <c r="M16" s="101">
        <f t="shared" si="3"/>
        <v>5.1840533881178305E-2</v>
      </c>
      <c r="N16" s="83">
        <v>72326211</v>
      </c>
      <c r="O16" s="84">
        <v>5957796</v>
      </c>
      <c r="P16" s="84">
        <f t="shared" si="4"/>
        <v>78284007</v>
      </c>
      <c r="Q16" s="101">
        <f t="shared" si="5"/>
        <v>8.2861286507792675E-2</v>
      </c>
      <c r="R16" s="83">
        <v>105198985</v>
      </c>
      <c r="S16" s="84">
        <v>17069138</v>
      </c>
      <c r="T16" s="84">
        <f t="shared" si="6"/>
        <v>122268123</v>
      </c>
      <c r="U16" s="101">
        <f t="shared" si="7"/>
        <v>0.25604280183309525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225801286</v>
      </c>
      <c r="AA16" s="84">
        <f t="shared" si="11"/>
        <v>23727693</v>
      </c>
      <c r="AB16" s="84">
        <f t="shared" si="12"/>
        <v>249528979</v>
      </c>
      <c r="AC16" s="101">
        <f t="shared" si="13"/>
        <v>0.52254093179881056</v>
      </c>
      <c r="AD16" s="83">
        <v>56003840</v>
      </c>
      <c r="AE16" s="84">
        <v>9899801</v>
      </c>
      <c r="AF16" s="84">
        <f t="shared" si="14"/>
        <v>65903641</v>
      </c>
      <c r="AG16" s="84">
        <v>419986164</v>
      </c>
      <c r="AH16" s="84">
        <v>465278412</v>
      </c>
      <c r="AI16" s="85">
        <v>216501008</v>
      </c>
      <c r="AJ16" s="120">
        <f t="shared" si="15"/>
        <v>0.46531496501066977</v>
      </c>
      <c r="AK16" s="121">
        <f t="shared" si="16"/>
        <v>0.85525596377899671</v>
      </c>
    </row>
    <row r="17" spans="1:37" ht="13" x14ac:dyDescent="0.3">
      <c r="A17" s="61" t="s">
        <v>101</v>
      </c>
      <c r="B17" s="62" t="s">
        <v>372</v>
      </c>
      <c r="C17" s="63" t="s">
        <v>373</v>
      </c>
      <c r="D17" s="83">
        <v>757663336</v>
      </c>
      <c r="E17" s="84">
        <v>199305000</v>
      </c>
      <c r="F17" s="85">
        <f t="shared" si="0"/>
        <v>956968336</v>
      </c>
      <c r="G17" s="83">
        <v>730148415</v>
      </c>
      <c r="H17" s="84">
        <v>210162806</v>
      </c>
      <c r="I17" s="85">
        <f t="shared" si="1"/>
        <v>940311221</v>
      </c>
      <c r="J17" s="83">
        <v>128230429</v>
      </c>
      <c r="K17" s="84">
        <v>15919844</v>
      </c>
      <c r="L17" s="84">
        <f t="shared" si="2"/>
        <v>144150273</v>
      </c>
      <c r="M17" s="101">
        <f t="shared" si="3"/>
        <v>0.15063222844188232</v>
      </c>
      <c r="N17" s="83">
        <v>191470965</v>
      </c>
      <c r="O17" s="84">
        <v>43931360</v>
      </c>
      <c r="P17" s="84">
        <f t="shared" si="4"/>
        <v>235402325</v>
      </c>
      <c r="Q17" s="101">
        <f t="shared" si="5"/>
        <v>0.24598757988581976</v>
      </c>
      <c r="R17" s="83">
        <v>163418943</v>
      </c>
      <c r="S17" s="84">
        <v>27147368</v>
      </c>
      <c r="T17" s="84">
        <f t="shared" si="6"/>
        <v>190566311</v>
      </c>
      <c r="U17" s="101">
        <f t="shared" si="7"/>
        <v>0.20266301916224819</v>
      </c>
      <c r="V17" s="83">
        <v>0</v>
      </c>
      <c r="W17" s="84">
        <v>0</v>
      </c>
      <c r="X17" s="84">
        <f t="shared" si="8"/>
        <v>0</v>
      </c>
      <c r="Y17" s="101">
        <f t="shared" si="9"/>
        <v>0</v>
      </c>
      <c r="Z17" s="83">
        <f t="shared" si="10"/>
        <v>483120337</v>
      </c>
      <c r="AA17" s="84">
        <f t="shared" si="11"/>
        <v>86998572</v>
      </c>
      <c r="AB17" s="84">
        <f t="shared" si="12"/>
        <v>570118909</v>
      </c>
      <c r="AC17" s="101">
        <f t="shared" si="13"/>
        <v>0.60630873722180112</v>
      </c>
      <c r="AD17" s="83">
        <v>126612306</v>
      </c>
      <c r="AE17" s="84">
        <v>26400662</v>
      </c>
      <c r="AF17" s="84">
        <f t="shared" si="14"/>
        <v>153012968</v>
      </c>
      <c r="AG17" s="84">
        <v>890095080</v>
      </c>
      <c r="AH17" s="84">
        <v>917967789</v>
      </c>
      <c r="AI17" s="85">
        <v>482113839</v>
      </c>
      <c r="AJ17" s="120">
        <f t="shared" si="15"/>
        <v>0.52519690208868541</v>
      </c>
      <c r="AK17" s="121">
        <f t="shared" si="16"/>
        <v>0.24542588442569135</v>
      </c>
    </row>
    <row r="18" spans="1:37" ht="13" x14ac:dyDescent="0.3">
      <c r="A18" s="61" t="s">
        <v>101</v>
      </c>
      <c r="B18" s="62" t="s">
        <v>374</v>
      </c>
      <c r="C18" s="63" t="s">
        <v>375</v>
      </c>
      <c r="D18" s="83">
        <v>1111661311</v>
      </c>
      <c r="E18" s="84">
        <v>424622191</v>
      </c>
      <c r="F18" s="85">
        <f t="shared" si="0"/>
        <v>1536283502</v>
      </c>
      <c r="G18" s="83">
        <v>1144334963</v>
      </c>
      <c r="H18" s="84">
        <v>332968673</v>
      </c>
      <c r="I18" s="85">
        <f t="shared" si="1"/>
        <v>1477303636</v>
      </c>
      <c r="J18" s="83">
        <v>232839617</v>
      </c>
      <c r="K18" s="84">
        <v>36810264</v>
      </c>
      <c r="L18" s="84">
        <f t="shared" si="2"/>
        <v>269649881</v>
      </c>
      <c r="M18" s="101">
        <f t="shared" si="3"/>
        <v>0.1755209117646308</v>
      </c>
      <c r="N18" s="83">
        <v>306063596</v>
      </c>
      <c r="O18" s="84">
        <v>56681075</v>
      </c>
      <c r="P18" s="84">
        <f t="shared" si="4"/>
        <v>362744671</v>
      </c>
      <c r="Q18" s="101">
        <f t="shared" si="5"/>
        <v>0.23611831444376208</v>
      </c>
      <c r="R18" s="83">
        <v>295245653</v>
      </c>
      <c r="S18" s="84">
        <v>55805217</v>
      </c>
      <c r="T18" s="84">
        <f t="shared" si="6"/>
        <v>351050870</v>
      </c>
      <c r="U18" s="101">
        <f t="shared" si="7"/>
        <v>0.23762946319587885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834148866</v>
      </c>
      <c r="AA18" s="84">
        <f t="shared" si="11"/>
        <v>149296556</v>
      </c>
      <c r="AB18" s="84">
        <f t="shared" si="12"/>
        <v>983445422</v>
      </c>
      <c r="AC18" s="101">
        <f t="shared" si="13"/>
        <v>0.66570297265551437</v>
      </c>
      <c r="AD18" s="83">
        <v>264223293</v>
      </c>
      <c r="AE18" s="84">
        <v>39359207</v>
      </c>
      <c r="AF18" s="84">
        <f t="shared" si="14"/>
        <v>303582500</v>
      </c>
      <c r="AG18" s="84">
        <v>1212777144</v>
      </c>
      <c r="AH18" s="84">
        <v>1333703621</v>
      </c>
      <c r="AI18" s="85">
        <v>813526901</v>
      </c>
      <c r="AJ18" s="120">
        <f t="shared" si="15"/>
        <v>0.60997577586992247</v>
      </c>
      <c r="AK18" s="121">
        <f t="shared" si="16"/>
        <v>0.15636069272767705</v>
      </c>
    </row>
    <row r="19" spans="1:37" ht="13" x14ac:dyDescent="0.3">
      <c r="A19" s="61" t="s">
        <v>101</v>
      </c>
      <c r="B19" s="62" t="s">
        <v>376</v>
      </c>
      <c r="C19" s="63" t="s">
        <v>377</v>
      </c>
      <c r="D19" s="83">
        <v>443227668</v>
      </c>
      <c r="E19" s="84">
        <v>267307956</v>
      </c>
      <c r="F19" s="85">
        <f t="shared" si="0"/>
        <v>710535624</v>
      </c>
      <c r="G19" s="83">
        <v>514288189</v>
      </c>
      <c r="H19" s="84">
        <v>343626751</v>
      </c>
      <c r="I19" s="85">
        <f t="shared" si="1"/>
        <v>857914940</v>
      </c>
      <c r="J19" s="83">
        <v>79700810</v>
      </c>
      <c r="K19" s="84">
        <v>74427904</v>
      </c>
      <c r="L19" s="84">
        <f t="shared" si="2"/>
        <v>154128714</v>
      </c>
      <c r="M19" s="101">
        <f t="shared" si="3"/>
        <v>0.21691905204178757</v>
      </c>
      <c r="N19" s="83">
        <v>136087051</v>
      </c>
      <c r="O19" s="84">
        <v>81480165</v>
      </c>
      <c r="P19" s="84">
        <f t="shared" si="4"/>
        <v>217567216</v>
      </c>
      <c r="Q19" s="101">
        <f t="shared" si="5"/>
        <v>0.3062017000290474</v>
      </c>
      <c r="R19" s="83">
        <v>105298923</v>
      </c>
      <c r="S19" s="84">
        <v>64645207</v>
      </c>
      <c r="T19" s="84">
        <f t="shared" si="6"/>
        <v>169944130</v>
      </c>
      <c r="U19" s="101">
        <f t="shared" si="7"/>
        <v>0.19808971971044123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321086784</v>
      </c>
      <c r="AA19" s="84">
        <f t="shared" si="11"/>
        <v>220553276</v>
      </c>
      <c r="AB19" s="84">
        <f t="shared" si="12"/>
        <v>541640060</v>
      </c>
      <c r="AC19" s="101">
        <f t="shared" si="13"/>
        <v>0.63134471116682034</v>
      </c>
      <c r="AD19" s="83">
        <v>82048997</v>
      </c>
      <c r="AE19" s="84">
        <v>75307486</v>
      </c>
      <c r="AF19" s="84">
        <f t="shared" si="14"/>
        <v>157356483</v>
      </c>
      <c r="AG19" s="84">
        <v>725068079</v>
      </c>
      <c r="AH19" s="84">
        <v>757080088</v>
      </c>
      <c r="AI19" s="85">
        <v>403187739</v>
      </c>
      <c r="AJ19" s="120">
        <f t="shared" si="15"/>
        <v>0.53255625843378407</v>
      </c>
      <c r="AK19" s="121">
        <f t="shared" si="16"/>
        <v>7.9994460730289818E-2</v>
      </c>
    </row>
    <row r="20" spans="1:37" ht="13" x14ac:dyDescent="0.3">
      <c r="A20" s="61" t="s">
        <v>116</v>
      </c>
      <c r="B20" s="62" t="s">
        <v>378</v>
      </c>
      <c r="C20" s="63" t="s">
        <v>379</v>
      </c>
      <c r="D20" s="83">
        <v>1560233497</v>
      </c>
      <c r="E20" s="84">
        <v>769811001</v>
      </c>
      <c r="F20" s="85">
        <f t="shared" si="0"/>
        <v>2330044498</v>
      </c>
      <c r="G20" s="83">
        <v>1531064768</v>
      </c>
      <c r="H20" s="84">
        <v>758564253</v>
      </c>
      <c r="I20" s="85">
        <f t="shared" si="1"/>
        <v>2289629021</v>
      </c>
      <c r="J20" s="83">
        <v>221672362</v>
      </c>
      <c r="K20" s="84">
        <v>163599748</v>
      </c>
      <c r="L20" s="84">
        <f t="shared" si="2"/>
        <v>385272110</v>
      </c>
      <c r="M20" s="101">
        <f t="shared" si="3"/>
        <v>0.16534967908582834</v>
      </c>
      <c r="N20" s="83">
        <v>318745508</v>
      </c>
      <c r="O20" s="84">
        <v>196252582</v>
      </c>
      <c r="P20" s="84">
        <f t="shared" si="4"/>
        <v>514998090</v>
      </c>
      <c r="Q20" s="101">
        <f t="shared" si="5"/>
        <v>0.22102500207272865</v>
      </c>
      <c r="R20" s="83">
        <v>352087779</v>
      </c>
      <c r="S20" s="84">
        <v>98999539</v>
      </c>
      <c r="T20" s="84">
        <f t="shared" si="6"/>
        <v>451087318</v>
      </c>
      <c r="U20" s="101">
        <f t="shared" si="7"/>
        <v>0.19701327763699761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892505649</v>
      </c>
      <c r="AA20" s="84">
        <f t="shared" si="11"/>
        <v>458851869</v>
      </c>
      <c r="AB20" s="84">
        <f t="shared" si="12"/>
        <v>1351357518</v>
      </c>
      <c r="AC20" s="101">
        <f t="shared" si="13"/>
        <v>0.59020806672418569</v>
      </c>
      <c r="AD20" s="83">
        <v>351389294</v>
      </c>
      <c r="AE20" s="84">
        <v>109910972</v>
      </c>
      <c r="AF20" s="84">
        <f t="shared" si="14"/>
        <v>461300266</v>
      </c>
      <c r="AG20" s="84">
        <v>2038544016</v>
      </c>
      <c r="AH20" s="84">
        <v>2400299752</v>
      </c>
      <c r="AI20" s="85">
        <v>1286404967</v>
      </c>
      <c r="AJ20" s="120">
        <f t="shared" si="15"/>
        <v>0.53593513307166307</v>
      </c>
      <c r="AK20" s="121">
        <f t="shared" si="16"/>
        <v>-2.2139479971598375E-2</v>
      </c>
    </row>
    <row r="21" spans="1:37" ht="14" x14ac:dyDescent="0.3">
      <c r="A21" s="64" t="s">
        <v>0</v>
      </c>
      <c r="B21" s="65" t="s">
        <v>380</v>
      </c>
      <c r="C21" s="66" t="s">
        <v>0</v>
      </c>
      <c r="D21" s="86">
        <f>SUM(D16:D20)</f>
        <v>4730090234</v>
      </c>
      <c r="E21" s="87">
        <f>SUM(E16:E20)</f>
        <v>1748501460</v>
      </c>
      <c r="F21" s="88">
        <f t="shared" si="0"/>
        <v>6478591694</v>
      </c>
      <c r="G21" s="86">
        <f>SUM(G16:G20)</f>
        <v>4352544358</v>
      </c>
      <c r="H21" s="87">
        <f>SUM(H16:H20)</f>
        <v>1690144475</v>
      </c>
      <c r="I21" s="88">
        <f t="shared" si="1"/>
        <v>6042688833</v>
      </c>
      <c r="J21" s="86">
        <f>SUM(J16:J20)</f>
        <v>710719308</v>
      </c>
      <c r="K21" s="87">
        <f>SUM(K16:K20)</f>
        <v>291458519</v>
      </c>
      <c r="L21" s="87">
        <f t="shared" si="2"/>
        <v>1002177827</v>
      </c>
      <c r="M21" s="102">
        <f t="shared" si="3"/>
        <v>0.15469069117724213</v>
      </c>
      <c r="N21" s="86">
        <f>SUM(N16:N20)</f>
        <v>1024693331</v>
      </c>
      <c r="O21" s="87">
        <f>SUM(O16:O20)</f>
        <v>384302978</v>
      </c>
      <c r="P21" s="87">
        <f t="shared" si="4"/>
        <v>1408996309</v>
      </c>
      <c r="Q21" s="102">
        <f t="shared" si="5"/>
        <v>0.21748496826940178</v>
      </c>
      <c r="R21" s="86">
        <f>SUM(R16:R20)</f>
        <v>1021250283</v>
      </c>
      <c r="S21" s="87">
        <f>SUM(S16:S20)</f>
        <v>263666469</v>
      </c>
      <c r="T21" s="87">
        <f t="shared" si="6"/>
        <v>1284916752</v>
      </c>
      <c r="U21" s="102">
        <f t="shared" si="7"/>
        <v>0.2126399004666405</v>
      </c>
      <c r="V21" s="86">
        <f>SUM(V16:V20)</f>
        <v>0</v>
      </c>
      <c r="W21" s="87">
        <f>SUM(W16:W20)</f>
        <v>0</v>
      </c>
      <c r="X21" s="87">
        <f t="shared" si="8"/>
        <v>0</v>
      </c>
      <c r="Y21" s="102">
        <f t="shared" si="9"/>
        <v>0</v>
      </c>
      <c r="Z21" s="86">
        <f t="shared" si="10"/>
        <v>2756662922</v>
      </c>
      <c r="AA21" s="87">
        <f t="shared" si="11"/>
        <v>939427966</v>
      </c>
      <c r="AB21" s="87">
        <f t="shared" si="12"/>
        <v>3696090888</v>
      </c>
      <c r="AC21" s="102">
        <f t="shared" si="13"/>
        <v>0.61166328271201253</v>
      </c>
      <c r="AD21" s="86">
        <f>SUM(AD16:AD20)</f>
        <v>880277730</v>
      </c>
      <c r="AE21" s="87">
        <f>SUM(AE16:AE20)</f>
        <v>260878128</v>
      </c>
      <c r="AF21" s="87">
        <f t="shared" si="14"/>
        <v>1141155858</v>
      </c>
      <c r="AG21" s="87">
        <f>SUM(AG16:AG20)</f>
        <v>5286470483</v>
      </c>
      <c r="AH21" s="87">
        <f>SUM(AH16:AH20)</f>
        <v>5874329662</v>
      </c>
      <c r="AI21" s="88">
        <f>SUM(AI16:AI20)</f>
        <v>3201734454</v>
      </c>
      <c r="AJ21" s="122">
        <f t="shared" si="15"/>
        <v>0.54503826618915419</v>
      </c>
      <c r="AK21" s="123">
        <f t="shared" si="16"/>
        <v>0.12597831662710535</v>
      </c>
    </row>
    <row r="22" spans="1:37" ht="13" x14ac:dyDescent="0.3">
      <c r="A22" s="61" t="s">
        <v>101</v>
      </c>
      <c r="B22" s="62" t="s">
        <v>381</v>
      </c>
      <c r="C22" s="63" t="s">
        <v>382</v>
      </c>
      <c r="D22" s="83">
        <v>341521771</v>
      </c>
      <c r="E22" s="84">
        <v>68143915</v>
      </c>
      <c r="F22" s="85">
        <f t="shared" si="0"/>
        <v>409665686</v>
      </c>
      <c r="G22" s="83">
        <v>344916920</v>
      </c>
      <c r="H22" s="84">
        <v>70688068</v>
      </c>
      <c r="I22" s="85">
        <f t="shared" si="1"/>
        <v>415604988</v>
      </c>
      <c r="J22" s="83">
        <v>62472193</v>
      </c>
      <c r="K22" s="84">
        <v>9662074</v>
      </c>
      <c r="L22" s="84">
        <f t="shared" si="2"/>
        <v>72134267</v>
      </c>
      <c r="M22" s="101">
        <f t="shared" si="3"/>
        <v>0.17608081288018837</v>
      </c>
      <c r="N22" s="83">
        <v>86624201</v>
      </c>
      <c r="O22" s="84">
        <v>23485996</v>
      </c>
      <c r="P22" s="84">
        <f t="shared" si="4"/>
        <v>110110197</v>
      </c>
      <c r="Q22" s="101">
        <f t="shared" si="5"/>
        <v>0.2687806198149581</v>
      </c>
      <c r="R22" s="83">
        <v>84540499</v>
      </c>
      <c r="S22" s="84">
        <v>12319901</v>
      </c>
      <c r="T22" s="84">
        <f t="shared" si="6"/>
        <v>96860400</v>
      </c>
      <c r="U22" s="101">
        <f t="shared" si="7"/>
        <v>0.23305880053585881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233636893</v>
      </c>
      <c r="AA22" s="84">
        <f t="shared" si="11"/>
        <v>45467971</v>
      </c>
      <c r="AB22" s="84">
        <f t="shared" si="12"/>
        <v>279104864</v>
      </c>
      <c r="AC22" s="101">
        <f t="shared" si="13"/>
        <v>0.6715628350447036</v>
      </c>
      <c r="AD22" s="83">
        <v>62321629</v>
      </c>
      <c r="AE22" s="84">
        <v>8152770</v>
      </c>
      <c r="AF22" s="84">
        <f t="shared" si="14"/>
        <v>70474399</v>
      </c>
      <c r="AG22" s="84">
        <v>395263139</v>
      </c>
      <c r="AH22" s="84">
        <v>426712032</v>
      </c>
      <c r="AI22" s="85">
        <v>230026675</v>
      </c>
      <c r="AJ22" s="120">
        <f t="shared" si="15"/>
        <v>0.5390677031577118</v>
      </c>
      <c r="AK22" s="121">
        <f t="shared" si="16"/>
        <v>0.37440547737058383</v>
      </c>
    </row>
    <row r="23" spans="1:37" ht="13" x14ac:dyDescent="0.3">
      <c r="A23" s="61" t="s">
        <v>101</v>
      </c>
      <c r="B23" s="62" t="s">
        <v>383</v>
      </c>
      <c r="C23" s="63" t="s">
        <v>384</v>
      </c>
      <c r="D23" s="83">
        <v>247928625</v>
      </c>
      <c r="E23" s="84">
        <v>65393793</v>
      </c>
      <c r="F23" s="85">
        <f t="shared" si="0"/>
        <v>313322418</v>
      </c>
      <c r="G23" s="83">
        <v>226739681</v>
      </c>
      <c r="H23" s="84">
        <v>64688807</v>
      </c>
      <c r="I23" s="85">
        <f t="shared" si="1"/>
        <v>291428488</v>
      </c>
      <c r="J23" s="83">
        <v>41547470</v>
      </c>
      <c r="K23" s="84">
        <v>6526317</v>
      </c>
      <c r="L23" s="84">
        <f t="shared" si="2"/>
        <v>48073787</v>
      </c>
      <c r="M23" s="101">
        <f t="shared" si="3"/>
        <v>0.15343232478181629</v>
      </c>
      <c r="N23" s="83">
        <v>41000644</v>
      </c>
      <c r="O23" s="84">
        <v>11662485</v>
      </c>
      <c r="P23" s="84">
        <f t="shared" si="4"/>
        <v>52663129</v>
      </c>
      <c r="Q23" s="101">
        <f t="shared" si="5"/>
        <v>0.16807967120948236</v>
      </c>
      <c r="R23" s="83">
        <v>64960551</v>
      </c>
      <c r="S23" s="84">
        <v>11056901</v>
      </c>
      <c r="T23" s="84">
        <f t="shared" si="6"/>
        <v>76017452</v>
      </c>
      <c r="U23" s="101">
        <f t="shared" si="7"/>
        <v>0.260844272712282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147508665</v>
      </c>
      <c r="AA23" s="84">
        <f t="shared" si="11"/>
        <v>29245703</v>
      </c>
      <c r="AB23" s="84">
        <f t="shared" si="12"/>
        <v>176754368</v>
      </c>
      <c r="AC23" s="101">
        <f t="shared" si="13"/>
        <v>0.60651025990293717</v>
      </c>
      <c r="AD23" s="83">
        <v>46416732</v>
      </c>
      <c r="AE23" s="84">
        <v>10461993</v>
      </c>
      <c r="AF23" s="84">
        <f t="shared" si="14"/>
        <v>56878725</v>
      </c>
      <c r="AG23" s="84">
        <v>285851522</v>
      </c>
      <c r="AH23" s="84">
        <v>308211495</v>
      </c>
      <c r="AI23" s="85">
        <v>170650407</v>
      </c>
      <c r="AJ23" s="120">
        <f t="shared" si="15"/>
        <v>0.55367956668845209</v>
      </c>
      <c r="AK23" s="121">
        <f t="shared" si="16"/>
        <v>0.33648305231877118</v>
      </c>
    </row>
    <row r="24" spans="1:37" ht="13" x14ac:dyDescent="0.3">
      <c r="A24" s="61" t="s">
        <v>101</v>
      </c>
      <c r="B24" s="62" t="s">
        <v>73</v>
      </c>
      <c r="C24" s="63" t="s">
        <v>74</v>
      </c>
      <c r="D24" s="83">
        <v>3789546090</v>
      </c>
      <c r="E24" s="84">
        <v>1128559590</v>
      </c>
      <c r="F24" s="85">
        <f t="shared" si="0"/>
        <v>4918105680</v>
      </c>
      <c r="G24" s="83">
        <v>4041131182</v>
      </c>
      <c r="H24" s="84">
        <v>1024469267</v>
      </c>
      <c r="I24" s="85">
        <f t="shared" si="1"/>
        <v>5065600449</v>
      </c>
      <c r="J24" s="83">
        <v>839398357</v>
      </c>
      <c r="K24" s="84">
        <v>135635555</v>
      </c>
      <c r="L24" s="84">
        <f t="shared" si="2"/>
        <v>975033912</v>
      </c>
      <c r="M24" s="101">
        <f t="shared" si="3"/>
        <v>0.19825395699915094</v>
      </c>
      <c r="N24" s="83">
        <v>789992852</v>
      </c>
      <c r="O24" s="84">
        <v>224109158</v>
      </c>
      <c r="P24" s="84">
        <f t="shared" si="4"/>
        <v>1014102010</v>
      </c>
      <c r="Q24" s="101">
        <f t="shared" si="5"/>
        <v>0.20619768585371268</v>
      </c>
      <c r="R24" s="83">
        <v>758577066</v>
      </c>
      <c r="S24" s="84">
        <v>152002868</v>
      </c>
      <c r="T24" s="84">
        <f t="shared" si="6"/>
        <v>910579934</v>
      </c>
      <c r="U24" s="101">
        <f t="shared" si="7"/>
        <v>0.17975755158102877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2387968275</v>
      </c>
      <c r="AA24" s="84">
        <f t="shared" si="11"/>
        <v>511747581</v>
      </c>
      <c r="AB24" s="84">
        <f t="shared" si="12"/>
        <v>2899715856</v>
      </c>
      <c r="AC24" s="101">
        <f t="shared" si="13"/>
        <v>0.57243280144063335</v>
      </c>
      <c r="AD24" s="83">
        <v>695801177</v>
      </c>
      <c r="AE24" s="84">
        <v>97162913</v>
      </c>
      <c r="AF24" s="84">
        <f t="shared" si="14"/>
        <v>792964090</v>
      </c>
      <c r="AG24" s="84">
        <v>4880965822</v>
      </c>
      <c r="AH24" s="84">
        <v>4856614023</v>
      </c>
      <c r="AI24" s="85">
        <v>2677755071</v>
      </c>
      <c r="AJ24" s="120">
        <f t="shared" si="15"/>
        <v>0.55136254565807807</v>
      </c>
      <c r="AK24" s="121">
        <f t="shared" si="16"/>
        <v>0.14832430053673673</v>
      </c>
    </row>
    <row r="25" spans="1:37" ht="13" x14ac:dyDescent="0.3">
      <c r="A25" s="61" t="s">
        <v>101</v>
      </c>
      <c r="B25" s="62" t="s">
        <v>385</v>
      </c>
      <c r="C25" s="63" t="s">
        <v>386</v>
      </c>
      <c r="D25" s="83">
        <v>417401753</v>
      </c>
      <c r="E25" s="84">
        <v>145662750</v>
      </c>
      <c r="F25" s="85">
        <f t="shared" si="0"/>
        <v>563064503</v>
      </c>
      <c r="G25" s="83">
        <v>439626797</v>
      </c>
      <c r="H25" s="84">
        <v>155697750</v>
      </c>
      <c r="I25" s="85">
        <f t="shared" si="1"/>
        <v>595324547</v>
      </c>
      <c r="J25" s="83">
        <v>59093350</v>
      </c>
      <c r="K25" s="84">
        <v>9498931</v>
      </c>
      <c r="L25" s="84">
        <f t="shared" si="2"/>
        <v>68592281</v>
      </c>
      <c r="M25" s="101">
        <f t="shared" si="3"/>
        <v>0.12181957952337834</v>
      </c>
      <c r="N25" s="83">
        <v>66724920</v>
      </c>
      <c r="O25" s="84">
        <v>8647423</v>
      </c>
      <c r="P25" s="84">
        <f t="shared" si="4"/>
        <v>75372343</v>
      </c>
      <c r="Q25" s="101">
        <f t="shared" si="5"/>
        <v>0.13386093884167299</v>
      </c>
      <c r="R25" s="83">
        <v>60501997</v>
      </c>
      <c r="S25" s="84">
        <v>10908329</v>
      </c>
      <c r="T25" s="84">
        <f t="shared" si="6"/>
        <v>71410326</v>
      </c>
      <c r="U25" s="101">
        <f t="shared" si="7"/>
        <v>0.11995192598701965</v>
      </c>
      <c r="V25" s="83">
        <v>0</v>
      </c>
      <c r="W25" s="84">
        <v>0</v>
      </c>
      <c r="X25" s="84">
        <f t="shared" si="8"/>
        <v>0</v>
      </c>
      <c r="Y25" s="101">
        <f t="shared" si="9"/>
        <v>0</v>
      </c>
      <c r="Z25" s="83">
        <f t="shared" si="10"/>
        <v>186320267</v>
      </c>
      <c r="AA25" s="84">
        <f t="shared" si="11"/>
        <v>29054683</v>
      </c>
      <c r="AB25" s="84">
        <f t="shared" si="12"/>
        <v>215374950</v>
      </c>
      <c r="AC25" s="101">
        <f t="shared" si="13"/>
        <v>0.36177737183076375</v>
      </c>
      <c r="AD25" s="83">
        <v>85892099</v>
      </c>
      <c r="AE25" s="84">
        <v>10023534</v>
      </c>
      <c r="AF25" s="84">
        <f t="shared" si="14"/>
        <v>95915633</v>
      </c>
      <c r="AG25" s="84">
        <v>444474127</v>
      </c>
      <c r="AH25" s="84">
        <v>511769268</v>
      </c>
      <c r="AI25" s="85">
        <v>235028650</v>
      </c>
      <c r="AJ25" s="120">
        <f t="shared" si="15"/>
        <v>0.45924729110541274</v>
      </c>
      <c r="AK25" s="121">
        <f t="shared" si="16"/>
        <v>-0.25548814341870629</v>
      </c>
    </row>
    <row r="26" spans="1:37" ht="13" x14ac:dyDescent="0.3">
      <c r="A26" s="61" t="s">
        <v>116</v>
      </c>
      <c r="B26" s="62" t="s">
        <v>387</v>
      </c>
      <c r="C26" s="63" t="s">
        <v>388</v>
      </c>
      <c r="D26" s="83">
        <v>877217000</v>
      </c>
      <c r="E26" s="84">
        <v>323927000</v>
      </c>
      <c r="F26" s="85">
        <f t="shared" si="0"/>
        <v>1201144000</v>
      </c>
      <c r="G26" s="83">
        <v>1004988000</v>
      </c>
      <c r="H26" s="84">
        <v>390081000</v>
      </c>
      <c r="I26" s="85">
        <f t="shared" si="1"/>
        <v>1395069000</v>
      </c>
      <c r="J26" s="83">
        <v>161955845</v>
      </c>
      <c r="K26" s="84">
        <v>118717304</v>
      </c>
      <c r="L26" s="84">
        <f t="shared" si="2"/>
        <v>280673149</v>
      </c>
      <c r="M26" s="101">
        <f t="shared" si="3"/>
        <v>0.23367152398047195</v>
      </c>
      <c r="N26" s="83">
        <v>207185681</v>
      </c>
      <c r="O26" s="84">
        <v>75924304</v>
      </c>
      <c r="P26" s="84">
        <f t="shared" si="4"/>
        <v>283109985</v>
      </c>
      <c r="Q26" s="101">
        <f t="shared" si="5"/>
        <v>0.23570028656014599</v>
      </c>
      <c r="R26" s="83">
        <v>193409758</v>
      </c>
      <c r="S26" s="84">
        <v>94205787</v>
      </c>
      <c r="T26" s="84">
        <f t="shared" si="6"/>
        <v>287615545</v>
      </c>
      <c r="U26" s="101">
        <f t="shared" si="7"/>
        <v>0.20616582047196233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562551284</v>
      </c>
      <c r="AA26" s="84">
        <f t="shared" si="11"/>
        <v>288847395</v>
      </c>
      <c r="AB26" s="84">
        <f t="shared" si="12"/>
        <v>851398679</v>
      </c>
      <c r="AC26" s="101">
        <f t="shared" si="13"/>
        <v>0.61029144723307593</v>
      </c>
      <c r="AD26" s="83">
        <v>173193865</v>
      </c>
      <c r="AE26" s="84">
        <v>109757033</v>
      </c>
      <c r="AF26" s="84">
        <f t="shared" si="14"/>
        <v>282950898</v>
      </c>
      <c r="AG26" s="84">
        <v>1133219000</v>
      </c>
      <c r="AH26" s="84">
        <v>1301813000</v>
      </c>
      <c r="AI26" s="85">
        <v>847668370</v>
      </c>
      <c r="AJ26" s="120">
        <f t="shared" si="15"/>
        <v>0.65114449617571801</v>
      </c>
      <c r="AK26" s="121">
        <f t="shared" si="16"/>
        <v>1.6485711948509119E-2</v>
      </c>
    </row>
    <row r="27" spans="1:37" ht="14" x14ac:dyDescent="0.3">
      <c r="A27" s="64" t="s">
        <v>0</v>
      </c>
      <c r="B27" s="65" t="s">
        <v>389</v>
      </c>
      <c r="C27" s="66" t="s">
        <v>0</v>
      </c>
      <c r="D27" s="86">
        <f>SUM(D22:D26)</f>
        <v>5673615239</v>
      </c>
      <c r="E27" s="87">
        <f>SUM(E22:E26)</f>
        <v>1731687048</v>
      </c>
      <c r="F27" s="88">
        <f t="shared" si="0"/>
        <v>7405302287</v>
      </c>
      <c r="G27" s="86">
        <f>SUM(G22:G26)</f>
        <v>6057402580</v>
      </c>
      <c r="H27" s="87">
        <f>SUM(H22:H26)</f>
        <v>1705624892</v>
      </c>
      <c r="I27" s="88">
        <f t="shared" si="1"/>
        <v>7763027472</v>
      </c>
      <c r="J27" s="86">
        <f>SUM(J22:J26)</f>
        <v>1164467215</v>
      </c>
      <c r="K27" s="87">
        <f>SUM(K22:K26)</f>
        <v>280040181</v>
      </c>
      <c r="L27" s="87">
        <f t="shared" si="2"/>
        <v>1444507396</v>
      </c>
      <c r="M27" s="102">
        <f t="shared" si="3"/>
        <v>0.19506393392418714</v>
      </c>
      <c r="N27" s="86">
        <f>SUM(N22:N26)</f>
        <v>1191528298</v>
      </c>
      <c r="O27" s="87">
        <f>SUM(O22:O26)</f>
        <v>343829366</v>
      </c>
      <c r="P27" s="87">
        <f t="shared" si="4"/>
        <v>1535357664</v>
      </c>
      <c r="Q27" s="102">
        <f t="shared" si="5"/>
        <v>0.20733220664000696</v>
      </c>
      <c r="R27" s="86">
        <f>SUM(R22:R26)</f>
        <v>1161989871</v>
      </c>
      <c r="S27" s="87">
        <f>SUM(S22:S26)</f>
        <v>280493786</v>
      </c>
      <c r="T27" s="87">
        <f t="shared" si="6"/>
        <v>1442483657</v>
      </c>
      <c r="U27" s="102">
        <f t="shared" si="7"/>
        <v>0.18581457584722044</v>
      </c>
      <c r="V27" s="86">
        <f>SUM(V22:V26)</f>
        <v>0</v>
      </c>
      <c r="W27" s="87">
        <f>SUM(W22:W26)</f>
        <v>0</v>
      </c>
      <c r="X27" s="87">
        <f t="shared" si="8"/>
        <v>0</v>
      </c>
      <c r="Y27" s="102">
        <f t="shared" si="9"/>
        <v>0</v>
      </c>
      <c r="Z27" s="86">
        <f t="shared" si="10"/>
        <v>3517985384</v>
      </c>
      <c r="AA27" s="87">
        <f t="shared" si="11"/>
        <v>904363333</v>
      </c>
      <c r="AB27" s="87">
        <f t="shared" si="12"/>
        <v>4422348717</v>
      </c>
      <c r="AC27" s="102">
        <f t="shared" si="13"/>
        <v>0.56966804934681803</v>
      </c>
      <c r="AD27" s="86">
        <f>SUM(AD22:AD26)</f>
        <v>1063625502</v>
      </c>
      <c r="AE27" s="87">
        <f>SUM(AE22:AE26)</f>
        <v>235558243</v>
      </c>
      <c r="AF27" s="87">
        <f t="shared" si="14"/>
        <v>1299183745</v>
      </c>
      <c r="AG27" s="87">
        <f>SUM(AG22:AG26)</f>
        <v>7139773610</v>
      </c>
      <c r="AH27" s="87">
        <f>SUM(AH22:AH26)</f>
        <v>7405119818</v>
      </c>
      <c r="AI27" s="88">
        <f>SUM(AI22:AI26)</f>
        <v>4161129173</v>
      </c>
      <c r="AJ27" s="122">
        <f t="shared" si="15"/>
        <v>0.56192597490257112</v>
      </c>
      <c r="AK27" s="123">
        <f t="shared" si="16"/>
        <v>0.11029995760915257</v>
      </c>
    </row>
    <row r="28" spans="1:37" ht="13" x14ac:dyDescent="0.3">
      <c r="A28" s="61" t="s">
        <v>101</v>
      </c>
      <c r="B28" s="62" t="s">
        <v>390</v>
      </c>
      <c r="C28" s="63" t="s">
        <v>391</v>
      </c>
      <c r="D28" s="83">
        <v>424375043</v>
      </c>
      <c r="E28" s="84">
        <v>125212000</v>
      </c>
      <c r="F28" s="85">
        <f t="shared" si="0"/>
        <v>549587043</v>
      </c>
      <c r="G28" s="83">
        <v>414435207</v>
      </c>
      <c r="H28" s="84">
        <v>125212000</v>
      </c>
      <c r="I28" s="85">
        <f t="shared" si="1"/>
        <v>539647207</v>
      </c>
      <c r="J28" s="83">
        <v>72244434</v>
      </c>
      <c r="K28" s="84">
        <v>6694946</v>
      </c>
      <c r="L28" s="84">
        <f t="shared" si="2"/>
        <v>78939380</v>
      </c>
      <c r="M28" s="101">
        <f t="shared" si="3"/>
        <v>0.1436339902940543</v>
      </c>
      <c r="N28" s="83">
        <v>97578097</v>
      </c>
      <c r="O28" s="84">
        <v>7694188</v>
      </c>
      <c r="P28" s="84">
        <f t="shared" si="4"/>
        <v>105272285</v>
      </c>
      <c r="Q28" s="101">
        <f t="shared" si="5"/>
        <v>0.19154797468542212</v>
      </c>
      <c r="R28" s="83">
        <v>69334218</v>
      </c>
      <c r="S28" s="84">
        <v>4475554</v>
      </c>
      <c r="T28" s="84">
        <f t="shared" si="6"/>
        <v>73809772</v>
      </c>
      <c r="U28" s="101">
        <f t="shared" si="7"/>
        <v>0.1367741202818826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239156749</v>
      </c>
      <c r="AA28" s="84">
        <f t="shared" si="11"/>
        <v>18864688</v>
      </c>
      <c r="AB28" s="84">
        <f t="shared" si="12"/>
        <v>258021437</v>
      </c>
      <c r="AC28" s="101">
        <f t="shared" si="13"/>
        <v>0.47812984789523799</v>
      </c>
      <c r="AD28" s="83">
        <v>75478477</v>
      </c>
      <c r="AE28" s="84">
        <v>26010303</v>
      </c>
      <c r="AF28" s="84">
        <f t="shared" si="14"/>
        <v>101488780</v>
      </c>
      <c r="AG28" s="84">
        <v>508533276</v>
      </c>
      <c r="AH28" s="84">
        <v>502265472</v>
      </c>
      <c r="AI28" s="85">
        <v>275597298</v>
      </c>
      <c r="AJ28" s="120">
        <f t="shared" si="15"/>
        <v>0.5487084288366133</v>
      </c>
      <c r="AK28" s="121">
        <f t="shared" si="16"/>
        <v>-0.27272973426225045</v>
      </c>
    </row>
    <row r="29" spans="1:37" ht="13" x14ac:dyDescent="0.3">
      <c r="A29" s="61" t="s">
        <v>101</v>
      </c>
      <c r="B29" s="62" t="s">
        <v>392</v>
      </c>
      <c r="C29" s="63" t="s">
        <v>393</v>
      </c>
      <c r="D29" s="83">
        <v>663113245</v>
      </c>
      <c r="E29" s="84">
        <v>113661300</v>
      </c>
      <c r="F29" s="85">
        <f t="shared" si="0"/>
        <v>776774545</v>
      </c>
      <c r="G29" s="83">
        <v>665771272</v>
      </c>
      <c r="H29" s="84">
        <v>179326868</v>
      </c>
      <c r="I29" s="85">
        <f t="shared" si="1"/>
        <v>845098140</v>
      </c>
      <c r="J29" s="83">
        <v>132022084</v>
      </c>
      <c r="K29" s="84">
        <v>10556896</v>
      </c>
      <c r="L29" s="84">
        <f t="shared" si="2"/>
        <v>142578980</v>
      </c>
      <c r="M29" s="101">
        <f t="shared" si="3"/>
        <v>0.18355259053963979</v>
      </c>
      <c r="N29" s="83">
        <v>172599401</v>
      </c>
      <c r="O29" s="84">
        <v>34958314</v>
      </c>
      <c r="P29" s="84">
        <f t="shared" si="4"/>
        <v>207557715</v>
      </c>
      <c r="Q29" s="101">
        <f t="shared" si="5"/>
        <v>0.26720457864643338</v>
      </c>
      <c r="R29" s="83">
        <v>130211878</v>
      </c>
      <c r="S29" s="84">
        <v>27685316</v>
      </c>
      <c r="T29" s="84">
        <f t="shared" si="6"/>
        <v>157897194</v>
      </c>
      <c r="U29" s="101">
        <f t="shared" si="7"/>
        <v>0.18683888477141838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434833363</v>
      </c>
      <c r="AA29" s="84">
        <f t="shared" si="11"/>
        <v>73200526</v>
      </c>
      <c r="AB29" s="84">
        <f t="shared" si="12"/>
        <v>508033889</v>
      </c>
      <c r="AC29" s="101">
        <f t="shared" si="13"/>
        <v>0.60115371807586748</v>
      </c>
      <c r="AD29" s="83">
        <v>123461469</v>
      </c>
      <c r="AE29" s="84">
        <v>23214647</v>
      </c>
      <c r="AF29" s="84">
        <f t="shared" si="14"/>
        <v>146676116</v>
      </c>
      <c r="AG29" s="84">
        <v>702077187</v>
      </c>
      <c r="AH29" s="84">
        <v>849581815</v>
      </c>
      <c r="AI29" s="85">
        <v>453619352</v>
      </c>
      <c r="AJ29" s="120">
        <f t="shared" si="15"/>
        <v>0.53393251125555219</v>
      </c>
      <c r="AK29" s="121">
        <f t="shared" si="16"/>
        <v>7.6502421157647715E-2</v>
      </c>
    </row>
    <row r="30" spans="1:37" ht="13" x14ac:dyDescent="0.3">
      <c r="A30" s="61" t="s">
        <v>101</v>
      </c>
      <c r="B30" s="62" t="s">
        <v>394</v>
      </c>
      <c r="C30" s="63" t="s">
        <v>395</v>
      </c>
      <c r="D30" s="83">
        <v>459070510</v>
      </c>
      <c r="E30" s="84">
        <v>60920301</v>
      </c>
      <c r="F30" s="85">
        <f t="shared" si="0"/>
        <v>519990811</v>
      </c>
      <c r="G30" s="83">
        <v>475829117</v>
      </c>
      <c r="H30" s="84">
        <v>69444429</v>
      </c>
      <c r="I30" s="85">
        <f t="shared" si="1"/>
        <v>545273546</v>
      </c>
      <c r="J30" s="83">
        <v>94671577</v>
      </c>
      <c r="K30" s="84">
        <v>9210768</v>
      </c>
      <c r="L30" s="84">
        <f t="shared" si="2"/>
        <v>103882345</v>
      </c>
      <c r="M30" s="101">
        <f t="shared" si="3"/>
        <v>0.19977727067950052</v>
      </c>
      <c r="N30" s="83">
        <v>85759158</v>
      </c>
      <c r="O30" s="84">
        <v>9597902</v>
      </c>
      <c r="P30" s="84">
        <f t="shared" si="4"/>
        <v>95357060</v>
      </c>
      <c r="Q30" s="101">
        <f t="shared" si="5"/>
        <v>0.18338220211356773</v>
      </c>
      <c r="R30" s="83">
        <v>82192171</v>
      </c>
      <c r="S30" s="84">
        <v>13113224</v>
      </c>
      <c r="T30" s="84">
        <f t="shared" si="6"/>
        <v>95305395</v>
      </c>
      <c r="U30" s="101">
        <f t="shared" si="7"/>
        <v>0.17478455666726952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262622906</v>
      </c>
      <c r="AA30" s="84">
        <f t="shared" si="11"/>
        <v>31921894</v>
      </c>
      <c r="AB30" s="84">
        <f t="shared" si="12"/>
        <v>294544800</v>
      </c>
      <c r="AC30" s="101">
        <f t="shared" si="13"/>
        <v>0.54017804854226326</v>
      </c>
      <c r="AD30" s="83">
        <v>93358932</v>
      </c>
      <c r="AE30" s="84">
        <v>10948917</v>
      </c>
      <c r="AF30" s="84">
        <f t="shared" si="14"/>
        <v>104307849</v>
      </c>
      <c r="AG30" s="84">
        <v>509641928</v>
      </c>
      <c r="AH30" s="84">
        <v>517644272</v>
      </c>
      <c r="AI30" s="85">
        <v>333781710</v>
      </c>
      <c r="AJ30" s="120">
        <f t="shared" si="15"/>
        <v>0.64480904755379964</v>
      </c>
      <c r="AK30" s="121">
        <f t="shared" si="16"/>
        <v>-8.6306582738562621E-2</v>
      </c>
    </row>
    <row r="31" spans="1:37" ht="13" x14ac:dyDescent="0.3">
      <c r="A31" s="61" t="s">
        <v>101</v>
      </c>
      <c r="B31" s="62" t="s">
        <v>396</v>
      </c>
      <c r="C31" s="63" t="s">
        <v>397</v>
      </c>
      <c r="D31" s="83">
        <v>1150381333</v>
      </c>
      <c r="E31" s="84">
        <v>290789500</v>
      </c>
      <c r="F31" s="85">
        <f t="shared" si="0"/>
        <v>1441170833</v>
      </c>
      <c r="G31" s="83">
        <v>1138067251</v>
      </c>
      <c r="H31" s="84">
        <v>363994794</v>
      </c>
      <c r="I31" s="85">
        <f t="shared" si="1"/>
        <v>1502062045</v>
      </c>
      <c r="J31" s="83">
        <v>202214188</v>
      </c>
      <c r="K31" s="84">
        <v>11913398</v>
      </c>
      <c r="L31" s="84">
        <f t="shared" si="2"/>
        <v>214127586</v>
      </c>
      <c r="M31" s="101">
        <f t="shared" si="3"/>
        <v>0.14857890618995062</v>
      </c>
      <c r="N31" s="83">
        <v>238011291</v>
      </c>
      <c r="O31" s="84">
        <v>36588526</v>
      </c>
      <c r="P31" s="84">
        <f t="shared" si="4"/>
        <v>274599817</v>
      </c>
      <c r="Q31" s="101">
        <f t="shared" si="5"/>
        <v>0.19053939388183552</v>
      </c>
      <c r="R31" s="83">
        <v>216353779</v>
      </c>
      <c r="S31" s="84">
        <v>55799877</v>
      </c>
      <c r="T31" s="84">
        <f t="shared" si="6"/>
        <v>272153656</v>
      </c>
      <c r="U31" s="101">
        <f t="shared" si="7"/>
        <v>0.18118669392248707</v>
      </c>
      <c r="V31" s="83">
        <v>0</v>
      </c>
      <c r="W31" s="84">
        <v>0</v>
      </c>
      <c r="X31" s="84">
        <f t="shared" si="8"/>
        <v>0</v>
      </c>
      <c r="Y31" s="101">
        <f t="shared" si="9"/>
        <v>0</v>
      </c>
      <c r="Z31" s="83">
        <f t="shared" si="10"/>
        <v>656579258</v>
      </c>
      <c r="AA31" s="84">
        <f t="shared" si="11"/>
        <v>104301801</v>
      </c>
      <c r="AB31" s="84">
        <f t="shared" si="12"/>
        <v>760881059</v>
      </c>
      <c r="AC31" s="101">
        <f t="shared" si="13"/>
        <v>0.50655767618440817</v>
      </c>
      <c r="AD31" s="83">
        <v>220385000</v>
      </c>
      <c r="AE31" s="84">
        <v>25635567</v>
      </c>
      <c r="AF31" s="84">
        <f t="shared" si="14"/>
        <v>246020567</v>
      </c>
      <c r="AG31" s="84">
        <v>1357687283</v>
      </c>
      <c r="AH31" s="84">
        <v>1332916264</v>
      </c>
      <c r="AI31" s="85">
        <v>730738769</v>
      </c>
      <c r="AJ31" s="120">
        <f t="shared" si="15"/>
        <v>0.54822556280249579</v>
      </c>
      <c r="AK31" s="121">
        <f t="shared" si="16"/>
        <v>0.10622318824263166</v>
      </c>
    </row>
    <row r="32" spans="1:37" ht="13" x14ac:dyDescent="0.3">
      <c r="A32" s="61" t="s">
        <v>101</v>
      </c>
      <c r="B32" s="62" t="s">
        <v>398</v>
      </c>
      <c r="C32" s="63" t="s">
        <v>399</v>
      </c>
      <c r="D32" s="83">
        <v>709086677</v>
      </c>
      <c r="E32" s="84">
        <v>151473150</v>
      </c>
      <c r="F32" s="85">
        <f t="shared" si="0"/>
        <v>860559827</v>
      </c>
      <c r="G32" s="83">
        <v>711005468</v>
      </c>
      <c r="H32" s="84">
        <v>99771147</v>
      </c>
      <c r="I32" s="85">
        <f t="shared" si="1"/>
        <v>810776615</v>
      </c>
      <c r="J32" s="83">
        <v>125609777</v>
      </c>
      <c r="K32" s="84">
        <v>6695054</v>
      </c>
      <c r="L32" s="84">
        <f t="shared" si="2"/>
        <v>132304831</v>
      </c>
      <c r="M32" s="101">
        <f t="shared" si="3"/>
        <v>0.15374274611589556</v>
      </c>
      <c r="N32" s="83">
        <v>165641917</v>
      </c>
      <c r="O32" s="84">
        <v>14427887</v>
      </c>
      <c r="P32" s="84">
        <f t="shared" si="4"/>
        <v>180069804</v>
      </c>
      <c r="Q32" s="101">
        <f t="shared" si="5"/>
        <v>0.20924728107253374</v>
      </c>
      <c r="R32" s="83">
        <v>101100247</v>
      </c>
      <c r="S32" s="84">
        <v>6930429</v>
      </c>
      <c r="T32" s="84">
        <f t="shared" si="6"/>
        <v>108030676</v>
      </c>
      <c r="U32" s="101">
        <f t="shared" si="7"/>
        <v>0.13324345325376707</v>
      </c>
      <c r="V32" s="83">
        <v>0</v>
      </c>
      <c r="W32" s="84">
        <v>0</v>
      </c>
      <c r="X32" s="84">
        <f t="shared" si="8"/>
        <v>0</v>
      </c>
      <c r="Y32" s="101">
        <f t="shared" si="9"/>
        <v>0</v>
      </c>
      <c r="Z32" s="83">
        <f t="shared" si="10"/>
        <v>392351941</v>
      </c>
      <c r="AA32" s="84">
        <f t="shared" si="11"/>
        <v>28053370</v>
      </c>
      <c r="AB32" s="84">
        <f t="shared" si="12"/>
        <v>420405311</v>
      </c>
      <c r="AC32" s="101">
        <f t="shared" si="13"/>
        <v>0.51852175213514262</v>
      </c>
      <c r="AD32" s="83">
        <v>48377397</v>
      </c>
      <c r="AE32" s="84">
        <v>8511811</v>
      </c>
      <c r="AF32" s="84">
        <f t="shared" si="14"/>
        <v>56889208</v>
      </c>
      <c r="AG32" s="84">
        <v>796751460</v>
      </c>
      <c r="AH32" s="84">
        <v>847624968</v>
      </c>
      <c r="AI32" s="85">
        <v>266510878</v>
      </c>
      <c r="AJ32" s="120">
        <f t="shared" si="15"/>
        <v>0.31442074981443918</v>
      </c>
      <c r="AK32" s="121">
        <f t="shared" si="16"/>
        <v>0.89896607454967548</v>
      </c>
    </row>
    <row r="33" spans="1:37" ht="13" x14ac:dyDescent="0.3">
      <c r="A33" s="61" t="s">
        <v>116</v>
      </c>
      <c r="B33" s="62" t="s">
        <v>400</v>
      </c>
      <c r="C33" s="63" t="s">
        <v>401</v>
      </c>
      <c r="D33" s="83">
        <v>189466861</v>
      </c>
      <c r="E33" s="84">
        <v>900000</v>
      </c>
      <c r="F33" s="85">
        <f t="shared" si="0"/>
        <v>190366861</v>
      </c>
      <c r="G33" s="83">
        <v>188587682</v>
      </c>
      <c r="H33" s="84">
        <v>900000</v>
      </c>
      <c r="I33" s="85">
        <f t="shared" si="1"/>
        <v>189487682</v>
      </c>
      <c r="J33" s="83">
        <v>39913357</v>
      </c>
      <c r="K33" s="84">
        <v>0</v>
      </c>
      <c r="L33" s="84">
        <f t="shared" si="2"/>
        <v>39913357</v>
      </c>
      <c r="M33" s="101">
        <f t="shared" si="3"/>
        <v>0.20966546798289645</v>
      </c>
      <c r="N33" s="83">
        <v>44721276</v>
      </c>
      <c r="O33" s="84">
        <v>0</v>
      </c>
      <c r="P33" s="84">
        <f t="shared" si="4"/>
        <v>44721276</v>
      </c>
      <c r="Q33" s="101">
        <f t="shared" si="5"/>
        <v>0.23492153920634326</v>
      </c>
      <c r="R33" s="83">
        <v>49363051</v>
      </c>
      <c r="S33" s="84">
        <v>0</v>
      </c>
      <c r="T33" s="84">
        <f t="shared" si="6"/>
        <v>49363051</v>
      </c>
      <c r="U33" s="101">
        <f t="shared" si="7"/>
        <v>0.26050796800606807</v>
      </c>
      <c r="V33" s="83">
        <v>0</v>
      </c>
      <c r="W33" s="84">
        <v>0</v>
      </c>
      <c r="X33" s="84">
        <f t="shared" si="8"/>
        <v>0</v>
      </c>
      <c r="Y33" s="101">
        <f t="shared" si="9"/>
        <v>0</v>
      </c>
      <c r="Z33" s="83">
        <f t="shared" si="10"/>
        <v>133997684</v>
      </c>
      <c r="AA33" s="84">
        <f t="shared" si="11"/>
        <v>0</v>
      </c>
      <c r="AB33" s="84">
        <f t="shared" si="12"/>
        <v>133997684</v>
      </c>
      <c r="AC33" s="101">
        <f t="shared" si="13"/>
        <v>0.70715775603819986</v>
      </c>
      <c r="AD33" s="83">
        <v>24987221</v>
      </c>
      <c r="AE33" s="84">
        <v>4240186</v>
      </c>
      <c r="AF33" s="84">
        <f t="shared" si="14"/>
        <v>29227407</v>
      </c>
      <c r="AG33" s="84">
        <v>199864251</v>
      </c>
      <c r="AH33" s="84">
        <v>198100689</v>
      </c>
      <c r="AI33" s="85">
        <v>109267871</v>
      </c>
      <c r="AJ33" s="120">
        <f t="shared" si="15"/>
        <v>0.55157744050047197</v>
      </c>
      <c r="AK33" s="121">
        <f t="shared" si="16"/>
        <v>0.68893022223969447</v>
      </c>
    </row>
    <row r="34" spans="1:37" ht="14" x14ac:dyDescent="0.3">
      <c r="A34" s="64" t="s">
        <v>0</v>
      </c>
      <c r="B34" s="65" t="s">
        <v>402</v>
      </c>
      <c r="C34" s="66" t="s">
        <v>0</v>
      </c>
      <c r="D34" s="86">
        <f>SUM(D28:D33)</f>
        <v>3595493669</v>
      </c>
      <c r="E34" s="87">
        <f>SUM(E28:E33)</f>
        <v>742956251</v>
      </c>
      <c r="F34" s="88">
        <f t="shared" si="0"/>
        <v>4338449920</v>
      </c>
      <c r="G34" s="86">
        <f>SUM(G28:G33)</f>
        <v>3593695997</v>
      </c>
      <c r="H34" s="87">
        <f>SUM(H28:H33)</f>
        <v>838649238</v>
      </c>
      <c r="I34" s="88">
        <f t="shared" si="1"/>
        <v>4432345235</v>
      </c>
      <c r="J34" s="86">
        <f>SUM(J28:J33)</f>
        <v>666675417</v>
      </c>
      <c r="K34" s="87">
        <f>SUM(K28:K33)</f>
        <v>45071062</v>
      </c>
      <c r="L34" s="87">
        <f t="shared" si="2"/>
        <v>711746479</v>
      </c>
      <c r="M34" s="102">
        <f t="shared" si="3"/>
        <v>0.16405547882871493</v>
      </c>
      <c r="N34" s="86">
        <f>SUM(N28:N33)</f>
        <v>804311140</v>
      </c>
      <c r="O34" s="87">
        <f>SUM(O28:O33)</f>
        <v>103266817</v>
      </c>
      <c r="P34" s="87">
        <f t="shared" si="4"/>
        <v>907577957</v>
      </c>
      <c r="Q34" s="102">
        <f t="shared" si="5"/>
        <v>0.20919406095161289</v>
      </c>
      <c r="R34" s="86">
        <f>SUM(R28:R33)</f>
        <v>648555344</v>
      </c>
      <c r="S34" s="87">
        <f>SUM(S28:S33)</f>
        <v>108004400</v>
      </c>
      <c r="T34" s="87">
        <f t="shared" si="6"/>
        <v>756559744</v>
      </c>
      <c r="U34" s="102">
        <f t="shared" si="7"/>
        <v>0.17069061724385284</v>
      </c>
      <c r="V34" s="86">
        <f>SUM(V28:V33)</f>
        <v>0</v>
      </c>
      <c r="W34" s="87">
        <f>SUM(W28:W33)</f>
        <v>0</v>
      </c>
      <c r="X34" s="87">
        <f t="shared" si="8"/>
        <v>0</v>
      </c>
      <c r="Y34" s="102">
        <f t="shared" si="9"/>
        <v>0</v>
      </c>
      <c r="Z34" s="86">
        <f t="shared" si="10"/>
        <v>2119541901</v>
      </c>
      <c r="AA34" s="87">
        <f t="shared" si="11"/>
        <v>256342279</v>
      </c>
      <c r="AB34" s="87">
        <f t="shared" si="12"/>
        <v>2375884180</v>
      </c>
      <c r="AC34" s="102">
        <f t="shared" si="13"/>
        <v>0.53603319552792006</v>
      </c>
      <c r="AD34" s="86">
        <f>SUM(AD28:AD33)</f>
        <v>586048496</v>
      </c>
      <c r="AE34" s="87">
        <f>SUM(AE28:AE33)</f>
        <v>98561431</v>
      </c>
      <c r="AF34" s="87">
        <f t="shared" si="14"/>
        <v>684609927</v>
      </c>
      <c r="AG34" s="87">
        <f>SUM(AG28:AG33)</f>
        <v>4074555385</v>
      </c>
      <c r="AH34" s="87">
        <f>SUM(AH28:AH33)</f>
        <v>4248133480</v>
      </c>
      <c r="AI34" s="88">
        <f>SUM(AI28:AI33)</f>
        <v>2169515878</v>
      </c>
      <c r="AJ34" s="122">
        <f t="shared" si="15"/>
        <v>0.51069861345317236</v>
      </c>
      <c r="AK34" s="123">
        <f t="shared" si="16"/>
        <v>0.10509607611927008</v>
      </c>
    </row>
    <row r="35" spans="1:37" ht="13" x14ac:dyDescent="0.3">
      <c r="A35" s="61" t="s">
        <v>101</v>
      </c>
      <c r="B35" s="62" t="s">
        <v>403</v>
      </c>
      <c r="C35" s="63" t="s">
        <v>404</v>
      </c>
      <c r="D35" s="83">
        <v>342893468</v>
      </c>
      <c r="E35" s="84">
        <v>82382550</v>
      </c>
      <c r="F35" s="85">
        <f t="shared" si="0"/>
        <v>425276018</v>
      </c>
      <c r="G35" s="83">
        <v>347201748</v>
      </c>
      <c r="H35" s="84">
        <v>81776768</v>
      </c>
      <c r="I35" s="85">
        <f t="shared" si="1"/>
        <v>428978516</v>
      </c>
      <c r="J35" s="83">
        <v>49223643</v>
      </c>
      <c r="K35" s="84">
        <v>4198413</v>
      </c>
      <c r="L35" s="84">
        <f t="shared" si="2"/>
        <v>53422056</v>
      </c>
      <c r="M35" s="101">
        <f t="shared" si="3"/>
        <v>0.12561737257425129</v>
      </c>
      <c r="N35" s="83">
        <v>62646424</v>
      </c>
      <c r="O35" s="84">
        <v>10932104</v>
      </c>
      <c r="P35" s="84">
        <f t="shared" si="4"/>
        <v>73578528</v>
      </c>
      <c r="Q35" s="101">
        <f t="shared" si="5"/>
        <v>0.1730135838508533</v>
      </c>
      <c r="R35" s="83">
        <v>52261613</v>
      </c>
      <c r="S35" s="84">
        <v>16740383</v>
      </c>
      <c r="T35" s="84">
        <f t="shared" si="6"/>
        <v>69001996</v>
      </c>
      <c r="U35" s="101">
        <f t="shared" si="7"/>
        <v>0.16085186886142336</v>
      </c>
      <c r="V35" s="83">
        <v>0</v>
      </c>
      <c r="W35" s="84">
        <v>0</v>
      </c>
      <c r="X35" s="84">
        <f t="shared" si="8"/>
        <v>0</v>
      </c>
      <c r="Y35" s="101">
        <f t="shared" si="9"/>
        <v>0</v>
      </c>
      <c r="Z35" s="83">
        <f t="shared" si="10"/>
        <v>164131680</v>
      </c>
      <c r="AA35" s="84">
        <f t="shared" si="11"/>
        <v>31870900</v>
      </c>
      <c r="AB35" s="84">
        <f t="shared" si="12"/>
        <v>196002580</v>
      </c>
      <c r="AC35" s="101">
        <f t="shared" si="13"/>
        <v>0.45690535234170093</v>
      </c>
      <c r="AD35" s="83">
        <v>47973360</v>
      </c>
      <c r="AE35" s="84">
        <v>2828309</v>
      </c>
      <c r="AF35" s="84">
        <f t="shared" si="14"/>
        <v>50801669</v>
      </c>
      <c r="AG35" s="84">
        <v>365846048</v>
      </c>
      <c r="AH35" s="84">
        <v>406287847</v>
      </c>
      <c r="AI35" s="85">
        <v>172517781</v>
      </c>
      <c r="AJ35" s="120">
        <f t="shared" si="15"/>
        <v>0.42461959488539663</v>
      </c>
      <c r="AK35" s="121">
        <f t="shared" si="16"/>
        <v>0.35826238307249314</v>
      </c>
    </row>
    <row r="36" spans="1:37" ht="13" x14ac:dyDescent="0.3">
      <c r="A36" s="61" t="s">
        <v>101</v>
      </c>
      <c r="B36" s="62" t="s">
        <v>405</v>
      </c>
      <c r="C36" s="63" t="s">
        <v>406</v>
      </c>
      <c r="D36" s="83">
        <v>532674879</v>
      </c>
      <c r="E36" s="84">
        <v>88032000</v>
      </c>
      <c r="F36" s="85">
        <f t="shared" si="0"/>
        <v>620706879</v>
      </c>
      <c r="G36" s="83">
        <v>525975343</v>
      </c>
      <c r="H36" s="84">
        <v>94234423</v>
      </c>
      <c r="I36" s="85">
        <f t="shared" si="1"/>
        <v>620209766</v>
      </c>
      <c r="J36" s="83">
        <v>109110852</v>
      </c>
      <c r="K36" s="84">
        <v>16979585</v>
      </c>
      <c r="L36" s="84">
        <f t="shared" si="2"/>
        <v>126090437</v>
      </c>
      <c r="M36" s="101">
        <f t="shared" si="3"/>
        <v>0.20314006702026577</v>
      </c>
      <c r="N36" s="83">
        <v>119082555</v>
      </c>
      <c r="O36" s="84">
        <v>12806731</v>
      </c>
      <c r="P36" s="84">
        <f t="shared" si="4"/>
        <v>131889286</v>
      </c>
      <c r="Q36" s="101">
        <f t="shared" si="5"/>
        <v>0.21248239783081249</v>
      </c>
      <c r="R36" s="83">
        <v>102267920</v>
      </c>
      <c r="S36" s="84">
        <v>27692983</v>
      </c>
      <c r="T36" s="84">
        <f t="shared" si="6"/>
        <v>129960903</v>
      </c>
      <c r="U36" s="101">
        <f t="shared" si="7"/>
        <v>0.20954346436395843</v>
      </c>
      <c r="V36" s="83">
        <v>0</v>
      </c>
      <c r="W36" s="84">
        <v>0</v>
      </c>
      <c r="X36" s="84">
        <f t="shared" si="8"/>
        <v>0</v>
      </c>
      <c r="Y36" s="101">
        <f t="shared" si="9"/>
        <v>0</v>
      </c>
      <c r="Z36" s="83">
        <f t="shared" si="10"/>
        <v>330461327</v>
      </c>
      <c r="AA36" s="84">
        <f t="shared" si="11"/>
        <v>57479299</v>
      </c>
      <c r="AB36" s="84">
        <f t="shared" si="12"/>
        <v>387940626</v>
      </c>
      <c r="AC36" s="101">
        <f t="shared" si="13"/>
        <v>0.62549906058718852</v>
      </c>
      <c r="AD36" s="83">
        <v>101412890</v>
      </c>
      <c r="AE36" s="84">
        <v>23440882</v>
      </c>
      <c r="AF36" s="84">
        <f t="shared" si="14"/>
        <v>124853772</v>
      </c>
      <c r="AG36" s="84">
        <v>601728312</v>
      </c>
      <c r="AH36" s="84">
        <v>604650544</v>
      </c>
      <c r="AI36" s="85">
        <v>362419851</v>
      </c>
      <c r="AJ36" s="120">
        <f t="shared" si="15"/>
        <v>0.5993872900575774</v>
      </c>
      <c r="AK36" s="121">
        <f t="shared" si="16"/>
        <v>4.0904899533191541E-2</v>
      </c>
    </row>
    <row r="37" spans="1:37" ht="13" x14ac:dyDescent="0.3">
      <c r="A37" s="61" t="s">
        <v>101</v>
      </c>
      <c r="B37" s="62" t="s">
        <v>407</v>
      </c>
      <c r="C37" s="63" t="s">
        <v>408</v>
      </c>
      <c r="D37" s="83">
        <v>361275817</v>
      </c>
      <c r="E37" s="84">
        <v>125382955</v>
      </c>
      <c r="F37" s="85">
        <f t="shared" si="0"/>
        <v>486658772</v>
      </c>
      <c r="G37" s="83">
        <v>389069720</v>
      </c>
      <c r="H37" s="84">
        <v>141864986</v>
      </c>
      <c r="I37" s="85">
        <f t="shared" si="1"/>
        <v>530934706</v>
      </c>
      <c r="J37" s="83">
        <v>84005502</v>
      </c>
      <c r="K37" s="84">
        <v>15911156</v>
      </c>
      <c r="L37" s="84">
        <f t="shared" si="2"/>
        <v>99916658</v>
      </c>
      <c r="M37" s="101">
        <f t="shared" si="3"/>
        <v>0.20531153191665885</v>
      </c>
      <c r="N37" s="83">
        <v>90290944</v>
      </c>
      <c r="O37" s="84">
        <v>19886881</v>
      </c>
      <c r="P37" s="84">
        <f t="shared" si="4"/>
        <v>110177825</v>
      </c>
      <c r="Q37" s="101">
        <f t="shared" si="5"/>
        <v>0.22639646368071631</v>
      </c>
      <c r="R37" s="83">
        <v>172225810</v>
      </c>
      <c r="S37" s="84">
        <v>27926974</v>
      </c>
      <c r="T37" s="84">
        <f t="shared" si="6"/>
        <v>200152784</v>
      </c>
      <c r="U37" s="101">
        <f t="shared" si="7"/>
        <v>0.37698191837547723</v>
      </c>
      <c r="V37" s="83">
        <v>0</v>
      </c>
      <c r="W37" s="84">
        <v>0</v>
      </c>
      <c r="X37" s="84">
        <f t="shared" si="8"/>
        <v>0</v>
      </c>
      <c r="Y37" s="101">
        <f t="shared" si="9"/>
        <v>0</v>
      </c>
      <c r="Z37" s="83">
        <f t="shared" si="10"/>
        <v>346522256</v>
      </c>
      <c r="AA37" s="84">
        <f t="shared" si="11"/>
        <v>63725011</v>
      </c>
      <c r="AB37" s="84">
        <f t="shared" si="12"/>
        <v>410247267</v>
      </c>
      <c r="AC37" s="101">
        <f t="shared" si="13"/>
        <v>0.77268873623040191</v>
      </c>
      <c r="AD37" s="83">
        <v>230557499</v>
      </c>
      <c r="AE37" s="84">
        <v>541185229</v>
      </c>
      <c r="AF37" s="84">
        <f t="shared" si="14"/>
        <v>771742728</v>
      </c>
      <c r="AG37" s="84">
        <v>444307263</v>
      </c>
      <c r="AH37" s="84">
        <v>497890321</v>
      </c>
      <c r="AI37" s="85">
        <v>2820114927</v>
      </c>
      <c r="AJ37" s="120">
        <f t="shared" si="15"/>
        <v>5.6641288413397373</v>
      </c>
      <c r="AK37" s="121">
        <f t="shared" si="16"/>
        <v>-0.74064830579135688</v>
      </c>
    </row>
    <row r="38" spans="1:37" ht="13" x14ac:dyDescent="0.3">
      <c r="A38" s="61" t="s">
        <v>101</v>
      </c>
      <c r="B38" s="62" t="s">
        <v>409</v>
      </c>
      <c r="C38" s="63" t="s">
        <v>410</v>
      </c>
      <c r="D38" s="83">
        <v>775517560</v>
      </c>
      <c r="E38" s="84">
        <v>200577999</v>
      </c>
      <c r="F38" s="85">
        <f t="shared" si="0"/>
        <v>976095559</v>
      </c>
      <c r="G38" s="83">
        <v>800528452</v>
      </c>
      <c r="H38" s="84">
        <v>273018446</v>
      </c>
      <c r="I38" s="85">
        <f t="shared" si="1"/>
        <v>1073546898</v>
      </c>
      <c r="J38" s="83">
        <v>114898949</v>
      </c>
      <c r="K38" s="84">
        <v>28435375</v>
      </c>
      <c r="L38" s="84">
        <f t="shared" si="2"/>
        <v>143334324</v>
      </c>
      <c r="M38" s="101">
        <f t="shared" si="3"/>
        <v>0.14684456114813652</v>
      </c>
      <c r="N38" s="83">
        <v>161003574</v>
      </c>
      <c r="O38" s="84">
        <v>17945525</v>
      </c>
      <c r="P38" s="84">
        <f t="shared" si="4"/>
        <v>178949099</v>
      </c>
      <c r="Q38" s="101">
        <f t="shared" si="5"/>
        <v>0.1833315369074433</v>
      </c>
      <c r="R38" s="83">
        <v>161847303</v>
      </c>
      <c r="S38" s="84">
        <v>38834991</v>
      </c>
      <c r="T38" s="84">
        <f t="shared" si="6"/>
        <v>200682294</v>
      </c>
      <c r="U38" s="101">
        <f t="shared" si="7"/>
        <v>0.18693388651568718</v>
      </c>
      <c r="V38" s="83">
        <v>0</v>
      </c>
      <c r="W38" s="84">
        <v>0</v>
      </c>
      <c r="X38" s="84">
        <f t="shared" si="8"/>
        <v>0</v>
      </c>
      <c r="Y38" s="101">
        <f t="shared" si="9"/>
        <v>0</v>
      </c>
      <c r="Z38" s="83">
        <f t="shared" si="10"/>
        <v>437749826</v>
      </c>
      <c r="AA38" s="84">
        <f t="shared" si="11"/>
        <v>85215891</v>
      </c>
      <c r="AB38" s="84">
        <f t="shared" si="12"/>
        <v>522965717</v>
      </c>
      <c r="AC38" s="101">
        <f t="shared" si="13"/>
        <v>0.48713821256833439</v>
      </c>
      <c r="AD38" s="83">
        <v>101569711</v>
      </c>
      <c r="AE38" s="84">
        <v>27642795</v>
      </c>
      <c r="AF38" s="84">
        <f t="shared" si="14"/>
        <v>129212506</v>
      </c>
      <c r="AG38" s="84">
        <v>757978038</v>
      </c>
      <c r="AH38" s="84">
        <v>926998003</v>
      </c>
      <c r="AI38" s="85">
        <v>567364351</v>
      </c>
      <c r="AJ38" s="120">
        <f t="shared" si="15"/>
        <v>0.61204484709121865</v>
      </c>
      <c r="AK38" s="121">
        <f t="shared" si="16"/>
        <v>0.553118194302338</v>
      </c>
    </row>
    <row r="39" spans="1:37" ht="13" x14ac:dyDescent="0.3">
      <c r="A39" s="61" t="s">
        <v>116</v>
      </c>
      <c r="B39" s="62" t="s">
        <v>411</v>
      </c>
      <c r="C39" s="63" t="s">
        <v>412</v>
      </c>
      <c r="D39" s="83">
        <v>1103532298</v>
      </c>
      <c r="E39" s="84">
        <v>424001000</v>
      </c>
      <c r="F39" s="85">
        <f t="shared" si="0"/>
        <v>1527533298</v>
      </c>
      <c r="G39" s="83">
        <v>1156414910</v>
      </c>
      <c r="H39" s="84">
        <v>397397708</v>
      </c>
      <c r="I39" s="85">
        <f t="shared" si="1"/>
        <v>1553812618</v>
      </c>
      <c r="J39" s="83">
        <v>181385810</v>
      </c>
      <c r="K39" s="84">
        <v>37898892</v>
      </c>
      <c r="L39" s="84">
        <f t="shared" si="2"/>
        <v>219284702</v>
      </c>
      <c r="M39" s="101">
        <f t="shared" si="3"/>
        <v>0.14355477702980979</v>
      </c>
      <c r="N39" s="83">
        <v>236589988</v>
      </c>
      <c r="O39" s="84">
        <v>94576538</v>
      </c>
      <c r="P39" s="84">
        <f t="shared" si="4"/>
        <v>331166526</v>
      </c>
      <c r="Q39" s="101">
        <f t="shared" si="5"/>
        <v>0.2167982370227847</v>
      </c>
      <c r="R39" s="83">
        <v>182019525</v>
      </c>
      <c r="S39" s="84">
        <v>90181708</v>
      </c>
      <c r="T39" s="84">
        <f t="shared" si="6"/>
        <v>272201233</v>
      </c>
      <c r="U39" s="101">
        <f t="shared" si="7"/>
        <v>0.17518279221491043</v>
      </c>
      <c r="V39" s="83">
        <v>0</v>
      </c>
      <c r="W39" s="84">
        <v>0</v>
      </c>
      <c r="X39" s="84">
        <f t="shared" si="8"/>
        <v>0</v>
      </c>
      <c r="Y39" s="101">
        <f t="shared" si="9"/>
        <v>0</v>
      </c>
      <c r="Z39" s="83">
        <f t="shared" si="10"/>
        <v>599995323</v>
      </c>
      <c r="AA39" s="84">
        <f t="shared" si="11"/>
        <v>222657138</v>
      </c>
      <c r="AB39" s="84">
        <f t="shared" si="12"/>
        <v>822652461</v>
      </c>
      <c r="AC39" s="101">
        <f t="shared" si="13"/>
        <v>0.52944122828586782</v>
      </c>
      <c r="AD39" s="83">
        <v>166573786</v>
      </c>
      <c r="AE39" s="84">
        <v>81618137</v>
      </c>
      <c r="AF39" s="84">
        <f t="shared" si="14"/>
        <v>248191923</v>
      </c>
      <c r="AG39" s="84">
        <v>1405514798</v>
      </c>
      <c r="AH39" s="84">
        <v>1603233972</v>
      </c>
      <c r="AI39" s="85">
        <v>971365428</v>
      </c>
      <c r="AJ39" s="120">
        <f t="shared" si="15"/>
        <v>0.60587877063772699</v>
      </c>
      <c r="AK39" s="121">
        <f t="shared" si="16"/>
        <v>9.6736870844906564E-2</v>
      </c>
    </row>
    <row r="40" spans="1:37" ht="14" x14ac:dyDescent="0.3">
      <c r="A40" s="64" t="s">
        <v>0</v>
      </c>
      <c r="B40" s="65" t="s">
        <v>413</v>
      </c>
      <c r="C40" s="66" t="s">
        <v>0</v>
      </c>
      <c r="D40" s="86">
        <f>SUM(D35:D39)</f>
        <v>3115894022</v>
      </c>
      <c r="E40" s="87">
        <f>SUM(E35:E39)</f>
        <v>920376504</v>
      </c>
      <c r="F40" s="88">
        <f t="shared" si="0"/>
        <v>4036270526</v>
      </c>
      <c r="G40" s="86">
        <f>SUM(G35:G39)</f>
        <v>3219190173</v>
      </c>
      <c r="H40" s="87">
        <f>SUM(H35:H39)</f>
        <v>988292331</v>
      </c>
      <c r="I40" s="88">
        <f t="shared" si="1"/>
        <v>4207482504</v>
      </c>
      <c r="J40" s="86">
        <f>SUM(J35:J39)</f>
        <v>538624756</v>
      </c>
      <c r="K40" s="87">
        <f>SUM(K35:K39)</f>
        <v>103423421</v>
      </c>
      <c r="L40" s="87">
        <f t="shared" si="2"/>
        <v>642048177</v>
      </c>
      <c r="M40" s="102">
        <f t="shared" si="3"/>
        <v>0.15906965919756588</v>
      </c>
      <c r="N40" s="86">
        <f>SUM(N35:N39)</f>
        <v>669613485</v>
      </c>
      <c r="O40" s="87">
        <f>SUM(O35:O39)</f>
        <v>156147779</v>
      </c>
      <c r="P40" s="87">
        <f t="shared" si="4"/>
        <v>825761264</v>
      </c>
      <c r="Q40" s="102">
        <f t="shared" si="5"/>
        <v>0.20458521268105903</v>
      </c>
      <c r="R40" s="86">
        <f>SUM(R35:R39)</f>
        <v>670622171</v>
      </c>
      <c r="S40" s="87">
        <f>SUM(S35:S39)</f>
        <v>201377039</v>
      </c>
      <c r="T40" s="87">
        <f t="shared" si="6"/>
        <v>871999210</v>
      </c>
      <c r="U40" s="102">
        <f t="shared" si="7"/>
        <v>0.20724963423401083</v>
      </c>
      <c r="V40" s="86">
        <f>SUM(V35:V39)</f>
        <v>0</v>
      </c>
      <c r="W40" s="87">
        <f>SUM(W35:W39)</f>
        <v>0</v>
      </c>
      <c r="X40" s="87">
        <f t="shared" si="8"/>
        <v>0</v>
      </c>
      <c r="Y40" s="102">
        <f t="shared" si="9"/>
        <v>0</v>
      </c>
      <c r="Z40" s="86">
        <f t="shared" si="10"/>
        <v>1878860412</v>
      </c>
      <c r="AA40" s="87">
        <f t="shared" si="11"/>
        <v>460948239</v>
      </c>
      <c r="AB40" s="87">
        <f t="shared" si="12"/>
        <v>2339808651</v>
      </c>
      <c r="AC40" s="102">
        <f t="shared" si="13"/>
        <v>0.556106566997147</v>
      </c>
      <c r="AD40" s="86">
        <f>SUM(AD35:AD39)</f>
        <v>648087246</v>
      </c>
      <c r="AE40" s="87">
        <f>SUM(AE35:AE39)</f>
        <v>676715352</v>
      </c>
      <c r="AF40" s="87">
        <f t="shared" si="14"/>
        <v>1324802598</v>
      </c>
      <c r="AG40" s="87">
        <f>SUM(AG35:AG39)</f>
        <v>3575374459</v>
      </c>
      <c r="AH40" s="87">
        <f>SUM(AH35:AH39)</f>
        <v>4039060687</v>
      </c>
      <c r="AI40" s="88">
        <f>SUM(AI35:AI39)</f>
        <v>4893782338</v>
      </c>
      <c r="AJ40" s="122">
        <f t="shared" si="15"/>
        <v>1.2116139660270473</v>
      </c>
      <c r="AK40" s="123">
        <f t="shared" si="16"/>
        <v>-0.34178932671446949</v>
      </c>
    </row>
    <row r="41" spans="1:37" ht="14" x14ac:dyDescent="0.3">
      <c r="A41" s="67" t="s">
        <v>0</v>
      </c>
      <c r="B41" s="68" t="s">
        <v>414</v>
      </c>
      <c r="C41" s="69" t="s">
        <v>0</v>
      </c>
      <c r="D41" s="89">
        <f>SUM(D9:D14,D16:D20,D22:D26,D28:D33,D35:D39)</f>
        <v>21870306702</v>
      </c>
      <c r="E41" s="90">
        <f>SUM(E9:E14,E16:E20,E22:E26,E28:E33,E35:E39)</f>
        <v>6250996329</v>
      </c>
      <c r="F41" s="91">
        <f t="shared" si="0"/>
        <v>28121303031</v>
      </c>
      <c r="G41" s="89">
        <f>SUM(G9:G14,G16:G20,G22:G26,G28:G33,G35:G39)</f>
        <v>21819063298</v>
      </c>
      <c r="H41" s="90">
        <f>SUM(H9:H14,H16:H20,H22:H26,H28:H33,H35:H39)</f>
        <v>6479441394</v>
      </c>
      <c r="I41" s="91">
        <f t="shared" si="1"/>
        <v>28298504692</v>
      </c>
      <c r="J41" s="89">
        <f>SUM(J9:J14,J16:J20,J22:J26,J28:J33,J35:J39)</f>
        <v>3744153397</v>
      </c>
      <c r="K41" s="90">
        <f>SUM(K9:K14,K16:K20,K22:K26,K28:K33,K35:K39)</f>
        <v>910565576</v>
      </c>
      <c r="L41" s="90">
        <f t="shared" si="2"/>
        <v>4654718973</v>
      </c>
      <c r="M41" s="103">
        <f t="shared" si="3"/>
        <v>0.16552287665577911</v>
      </c>
      <c r="N41" s="89">
        <f>SUM(N9:N14,N16:N20,N22:N26,N28:N33,N35:N39)</f>
        <v>4498313965</v>
      </c>
      <c r="O41" s="90">
        <f>SUM(O9:O14,O16:O20,O22:O26,O28:O33,O35:O39)</f>
        <v>1194056187</v>
      </c>
      <c r="P41" s="90">
        <f t="shared" si="4"/>
        <v>5692370152</v>
      </c>
      <c r="Q41" s="103">
        <f t="shared" si="5"/>
        <v>0.20242199110492562</v>
      </c>
      <c r="R41" s="89">
        <f>SUM(R9:R14,R16:R20,R22:R26,R28:R33,R35:R39)</f>
        <v>4556127872</v>
      </c>
      <c r="S41" s="90">
        <f>SUM(S9:S14,S16:S20,S22:S26,S28:S33,S35:S39)</f>
        <v>1022600564</v>
      </c>
      <c r="T41" s="90">
        <f t="shared" si="6"/>
        <v>5578728436</v>
      </c>
      <c r="U41" s="103">
        <f t="shared" si="7"/>
        <v>0.19713862964558368</v>
      </c>
      <c r="V41" s="89">
        <f>SUM(V9:V14,V16:V20,V22:V26,V28:V33,V35:V39)</f>
        <v>0</v>
      </c>
      <c r="W41" s="90">
        <f>SUM(W9:W14,W16:W20,W22:W26,W28:W33,W35:W39)</f>
        <v>0</v>
      </c>
      <c r="X41" s="90">
        <f t="shared" si="8"/>
        <v>0</v>
      </c>
      <c r="Y41" s="103">
        <f t="shared" si="9"/>
        <v>0</v>
      </c>
      <c r="Z41" s="89">
        <f t="shared" si="10"/>
        <v>12798595234</v>
      </c>
      <c r="AA41" s="90">
        <f t="shared" si="11"/>
        <v>3127222327</v>
      </c>
      <c r="AB41" s="90">
        <f t="shared" si="12"/>
        <v>15925817561</v>
      </c>
      <c r="AC41" s="103">
        <f t="shared" si="13"/>
        <v>0.56277947313245269</v>
      </c>
      <c r="AD41" s="89">
        <f>SUM(AD9:AD14,AD16:AD20,AD22:AD26,AD28:AD33,AD35:AD39)</f>
        <v>3832980927</v>
      </c>
      <c r="AE41" s="90">
        <f>SUM(AE9:AE14,AE16:AE20,AE22:AE26,AE28:AE33,AE35:AE39)</f>
        <v>1440928362</v>
      </c>
      <c r="AF41" s="90">
        <f t="shared" si="14"/>
        <v>5273909289</v>
      </c>
      <c r="AG41" s="90">
        <f>SUM(AG9:AG14,AG16:AG20,AG22:AG26,AG28:AG33,AG35:AG39)</f>
        <v>25446813452</v>
      </c>
      <c r="AH41" s="90">
        <f>SUM(AH9:AH14,AH16:AH20,AH22:AH26,AH28:AH33,AH35:AH39)</f>
        <v>27448962815</v>
      </c>
      <c r="AI41" s="91">
        <f>SUM(AI9:AI14,AI16:AI20,AI22:AI26,AI28:AI33,AI35:AI39)</f>
        <v>17510522497</v>
      </c>
      <c r="AJ41" s="124">
        <f t="shared" si="15"/>
        <v>0.63793020577925252</v>
      </c>
      <c r="AK41" s="125">
        <f t="shared" si="16"/>
        <v>5.7797571079914789E-2</v>
      </c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2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K84"/>
  <sheetViews>
    <sheetView showGridLines="0" view="pageBreakPreview" topLeftCell="A9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5.65" customHeight="1" x14ac:dyDescent="0.35">
      <c r="A2" s="3" t="s">
        <v>0</v>
      </c>
      <c r="B2" s="131" t="s">
        <v>42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</row>
    <row r="3" spans="1:37" ht="14" x14ac:dyDescent="0.3">
      <c r="A3" s="4" t="s">
        <v>0</v>
      </c>
      <c r="B3" s="133" t="s">
        <v>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</row>
    <row r="4" spans="1:37" ht="14.5" customHeight="1" x14ac:dyDescent="0.3">
      <c r="A4" s="7" t="s">
        <v>0</v>
      </c>
      <c r="B4" s="8" t="s">
        <v>0</v>
      </c>
      <c r="C4" s="9" t="s">
        <v>0</v>
      </c>
      <c r="D4" s="134" t="s">
        <v>3</v>
      </c>
      <c r="E4" s="134"/>
      <c r="F4" s="134"/>
      <c r="G4" s="134" t="s">
        <v>4</v>
      </c>
      <c r="H4" s="134"/>
      <c r="I4" s="134"/>
      <c r="J4" s="126" t="s">
        <v>5</v>
      </c>
      <c r="K4" s="129"/>
      <c r="L4" s="129"/>
      <c r="M4" s="130"/>
      <c r="N4" s="126" t="s">
        <v>6</v>
      </c>
      <c r="O4" s="135"/>
      <c r="P4" s="135"/>
      <c r="Q4" s="136"/>
      <c r="R4" s="126" t="s">
        <v>7</v>
      </c>
      <c r="S4" s="135"/>
      <c r="T4" s="135"/>
      <c r="U4" s="136"/>
      <c r="V4" s="126" t="s">
        <v>8</v>
      </c>
      <c r="W4" s="127"/>
      <c r="X4" s="127"/>
      <c r="Y4" s="128"/>
      <c r="Z4" s="126" t="s">
        <v>9</v>
      </c>
      <c r="AA4" s="129"/>
      <c r="AB4" s="129"/>
      <c r="AC4" s="130"/>
      <c r="AD4" s="126" t="s">
        <v>10</v>
      </c>
      <c r="AE4" s="129"/>
      <c r="AF4" s="129"/>
      <c r="AG4" s="129"/>
      <c r="AH4" s="129"/>
      <c r="AI4" s="129"/>
      <c r="AJ4" s="130"/>
      <c r="AK4" s="10"/>
    </row>
    <row r="5" spans="1:37" ht="43.15" customHeight="1" x14ac:dyDescent="0.3">
      <c r="A5" s="13" t="s">
        <v>0</v>
      </c>
      <c r="B5" s="14" t="s">
        <v>11</v>
      </c>
      <c r="C5" s="15" t="s">
        <v>12</v>
      </c>
      <c r="D5" s="16" t="s">
        <v>13</v>
      </c>
      <c r="E5" s="17" t="s">
        <v>14</v>
      </c>
      <c r="F5" s="18" t="s">
        <v>15</v>
      </c>
      <c r="G5" s="16" t="s">
        <v>13</v>
      </c>
      <c r="H5" s="17" t="s">
        <v>14</v>
      </c>
      <c r="I5" s="18" t="s">
        <v>15</v>
      </c>
      <c r="J5" s="16" t="s">
        <v>13</v>
      </c>
      <c r="K5" s="17" t="s">
        <v>14</v>
      </c>
      <c r="L5" s="17" t="s">
        <v>15</v>
      </c>
      <c r="M5" s="18" t="s">
        <v>16</v>
      </c>
      <c r="N5" s="16" t="s">
        <v>13</v>
      </c>
      <c r="O5" s="17" t="s">
        <v>14</v>
      </c>
      <c r="P5" s="19" t="s">
        <v>15</v>
      </c>
      <c r="Q5" s="20" t="s">
        <v>17</v>
      </c>
      <c r="R5" s="17" t="s">
        <v>13</v>
      </c>
      <c r="S5" s="17" t="s">
        <v>14</v>
      </c>
      <c r="T5" s="19" t="s">
        <v>15</v>
      </c>
      <c r="U5" s="20" t="s">
        <v>18</v>
      </c>
      <c r="V5" s="17" t="s">
        <v>13</v>
      </c>
      <c r="W5" s="17" t="s">
        <v>14</v>
      </c>
      <c r="X5" s="19" t="s">
        <v>15</v>
      </c>
      <c r="Y5" s="20" t="s">
        <v>19</v>
      </c>
      <c r="Z5" s="16" t="s">
        <v>13</v>
      </c>
      <c r="AA5" s="17" t="s">
        <v>14</v>
      </c>
      <c r="AB5" s="17" t="s">
        <v>15</v>
      </c>
      <c r="AC5" s="18" t="s">
        <v>20</v>
      </c>
      <c r="AD5" s="16" t="s">
        <v>13</v>
      </c>
      <c r="AE5" s="17" t="s">
        <v>14</v>
      </c>
      <c r="AF5" s="17" t="s">
        <v>15</v>
      </c>
      <c r="AG5" s="17" t="s">
        <v>0</v>
      </c>
      <c r="AH5" s="17" t="s">
        <v>0</v>
      </c>
      <c r="AI5" s="17" t="s">
        <v>0</v>
      </c>
      <c r="AJ5" s="21" t="s">
        <v>20</v>
      </c>
      <c r="AK5" s="22" t="s">
        <v>21</v>
      </c>
    </row>
    <row r="6" spans="1:37" ht="14.5" customHeight="1" x14ac:dyDescent="0.25">
      <c r="A6" s="52"/>
      <c r="B6" s="53"/>
      <c r="C6" s="54"/>
      <c r="D6" s="55"/>
      <c r="E6" s="56"/>
      <c r="F6" s="57"/>
      <c r="G6" s="55"/>
      <c r="H6" s="56"/>
      <c r="I6" s="57"/>
      <c r="J6" s="55"/>
      <c r="K6" s="56"/>
      <c r="L6" s="56"/>
      <c r="M6" s="57"/>
      <c r="N6" s="55"/>
      <c r="O6" s="56"/>
      <c r="P6" s="56"/>
      <c r="Q6" s="57"/>
      <c r="R6" s="55"/>
      <c r="S6" s="56"/>
      <c r="T6" s="56"/>
      <c r="U6" s="57"/>
      <c r="V6" s="55"/>
      <c r="W6" s="56"/>
      <c r="X6" s="56"/>
      <c r="Y6" s="57"/>
      <c r="Z6" s="55"/>
      <c r="AA6" s="56"/>
      <c r="AB6" s="56"/>
      <c r="AC6" s="57"/>
      <c r="AD6" s="55"/>
      <c r="AE6" s="56"/>
      <c r="AF6" s="56"/>
      <c r="AG6" s="56"/>
      <c r="AH6" s="56"/>
      <c r="AI6" s="57"/>
      <c r="AJ6" s="55"/>
      <c r="AK6" s="58"/>
    </row>
    <row r="7" spans="1:37" ht="14.5" customHeight="1" x14ac:dyDescent="0.3">
      <c r="A7" s="59" t="s">
        <v>0</v>
      </c>
      <c r="B7" s="60" t="s">
        <v>34</v>
      </c>
      <c r="C7" s="54"/>
      <c r="D7" s="55"/>
      <c r="E7" s="56"/>
      <c r="F7" s="57"/>
      <c r="G7" s="55"/>
      <c r="H7" s="56"/>
      <c r="I7" s="57"/>
      <c r="J7" s="55"/>
      <c r="K7" s="56"/>
      <c r="L7" s="56"/>
      <c r="M7" s="57"/>
      <c r="N7" s="55"/>
      <c r="O7" s="56"/>
      <c r="P7" s="56"/>
      <c r="Q7" s="57"/>
      <c r="R7" s="55"/>
      <c r="S7" s="56"/>
      <c r="T7" s="56"/>
      <c r="U7" s="57"/>
      <c r="V7" s="55"/>
      <c r="W7" s="56"/>
      <c r="X7" s="56"/>
      <c r="Y7" s="57"/>
      <c r="Z7" s="55"/>
      <c r="AA7" s="56"/>
      <c r="AB7" s="56"/>
      <c r="AC7" s="57"/>
      <c r="AD7" s="55"/>
      <c r="AE7" s="56"/>
      <c r="AF7" s="56"/>
      <c r="AG7" s="56"/>
      <c r="AH7" s="56"/>
      <c r="AI7" s="57"/>
      <c r="AJ7" s="55"/>
      <c r="AK7" s="58"/>
    </row>
    <row r="8" spans="1:37" ht="14.5" customHeight="1" x14ac:dyDescent="0.25">
      <c r="A8" s="52"/>
      <c r="B8" s="53"/>
      <c r="C8" s="54"/>
      <c r="D8" s="55"/>
      <c r="E8" s="56"/>
      <c r="F8" s="57"/>
      <c r="G8" s="55"/>
      <c r="H8" s="56"/>
      <c r="I8" s="57"/>
      <c r="J8" s="55"/>
      <c r="K8" s="56"/>
      <c r="L8" s="56"/>
      <c r="M8" s="57"/>
      <c r="N8" s="55"/>
      <c r="O8" s="56"/>
      <c r="P8" s="56"/>
      <c r="Q8" s="57"/>
      <c r="R8" s="55"/>
      <c r="S8" s="56"/>
      <c r="T8" s="56"/>
      <c r="U8" s="57"/>
      <c r="V8" s="55"/>
      <c r="W8" s="56"/>
      <c r="X8" s="56"/>
      <c r="Y8" s="57"/>
      <c r="Z8" s="55"/>
      <c r="AA8" s="56"/>
      <c r="AB8" s="56"/>
      <c r="AC8" s="57"/>
      <c r="AD8" s="55"/>
      <c r="AE8" s="56"/>
      <c r="AF8" s="56"/>
      <c r="AG8" s="56"/>
      <c r="AH8" s="56"/>
      <c r="AI8" s="57"/>
      <c r="AJ8" s="55"/>
      <c r="AK8" s="58"/>
    </row>
    <row r="9" spans="1:37" ht="13" x14ac:dyDescent="0.3">
      <c r="A9" s="61" t="s">
        <v>101</v>
      </c>
      <c r="B9" s="62" t="s">
        <v>415</v>
      </c>
      <c r="C9" s="63" t="s">
        <v>416</v>
      </c>
      <c r="D9" s="83">
        <v>606951522</v>
      </c>
      <c r="E9" s="84">
        <v>346649025</v>
      </c>
      <c r="F9" s="85">
        <f>$D9       +$E9</f>
        <v>953600547</v>
      </c>
      <c r="G9" s="83">
        <v>742247914</v>
      </c>
      <c r="H9" s="84">
        <v>600436153</v>
      </c>
      <c r="I9" s="85">
        <f>$G9       +$H9</f>
        <v>1342684067</v>
      </c>
      <c r="J9" s="83">
        <v>129275494</v>
      </c>
      <c r="K9" s="84">
        <v>133503387</v>
      </c>
      <c r="L9" s="84">
        <f>$J9       +$K9</f>
        <v>262778881</v>
      </c>
      <c r="M9" s="101">
        <f>IF(($F9       =0),0,($L9       /$F9       ))</f>
        <v>0.27556494365140083</v>
      </c>
      <c r="N9" s="83">
        <v>133607070</v>
      </c>
      <c r="O9" s="84">
        <v>38048465</v>
      </c>
      <c r="P9" s="84">
        <f>$N9       +$O9</f>
        <v>171655535</v>
      </c>
      <c r="Q9" s="101">
        <f>IF(($F9       =0),0,($P9       /$F9       ))</f>
        <v>0.18000779838059383</v>
      </c>
      <c r="R9" s="83">
        <v>174188653</v>
      </c>
      <c r="S9" s="84">
        <v>53686086</v>
      </c>
      <c r="T9" s="84">
        <f>$R9       +$S9</f>
        <v>227874739</v>
      </c>
      <c r="U9" s="101">
        <f>IF(($I9       =0),0,($T9       /$I9       ))</f>
        <v>0.16971582861569773</v>
      </c>
      <c r="V9" s="83">
        <v>0</v>
      </c>
      <c r="W9" s="84">
        <v>0</v>
      </c>
      <c r="X9" s="84">
        <f>$V9       +$W9</f>
        <v>0</v>
      </c>
      <c r="Y9" s="101">
        <f>IF(($I9       =0),0,($X9       /$I9       ))</f>
        <v>0</v>
      </c>
      <c r="Z9" s="83">
        <f>$J9       +$N9       +$R9</f>
        <v>437071217</v>
      </c>
      <c r="AA9" s="84">
        <f>$K9       +$O9       +$S9</f>
        <v>225237938</v>
      </c>
      <c r="AB9" s="84">
        <f>$Z9       +$AA9</f>
        <v>662309155</v>
      </c>
      <c r="AC9" s="101">
        <f>IF(($I9       =0),0,($AB9       /$I9       ))</f>
        <v>0.4932725212713796</v>
      </c>
      <c r="AD9" s="83">
        <v>128987689</v>
      </c>
      <c r="AE9" s="84">
        <v>97881150</v>
      </c>
      <c r="AF9" s="84">
        <f>$AD9       +$AE9</f>
        <v>226868839</v>
      </c>
      <c r="AG9" s="84">
        <v>880767142</v>
      </c>
      <c r="AH9" s="84">
        <v>966359325</v>
      </c>
      <c r="AI9" s="85">
        <v>536194538</v>
      </c>
      <c r="AJ9" s="120">
        <f>IF(($AH9       =0),0,($AI9       /$AH9       ))</f>
        <v>0.55486041695722244</v>
      </c>
      <c r="AK9" s="121">
        <f>IF(($AF9       =0),0,(($T9       /$AF9       )-1))</f>
        <v>4.4338394132654724E-3</v>
      </c>
    </row>
    <row r="10" spans="1:37" ht="13" x14ac:dyDescent="0.3">
      <c r="A10" s="61" t="s">
        <v>101</v>
      </c>
      <c r="B10" s="62" t="s">
        <v>417</v>
      </c>
      <c r="C10" s="63" t="s">
        <v>418</v>
      </c>
      <c r="D10" s="83">
        <v>1143510505</v>
      </c>
      <c r="E10" s="84">
        <v>243924223</v>
      </c>
      <c r="F10" s="85">
        <f t="shared" ref="F10:F32" si="0">$D10      +$E10</f>
        <v>1387434728</v>
      </c>
      <c r="G10" s="83">
        <v>952265333</v>
      </c>
      <c r="H10" s="84">
        <v>237386259</v>
      </c>
      <c r="I10" s="85">
        <f t="shared" ref="I10:I32" si="1">$G10      +$H10</f>
        <v>1189651592</v>
      </c>
      <c r="J10" s="83">
        <v>166169465</v>
      </c>
      <c r="K10" s="84">
        <v>77888540</v>
      </c>
      <c r="L10" s="84">
        <f t="shared" ref="L10:L32" si="2">$J10      +$K10</f>
        <v>244058005</v>
      </c>
      <c r="M10" s="101">
        <f t="shared" ref="M10:M32" si="3">IF(($F10      =0),0,($L10      /$F10      ))</f>
        <v>0.17590593638362495</v>
      </c>
      <c r="N10" s="83">
        <v>250436219</v>
      </c>
      <c r="O10" s="84">
        <v>46517002</v>
      </c>
      <c r="P10" s="84">
        <f t="shared" ref="P10:P32" si="4">$N10      +$O10</f>
        <v>296953221</v>
      </c>
      <c r="Q10" s="101">
        <f t="shared" ref="Q10:Q32" si="5">IF(($F10      =0),0,($P10      /$F10      ))</f>
        <v>0.21403040806687954</v>
      </c>
      <c r="R10" s="83">
        <v>158153320</v>
      </c>
      <c r="S10" s="84">
        <v>9870070</v>
      </c>
      <c r="T10" s="84">
        <f t="shared" ref="T10:T32" si="6">$R10      +$S10</f>
        <v>168023390</v>
      </c>
      <c r="U10" s="101">
        <f t="shared" ref="U10:U32" si="7">IF(($I10      =0),0,($T10      /$I10      ))</f>
        <v>0.14123747753535557</v>
      </c>
      <c r="V10" s="83">
        <v>0</v>
      </c>
      <c r="W10" s="84">
        <v>0</v>
      </c>
      <c r="X10" s="84">
        <f t="shared" ref="X10:X32" si="8">$V10      +$W10</f>
        <v>0</v>
      </c>
      <c r="Y10" s="101">
        <f t="shared" ref="Y10:Y32" si="9">IF(($I10      =0),0,($X10      /$I10      ))</f>
        <v>0</v>
      </c>
      <c r="Z10" s="83">
        <f t="shared" ref="Z10:Z32" si="10">$J10      +$N10      +$R10</f>
        <v>574759004</v>
      </c>
      <c r="AA10" s="84">
        <f t="shared" ref="AA10:AA32" si="11">$K10      +$O10      +$S10</f>
        <v>134275612</v>
      </c>
      <c r="AB10" s="84">
        <f t="shared" ref="AB10:AB32" si="12">$Z10      +$AA10</f>
        <v>709034616</v>
      </c>
      <c r="AC10" s="101">
        <f t="shared" ref="AC10:AC32" si="13">IF(($I10      =0),0,($AB10      /$I10      ))</f>
        <v>0.59600190574115586</v>
      </c>
      <c r="AD10" s="83">
        <v>158287415</v>
      </c>
      <c r="AE10" s="84">
        <v>9732427</v>
      </c>
      <c r="AF10" s="84">
        <f t="shared" ref="AF10:AF32" si="14">$AD10      +$AE10</f>
        <v>168019842</v>
      </c>
      <c r="AG10" s="84">
        <v>1051086336</v>
      </c>
      <c r="AH10" s="84">
        <v>1183441839</v>
      </c>
      <c r="AI10" s="85">
        <v>734292526</v>
      </c>
      <c r="AJ10" s="120">
        <f t="shared" ref="AJ10:AJ32" si="15">IF(($AH10      =0),0,($AI10      /$AH10      ))</f>
        <v>0.62047200107482425</v>
      </c>
      <c r="AK10" s="121">
        <f t="shared" ref="AK10:AK32" si="16">IF(($AF10      =0),0,(($T10      /$AF10      )-1))</f>
        <v>2.1116553603262034E-5</v>
      </c>
    </row>
    <row r="11" spans="1:37" ht="13" x14ac:dyDescent="0.3">
      <c r="A11" s="61" t="s">
        <v>101</v>
      </c>
      <c r="B11" s="62" t="s">
        <v>419</v>
      </c>
      <c r="C11" s="63" t="s">
        <v>420</v>
      </c>
      <c r="D11" s="83">
        <v>753671567</v>
      </c>
      <c r="E11" s="84">
        <v>185973704</v>
      </c>
      <c r="F11" s="85">
        <f t="shared" si="0"/>
        <v>939645271</v>
      </c>
      <c r="G11" s="83">
        <v>742201122</v>
      </c>
      <c r="H11" s="84">
        <v>167973707</v>
      </c>
      <c r="I11" s="85">
        <f t="shared" si="1"/>
        <v>910174829</v>
      </c>
      <c r="J11" s="83">
        <v>159714377</v>
      </c>
      <c r="K11" s="84">
        <v>71470844</v>
      </c>
      <c r="L11" s="84">
        <f t="shared" si="2"/>
        <v>231185221</v>
      </c>
      <c r="M11" s="101">
        <f t="shared" si="3"/>
        <v>0.24603457084817276</v>
      </c>
      <c r="N11" s="83">
        <v>162099285</v>
      </c>
      <c r="O11" s="84">
        <v>65624667</v>
      </c>
      <c r="P11" s="84">
        <f t="shared" si="4"/>
        <v>227723952</v>
      </c>
      <c r="Q11" s="101">
        <f t="shared" si="5"/>
        <v>0.24235097970285002</v>
      </c>
      <c r="R11" s="83">
        <v>131742041</v>
      </c>
      <c r="S11" s="84">
        <v>3334243</v>
      </c>
      <c r="T11" s="84">
        <f t="shared" si="6"/>
        <v>135076284</v>
      </c>
      <c r="U11" s="101">
        <f t="shared" si="7"/>
        <v>0.1484069650095762</v>
      </c>
      <c r="V11" s="83">
        <v>0</v>
      </c>
      <c r="W11" s="84">
        <v>0</v>
      </c>
      <c r="X11" s="84">
        <f t="shared" si="8"/>
        <v>0</v>
      </c>
      <c r="Y11" s="101">
        <f t="shared" si="9"/>
        <v>0</v>
      </c>
      <c r="Z11" s="83">
        <f t="shared" si="10"/>
        <v>453555703</v>
      </c>
      <c r="AA11" s="84">
        <f t="shared" si="11"/>
        <v>140429754</v>
      </c>
      <c r="AB11" s="84">
        <f t="shared" si="12"/>
        <v>593985457</v>
      </c>
      <c r="AC11" s="101">
        <f t="shared" si="13"/>
        <v>0.65260589292785198</v>
      </c>
      <c r="AD11" s="83">
        <v>117564621</v>
      </c>
      <c r="AE11" s="84">
        <v>25256435</v>
      </c>
      <c r="AF11" s="84">
        <f t="shared" si="14"/>
        <v>142821056</v>
      </c>
      <c r="AG11" s="84">
        <v>921836712</v>
      </c>
      <c r="AH11" s="84">
        <v>884436493</v>
      </c>
      <c r="AI11" s="85">
        <v>487420028</v>
      </c>
      <c r="AJ11" s="120">
        <f t="shared" si="15"/>
        <v>0.5511080013746108</v>
      </c>
      <c r="AK11" s="121">
        <f t="shared" si="16"/>
        <v>-5.4227102199832511E-2</v>
      </c>
    </row>
    <row r="12" spans="1:37" ht="13" x14ac:dyDescent="0.3">
      <c r="A12" s="61" t="s">
        <v>101</v>
      </c>
      <c r="B12" s="62" t="s">
        <v>421</v>
      </c>
      <c r="C12" s="63" t="s">
        <v>422</v>
      </c>
      <c r="D12" s="83">
        <v>409866076</v>
      </c>
      <c r="E12" s="84">
        <v>111351100</v>
      </c>
      <c r="F12" s="85">
        <f t="shared" si="0"/>
        <v>521217176</v>
      </c>
      <c r="G12" s="83">
        <v>408866076</v>
      </c>
      <c r="H12" s="84">
        <v>116405552</v>
      </c>
      <c r="I12" s="85">
        <f t="shared" si="1"/>
        <v>525271628</v>
      </c>
      <c r="J12" s="83">
        <v>61993508</v>
      </c>
      <c r="K12" s="84">
        <v>2822459</v>
      </c>
      <c r="L12" s="84">
        <f t="shared" si="2"/>
        <v>64815967</v>
      </c>
      <c r="M12" s="101">
        <f t="shared" si="3"/>
        <v>0.1243550097435776</v>
      </c>
      <c r="N12" s="83">
        <v>91997897</v>
      </c>
      <c r="O12" s="84">
        <v>5432886</v>
      </c>
      <c r="P12" s="84">
        <f t="shared" si="4"/>
        <v>97430783</v>
      </c>
      <c r="Q12" s="101">
        <f t="shared" si="5"/>
        <v>0.1869293405634046</v>
      </c>
      <c r="R12" s="83">
        <v>72536768</v>
      </c>
      <c r="S12" s="84">
        <v>8384495</v>
      </c>
      <c r="T12" s="84">
        <f t="shared" si="6"/>
        <v>80921263</v>
      </c>
      <c r="U12" s="101">
        <f t="shared" si="7"/>
        <v>0.15405603251047856</v>
      </c>
      <c r="V12" s="83">
        <v>0</v>
      </c>
      <c r="W12" s="84">
        <v>0</v>
      </c>
      <c r="X12" s="84">
        <f t="shared" si="8"/>
        <v>0</v>
      </c>
      <c r="Y12" s="101">
        <f t="shared" si="9"/>
        <v>0</v>
      </c>
      <c r="Z12" s="83">
        <f t="shared" si="10"/>
        <v>226528173</v>
      </c>
      <c r="AA12" s="84">
        <f t="shared" si="11"/>
        <v>16639840</v>
      </c>
      <c r="AB12" s="84">
        <f t="shared" si="12"/>
        <v>243168013</v>
      </c>
      <c r="AC12" s="101">
        <f t="shared" si="13"/>
        <v>0.46293764985151642</v>
      </c>
      <c r="AD12" s="83">
        <v>30776916</v>
      </c>
      <c r="AE12" s="84">
        <v>5456006</v>
      </c>
      <c r="AF12" s="84">
        <f t="shared" si="14"/>
        <v>36232922</v>
      </c>
      <c r="AG12" s="84">
        <v>487301693</v>
      </c>
      <c r="AH12" s="84">
        <v>496301693</v>
      </c>
      <c r="AI12" s="85">
        <v>122323686</v>
      </c>
      <c r="AJ12" s="120">
        <f t="shared" si="15"/>
        <v>0.24647041854842111</v>
      </c>
      <c r="AK12" s="121">
        <f t="shared" si="16"/>
        <v>1.2333628792069269</v>
      </c>
    </row>
    <row r="13" spans="1:37" ht="13" x14ac:dyDescent="0.3">
      <c r="A13" s="61" t="s">
        <v>101</v>
      </c>
      <c r="B13" s="62" t="s">
        <v>423</v>
      </c>
      <c r="C13" s="63" t="s">
        <v>424</v>
      </c>
      <c r="D13" s="83">
        <v>1097777158</v>
      </c>
      <c r="E13" s="84">
        <v>60291650</v>
      </c>
      <c r="F13" s="85">
        <f t="shared" si="0"/>
        <v>1158068808</v>
      </c>
      <c r="G13" s="83">
        <v>1252787491</v>
      </c>
      <c r="H13" s="84">
        <v>72661727</v>
      </c>
      <c r="I13" s="85">
        <f t="shared" si="1"/>
        <v>1325449218</v>
      </c>
      <c r="J13" s="83">
        <v>354712611</v>
      </c>
      <c r="K13" s="84">
        <v>941490</v>
      </c>
      <c r="L13" s="84">
        <f t="shared" si="2"/>
        <v>355654101</v>
      </c>
      <c r="M13" s="101">
        <f t="shared" si="3"/>
        <v>0.3071096454227269</v>
      </c>
      <c r="N13" s="83">
        <v>182120167</v>
      </c>
      <c r="O13" s="84">
        <v>8249360</v>
      </c>
      <c r="P13" s="84">
        <f t="shared" si="4"/>
        <v>190369527</v>
      </c>
      <c r="Q13" s="101">
        <f t="shared" si="5"/>
        <v>0.16438533331086835</v>
      </c>
      <c r="R13" s="83">
        <v>279894728</v>
      </c>
      <c r="S13" s="84">
        <v>10549304</v>
      </c>
      <c r="T13" s="84">
        <f t="shared" si="6"/>
        <v>290444032</v>
      </c>
      <c r="U13" s="101">
        <f t="shared" si="7"/>
        <v>0.21912875126084236</v>
      </c>
      <c r="V13" s="83">
        <v>0</v>
      </c>
      <c r="W13" s="84">
        <v>0</v>
      </c>
      <c r="X13" s="84">
        <f t="shared" si="8"/>
        <v>0</v>
      </c>
      <c r="Y13" s="101">
        <f t="shared" si="9"/>
        <v>0</v>
      </c>
      <c r="Z13" s="83">
        <f t="shared" si="10"/>
        <v>816727506</v>
      </c>
      <c r="AA13" s="84">
        <f t="shared" si="11"/>
        <v>19740154</v>
      </c>
      <c r="AB13" s="84">
        <f t="shared" si="12"/>
        <v>836467660</v>
      </c>
      <c r="AC13" s="101">
        <f t="shared" si="13"/>
        <v>0.63108238975927333</v>
      </c>
      <c r="AD13" s="83">
        <v>123598360</v>
      </c>
      <c r="AE13" s="84">
        <v>20838629</v>
      </c>
      <c r="AF13" s="84">
        <f t="shared" si="14"/>
        <v>144436989</v>
      </c>
      <c r="AG13" s="84">
        <v>1106327254</v>
      </c>
      <c r="AH13" s="84">
        <v>1147302867</v>
      </c>
      <c r="AI13" s="85">
        <v>579919774</v>
      </c>
      <c r="AJ13" s="120">
        <f t="shared" si="15"/>
        <v>0.50546354470148813</v>
      </c>
      <c r="AK13" s="121">
        <f t="shared" si="16"/>
        <v>1.0108701656748051</v>
      </c>
    </row>
    <row r="14" spans="1:37" ht="13" x14ac:dyDescent="0.3">
      <c r="A14" s="61" t="s">
        <v>101</v>
      </c>
      <c r="B14" s="62" t="s">
        <v>425</v>
      </c>
      <c r="C14" s="63" t="s">
        <v>426</v>
      </c>
      <c r="D14" s="83">
        <v>315450036</v>
      </c>
      <c r="E14" s="84">
        <v>98332296</v>
      </c>
      <c r="F14" s="85">
        <f t="shared" si="0"/>
        <v>413782332</v>
      </c>
      <c r="G14" s="83">
        <v>309594148</v>
      </c>
      <c r="H14" s="84">
        <v>49577200</v>
      </c>
      <c r="I14" s="85">
        <f t="shared" si="1"/>
        <v>359171348</v>
      </c>
      <c r="J14" s="83">
        <v>51527023</v>
      </c>
      <c r="K14" s="84">
        <v>14935919</v>
      </c>
      <c r="L14" s="84">
        <f t="shared" si="2"/>
        <v>66462942</v>
      </c>
      <c r="M14" s="101">
        <f t="shared" si="3"/>
        <v>0.16062295767621126</v>
      </c>
      <c r="N14" s="83">
        <v>44065375</v>
      </c>
      <c r="O14" s="84">
        <v>24310907</v>
      </c>
      <c r="P14" s="84">
        <f t="shared" si="4"/>
        <v>68376282</v>
      </c>
      <c r="Q14" s="101">
        <f t="shared" si="5"/>
        <v>0.16524698304421562</v>
      </c>
      <c r="R14" s="83">
        <v>49682816</v>
      </c>
      <c r="S14" s="84">
        <v>2252194</v>
      </c>
      <c r="T14" s="84">
        <f t="shared" si="6"/>
        <v>51935010</v>
      </c>
      <c r="U14" s="101">
        <f t="shared" si="7"/>
        <v>0.14459675107492148</v>
      </c>
      <c r="V14" s="83">
        <v>0</v>
      </c>
      <c r="W14" s="84">
        <v>0</v>
      </c>
      <c r="X14" s="84">
        <f t="shared" si="8"/>
        <v>0</v>
      </c>
      <c r="Y14" s="101">
        <f t="shared" si="9"/>
        <v>0</v>
      </c>
      <c r="Z14" s="83">
        <f t="shared" si="10"/>
        <v>145275214</v>
      </c>
      <c r="AA14" s="84">
        <f t="shared" si="11"/>
        <v>41499020</v>
      </c>
      <c r="AB14" s="84">
        <f t="shared" si="12"/>
        <v>186774234</v>
      </c>
      <c r="AC14" s="101">
        <f t="shared" si="13"/>
        <v>0.52001429134041055</v>
      </c>
      <c r="AD14" s="83">
        <v>36926488</v>
      </c>
      <c r="AE14" s="84">
        <v>8020173</v>
      </c>
      <c r="AF14" s="84">
        <f t="shared" si="14"/>
        <v>44946661</v>
      </c>
      <c r="AG14" s="84">
        <v>373763484</v>
      </c>
      <c r="AH14" s="84">
        <v>355878441</v>
      </c>
      <c r="AI14" s="85">
        <v>113424781</v>
      </c>
      <c r="AJ14" s="120">
        <f t="shared" si="15"/>
        <v>0.31871776408057267</v>
      </c>
      <c r="AK14" s="121">
        <f t="shared" si="16"/>
        <v>0.15548093772749882</v>
      </c>
    </row>
    <row r="15" spans="1:37" ht="13" x14ac:dyDescent="0.3">
      <c r="A15" s="61" t="s">
        <v>101</v>
      </c>
      <c r="B15" s="62" t="s">
        <v>75</v>
      </c>
      <c r="C15" s="63" t="s">
        <v>76</v>
      </c>
      <c r="D15" s="83">
        <v>2492628783</v>
      </c>
      <c r="E15" s="84">
        <v>264380325</v>
      </c>
      <c r="F15" s="85">
        <f t="shared" si="0"/>
        <v>2757009108</v>
      </c>
      <c r="G15" s="83">
        <v>2515423529</v>
      </c>
      <c r="H15" s="84">
        <v>290724723</v>
      </c>
      <c r="I15" s="85">
        <f t="shared" si="1"/>
        <v>2806148252</v>
      </c>
      <c r="J15" s="83">
        <v>509180666</v>
      </c>
      <c r="K15" s="84">
        <v>7550034</v>
      </c>
      <c r="L15" s="84">
        <f t="shared" si="2"/>
        <v>516730700</v>
      </c>
      <c r="M15" s="101">
        <f t="shared" si="3"/>
        <v>0.18742437175873125</v>
      </c>
      <c r="N15" s="83">
        <v>559134605</v>
      </c>
      <c r="O15" s="84">
        <v>29905704</v>
      </c>
      <c r="P15" s="84">
        <f t="shared" si="4"/>
        <v>589040309</v>
      </c>
      <c r="Q15" s="101">
        <f t="shared" si="5"/>
        <v>0.21365192711579536</v>
      </c>
      <c r="R15" s="83">
        <v>607951833</v>
      </c>
      <c r="S15" s="84">
        <v>16500008</v>
      </c>
      <c r="T15" s="84">
        <f t="shared" si="6"/>
        <v>624451841</v>
      </c>
      <c r="U15" s="101">
        <f t="shared" si="7"/>
        <v>0.22252988257300385</v>
      </c>
      <c r="V15" s="83">
        <v>0</v>
      </c>
      <c r="W15" s="84">
        <v>0</v>
      </c>
      <c r="X15" s="84">
        <f t="shared" si="8"/>
        <v>0</v>
      </c>
      <c r="Y15" s="101">
        <f t="shared" si="9"/>
        <v>0</v>
      </c>
      <c r="Z15" s="83">
        <f t="shared" si="10"/>
        <v>1676267104</v>
      </c>
      <c r="AA15" s="84">
        <f t="shared" si="11"/>
        <v>53955746</v>
      </c>
      <c r="AB15" s="84">
        <f t="shared" si="12"/>
        <v>1730222850</v>
      </c>
      <c r="AC15" s="101">
        <f t="shared" si="13"/>
        <v>0.61658283690707871</v>
      </c>
      <c r="AD15" s="83">
        <v>544776911</v>
      </c>
      <c r="AE15" s="84">
        <v>34298784</v>
      </c>
      <c r="AF15" s="84">
        <f t="shared" si="14"/>
        <v>579075695</v>
      </c>
      <c r="AG15" s="84">
        <v>2702561368</v>
      </c>
      <c r="AH15" s="84">
        <v>2715066179</v>
      </c>
      <c r="AI15" s="85">
        <v>1539789945</v>
      </c>
      <c r="AJ15" s="120">
        <f t="shared" si="15"/>
        <v>0.56712796060357096</v>
      </c>
      <c r="AK15" s="121">
        <f t="shared" si="16"/>
        <v>7.8359610655045708E-2</v>
      </c>
    </row>
    <row r="16" spans="1:37" ht="13" x14ac:dyDescent="0.3">
      <c r="A16" s="61" t="s">
        <v>116</v>
      </c>
      <c r="B16" s="62" t="s">
        <v>427</v>
      </c>
      <c r="C16" s="63" t="s">
        <v>428</v>
      </c>
      <c r="D16" s="83">
        <v>379391562</v>
      </c>
      <c r="E16" s="84">
        <v>5100000</v>
      </c>
      <c r="F16" s="85">
        <f t="shared" si="0"/>
        <v>384491562</v>
      </c>
      <c r="G16" s="83">
        <v>378901562</v>
      </c>
      <c r="H16" s="84">
        <v>4994450</v>
      </c>
      <c r="I16" s="85">
        <f t="shared" si="1"/>
        <v>383896012</v>
      </c>
      <c r="J16" s="83">
        <v>82053305</v>
      </c>
      <c r="K16" s="84">
        <v>311925</v>
      </c>
      <c r="L16" s="84">
        <f t="shared" si="2"/>
        <v>82365230</v>
      </c>
      <c r="M16" s="101">
        <f t="shared" si="3"/>
        <v>0.21421856326719596</v>
      </c>
      <c r="N16" s="83">
        <v>89301057</v>
      </c>
      <c r="O16" s="84">
        <v>38400</v>
      </c>
      <c r="P16" s="84">
        <f t="shared" si="4"/>
        <v>89339457</v>
      </c>
      <c r="Q16" s="101">
        <f t="shared" si="5"/>
        <v>0.23235739306029296</v>
      </c>
      <c r="R16" s="83">
        <v>87623052</v>
      </c>
      <c r="S16" s="84">
        <v>1476978</v>
      </c>
      <c r="T16" s="84">
        <f t="shared" si="6"/>
        <v>89100030</v>
      </c>
      <c r="U16" s="101">
        <f t="shared" si="7"/>
        <v>0.23209417971239565</v>
      </c>
      <c r="V16" s="83">
        <v>0</v>
      </c>
      <c r="W16" s="84">
        <v>0</v>
      </c>
      <c r="X16" s="84">
        <f t="shared" si="8"/>
        <v>0</v>
      </c>
      <c r="Y16" s="101">
        <f t="shared" si="9"/>
        <v>0</v>
      </c>
      <c r="Z16" s="83">
        <f t="shared" si="10"/>
        <v>258977414</v>
      </c>
      <c r="AA16" s="84">
        <f t="shared" si="11"/>
        <v>1827303</v>
      </c>
      <c r="AB16" s="84">
        <f t="shared" si="12"/>
        <v>260804717</v>
      </c>
      <c r="AC16" s="101">
        <f t="shared" si="13"/>
        <v>0.67936292341583382</v>
      </c>
      <c r="AD16" s="83">
        <v>77645765</v>
      </c>
      <c r="AE16" s="84">
        <v>969974</v>
      </c>
      <c r="AF16" s="84">
        <f t="shared" si="14"/>
        <v>78615739</v>
      </c>
      <c r="AG16" s="84">
        <v>392087204</v>
      </c>
      <c r="AH16" s="84">
        <v>384465359</v>
      </c>
      <c r="AI16" s="85">
        <v>239999353</v>
      </c>
      <c r="AJ16" s="120">
        <f t="shared" si="15"/>
        <v>0.62424181368184073</v>
      </c>
      <c r="AK16" s="121">
        <f t="shared" si="16"/>
        <v>0.13336122172686049</v>
      </c>
    </row>
    <row r="17" spans="1:37" ht="14" x14ac:dyDescent="0.3">
      <c r="A17" s="64" t="s">
        <v>0</v>
      </c>
      <c r="B17" s="65" t="s">
        <v>429</v>
      </c>
      <c r="C17" s="66" t="s">
        <v>0</v>
      </c>
      <c r="D17" s="86">
        <f>SUM(D9:D16)</f>
        <v>7199247209</v>
      </c>
      <c r="E17" s="87">
        <f>SUM(E9:E16)</f>
        <v>1316002323</v>
      </c>
      <c r="F17" s="88">
        <f t="shared" si="0"/>
        <v>8515249532</v>
      </c>
      <c r="G17" s="86">
        <f>SUM(G9:G16)</f>
        <v>7302287175</v>
      </c>
      <c r="H17" s="87">
        <f>SUM(H9:H16)</f>
        <v>1540159771</v>
      </c>
      <c r="I17" s="88">
        <f t="shared" si="1"/>
        <v>8842446946</v>
      </c>
      <c r="J17" s="86">
        <f>SUM(J9:J16)</f>
        <v>1514626449</v>
      </c>
      <c r="K17" s="87">
        <f>SUM(K9:K16)</f>
        <v>309424598</v>
      </c>
      <c r="L17" s="87">
        <f t="shared" si="2"/>
        <v>1824051047</v>
      </c>
      <c r="M17" s="102">
        <f t="shared" si="3"/>
        <v>0.2142099347934881</v>
      </c>
      <c r="N17" s="86">
        <f>SUM(N9:N16)</f>
        <v>1512761675</v>
      </c>
      <c r="O17" s="87">
        <f>SUM(O9:O16)</f>
        <v>218127391</v>
      </c>
      <c r="P17" s="87">
        <f t="shared" si="4"/>
        <v>1730889066</v>
      </c>
      <c r="Q17" s="102">
        <f t="shared" si="5"/>
        <v>0.20326932986466004</v>
      </c>
      <c r="R17" s="86">
        <f>SUM(R9:R16)</f>
        <v>1561773211</v>
      </c>
      <c r="S17" s="87">
        <f>SUM(S9:S16)</f>
        <v>106053378</v>
      </c>
      <c r="T17" s="87">
        <f t="shared" si="6"/>
        <v>1667826589</v>
      </c>
      <c r="U17" s="102">
        <f t="shared" si="7"/>
        <v>0.1886159565542504</v>
      </c>
      <c r="V17" s="86">
        <f>SUM(V9:V16)</f>
        <v>0</v>
      </c>
      <c r="W17" s="87">
        <f>SUM(W9:W16)</f>
        <v>0</v>
      </c>
      <c r="X17" s="87">
        <f t="shared" si="8"/>
        <v>0</v>
      </c>
      <c r="Y17" s="102">
        <f t="shared" si="9"/>
        <v>0</v>
      </c>
      <c r="Z17" s="86">
        <f t="shared" si="10"/>
        <v>4589161335</v>
      </c>
      <c r="AA17" s="87">
        <f t="shared" si="11"/>
        <v>633605367</v>
      </c>
      <c r="AB17" s="87">
        <f t="shared" si="12"/>
        <v>5222766702</v>
      </c>
      <c r="AC17" s="102">
        <f t="shared" si="13"/>
        <v>0.59064721947385712</v>
      </c>
      <c r="AD17" s="86">
        <f>SUM(AD9:AD16)</f>
        <v>1218564165</v>
      </c>
      <c r="AE17" s="87">
        <f>SUM(AE9:AE16)</f>
        <v>202453578</v>
      </c>
      <c r="AF17" s="87">
        <f t="shared" si="14"/>
        <v>1421017743</v>
      </c>
      <c r="AG17" s="87">
        <f>SUM(AG9:AG16)</f>
        <v>7915731193</v>
      </c>
      <c r="AH17" s="87">
        <f>SUM(AH9:AH16)</f>
        <v>8133252196</v>
      </c>
      <c r="AI17" s="88">
        <f>SUM(AI9:AI16)</f>
        <v>4353364631</v>
      </c>
      <c r="AJ17" s="122">
        <f t="shared" si="15"/>
        <v>0.53525508936523825</v>
      </c>
      <c r="AK17" s="123">
        <f t="shared" si="16"/>
        <v>0.17368456320534476</v>
      </c>
    </row>
    <row r="18" spans="1:37" ht="13" x14ac:dyDescent="0.3">
      <c r="A18" s="61" t="s">
        <v>101</v>
      </c>
      <c r="B18" s="62" t="s">
        <v>430</v>
      </c>
      <c r="C18" s="63" t="s">
        <v>431</v>
      </c>
      <c r="D18" s="83">
        <v>707325660</v>
      </c>
      <c r="E18" s="84">
        <v>36879012</v>
      </c>
      <c r="F18" s="85">
        <f t="shared" si="0"/>
        <v>744204672</v>
      </c>
      <c r="G18" s="83">
        <v>711091592</v>
      </c>
      <c r="H18" s="84">
        <v>36679004</v>
      </c>
      <c r="I18" s="85">
        <f t="shared" si="1"/>
        <v>747770596</v>
      </c>
      <c r="J18" s="83">
        <v>127898708</v>
      </c>
      <c r="K18" s="84">
        <v>3535396</v>
      </c>
      <c r="L18" s="84">
        <f t="shared" si="2"/>
        <v>131434104</v>
      </c>
      <c r="M18" s="101">
        <f t="shared" si="3"/>
        <v>0.17661015705098934</v>
      </c>
      <c r="N18" s="83">
        <v>144362860</v>
      </c>
      <c r="O18" s="84">
        <v>6335293</v>
      </c>
      <c r="P18" s="84">
        <f t="shared" si="4"/>
        <v>150698153</v>
      </c>
      <c r="Q18" s="101">
        <f t="shared" si="5"/>
        <v>0.20249557503449803</v>
      </c>
      <c r="R18" s="83">
        <v>117655101</v>
      </c>
      <c r="S18" s="84">
        <v>1829109</v>
      </c>
      <c r="T18" s="84">
        <f t="shared" si="6"/>
        <v>119484210</v>
      </c>
      <c r="U18" s="101">
        <f t="shared" si="7"/>
        <v>0.15978725379033223</v>
      </c>
      <c r="V18" s="83">
        <v>0</v>
      </c>
      <c r="W18" s="84">
        <v>0</v>
      </c>
      <c r="X18" s="84">
        <f t="shared" si="8"/>
        <v>0</v>
      </c>
      <c r="Y18" s="101">
        <f t="shared" si="9"/>
        <v>0</v>
      </c>
      <c r="Z18" s="83">
        <f t="shared" si="10"/>
        <v>389916669</v>
      </c>
      <c r="AA18" s="84">
        <f t="shared" si="11"/>
        <v>11699798</v>
      </c>
      <c r="AB18" s="84">
        <f t="shared" si="12"/>
        <v>401616467</v>
      </c>
      <c r="AC18" s="101">
        <f t="shared" si="13"/>
        <v>0.53708512897985095</v>
      </c>
      <c r="AD18" s="83">
        <v>142014442</v>
      </c>
      <c r="AE18" s="84">
        <v>5068581</v>
      </c>
      <c r="AF18" s="84">
        <f t="shared" si="14"/>
        <v>147083023</v>
      </c>
      <c r="AG18" s="84">
        <v>694155584</v>
      </c>
      <c r="AH18" s="84">
        <v>732976172</v>
      </c>
      <c r="AI18" s="85">
        <v>466008945</v>
      </c>
      <c r="AJ18" s="120">
        <f t="shared" si="15"/>
        <v>0.63577639055911905</v>
      </c>
      <c r="AK18" s="121">
        <f t="shared" si="16"/>
        <v>-0.18764105086417759</v>
      </c>
    </row>
    <row r="19" spans="1:37" ht="13" x14ac:dyDescent="0.3">
      <c r="A19" s="61" t="s">
        <v>101</v>
      </c>
      <c r="B19" s="62" t="s">
        <v>77</v>
      </c>
      <c r="C19" s="63" t="s">
        <v>78</v>
      </c>
      <c r="D19" s="83">
        <v>4088203051</v>
      </c>
      <c r="E19" s="84">
        <v>183780057</v>
      </c>
      <c r="F19" s="85">
        <f t="shared" si="0"/>
        <v>4271983108</v>
      </c>
      <c r="G19" s="83">
        <v>4085957205</v>
      </c>
      <c r="H19" s="84">
        <v>239364564</v>
      </c>
      <c r="I19" s="85">
        <f t="shared" si="1"/>
        <v>4325321769</v>
      </c>
      <c r="J19" s="83">
        <v>817767195</v>
      </c>
      <c r="K19" s="84">
        <v>29411192</v>
      </c>
      <c r="L19" s="84">
        <f t="shared" si="2"/>
        <v>847178387</v>
      </c>
      <c r="M19" s="101">
        <f t="shared" si="3"/>
        <v>0.19831033166154552</v>
      </c>
      <c r="N19" s="83">
        <v>617776982</v>
      </c>
      <c r="O19" s="84">
        <v>36843865</v>
      </c>
      <c r="P19" s="84">
        <f t="shared" si="4"/>
        <v>654620847</v>
      </c>
      <c r="Q19" s="101">
        <f t="shared" si="5"/>
        <v>0.15323582290719115</v>
      </c>
      <c r="R19" s="83">
        <v>1540852816</v>
      </c>
      <c r="S19" s="84">
        <v>52295126</v>
      </c>
      <c r="T19" s="84">
        <f t="shared" si="6"/>
        <v>1593147942</v>
      </c>
      <c r="U19" s="101">
        <f t="shared" si="7"/>
        <v>0.36833050281212498</v>
      </c>
      <c r="V19" s="83">
        <v>0</v>
      </c>
      <c r="W19" s="84">
        <v>0</v>
      </c>
      <c r="X19" s="84">
        <f t="shared" si="8"/>
        <v>0</v>
      </c>
      <c r="Y19" s="101">
        <f t="shared" si="9"/>
        <v>0</v>
      </c>
      <c r="Z19" s="83">
        <f t="shared" si="10"/>
        <v>2976396993</v>
      </c>
      <c r="AA19" s="84">
        <f t="shared" si="11"/>
        <v>118550183</v>
      </c>
      <c r="AB19" s="84">
        <f t="shared" si="12"/>
        <v>3094947176</v>
      </c>
      <c r="AC19" s="101">
        <f t="shared" si="13"/>
        <v>0.71554148830771069</v>
      </c>
      <c r="AD19" s="83">
        <v>586814754</v>
      </c>
      <c r="AE19" s="84">
        <v>32666819</v>
      </c>
      <c r="AF19" s="84">
        <f t="shared" si="14"/>
        <v>619481573</v>
      </c>
      <c r="AG19" s="84">
        <v>4750032492</v>
      </c>
      <c r="AH19" s="84">
        <v>4695908490</v>
      </c>
      <c r="AI19" s="85">
        <v>2097194205</v>
      </c>
      <c r="AJ19" s="120">
        <f t="shared" si="15"/>
        <v>0.44660031375526232</v>
      </c>
      <c r="AK19" s="121">
        <f t="shared" si="16"/>
        <v>1.5717438765527252</v>
      </c>
    </row>
    <row r="20" spans="1:37" ht="13" x14ac:dyDescent="0.3">
      <c r="A20" s="61" t="s">
        <v>101</v>
      </c>
      <c r="B20" s="62" t="s">
        <v>79</v>
      </c>
      <c r="C20" s="63" t="s">
        <v>80</v>
      </c>
      <c r="D20" s="83">
        <v>2164828253</v>
      </c>
      <c r="E20" s="84">
        <v>611390608</v>
      </c>
      <c r="F20" s="85">
        <f t="shared" si="0"/>
        <v>2776218861</v>
      </c>
      <c r="G20" s="83">
        <v>2200509463</v>
      </c>
      <c r="H20" s="84">
        <v>569911842</v>
      </c>
      <c r="I20" s="85">
        <f t="shared" si="1"/>
        <v>2770421305</v>
      </c>
      <c r="J20" s="83">
        <v>452287412</v>
      </c>
      <c r="K20" s="84">
        <v>96064626</v>
      </c>
      <c r="L20" s="84">
        <f t="shared" si="2"/>
        <v>548352038</v>
      </c>
      <c r="M20" s="101">
        <f t="shared" si="3"/>
        <v>0.19751758253039259</v>
      </c>
      <c r="N20" s="83">
        <v>461694040</v>
      </c>
      <c r="O20" s="84">
        <v>157054821</v>
      </c>
      <c r="P20" s="84">
        <f t="shared" si="4"/>
        <v>618748861</v>
      </c>
      <c r="Q20" s="101">
        <f t="shared" si="5"/>
        <v>0.22287466946216386</v>
      </c>
      <c r="R20" s="83">
        <v>361768430</v>
      </c>
      <c r="S20" s="84">
        <v>81359572</v>
      </c>
      <c r="T20" s="84">
        <f t="shared" si="6"/>
        <v>443128002</v>
      </c>
      <c r="U20" s="101">
        <f t="shared" si="7"/>
        <v>0.15994968028878914</v>
      </c>
      <c r="V20" s="83">
        <v>0</v>
      </c>
      <c r="W20" s="84">
        <v>0</v>
      </c>
      <c r="X20" s="84">
        <f t="shared" si="8"/>
        <v>0</v>
      </c>
      <c r="Y20" s="101">
        <f t="shared" si="9"/>
        <v>0</v>
      </c>
      <c r="Z20" s="83">
        <f t="shared" si="10"/>
        <v>1275749882</v>
      </c>
      <c r="AA20" s="84">
        <f t="shared" si="11"/>
        <v>334479019</v>
      </c>
      <c r="AB20" s="84">
        <f t="shared" si="12"/>
        <v>1610228901</v>
      </c>
      <c r="AC20" s="101">
        <f t="shared" si="13"/>
        <v>0.58122167126490532</v>
      </c>
      <c r="AD20" s="83">
        <v>424511656</v>
      </c>
      <c r="AE20" s="84">
        <v>145011444</v>
      </c>
      <c r="AF20" s="84">
        <f t="shared" si="14"/>
        <v>569523100</v>
      </c>
      <c r="AG20" s="84">
        <v>2588683447</v>
      </c>
      <c r="AH20" s="84">
        <v>2596122342</v>
      </c>
      <c r="AI20" s="85">
        <v>1709612867</v>
      </c>
      <c r="AJ20" s="120">
        <f t="shared" si="15"/>
        <v>0.65852553993389573</v>
      </c>
      <c r="AK20" s="121">
        <f t="shared" si="16"/>
        <v>-0.22193146862699686</v>
      </c>
    </row>
    <row r="21" spans="1:37" ht="13" x14ac:dyDescent="0.3">
      <c r="A21" s="61" t="s">
        <v>101</v>
      </c>
      <c r="B21" s="62" t="s">
        <v>432</v>
      </c>
      <c r="C21" s="63" t="s">
        <v>433</v>
      </c>
      <c r="D21" s="83">
        <v>399276624</v>
      </c>
      <c r="E21" s="84">
        <v>100157160</v>
      </c>
      <c r="F21" s="85">
        <f t="shared" si="0"/>
        <v>499433784</v>
      </c>
      <c r="G21" s="83">
        <v>411751554</v>
      </c>
      <c r="H21" s="84">
        <v>89026488</v>
      </c>
      <c r="I21" s="85">
        <f t="shared" si="1"/>
        <v>500778042</v>
      </c>
      <c r="J21" s="83">
        <v>63240259</v>
      </c>
      <c r="K21" s="84">
        <v>12136076</v>
      </c>
      <c r="L21" s="84">
        <f t="shared" si="2"/>
        <v>75376335</v>
      </c>
      <c r="M21" s="101">
        <f t="shared" si="3"/>
        <v>0.15092358069233058</v>
      </c>
      <c r="N21" s="83">
        <v>52724367</v>
      </c>
      <c r="O21" s="84">
        <v>41410022</v>
      </c>
      <c r="P21" s="84">
        <f t="shared" si="4"/>
        <v>94134389</v>
      </c>
      <c r="Q21" s="101">
        <f t="shared" si="5"/>
        <v>0.18848222129882988</v>
      </c>
      <c r="R21" s="83">
        <v>59087579</v>
      </c>
      <c r="S21" s="84">
        <v>16898039</v>
      </c>
      <c r="T21" s="84">
        <f t="shared" si="6"/>
        <v>75985618</v>
      </c>
      <c r="U21" s="101">
        <f t="shared" si="7"/>
        <v>0.15173512340223574</v>
      </c>
      <c r="V21" s="83">
        <v>0</v>
      </c>
      <c r="W21" s="84">
        <v>0</v>
      </c>
      <c r="X21" s="84">
        <f t="shared" si="8"/>
        <v>0</v>
      </c>
      <c r="Y21" s="101">
        <f t="shared" si="9"/>
        <v>0</v>
      </c>
      <c r="Z21" s="83">
        <f t="shared" si="10"/>
        <v>175052205</v>
      </c>
      <c r="AA21" s="84">
        <f t="shared" si="11"/>
        <v>70444137</v>
      </c>
      <c r="AB21" s="84">
        <f t="shared" si="12"/>
        <v>245496342</v>
      </c>
      <c r="AC21" s="101">
        <f t="shared" si="13"/>
        <v>0.49022984518159046</v>
      </c>
      <c r="AD21" s="83">
        <v>48408062</v>
      </c>
      <c r="AE21" s="84">
        <v>8298281</v>
      </c>
      <c r="AF21" s="84">
        <f t="shared" si="14"/>
        <v>56706343</v>
      </c>
      <c r="AG21" s="84">
        <v>447782824</v>
      </c>
      <c r="AH21" s="84">
        <v>479901076</v>
      </c>
      <c r="AI21" s="85">
        <v>214178823</v>
      </c>
      <c r="AJ21" s="120">
        <f t="shared" si="15"/>
        <v>0.44629785951969819</v>
      </c>
      <c r="AK21" s="121">
        <f t="shared" si="16"/>
        <v>0.33998445288563217</v>
      </c>
    </row>
    <row r="22" spans="1:37" ht="13" x14ac:dyDescent="0.3">
      <c r="A22" s="61" t="s">
        <v>101</v>
      </c>
      <c r="B22" s="62" t="s">
        <v>434</v>
      </c>
      <c r="C22" s="63" t="s">
        <v>435</v>
      </c>
      <c r="D22" s="83">
        <v>923157600</v>
      </c>
      <c r="E22" s="84">
        <v>185513100</v>
      </c>
      <c r="F22" s="85">
        <f t="shared" si="0"/>
        <v>1108670700</v>
      </c>
      <c r="G22" s="83">
        <v>945104932</v>
      </c>
      <c r="H22" s="84">
        <v>194826668</v>
      </c>
      <c r="I22" s="85">
        <f t="shared" si="1"/>
        <v>1139931600</v>
      </c>
      <c r="J22" s="83">
        <v>130883672</v>
      </c>
      <c r="K22" s="84">
        <v>56123196</v>
      </c>
      <c r="L22" s="84">
        <f t="shared" si="2"/>
        <v>187006868</v>
      </c>
      <c r="M22" s="101">
        <f t="shared" si="3"/>
        <v>0.16867665755034386</v>
      </c>
      <c r="N22" s="83">
        <v>105945097</v>
      </c>
      <c r="O22" s="84">
        <v>53021609</v>
      </c>
      <c r="P22" s="84">
        <f t="shared" si="4"/>
        <v>158966706</v>
      </c>
      <c r="Q22" s="101">
        <f t="shared" si="5"/>
        <v>0.14338496182861152</v>
      </c>
      <c r="R22" s="83">
        <v>189355893</v>
      </c>
      <c r="S22" s="84">
        <v>28789131</v>
      </c>
      <c r="T22" s="84">
        <f t="shared" si="6"/>
        <v>218145024</v>
      </c>
      <c r="U22" s="101">
        <f t="shared" si="7"/>
        <v>0.19136676621649931</v>
      </c>
      <c r="V22" s="83">
        <v>0</v>
      </c>
      <c r="W22" s="84">
        <v>0</v>
      </c>
      <c r="X22" s="84">
        <f t="shared" si="8"/>
        <v>0</v>
      </c>
      <c r="Y22" s="101">
        <f t="shared" si="9"/>
        <v>0</v>
      </c>
      <c r="Z22" s="83">
        <f t="shared" si="10"/>
        <v>426184662</v>
      </c>
      <c r="AA22" s="84">
        <f t="shared" si="11"/>
        <v>137933936</v>
      </c>
      <c r="AB22" s="84">
        <f t="shared" si="12"/>
        <v>564118598</v>
      </c>
      <c r="AC22" s="101">
        <f t="shared" si="13"/>
        <v>0.49487056767265686</v>
      </c>
      <c r="AD22" s="83">
        <v>140593576</v>
      </c>
      <c r="AE22" s="84">
        <v>42450386</v>
      </c>
      <c r="AF22" s="84">
        <f t="shared" si="14"/>
        <v>183043962</v>
      </c>
      <c r="AG22" s="84">
        <v>954416974</v>
      </c>
      <c r="AH22" s="84">
        <v>1151437392</v>
      </c>
      <c r="AI22" s="85">
        <v>521438710</v>
      </c>
      <c r="AJ22" s="120">
        <f t="shared" si="15"/>
        <v>0.45285893407915312</v>
      </c>
      <c r="AK22" s="121">
        <f t="shared" si="16"/>
        <v>0.1917630148324696</v>
      </c>
    </row>
    <row r="23" spans="1:37" ht="13" x14ac:dyDescent="0.3">
      <c r="A23" s="61" t="s">
        <v>101</v>
      </c>
      <c r="B23" s="62" t="s">
        <v>436</v>
      </c>
      <c r="C23" s="63" t="s">
        <v>437</v>
      </c>
      <c r="D23" s="83">
        <v>618946680</v>
      </c>
      <c r="E23" s="84">
        <v>129356901</v>
      </c>
      <c r="F23" s="85">
        <f t="shared" si="0"/>
        <v>748303581</v>
      </c>
      <c r="G23" s="83">
        <v>634451084</v>
      </c>
      <c r="H23" s="84">
        <v>193647847</v>
      </c>
      <c r="I23" s="85">
        <f t="shared" si="1"/>
        <v>828098931</v>
      </c>
      <c r="J23" s="83">
        <v>46690037</v>
      </c>
      <c r="K23" s="84">
        <v>20575678</v>
      </c>
      <c r="L23" s="84">
        <f t="shared" si="2"/>
        <v>67265715</v>
      </c>
      <c r="M23" s="101">
        <f t="shared" si="3"/>
        <v>8.9890943606215343E-2</v>
      </c>
      <c r="N23" s="83">
        <v>167639096</v>
      </c>
      <c r="O23" s="84">
        <v>42979667</v>
      </c>
      <c r="P23" s="84">
        <f t="shared" si="4"/>
        <v>210618763</v>
      </c>
      <c r="Q23" s="101">
        <f t="shared" si="5"/>
        <v>0.28146165319500188</v>
      </c>
      <c r="R23" s="83">
        <v>147587762</v>
      </c>
      <c r="S23" s="84">
        <v>35937376</v>
      </c>
      <c r="T23" s="84">
        <f t="shared" si="6"/>
        <v>183525138</v>
      </c>
      <c r="U23" s="101">
        <f t="shared" si="7"/>
        <v>0.22162223754881288</v>
      </c>
      <c r="V23" s="83">
        <v>0</v>
      </c>
      <c r="W23" s="84">
        <v>0</v>
      </c>
      <c r="X23" s="84">
        <f t="shared" si="8"/>
        <v>0</v>
      </c>
      <c r="Y23" s="101">
        <f t="shared" si="9"/>
        <v>0</v>
      </c>
      <c r="Z23" s="83">
        <f t="shared" si="10"/>
        <v>361916895</v>
      </c>
      <c r="AA23" s="84">
        <f t="shared" si="11"/>
        <v>99492721</v>
      </c>
      <c r="AB23" s="84">
        <f t="shared" si="12"/>
        <v>461409616</v>
      </c>
      <c r="AC23" s="101">
        <f t="shared" si="13"/>
        <v>0.55719141605799272</v>
      </c>
      <c r="AD23" s="83">
        <v>65104936</v>
      </c>
      <c r="AE23" s="84">
        <v>40638632</v>
      </c>
      <c r="AF23" s="84">
        <f t="shared" si="14"/>
        <v>105743568</v>
      </c>
      <c r="AG23" s="84">
        <v>792681472</v>
      </c>
      <c r="AH23" s="84">
        <v>890512446</v>
      </c>
      <c r="AI23" s="85">
        <v>614115931</v>
      </c>
      <c r="AJ23" s="120">
        <f t="shared" si="15"/>
        <v>0.68962082872449826</v>
      </c>
      <c r="AK23" s="121">
        <f t="shared" si="16"/>
        <v>0.73556785978698969</v>
      </c>
    </row>
    <row r="24" spans="1:37" ht="13" x14ac:dyDescent="0.3">
      <c r="A24" s="61" t="s">
        <v>116</v>
      </c>
      <c r="B24" s="62" t="s">
        <v>438</v>
      </c>
      <c r="C24" s="63" t="s">
        <v>439</v>
      </c>
      <c r="D24" s="83">
        <v>594904940</v>
      </c>
      <c r="E24" s="84">
        <v>35410000</v>
      </c>
      <c r="F24" s="85">
        <f t="shared" si="0"/>
        <v>630314940</v>
      </c>
      <c r="G24" s="83">
        <v>560736891</v>
      </c>
      <c r="H24" s="84">
        <v>33619400</v>
      </c>
      <c r="I24" s="85">
        <f t="shared" si="1"/>
        <v>594356291</v>
      </c>
      <c r="J24" s="83">
        <v>99001255</v>
      </c>
      <c r="K24" s="84">
        <v>825598</v>
      </c>
      <c r="L24" s="84">
        <f t="shared" si="2"/>
        <v>99826853</v>
      </c>
      <c r="M24" s="101">
        <f t="shared" si="3"/>
        <v>0.15837614923104948</v>
      </c>
      <c r="N24" s="83">
        <v>109132482</v>
      </c>
      <c r="O24" s="84">
        <v>601665</v>
      </c>
      <c r="P24" s="84">
        <f t="shared" si="4"/>
        <v>109734147</v>
      </c>
      <c r="Q24" s="101">
        <f t="shared" si="5"/>
        <v>0.17409415521707292</v>
      </c>
      <c r="R24" s="83">
        <v>109256227</v>
      </c>
      <c r="S24" s="84">
        <v>1388351</v>
      </c>
      <c r="T24" s="84">
        <f t="shared" si="6"/>
        <v>110644578</v>
      </c>
      <c r="U24" s="101">
        <f t="shared" si="7"/>
        <v>0.18615867229038888</v>
      </c>
      <c r="V24" s="83">
        <v>0</v>
      </c>
      <c r="W24" s="84">
        <v>0</v>
      </c>
      <c r="X24" s="84">
        <f t="shared" si="8"/>
        <v>0</v>
      </c>
      <c r="Y24" s="101">
        <f t="shared" si="9"/>
        <v>0</v>
      </c>
      <c r="Z24" s="83">
        <f t="shared" si="10"/>
        <v>317389964</v>
      </c>
      <c r="AA24" s="84">
        <f t="shared" si="11"/>
        <v>2815614</v>
      </c>
      <c r="AB24" s="84">
        <f t="shared" si="12"/>
        <v>320205578</v>
      </c>
      <c r="AC24" s="101">
        <f t="shared" si="13"/>
        <v>0.53874348240052528</v>
      </c>
      <c r="AD24" s="83">
        <v>91970868</v>
      </c>
      <c r="AE24" s="84">
        <v>4191063</v>
      </c>
      <c r="AF24" s="84">
        <f t="shared" si="14"/>
        <v>96161931</v>
      </c>
      <c r="AG24" s="84">
        <v>524715992</v>
      </c>
      <c r="AH24" s="84">
        <v>569993884</v>
      </c>
      <c r="AI24" s="85">
        <v>339530593</v>
      </c>
      <c r="AJ24" s="120">
        <f t="shared" si="15"/>
        <v>0.59567409849611652</v>
      </c>
      <c r="AK24" s="121">
        <f t="shared" si="16"/>
        <v>0.15060686541329948</v>
      </c>
    </row>
    <row r="25" spans="1:37" ht="14" x14ac:dyDescent="0.3">
      <c r="A25" s="64" t="s">
        <v>0</v>
      </c>
      <c r="B25" s="65" t="s">
        <v>440</v>
      </c>
      <c r="C25" s="66" t="s">
        <v>0</v>
      </c>
      <c r="D25" s="86">
        <f>SUM(D18:D24)</f>
        <v>9496642808</v>
      </c>
      <c r="E25" s="87">
        <f>SUM(E18:E24)</f>
        <v>1282486838</v>
      </c>
      <c r="F25" s="88">
        <f t="shared" si="0"/>
        <v>10779129646</v>
      </c>
      <c r="G25" s="86">
        <f>SUM(G18:G24)</f>
        <v>9549602721</v>
      </c>
      <c r="H25" s="87">
        <f>SUM(H18:H24)</f>
        <v>1357075813</v>
      </c>
      <c r="I25" s="88">
        <f t="shared" si="1"/>
        <v>10906678534</v>
      </c>
      <c r="J25" s="86">
        <f>SUM(J18:J24)</f>
        <v>1737768538</v>
      </c>
      <c r="K25" s="87">
        <f>SUM(K18:K24)</f>
        <v>218671762</v>
      </c>
      <c r="L25" s="87">
        <f t="shared" si="2"/>
        <v>1956440300</v>
      </c>
      <c r="M25" s="102">
        <f t="shared" si="3"/>
        <v>0.18150262259124145</v>
      </c>
      <c r="N25" s="86">
        <f>SUM(N18:N24)</f>
        <v>1659274924</v>
      </c>
      <c r="O25" s="87">
        <f>SUM(O18:O24)</f>
        <v>338246942</v>
      </c>
      <c r="P25" s="87">
        <f t="shared" si="4"/>
        <v>1997521866</v>
      </c>
      <c r="Q25" s="102">
        <f t="shared" si="5"/>
        <v>0.18531383623734921</v>
      </c>
      <c r="R25" s="86">
        <f>SUM(R18:R24)</f>
        <v>2525563808</v>
      </c>
      <c r="S25" s="87">
        <f>SUM(S18:S24)</f>
        <v>218496704</v>
      </c>
      <c r="T25" s="87">
        <f t="shared" si="6"/>
        <v>2744060512</v>
      </c>
      <c r="U25" s="102">
        <f t="shared" si="7"/>
        <v>0.25159451646491521</v>
      </c>
      <c r="V25" s="86">
        <f>SUM(V18:V24)</f>
        <v>0</v>
      </c>
      <c r="W25" s="87">
        <f>SUM(W18:W24)</f>
        <v>0</v>
      </c>
      <c r="X25" s="87">
        <f t="shared" si="8"/>
        <v>0</v>
      </c>
      <c r="Y25" s="102">
        <f t="shared" si="9"/>
        <v>0</v>
      </c>
      <c r="Z25" s="86">
        <f t="shared" si="10"/>
        <v>5922607270</v>
      </c>
      <c r="AA25" s="87">
        <f t="shared" si="11"/>
        <v>775415408</v>
      </c>
      <c r="AB25" s="87">
        <f t="shared" si="12"/>
        <v>6698022678</v>
      </c>
      <c r="AC25" s="102">
        <f t="shared" si="13"/>
        <v>0.61412121546627407</v>
      </c>
      <c r="AD25" s="86">
        <f>SUM(AD18:AD24)</f>
        <v>1499418294</v>
      </c>
      <c r="AE25" s="87">
        <f>SUM(AE18:AE24)</f>
        <v>278325206</v>
      </c>
      <c r="AF25" s="87">
        <f t="shared" si="14"/>
        <v>1777743500</v>
      </c>
      <c r="AG25" s="87">
        <f>SUM(AG18:AG24)</f>
        <v>10752468785</v>
      </c>
      <c r="AH25" s="87">
        <f>SUM(AH18:AH24)</f>
        <v>11116851802</v>
      </c>
      <c r="AI25" s="88">
        <f>SUM(AI18:AI24)</f>
        <v>5962080074</v>
      </c>
      <c r="AJ25" s="122">
        <f t="shared" si="15"/>
        <v>0.53631011550656638</v>
      </c>
      <c r="AK25" s="123">
        <f t="shared" si="16"/>
        <v>0.54356379983951575</v>
      </c>
    </row>
    <row r="26" spans="1:37" ht="13" x14ac:dyDescent="0.3">
      <c r="A26" s="61" t="s">
        <v>101</v>
      </c>
      <c r="B26" s="62" t="s">
        <v>441</v>
      </c>
      <c r="C26" s="63" t="s">
        <v>442</v>
      </c>
      <c r="D26" s="83">
        <v>748385669</v>
      </c>
      <c r="E26" s="84">
        <v>84572900</v>
      </c>
      <c r="F26" s="85">
        <f t="shared" si="0"/>
        <v>832958569</v>
      </c>
      <c r="G26" s="83">
        <v>753020670</v>
      </c>
      <c r="H26" s="84">
        <v>84572899</v>
      </c>
      <c r="I26" s="85">
        <f t="shared" si="1"/>
        <v>837593569</v>
      </c>
      <c r="J26" s="83">
        <v>181090023</v>
      </c>
      <c r="K26" s="84">
        <v>13841780</v>
      </c>
      <c r="L26" s="84">
        <f t="shared" si="2"/>
        <v>194931803</v>
      </c>
      <c r="M26" s="101">
        <f t="shared" si="3"/>
        <v>0.23402340795175852</v>
      </c>
      <c r="N26" s="83">
        <v>186734844</v>
      </c>
      <c r="O26" s="84">
        <v>24373572</v>
      </c>
      <c r="P26" s="84">
        <f t="shared" si="4"/>
        <v>211108416</v>
      </c>
      <c r="Q26" s="101">
        <f t="shared" si="5"/>
        <v>0.2534440773608273</v>
      </c>
      <c r="R26" s="83">
        <v>204779722</v>
      </c>
      <c r="S26" s="84">
        <v>12805631</v>
      </c>
      <c r="T26" s="84">
        <f t="shared" si="6"/>
        <v>217585353</v>
      </c>
      <c r="U26" s="101">
        <f t="shared" si="7"/>
        <v>0.25977438348741666</v>
      </c>
      <c r="V26" s="83">
        <v>0</v>
      </c>
      <c r="W26" s="84">
        <v>0</v>
      </c>
      <c r="X26" s="84">
        <f t="shared" si="8"/>
        <v>0</v>
      </c>
      <c r="Y26" s="101">
        <f t="shared" si="9"/>
        <v>0</v>
      </c>
      <c r="Z26" s="83">
        <f t="shared" si="10"/>
        <v>572604589</v>
      </c>
      <c r="AA26" s="84">
        <f t="shared" si="11"/>
        <v>51020983</v>
      </c>
      <c r="AB26" s="84">
        <f t="shared" si="12"/>
        <v>623625572</v>
      </c>
      <c r="AC26" s="101">
        <f t="shared" si="13"/>
        <v>0.74454436504872445</v>
      </c>
      <c r="AD26" s="83">
        <v>135481944</v>
      </c>
      <c r="AE26" s="84">
        <v>13845643</v>
      </c>
      <c r="AF26" s="84">
        <f t="shared" si="14"/>
        <v>149327587</v>
      </c>
      <c r="AG26" s="84">
        <v>619754904</v>
      </c>
      <c r="AH26" s="84">
        <v>689986500</v>
      </c>
      <c r="AI26" s="85">
        <v>496723922</v>
      </c>
      <c r="AJ26" s="120">
        <f t="shared" si="15"/>
        <v>0.71990382710386358</v>
      </c>
      <c r="AK26" s="121">
        <f t="shared" si="16"/>
        <v>0.45710084366393722</v>
      </c>
    </row>
    <row r="27" spans="1:37" ht="13" x14ac:dyDescent="0.3">
      <c r="A27" s="61" t="s">
        <v>101</v>
      </c>
      <c r="B27" s="62" t="s">
        <v>443</v>
      </c>
      <c r="C27" s="63" t="s">
        <v>444</v>
      </c>
      <c r="D27" s="83">
        <v>1174143350</v>
      </c>
      <c r="E27" s="84">
        <v>458536153</v>
      </c>
      <c r="F27" s="85">
        <f t="shared" si="0"/>
        <v>1632679503</v>
      </c>
      <c r="G27" s="83">
        <v>1041144587</v>
      </c>
      <c r="H27" s="84">
        <v>428784146</v>
      </c>
      <c r="I27" s="85">
        <f t="shared" si="1"/>
        <v>1469928733</v>
      </c>
      <c r="J27" s="83">
        <v>242737368</v>
      </c>
      <c r="K27" s="84">
        <v>112590708</v>
      </c>
      <c r="L27" s="84">
        <f t="shared" si="2"/>
        <v>355328076</v>
      </c>
      <c r="M27" s="101">
        <f t="shared" si="3"/>
        <v>0.21763492182458052</v>
      </c>
      <c r="N27" s="83">
        <v>324022684</v>
      </c>
      <c r="O27" s="84">
        <v>93832720</v>
      </c>
      <c r="P27" s="84">
        <f t="shared" si="4"/>
        <v>417855404</v>
      </c>
      <c r="Q27" s="101">
        <f t="shared" si="5"/>
        <v>0.2559322899762036</v>
      </c>
      <c r="R27" s="83">
        <v>209347463</v>
      </c>
      <c r="S27" s="84">
        <v>38715742</v>
      </c>
      <c r="T27" s="84">
        <f t="shared" si="6"/>
        <v>248063205</v>
      </c>
      <c r="U27" s="101">
        <f t="shared" si="7"/>
        <v>0.16875866117245292</v>
      </c>
      <c r="V27" s="83">
        <v>0</v>
      </c>
      <c r="W27" s="84">
        <v>0</v>
      </c>
      <c r="X27" s="84">
        <f t="shared" si="8"/>
        <v>0</v>
      </c>
      <c r="Y27" s="101">
        <f t="shared" si="9"/>
        <v>0</v>
      </c>
      <c r="Z27" s="83">
        <f t="shared" si="10"/>
        <v>776107515</v>
      </c>
      <c r="AA27" s="84">
        <f t="shared" si="11"/>
        <v>245139170</v>
      </c>
      <c r="AB27" s="84">
        <f t="shared" si="12"/>
        <v>1021246685</v>
      </c>
      <c r="AC27" s="101">
        <f t="shared" si="13"/>
        <v>0.69475931864786533</v>
      </c>
      <c r="AD27" s="83">
        <v>249963397</v>
      </c>
      <c r="AE27" s="84">
        <v>28817511</v>
      </c>
      <c r="AF27" s="84">
        <f t="shared" si="14"/>
        <v>278780908</v>
      </c>
      <c r="AG27" s="84">
        <v>1354143137</v>
      </c>
      <c r="AH27" s="84">
        <v>1451894011</v>
      </c>
      <c r="AI27" s="85">
        <v>905908010</v>
      </c>
      <c r="AJ27" s="120">
        <f t="shared" si="15"/>
        <v>0.6239491334329913</v>
      </c>
      <c r="AK27" s="121">
        <f t="shared" si="16"/>
        <v>-0.11018582018536216</v>
      </c>
    </row>
    <row r="28" spans="1:37" ht="13" x14ac:dyDescent="0.3">
      <c r="A28" s="61" t="s">
        <v>101</v>
      </c>
      <c r="B28" s="62" t="s">
        <v>445</v>
      </c>
      <c r="C28" s="63" t="s">
        <v>446</v>
      </c>
      <c r="D28" s="83">
        <v>1285738719</v>
      </c>
      <c r="E28" s="84">
        <v>742320316</v>
      </c>
      <c r="F28" s="85">
        <f t="shared" si="0"/>
        <v>2028059035</v>
      </c>
      <c r="G28" s="83">
        <v>1308027323</v>
      </c>
      <c r="H28" s="84">
        <v>752693185</v>
      </c>
      <c r="I28" s="85">
        <f t="shared" si="1"/>
        <v>2060720508</v>
      </c>
      <c r="J28" s="83">
        <v>196069520</v>
      </c>
      <c r="K28" s="84">
        <v>41616789</v>
      </c>
      <c r="L28" s="84">
        <f t="shared" si="2"/>
        <v>237686309</v>
      </c>
      <c r="M28" s="101">
        <f t="shared" si="3"/>
        <v>0.11719891033645378</v>
      </c>
      <c r="N28" s="83">
        <v>265151144</v>
      </c>
      <c r="O28" s="84">
        <v>29576066</v>
      </c>
      <c r="P28" s="84">
        <f t="shared" si="4"/>
        <v>294727210</v>
      </c>
      <c r="Q28" s="101">
        <f t="shared" si="5"/>
        <v>0.14532476861552504</v>
      </c>
      <c r="R28" s="83">
        <v>187819229</v>
      </c>
      <c r="S28" s="84">
        <v>40831294</v>
      </c>
      <c r="T28" s="84">
        <f t="shared" si="6"/>
        <v>228650523</v>
      </c>
      <c r="U28" s="101">
        <f t="shared" si="7"/>
        <v>0.1109565912079524</v>
      </c>
      <c r="V28" s="83">
        <v>0</v>
      </c>
      <c r="W28" s="84">
        <v>0</v>
      </c>
      <c r="X28" s="84">
        <f t="shared" si="8"/>
        <v>0</v>
      </c>
      <c r="Y28" s="101">
        <f t="shared" si="9"/>
        <v>0</v>
      </c>
      <c r="Z28" s="83">
        <f t="shared" si="10"/>
        <v>649039893</v>
      </c>
      <c r="AA28" s="84">
        <f t="shared" si="11"/>
        <v>112024149</v>
      </c>
      <c r="AB28" s="84">
        <f t="shared" si="12"/>
        <v>761064042</v>
      </c>
      <c r="AC28" s="101">
        <f t="shared" si="13"/>
        <v>0.3693193904973745</v>
      </c>
      <c r="AD28" s="83">
        <v>82606947</v>
      </c>
      <c r="AE28" s="84">
        <v>27950174</v>
      </c>
      <c r="AF28" s="84">
        <f t="shared" si="14"/>
        <v>110557121</v>
      </c>
      <c r="AG28" s="84">
        <v>2044579080</v>
      </c>
      <c r="AH28" s="84">
        <v>2020649198</v>
      </c>
      <c r="AI28" s="85">
        <v>618939309</v>
      </c>
      <c r="AJ28" s="120">
        <f t="shared" si="15"/>
        <v>0.30630715594404723</v>
      </c>
      <c r="AK28" s="121">
        <f t="shared" si="16"/>
        <v>1.0681664006066147</v>
      </c>
    </row>
    <row r="29" spans="1:37" ht="13" x14ac:dyDescent="0.3">
      <c r="A29" s="61" t="s">
        <v>101</v>
      </c>
      <c r="B29" s="62" t="s">
        <v>81</v>
      </c>
      <c r="C29" s="63" t="s">
        <v>82</v>
      </c>
      <c r="D29" s="83">
        <v>3353878269</v>
      </c>
      <c r="E29" s="84">
        <v>617205000</v>
      </c>
      <c r="F29" s="85">
        <f t="shared" si="0"/>
        <v>3971083269</v>
      </c>
      <c r="G29" s="83">
        <v>3780027252</v>
      </c>
      <c r="H29" s="84">
        <v>675024965</v>
      </c>
      <c r="I29" s="85">
        <f t="shared" si="1"/>
        <v>4455052217</v>
      </c>
      <c r="J29" s="83">
        <v>851497135</v>
      </c>
      <c r="K29" s="84">
        <v>55154002</v>
      </c>
      <c r="L29" s="84">
        <f t="shared" si="2"/>
        <v>906651137</v>
      </c>
      <c r="M29" s="101">
        <f t="shared" si="3"/>
        <v>0.22831330284049001</v>
      </c>
      <c r="N29" s="83">
        <v>876751172</v>
      </c>
      <c r="O29" s="84">
        <v>104032415</v>
      </c>
      <c r="P29" s="84">
        <f t="shared" si="4"/>
        <v>980783587</v>
      </c>
      <c r="Q29" s="101">
        <f t="shared" si="5"/>
        <v>0.24698137021110145</v>
      </c>
      <c r="R29" s="83">
        <v>898995820</v>
      </c>
      <c r="S29" s="84">
        <v>151784690</v>
      </c>
      <c r="T29" s="84">
        <f t="shared" si="6"/>
        <v>1050780510</v>
      </c>
      <c r="U29" s="101">
        <f t="shared" si="7"/>
        <v>0.23586266979999351</v>
      </c>
      <c r="V29" s="83">
        <v>0</v>
      </c>
      <c r="W29" s="84">
        <v>0</v>
      </c>
      <c r="X29" s="84">
        <f t="shared" si="8"/>
        <v>0</v>
      </c>
      <c r="Y29" s="101">
        <f t="shared" si="9"/>
        <v>0</v>
      </c>
      <c r="Z29" s="83">
        <f t="shared" si="10"/>
        <v>2627244127</v>
      </c>
      <c r="AA29" s="84">
        <f t="shared" si="11"/>
        <v>310971107</v>
      </c>
      <c r="AB29" s="84">
        <f t="shared" si="12"/>
        <v>2938215234</v>
      </c>
      <c r="AC29" s="101">
        <f t="shared" si="13"/>
        <v>0.65952430878095814</v>
      </c>
      <c r="AD29" s="83">
        <v>681862594</v>
      </c>
      <c r="AE29" s="84">
        <v>94727626</v>
      </c>
      <c r="AF29" s="84">
        <f t="shared" si="14"/>
        <v>776590220</v>
      </c>
      <c r="AG29" s="84">
        <v>4028840336</v>
      </c>
      <c r="AH29" s="84">
        <v>4160429309</v>
      </c>
      <c r="AI29" s="85">
        <v>2349796582</v>
      </c>
      <c r="AJ29" s="120">
        <f t="shared" si="15"/>
        <v>0.56479666098804515</v>
      </c>
      <c r="AK29" s="121">
        <f t="shared" si="16"/>
        <v>0.353069460493592</v>
      </c>
    </row>
    <row r="30" spans="1:37" ht="13" x14ac:dyDescent="0.3">
      <c r="A30" s="61" t="s">
        <v>116</v>
      </c>
      <c r="B30" s="62" t="s">
        <v>447</v>
      </c>
      <c r="C30" s="63" t="s">
        <v>448</v>
      </c>
      <c r="D30" s="83">
        <v>278787444</v>
      </c>
      <c r="E30" s="84">
        <v>20603000</v>
      </c>
      <c r="F30" s="85">
        <f t="shared" si="0"/>
        <v>299390444</v>
      </c>
      <c r="G30" s="83">
        <v>283440692</v>
      </c>
      <c r="H30" s="84">
        <v>38170056</v>
      </c>
      <c r="I30" s="85">
        <f t="shared" si="1"/>
        <v>321610748</v>
      </c>
      <c r="J30" s="83">
        <v>59168585</v>
      </c>
      <c r="K30" s="84">
        <v>3757827</v>
      </c>
      <c r="L30" s="84">
        <f t="shared" si="2"/>
        <v>62926412</v>
      </c>
      <c r="M30" s="101">
        <f t="shared" si="3"/>
        <v>0.21018176518686749</v>
      </c>
      <c r="N30" s="83">
        <v>69792505</v>
      </c>
      <c r="O30" s="84">
        <v>5140674</v>
      </c>
      <c r="P30" s="84">
        <f t="shared" si="4"/>
        <v>74933179</v>
      </c>
      <c r="Q30" s="101">
        <f t="shared" si="5"/>
        <v>0.25028580738535527</v>
      </c>
      <c r="R30" s="83">
        <v>62780260</v>
      </c>
      <c r="S30" s="84">
        <v>4703120</v>
      </c>
      <c r="T30" s="84">
        <f t="shared" si="6"/>
        <v>67483380</v>
      </c>
      <c r="U30" s="101">
        <f t="shared" si="7"/>
        <v>0.20982936801602164</v>
      </c>
      <c r="V30" s="83">
        <v>0</v>
      </c>
      <c r="W30" s="84">
        <v>0</v>
      </c>
      <c r="X30" s="84">
        <f t="shared" si="8"/>
        <v>0</v>
      </c>
      <c r="Y30" s="101">
        <f t="shared" si="9"/>
        <v>0</v>
      </c>
      <c r="Z30" s="83">
        <f t="shared" si="10"/>
        <v>191741350</v>
      </c>
      <c r="AA30" s="84">
        <f t="shared" si="11"/>
        <v>13601621</v>
      </c>
      <c r="AB30" s="84">
        <f t="shared" si="12"/>
        <v>205342971</v>
      </c>
      <c r="AC30" s="101">
        <f t="shared" si="13"/>
        <v>0.63848292470623524</v>
      </c>
      <c r="AD30" s="83">
        <v>58070463</v>
      </c>
      <c r="AE30" s="84">
        <v>2600573</v>
      </c>
      <c r="AF30" s="84">
        <f t="shared" si="14"/>
        <v>60671036</v>
      </c>
      <c r="AG30" s="84">
        <v>286855329</v>
      </c>
      <c r="AH30" s="84">
        <v>312934107</v>
      </c>
      <c r="AI30" s="85">
        <v>194881715</v>
      </c>
      <c r="AJ30" s="120">
        <f t="shared" si="15"/>
        <v>0.62275639069281763</v>
      </c>
      <c r="AK30" s="121">
        <f t="shared" si="16"/>
        <v>0.11228329775018175</v>
      </c>
    </row>
    <row r="31" spans="1:37" ht="14" x14ac:dyDescent="0.3">
      <c r="A31" s="64" t="s">
        <v>0</v>
      </c>
      <c r="B31" s="65" t="s">
        <v>449</v>
      </c>
      <c r="C31" s="66" t="s">
        <v>0</v>
      </c>
      <c r="D31" s="86">
        <f>SUM(D26:D30)</f>
        <v>6840933451</v>
      </c>
      <c r="E31" s="87">
        <f>SUM(E26:E30)</f>
        <v>1923237369</v>
      </c>
      <c r="F31" s="88">
        <f t="shared" si="0"/>
        <v>8764170820</v>
      </c>
      <c r="G31" s="86">
        <f>SUM(G26:G30)</f>
        <v>7165660524</v>
      </c>
      <c r="H31" s="87">
        <f>SUM(H26:H30)</f>
        <v>1979245251</v>
      </c>
      <c r="I31" s="88">
        <f t="shared" si="1"/>
        <v>9144905775</v>
      </c>
      <c r="J31" s="86">
        <f>SUM(J26:J30)</f>
        <v>1530562631</v>
      </c>
      <c r="K31" s="87">
        <f>SUM(K26:K30)</f>
        <v>226961106</v>
      </c>
      <c r="L31" s="87">
        <f t="shared" si="2"/>
        <v>1757523737</v>
      </c>
      <c r="M31" s="102">
        <f t="shared" si="3"/>
        <v>0.20053508461853553</v>
      </c>
      <c r="N31" s="86">
        <f>SUM(N26:N30)</f>
        <v>1722452349</v>
      </c>
      <c r="O31" s="87">
        <f>SUM(O26:O30)</f>
        <v>256955447</v>
      </c>
      <c r="P31" s="87">
        <f t="shared" si="4"/>
        <v>1979407796</v>
      </c>
      <c r="Q31" s="102">
        <f t="shared" si="5"/>
        <v>0.22585226105850822</v>
      </c>
      <c r="R31" s="86">
        <f>SUM(R26:R30)</f>
        <v>1563722494</v>
      </c>
      <c r="S31" s="87">
        <f>SUM(S26:S30)</f>
        <v>248840477</v>
      </c>
      <c r="T31" s="87">
        <f t="shared" si="6"/>
        <v>1812562971</v>
      </c>
      <c r="U31" s="102">
        <f t="shared" si="7"/>
        <v>0.19820466340452808</v>
      </c>
      <c r="V31" s="86">
        <f>SUM(V26:V30)</f>
        <v>0</v>
      </c>
      <c r="W31" s="87">
        <f>SUM(W26:W30)</f>
        <v>0</v>
      </c>
      <c r="X31" s="87">
        <f t="shared" si="8"/>
        <v>0</v>
      </c>
      <c r="Y31" s="102">
        <f t="shared" si="9"/>
        <v>0</v>
      </c>
      <c r="Z31" s="86">
        <f t="shared" si="10"/>
        <v>4816737474</v>
      </c>
      <c r="AA31" s="87">
        <f t="shared" si="11"/>
        <v>732757030</v>
      </c>
      <c r="AB31" s="87">
        <f t="shared" si="12"/>
        <v>5549494504</v>
      </c>
      <c r="AC31" s="102">
        <f t="shared" si="13"/>
        <v>0.60683998726055766</v>
      </c>
      <c r="AD31" s="86">
        <f>SUM(AD26:AD30)</f>
        <v>1207985345</v>
      </c>
      <c r="AE31" s="87">
        <f>SUM(AE26:AE30)</f>
        <v>167941527</v>
      </c>
      <c r="AF31" s="87">
        <f t="shared" si="14"/>
        <v>1375926872</v>
      </c>
      <c r="AG31" s="87">
        <f>SUM(AG26:AG30)</f>
        <v>8334172786</v>
      </c>
      <c r="AH31" s="87">
        <f>SUM(AH26:AH30)</f>
        <v>8635893125</v>
      </c>
      <c r="AI31" s="88">
        <f>SUM(AI26:AI30)</f>
        <v>4566249538</v>
      </c>
      <c r="AJ31" s="122">
        <f t="shared" si="15"/>
        <v>0.52875243728771826</v>
      </c>
      <c r="AK31" s="123">
        <f t="shared" si="16"/>
        <v>0.3173396114906315</v>
      </c>
    </row>
    <row r="32" spans="1:37" ht="14" x14ac:dyDescent="0.3">
      <c r="A32" s="67" t="s">
        <v>0</v>
      </c>
      <c r="B32" s="68" t="s">
        <v>450</v>
      </c>
      <c r="C32" s="69" t="s">
        <v>0</v>
      </c>
      <c r="D32" s="89">
        <f>SUM(D9:D16,D18:D24,D26:D30)</f>
        <v>23536823468</v>
      </c>
      <c r="E32" s="90">
        <f>SUM(E9:E16,E18:E24,E26:E30)</f>
        <v>4521726530</v>
      </c>
      <c r="F32" s="91">
        <f t="shared" si="0"/>
        <v>28058549998</v>
      </c>
      <c r="G32" s="89">
        <f>SUM(G9:G16,G18:G24,G26:G30)</f>
        <v>24017550420</v>
      </c>
      <c r="H32" s="90">
        <f>SUM(H9:H16,H18:H24,H26:H30)</f>
        <v>4876480835</v>
      </c>
      <c r="I32" s="91">
        <f t="shared" si="1"/>
        <v>28894031255</v>
      </c>
      <c r="J32" s="89">
        <f>SUM(J9:J16,J18:J24,J26:J30)</f>
        <v>4782957618</v>
      </c>
      <c r="K32" s="90">
        <f>SUM(K9:K16,K18:K24,K26:K30)</f>
        <v>755057466</v>
      </c>
      <c r="L32" s="90">
        <f t="shared" si="2"/>
        <v>5538015084</v>
      </c>
      <c r="M32" s="103">
        <f t="shared" si="3"/>
        <v>0.19737353086295434</v>
      </c>
      <c r="N32" s="89">
        <f>SUM(N9:N16,N18:N24,N26:N30)</f>
        <v>4894488948</v>
      </c>
      <c r="O32" s="90">
        <f>SUM(O9:O16,O18:O24,O26:O30)</f>
        <v>813329780</v>
      </c>
      <c r="P32" s="90">
        <f t="shared" si="4"/>
        <v>5707818728</v>
      </c>
      <c r="Q32" s="103">
        <f t="shared" si="5"/>
        <v>0.20342529205560694</v>
      </c>
      <c r="R32" s="89">
        <f>SUM(R9:R16,R18:R24,R26:R30)</f>
        <v>5651059513</v>
      </c>
      <c r="S32" s="90">
        <f>SUM(S9:S16,S18:S24,S26:S30)</f>
        <v>573390559</v>
      </c>
      <c r="T32" s="90">
        <f t="shared" si="6"/>
        <v>6224450072</v>
      </c>
      <c r="U32" s="103">
        <f t="shared" si="7"/>
        <v>0.2154233868257093</v>
      </c>
      <c r="V32" s="89">
        <f>SUM(V9:V16,V18:V24,V26:V30)</f>
        <v>0</v>
      </c>
      <c r="W32" s="90">
        <f>SUM(W9:W16,W18:W24,W26:W30)</f>
        <v>0</v>
      </c>
      <c r="X32" s="90">
        <f t="shared" si="8"/>
        <v>0</v>
      </c>
      <c r="Y32" s="103">
        <f t="shared" si="9"/>
        <v>0</v>
      </c>
      <c r="Z32" s="89">
        <f t="shared" si="10"/>
        <v>15328506079</v>
      </c>
      <c r="AA32" s="90">
        <f t="shared" si="11"/>
        <v>2141777805</v>
      </c>
      <c r="AB32" s="90">
        <f t="shared" si="12"/>
        <v>17470283884</v>
      </c>
      <c r="AC32" s="103">
        <f t="shared" si="13"/>
        <v>0.60463296830471991</v>
      </c>
      <c r="AD32" s="89">
        <f>SUM(AD9:AD16,AD18:AD24,AD26:AD30)</f>
        <v>3925967804</v>
      </c>
      <c r="AE32" s="90">
        <f>SUM(AE9:AE16,AE18:AE24,AE26:AE30)</f>
        <v>648720311</v>
      </c>
      <c r="AF32" s="90">
        <f t="shared" si="14"/>
        <v>4574688115</v>
      </c>
      <c r="AG32" s="90">
        <f>SUM(AG9:AG16,AG18:AG24,AG26:AG30)</f>
        <v>27002372764</v>
      </c>
      <c r="AH32" s="90">
        <f>SUM(AH9:AH16,AH18:AH24,AH26:AH30)</f>
        <v>27885997123</v>
      </c>
      <c r="AI32" s="91">
        <f>SUM(AI9:AI16,AI18:AI24,AI26:AI30)</f>
        <v>14881694243</v>
      </c>
      <c r="AJ32" s="124">
        <f t="shared" si="15"/>
        <v>0.53366190125314816</v>
      </c>
      <c r="AK32" s="125">
        <f t="shared" si="16"/>
        <v>0.36062829105017569</v>
      </c>
    </row>
    <row r="33" spans="1:37" x14ac:dyDescent="0.25">
      <c r="A33" s="2"/>
      <c r="B33" s="2"/>
      <c r="C33" s="2"/>
      <c r="D33" s="82"/>
      <c r="E33" s="82"/>
      <c r="F33" s="82"/>
      <c r="G33" s="82"/>
      <c r="H33" s="82"/>
      <c r="I33" s="82"/>
      <c r="J33" s="82"/>
      <c r="K33" s="82"/>
      <c r="L33" s="82"/>
      <c r="M33" s="100"/>
      <c r="N33" s="82"/>
      <c r="O33" s="82"/>
      <c r="P33" s="82"/>
      <c r="Q33" s="100"/>
      <c r="R33" s="82"/>
      <c r="S33" s="82"/>
      <c r="T33" s="82"/>
      <c r="U33" s="100"/>
      <c r="V33" s="82"/>
      <c r="W33" s="82"/>
      <c r="X33" s="82"/>
      <c r="Y33" s="100"/>
      <c r="Z33" s="82"/>
      <c r="AA33" s="82"/>
      <c r="AB33" s="82"/>
      <c r="AC33" s="100"/>
      <c r="AD33" s="82"/>
      <c r="AE33" s="82"/>
      <c r="AF33" s="82"/>
      <c r="AG33" s="82"/>
      <c r="AH33" s="82"/>
      <c r="AI33" s="82"/>
      <c r="AJ33" s="100"/>
      <c r="AK33" s="100"/>
    </row>
    <row r="34" spans="1:37" x14ac:dyDescent="0.25">
      <c r="A34" s="2"/>
      <c r="B34" s="2"/>
      <c r="C34" s="2"/>
      <c r="D34" s="82"/>
      <c r="E34" s="82"/>
      <c r="F34" s="82"/>
      <c r="G34" s="82"/>
      <c r="H34" s="82"/>
      <c r="I34" s="82"/>
      <c r="J34" s="82"/>
      <c r="K34" s="82"/>
      <c r="L34" s="82"/>
      <c r="M34" s="100"/>
      <c r="N34" s="82"/>
      <c r="O34" s="82"/>
      <c r="P34" s="82"/>
      <c r="Q34" s="100"/>
      <c r="R34" s="82"/>
      <c r="S34" s="82"/>
      <c r="T34" s="82"/>
      <c r="U34" s="100"/>
      <c r="V34" s="82"/>
      <c r="W34" s="82"/>
      <c r="X34" s="82"/>
      <c r="Y34" s="100"/>
      <c r="Z34" s="82"/>
      <c r="AA34" s="82"/>
      <c r="AB34" s="82"/>
      <c r="AC34" s="100"/>
      <c r="AD34" s="82"/>
      <c r="AE34" s="82"/>
      <c r="AF34" s="82"/>
      <c r="AG34" s="82"/>
      <c r="AH34" s="82"/>
      <c r="AI34" s="82"/>
      <c r="AJ34" s="100"/>
      <c r="AK34" s="100"/>
    </row>
    <row r="35" spans="1:37" x14ac:dyDescent="0.25">
      <c r="A35" s="2"/>
      <c r="B35" s="2"/>
      <c r="C35" s="2"/>
      <c r="D35" s="82"/>
      <c r="E35" s="82"/>
      <c r="F35" s="82"/>
      <c r="G35" s="82"/>
      <c r="H35" s="82"/>
      <c r="I35" s="82"/>
      <c r="J35" s="82"/>
      <c r="K35" s="82"/>
      <c r="L35" s="82"/>
      <c r="M35" s="100"/>
      <c r="N35" s="82"/>
      <c r="O35" s="82"/>
      <c r="P35" s="82"/>
      <c r="Q35" s="100"/>
      <c r="R35" s="82"/>
      <c r="S35" s="82"/>
      <c r="T35" s="82"/>
      <c r="U35" s="100"/>
      <c r="V35" s="82"/>
      <c r="W35" s="82"/>
      <c r="X35" s="82"/>
      <c r="Y35" s="100"/>
      <c r="Z35" s="82"/>
      <c r="AA35" s="82"/>
      <c r="AB35" s="82"/>
      <c r="AC35" s="100"/>
      <c r="AD35" s="82"/>
      <c r="AE35" s="82"/>
      <c r="AF35" s="82"/>
      <c r="AG35" s="82"/>
      <c r="AH35" s="82"/>
      <c r="AI35" s="82"/>
      <c r="AJ35" s="100"/>
      <c r="AK35" s="100"/>
    </row>
    <row r="36" spans="1:37" x14ac:dyDescent="0.25">
      <c r="A36" s="2"/>
      <c r="B36" s="2"/>
      <c r="C36" s="2"/>
      <c r="D36" s="82"/>
      <c r="E36" s="82"/>
      <c r="F36" s="82"/>
      <c r="G36" s="82"/>
      <c r="H36" s="82"/>
      <c r="I36" s="82"/>
      <c r="J36" s="82"/>
      <c r="K36" s="82"/>
      <c r="L36" s="82"/>
      <c r="M36" s="100"/>
      <c r="N36" s="82"/>
      <c r="O36" s="82"/>
      <c r="P36" s="82"/>
      <c r="Q36" s="100"/>
      <c r="R36" s="82"/>
      <c r="S36" s="82"/>
      <c r="T36" s="82"/>
      <c r="U36" s="100"/>
      <c r="V36" s="82"/>
      <c r="W36" s="82"/>
      <c r="X36" s="82"/>
      <c r="Y36" s="100"/>
      <c r="Z36" s="82"/>
      <c r="AA36" s="82"/>
      <c r="AB36" s="82"/>
      <c r="AC36" s="100"/>
      <c r="AD36" s="82"/>
      <c r="AE36" s="82"/>
      <c r="AF36" s="82"/>
      <c r="AG36" s="82"/>
      <c r="AH36" s="82"/>
      <c r="AI36" s="82"/>
      <c r="AJ36" s="100"/>
      <c r="AK36" s="100"/>
    </row>
    <row r="37" spans="1:37" x14ac:dyDescent="0.25">
      <c r="A37" s="2"/>
      <c r="B37" s="2"/>
      <c r="C37" s="2"/>
      <c r="D37" s="82"/>
      <c r="E37" s="82"/>
      <c r="F37" s="82"/>
      <c r="G37" s="82"/>
      <c r="H37" s="82"/>
      <c r="I37" s="82"/>
      <c r="J37" s="82"/>
      <c r="K37" s="82"/>
      <c r="L37" s="82"/>
      <c r="M37" s="100"/>
      <c r="N37" s="82"/>
      <c r="O37" s="82"/>
      <c r="P37" s="82"/>
      <c r="Q37" s="100"/>
      <c r="R37" s="82"/>
      <c r="S37" s="82"/>
      <c r="T37" s="82"/>
      <c r="U37" s="100"/>
      <c r="V37" s="82"/>
      <c r="W37" s="82"/>
      <c r="X37" s="82"/>
      <c r="Y37" s="100"/>
      <c r="Z37" s="82"/>
      <c r="AA37" s="82"/>
      <c r="AB37" s="82"/>
      <c r="AC37" s="100"/>
      <c r="AD37" s="82"/>
      <c r="AE37" s="82"/>
      <c r="AF37" s="82"/>
      <c r="AG37" s="82"/>
      <c r="AH37" s="82"/>
      <c r="AI37" s="82"/>
      <c r="AJ37" s="100"/>
      <c r="AK37" s="100"/>
    </row>
    <row r="38" spans="1:37" x14ac:dyDescent="0.25">
      <c r="A38" s="2"/>
      <c r="B38" s="2"/>
      <c r="C38" s="2"/>
      <c r="D38" s="82"/>
      <c r="E38" s="82"/>
      <c r="F38" s="82"/>
      <c r="G38" s="82"/>
      <c r="H38" s="82"/>
      <c r="I38" s="82"/>
      <c r="J38" s="82"/>
      <c r="K38" s="82"/>
      <c r="L38" s="82"/>
      <c r="M38" s="100"/>
      <c r="N38" s="82"/>
      <c r="O38" s="82"/>
      <c r="P38" s="82"/>
      <c r="Q38" s="100"/>
      <c r="R38" s="82"/>
      <c r="S38" s="82"/>
      <c r="T38" s="82"/>
      <c r="U38" s="100"/>
      <c r="V38" s="82"/>
      <c r="W38" s="82"/>
      <c r="X38" s="82"/>
      <c r="Y38" s="100"/>
      <c r="Z38" s="82"/>
      <c r="AA38" s="82"/>
      <c r="AB38" s="82"/>
      <c r="AC38" s="100"/>
      <c r="AD38" s="82"/>
      <c r="AE38" s="82"/>
      <c r="AF38" s="82"/>
      <c r="AG38" s="82"/>
      <c r="AH38" s="82"/>
      <c r="AI38" s="82"/>
      <c r="AJ38" s="100"/>
      <c r="AK38" s="100"/>
    </row>
    <row r="39" spans="1:37" x14ac:dyDescent="0.25">
      <c r="A39" s="2"/>
      <c r="B39" s="2"/>
      <c r="C39" s="2"/>
      <c r="D39" s="82"/>
      <c r="E39" s="82"/>
      <c r="F39" s="82"/>
      <c r="G39" s="82"/>
      <c r="H39" s="82"/>
      <c r="I39" s="82"/>
      <c r="J39" s="82"/>
      <c r="K39" s="82"/>
      <c r="L39" s="82"/>
      <c r="M39" s="100"/>
      <c r="N39" s="82"/>
      <c r="O39" s="82"/>
      <c r="P39" s="82"/>
      <c r="Q39" s="100"/>
      <c r="R39" s="82"/>
      <c r="S39" s="82"/>
      <c r="T39" s="82"/>
      <c r="U39" s="100"/>
      <c r="V39" s="82"/>
      <c r="W39" s="82"/>
      <c r="X39" s="82"/>
      <c r="Y39" s="100"/>
      <c r="Z39" s="82"/>
      <c r="AA39" s="82"/>
      <c r="AB39" s="82"/>
      <c r="AC39" s="100"/>
      <c r="AD39" s="82"/>
      <c r="AE39" s="82"/>
      <c r="AF39" s="82"/>
      <c r="AG39" s="82"/>
      <c r="AH39" s="82"/>
      <c r="AI39" s="82"/>
      <c r="AJ39" s="100"/>
      <c r="AK39" s="100"/>
    </row>
    <row r="40" spans="1:37" x14ac:dyDescent="0.25">
      <c r="A40" s="2"/>
      <c r="B40" s="2"/>
      <c r="C40" s="2"/>
      <c r="D40" s="82"/>
      <c r="E40" s="82"/>
      <c r="F40" s="82"/>
      <c r="G40" s="82"/>
      <c r="H40" s="82"/>
      <c r="I40" s="82"/>
      <c r="J40" s="82"/>
      <c r="K40" s="82"/>
      <c r="L40" s="82"/>
      <c r="M40" s="100"/>
      <c r="N40" s="82"/>
      <c r="O40" s="82"/>
      <c r="P40" s="82"/>
      <c r="Q40" s="100"/>
      <c r="R40" s="82"/>
      <c r="S40" s="82"/>
      <c r="T40" s="82"/>
      <c r="U40" s="100"/>
      <c r="V40" s="82"/>
      <c r="W40" s="82"/>
      <c r="X40" s="82"/>
      <c r="Y40" s="100"/>
      <c r="Z40" s="82"/>
      <c r="AA40" s="82"/>
      <c r="AB40" s="82"/>
      <c r="AC40" s="100"/>
      <c r="AD40" s="82"/>
      <c r="AE40" s="82"/>
      <c r="AF40" s="82"/>
      <c r="AG40" s="82"/>
      <c r="AH40" s="82"/>
      <c r="AI40" s="82"/>
      <c r="AJ40" s="100"/>
      <c r="AK40" s="100"/>
    </row>
    <row r="41" spans="1:37" x14ac:dyDescent="0.25">
      <c r="A41" s="2"/>
      <c r="B41" s="2"/>
      <c r="C41" s="2"/>
      <c r="D41" s="82"/>
      <c r="E41" s="82"/>
      <c r="F41" s="82"/>
      <c r="G41" s="82"/>
      <c r="H41" s="82"/>
      <c r="I41" s="82"/>
      <c r="J41" s="82"/>
      <c r="K41" s="82"/>
      <c r="L41" s="82"/>
      <c r="M41" s="100"/>
      <c r="N41" s="82"/>
      <c r="O41" s="82"/>
      <c r="P41" s="82"/>
      <c r="Q41" s="100"/>
      <c r="R41" s="82"/>
      <c r="S41" s="82"/>
      <c r="T41" s="82"/>
      <c r="U41" s="100"/>
      <c r="V41" s="82"/>
      <c r="W41" s="82"/>
      <c r="X41" s="82"/>
      <c r="Y41" s="100"/>
      <c r="Z41" s="82"/>
      <c r="AA41" s="82"/>
      <c r="AB41" s="82"/>
      <c r="AC41" s="100"/>
      <c r="AD41" s="82"/>
      <c r="AE41" s="82"/>
      <c r="AF41" s="82"/>
      <c r="AG41" s="82"/>
      <c r="AH41" s="82"/>
      <c r="AI41" s="82"/>
      <c r="AJ41" s="100"/>
      <c r="AK41" s="100"/>
    </row>
    <row r="42" spans="1:37" x14ac:dyDescent="0.25">
      <c r="A42" s="2"/>
      <c r="B42" s="2"/>
      <c r="C42" s="2"/>
      <c r="D42" s="82"/>
      <c r="E42" s="82"/>
      <c r="F42" s="82"/>
      <c r="G42" s="82"/>
      <c r="H42" s="82"/>
      <c r="I42" s="82"/>
      <c r="J42" s="82"/>
      <c r="K42" s="82"/>
      <c r="L42" s="82"/>
      <c r="M42" s="100"/>
      <c r="N42" s="82"/>
      <c r="O42" s="82"/>
      <c r="P42" s="82"/>
      <c r="Q42" s="100"/>
      <c r="R42" s="82"/>
      <c r="S42" s="82"/>
      <c r="T42" s="82"/>
      <c r="U42" s="100"/>
      <c r="V42" s="82"/>
      <c r="W42" s="82"/>
      <c r="X42" s="82"/>
      <c r="Y42" s="100"/>
      <c r="Z42" s="82"/>
      <c r="AA42" s="82"/>
      <c r="AB42" s="82"/>
      <c r="AC42" s="100"/>
      <c r="AD42" s="82"/>
      <c r="AE42" s="82"/>
      <c r="AF42" s="82"/>
      <c r="AG42" s="82"/>
      <c r="AH42" s="82"/>
      <c r="AI42" s="82"/>
      <c r="AJ42" s="100"/>
      <c r="AK42" s="100"/>
    </row>
    <row r="43" spans="1:37" x14ac:dyDescent="0.25">
      <c r="A43" s="2"/>
      <c r="B43" s="2"/>
      <c r="C43" s="2"/>
      <c r="D43" s="82"/>
      <c r="E43" s="82"/>
      <c r="F43" s="82"/>
      <c r="G43" s="82"/>
      <c r="H43" s="82"/>
      <c r="I43" s="82"/>
      <c r="J43" s="82"/>
      <c r="K43" s="82"/>
      <c r="L43" s="82"/>
      <c r="M43" s="100"/>
      <c r="N43" s="82"/>
      <c r="O43" s="82"/>
      <c r="P43" s="82"/>
      <c r="Q43" s="100"/>
      <c r="R43" s="82"/>
      <c r="S43" s="82"/>
      <c r="T43" s="82"/>
      <c r="U43" s="100"/>
      <c r="V43" s="82"/>
      <c r="W43" s="82"/>
      <c r="X43" s="82"/>
      <c r="Y43" s="100"/>
      <c r="Z43" s="82"/>
      <c r="AA43" s="82"/>
      <c r="AB43" s="82"/>
      <c r="AC43" s="100"/>
      <c r="AD43" s="82"/>
      <c r="AE43" s="82"/>
      <c r="AF43" s="82"/>
      <c r="AG43" s="82"/>
      <c r="AH43" s="82"/>
      <c r="AI43" s="82"/>
      <c r="AJ43" s="100"/>
      <c r="AK43" s="100"/>
    </row>
    <row r="44" spans="1:37" x14ac:dyDescent="0.25">
      <c r="A44" s="2"/>
      <c r="B44" s="2"/>
      <c r="C44" s="2"/>
      <c r="D44" s="82"/>
      <c r="E44" s="82"/>
      <c r="F44" s="82"/>
      <c r="G44" s="82"/>
      <c r="H44" s="82"/>
      <c r="I44" s="82"/>
      <c r="J44" s="82"/>
      <c r="K44" s="82"/>
      <c r="L44" s="82"/>
      <c r="M44" s="100"/>
      <c r="N44" s="82"/>
      <c r="O44" s="82"/>
      <c r="P44" s="82"/>
      <c r="Q44" s="100"/>
      <c r="R44" s="82"/>
      <c r="S44" s="82"/>
      <c r="T44" s="82"/>
      <c r="U44" s="100"/>
      <c r="V44" s="82"/>
      <c r="W44" s="82"/>
      <c r="X44" s="82"/>
      <c r="Y44" s="100"/>
      <c r="Z44" s="82"/>
      <c r="AA44" s="82"/>
      <c r="AB44" s="82"/>
      <c r="AC44" s="100"/>
      <c r="AD44" s="82"/>
      <c r="AE44" s="82"/>
      <c r="AF44" s="82"/>
      <c r="AG44" s="82"/>
      <c r="AH44" s="82"/>
      <c r="AI44" s="82"/>
      <c r="AJ44" s="100"/>
      <c r="AK44" s="100"/>
    </row>
    <row r="45" spans="1:37" x14ac:dyDescent="0.25">
      <c r="A45" s="2"/>
      <c r="B45" s="2"/>
      <c r="C45" s="2"/>
      <c r="D45" s="82"/>
      <c r="E45" s="82"/>
      <c r="F45" s="82"/>
      <c r="G45" s="82"/>
      <c r="H45" s="82"/>
      <c r="I45" s="82"/>
      <c r="J45" s="82"/>
      <c r="K45" s="82"/>
      <c r="L45" s="82"/>
      <c r="M45" s="100"/>
      <c r="N45" s="82"/>
      <c r="O45" s="82"/>
      <c r="P45" s="82"/>
      <c r="Q45" s="100"/>
      <c r="R45" s="82"/>
      <c r="S45" s="82"/>
      <c r="T45" s="82"/>
      <c r="U45" s="100"/>
      <c r="V45" s="82"/>
      <c r="W45" s="82"/>
      <c r="X45" s="82"/>
      <c r="Y45" s="100"/>
      <c r="Z45" s="82"/>
      <c r="AA45" s="82"/>
      <c r="AB45" s="82"/>
      <c r="AC45" s="100"/>
      <c r="AD45" s="82"/>
      <c r="AE45" s="82"/>
      <c r="AF45" s="82"/>
      <c r="AG45" s="82"/>
      <c r="AH45" s="82"/>
      <c r="AI45" s="82"/>
      <c r="AJ45" s="100"/>
      <c r="AK45" s="100"/>
    </row>
    <row r="46" spans="1:37" x14ac:dyDescent="0.25">
      <c r="A46" s="2"/>
      <c r="B46" s="2"/>
      <c r="C46" s="2"/>
      <c r="D46" s="82"/>
      <c r="E46" s="82"/>
      <c r="F46" s="82"/>
      <c r="G46" s="82"/>
      <c r="H46" s="82"/>
      <c r="I46" s="82"/>
      <c r="J46" s="82"/>
      <c r="K46" s="82"/>
      <c r="L46" s="82"/>
      <c r="M46" s="100"/>
      <c r="N46" s="82"/>
      <c r="O46" s="82"/>
      <c r="P46" s="82"/>
      <c r="Q46" s="100"/>
      <c r="R46" s="82"/>
      <c r="S46" s="82"/>
      <c r="T46" s="82"/>
      <c r="U46" s="100"/>
      <c r="V46" s="82"/>
      <c r="W46" s="82"/>
      <c r="X46" s="82"/>
      <c r="Y46" s="100"/>
      <c r="Z46" s="82"/>
      <c r="AA46" s="82"/>
      <c r="AB46" s="82"/>
      <c r="AC46" s="100"/>
      <c r="AD46" s="82"/>
      <c r="AE46" s="82"/>
      <c r="AF46" s="82"/>
      <c r="AG46" s="82"/>
      <c r="AH46" s="82"/>
      <c r="AI46" s="82"/>
      <c r="AJ46" s="100"/>
      <c r="AK46" s="100"/>
    </row>
    <row r="47" spans="1:37" x14ac:dyDescent="0.25">
      <c r="A47" s="2"/>
      <c r="B47" s="2"/>
      <c r="C47" s="2"/>
      <c r="D47" s="82"/>
      <c r="E47" s="82"/>
      <c r="F47" s="82"/>
      <c r="G47" s="82"/>
      <c r="H47" s="82"/>
      <c r="I47" s="82"/>
      <c r="J47" s="82"/>
      <c r="K47" s="82"/>
      <c r="L47" s="82"/>
      <c r="M47" s="100"/>
      <c r="N47" s="82"/>
      <c r="O47" s="82"/>
      <c r="P47" s="82"/>
      <c r="Q47" s="100"/>
      <c r="R47" s="82"/>
      <c r="S47" s="82"/>
      <c r="T47" s="82"/>
      <c r="U47" s="100"/>
      <c r="V47" s="82"/>
      <c r="W47" s="82"/>
      <c r="X47" s="82"/>
      <c r="Y47" s="100"/>
      <c r="Z47" s="82"/>
      <c r="AA47" s="82"/>
      <c r="AB47" s="82"/>
      <c r="AC47" s="100"/>
      <c r="AD47" s="82"/>
      <c r="AE47" s="82"/>
      <c r="AF47" s="82"/>
      <c r="AG47" s="82"/>
      <c r="AH47" s="82"/>
      <c r="AI47" s="82"/>
      <c r="AJ47" s="100"/>
      <c r="AK47" s="100"/>
    </row>
    <row r="48" spans="1:37" x14ac:dyDescent="0.25">
      <c r="A48" s="2"/>
      <c r="B48" s="2"/>
      <c r="C48" s="2"/>
      <c r="D48" s="82"/>
      <c r="E48" s="82"/>
      <c r="F48" s="82"/>
      <c r="G48" s="82"/>
      <c r="H48" s="82"/>
      <c r="I48" s="82"/>
      <c r="J48" s="82"/>
      <c r="K48" s="82"/>
      <c r="L48" s="82"/>
      <c r="M48" s="100"/>
      <c r="N48" s="82"/>
      <c r="O48" s="82"/>
      <c r="P48" s="82"/>
      <c r="Q48" s="100"/>
      <c r="R48" s="82"/>
      <c r="S48" s="82"/>
      <c r="T48" s="82"/>
      <c r="U48" s="100"/>
      <c r="V48" s="82"/>
      <c r="W48" s="82"/>
      <c r="X48" s="82"/>
      <c r="Y48" s="100"/>
      <c r="Z48" s="82"/>
      <c r="AA48" s="82"/>
      <c r="AB48" s="82"/>
      <c r="AC48" s="100"/>
      <c r="AD48" s="82"/>
      <c r="AE48" s="82"/>
      <c r="AF48" s="82"/>
      <c r="AG48" s="82"/>
      <c r="AH48" s="82"/>
      <c r="AI48" s="82"/>
      <c r="AJ48" s="100"/>
      <c r="AK48" s="100"/>
    </row>
    <row r="49" spans="1:37" x14ac:dyDescent="0.25">
      <c r="A49" s="2"/>
      <c r="B49" s="2"/>
      <c r="C49" s="2"/>
      <c r="D49" s="82"/>
      <c r="E49" s="82"/>
      <c r="F49" s="82"/>
      <c r="G49" s="82"/>
      <c r="H49" s="82"/>
      <c r="I49" s="82"/>
      <c r="J49" s="82"/>
      <c r="K49" s="82"/>
      <c r="L49" s="82"/>
      <c r="M49" s="100"/>
      <c r="N49" s="82"/>
      <c r="O49" s="82"/>
      <c r="P49" s="82"/>
      <c r="Q49" s="100"/>
      <c r="R49" s="82"/>
      <c r="S49" s="82"/>
      <c r="T49" s="82"/>
      <c r="U49" s="100"/>
      <c r="V49" s="82"/>
      <c r="W49" s="82"/>
      <c r="X49" s="82"/>
      <c r="Y49" s="100"/>
      <c r="Z49" s="82"/>
      <c r="AA49" s="82"/>
      <c r="AB49" s="82"/>
      <c r="AC49" s="100"/>
      <c r="AD49" s="82"/>
      <c r="AE49" s="82"/>
      <c r="AF49" s="82"/>
      <c r="AG49" s="82"/>
      <c r="AH49" s="82"/>
      <c r="AI49" s="82"/>
      <c r="AJ49" s="100"/>
      <c r="AK49" s="100"/>
    </row>
    <row r="50" spans="1:37" x14ac:dyDescent="0.25">
      <c r="A50" s="2"/>
      <c r="B50" s="2"/>
      <c r="C50" s="2"/>
      <c r="D50" s="82"/>
      <c r="E50" s="82"/>
      <c r="F50" s="82"/>
      <c r="G50" s="82"/>
      <c r="H50" s="82"/>
      <c r="I50" s="82"/>
      <c r="J50" s="82"/>
      <c r="K50" s="82"/>
      <c r="L50" s="82"/>
      <c r="M50" s="100"/>
      <c r="N50" s="82"/>
      <c r="O50" s="82"/>
      <c r="P50" s="82"/>
      <c r="Q50" s="100"/>
      <c r="R50" s="82"/>
      <c r="S50" s="82"/>
      <c r="T50" s="82"/>
      <c r="U50" s="100"/>
      <c r="V50" s="82"/>
      <c r="W50" s="82"/>
      <c r="X50" s="82"/>
      <c r="Y50" s="100"/>
      <c r="Z50" s="82"/>
      <c r="AA50" s="82"/>
      <c r="AB50" s="82"/>
      <c r="AC50" s="100"/>
      <c r="AD50" s="82"/>
      <c r="AE50" s="82"/>
      <c r="AF50" s="82"/>
      <c r="AG50" s="82"/>
      <c r="AH50" s="82"/>
      <c r="AI50" s="82"/>
      <c r="AJ50" s="100"/>
      <c r="AK50" s="100"/>
    </row>
    <row r="51" spans="1:37" x14ac:dyDescent="0.25">
      <c r="A51" s="2"/>
      <c r="B51" s="2"/>
      <c r="C51" s="2"/>
      <c r="D51" s="82"/>
      <c r="E51" s="82"/>
      <c r="F51" s="82"/>
      <c r="G51" s="82"/>
      <c r="H51" s="82"/>
      <c r="I51" s="82"/>
      <c r="J51" s="82"/>
      <c r="K51" s="82"/>
      <c r="L51" s="82"/>
      <c r="M51" s="100"/>
      <c r="N51" s="82"/>
      <c r="O51" s="82"/>
      <c r="P51" s="82"/>
      <c r="Q51" s="100"/>
      <c r="R51" s="82"/>
      <c r="S51" s="82"/>
      <c r="T51" s="82"/>
      <c r="U51" s="100"/>
      <c r="V51" s="82"/>
      <c r="W51" s="82"/>
      <c r="X51" s="82"/>
      <c r="Y51" s="100"/>
      <c r="Z51" s="82"/>
      <c r="AA51" s="82"/>
      <c r="AB51" s="82"/>
      <c r="AC51" s="100"/>
      <c r="AD51" s="82"/>
      <c r="AE51" s="82"/>
      <c r="AF51" s="82"/>
      <c r="AG51" s="82"/>
      <c r="AH51" s="82"/>
      <c r="AI51" s="82"/>
      <c r="AJ51" s="100"/>
      <c r="AK51" s="100"/>
    </row>
    <row r="52" spans="1:37" x14ac:dyDescent="0.25">
      <c r="A52" s="2"/>
      <c r="B52" s="2"/>
      <c r="C52" s="2"/>
      <c r="D52" s="82"/>
      <c r="E52" s="82"/>
      <c r="F52" s="82"/>
      <c r="G52" s="82"/>
      <c r="H52" s="82"/>
      <c r="I52" s="82"/>
      <c r="J52" s="82"/>
      <c r="K52" s="82"/>
      <c r="L52" s="82"/>
      <c r="M52" s="100"/>
      <c r="N52" s="82"/>
      <c r="O52" s="82"/>
      <c r="P52" s="82"/>
      <c r="Q52" s="100"/>
      <c r="R52" s="82"/>
      <c r="S52" s="82"/>
      <c r="T52" s="82"/>
      <c r="U52" s="100"/>
      <c r="V52" s="82"/>
      <c r="W52" s="82"/>
      <c r="X52" s="82"/>
      <c r="Y52" s="100"/>
      <c r="Z52" s="82"/>
      <c r="AA52" s="82"/>
      <c r="AB52" s="82"/>
      <c r="AC52" s="100"/>
      <c r="AD52" s="82"/>
      <c r="AE52" s="82"/>
      <c r="AF52" s="82"/>
      <c r="AG52" s="82"/>
      <c r="AH52" s="82"/>
      <c r="AI52" s="82"/>
      <c r="AJ52" s="100"/>
      <c r="AK52" s="100"/>
    </row>
    <row r="53" spans="1:37" x14ac:dyDescent="0.25">
      <c r="A53" s="2"/>
      <c r="B53" s="2"/>
      <c r="C53" s="2"/>
      <c r="D53" s="82"/>
      <c r="E53" s="82"/>
      <c r="F53" s="82"/>
      <c r="G53" s="82"/>
      <c r="H53" s="82"/>
      <c r="I53" s="82"/>
      <c r="J53" s="82"/>
      <c r="K53" s="82"/>
      <c r="L53" s="82"/>
      <c r="M53" s="100"/>
      <c r="N53" s="82"/>
      <c r="O53" s="82"/>
      <c r="P53" s="82"/>
      <c r="Q53" s="100"/>
      <c r="R53" s="82"/>
      <c r="S53" s="82"/>
      <c r="T53" s="82"/>
      <c r="U53" s="100"/>
      <c r="V53" s="82"/>
      <c r="W53" s="82"/>
      <c r="X53" s="82"/>
      <c r="Y53" s="100"/>
      <c r="Z53" s="82"/>
      <c r="AA53" s="82"/>
      <c r="AB53" s="82"/>
      <c r="AC53" s="100"/>
      <c r="AD53" s="82"/>
      <c r="AE53" s="82"/>
      <c r="AF53" s="82"/>
      <c r="AG53" s="82"/>
      <c r="AH53" s="82"/>
      <c r="AI53" s="82"/>
      <c r="AJ53" s="100"/>
      <c r="AK53" s="100"/>
    </row>
    <row r="54" spans="1:37" x14ac:dyDescent="0.25">
      <c r="A54" s="2"/>
      <c r="B54" s="2"/>
      <c r="C54" s="2"/>
      <c r="D54" s="82"/>
      <c r="E54" s="82"/>
      <c r="F54" s="82"/>
      <c r="G54" s="82"/>
      <c r="H54" s="82"/>
      <c r="I54" s="82"/>
      <c r="J54" s="82"/>
      <c r="K54" s="82"/>
      <c r="L54" s="82"/>
      <c r="M54" s="100"/>
      <c r="N54" s="82"/>
      <c r="O54" s="82"/>
      <c r="P54" s="82"/>
      <c r="Q54" s="100"/>
      <c r="R54" s="82"/>
      <c r="S54" s="82"/>
      <c r="T54" s="82"/>
      <c r="U54" s="100"/>
      <c r="V54" s="82"/>
      <c r="W54" s="82"/>
      <c r="X54" s="82"/>
      <c r="Y54" s="100"/>
      <c r="Z54" s="82"/>
      <c r="AA54" s="82"/>
      <c r="AB54" s="82"/>
      <c r="AC54" s="100"/>
      <c r="AD54" s="82"/>
      <c r="AE54" s="82"/>
      <c r="AF54" s="82"/>
      <c r="AG54" s="82"/>
      <c r="AH54" s="82"/>
      <c r="AI54" s="82"/>
      <c r="AJ54" s="100"/>
      <c r="AK54" s="100"/>
    </row>
    <row r="55" spans="1:37" x14ac:dyDescent="0.25">
      <c r="A55" s="2"/>
      <c r="B55" s="2"/>
      <c r="C55" s="2"/>
      <c r="D55" s="82"/>
      <c r="E55" s="82"/>
      <c r="F55" s="82"/>
      <c r="G55" s="82"/>
      <c r="H55" s="82"/>
      <c r="I55" s="82"/>
      <c r="J55" s="82"/>
      <c r="K55" s="82"/>
      <c r="L55" s="82"/>
      <c r="M55" s="100"/>
      <c r="N55" s="82"/>
      <c r="O55" s="82"/>
      <c r="P55" s="82"/>
      <c r="Q55" s="100"/>
      <c r="R55" s="82"/>
      <c r="S55" s="82"/>
      <c r="T55" s="82"/>
      <c r="U55" s="100"/>
      <c r="V55" s="82"/>
      <c r="W55" s="82"/>
      <c r="X55" s="82"/>
      <c r="Y55" s="100"/>
      <c r="Z55" s="82"/>
      <c r="AA55" s="82"/>
      <c r="AB55" s="82"/>
      <c r="AC55" s="100"/>
      <c r="AD55" s="82"/>
      <c r="AE55" s="82"/>
      <c r="AF55" s="82"/>
      <c r="AG55" s="82"/>
      <c r="AH55" s="82"/>
      <c r="AI55" s="82"/>
      <c r="AJ55" s="100"/>
      <c r="AK55" s="100"/>
    </row>
    <row r="56" spans="1:37" x14ac:dyDescent="0.25">
      <c r="A56" s="2"/>
      <c r="B56" s="2"/>
      <c r="C56" s="2"/>
      <c r="D56" s="82"/>
      <c r="E56" s="82"/>
      <c r="F56" s="82"/>
      <c r="G56" s="82"/>
      <c r="H56" s="82"/>
      <c r="I56" s="82"/>
      <c r="J56" s="82"/>
      <c r="K56" s="82"/>
      <c r="L56" s="82"/>
      <c r="M56" s="100"/>
      <c r="N56" s="82"/>
      <c r="O56" s="82"/>
      <c r="P56" s="82"/>
      <c r="Q56" s="100"/>
      <c r="R56" s="82"/>
      <c r="S56" s="82"/>
      <c r="T56" s="82"/>
      <c r="U56" s="100"/>
      <c r="V56" s="82"/>
      <c r="W56" s="82"/>
      <c r="X56" s="82"/>
      <c r="Y56" s="100"/>
      <c r="Z56" s="82"/>
      <c r="AA56" s="82"/>
      <c r="AB56" s="82"/>
      <c r="AC56" s="100"/>
      <c r="AD56" s="82"/>
      <c r="AE56" s="82"/>
      <c r="AF56" s="82"/>
      <c r="AG56" s="82"/>
      <c r="AH56" s="82"/>
      <c r="AI56" s="82"/>
      <c r="AJ56" s="100"/>
      <c r="AK56" s="100"/>
    </row>
    <row r="57" spans="1:37" x14ac:dyDescent="0.25">
      <c r="A57" s="2"/>
      <c r="B57" s="2"/>
      <c r="C57" s="2"/>
      <c r="D57" s="82"/>
      <c r="E57" s="82"/>
      <c r="F57" s="82"/>
      <c r="G57" s="82"/>
      <c r="H57" s="82"/>
      <c r="I57" s="82"/>
      <c r="J57" s="82"/>
      <c r="K57" s="82"/>
      <c r="L57" s="82"/>
      <c r="M57" s="100"/>
      <c r="N57" s="82"/>
      <c r="O57" s="82"/>
      <c r="P57" s="82"/>
      <c r="Q57" s="100"/>
      <c r="R57" s="82"/>
      <c r="S57" s="82"/>
      <c r="T57" s="82"/>
      <c r="U57" s="100"/>
      <c r="V57" s="82"/>
      <c r="W57" s="82"/>
      <c r="X57" s="82"/>
      <c r="Y57" s="100"/>
      <c r="Z57" s="82"/>
      <c r="AA57" s="82"/>
      <c r="AB57" s="82"/>
      <c r="AC57" s="100"/>
      <c r="AD57" s="82"/>
      <c r="AE57" s="82"/>
      <c r="AF57" s="82"/>
      <c r="AG57" s="82"/>
      <c r="AH57" s="82"/>
      <c r="AI57" s="82"/>
      <c r="AJ57" s="100"/>
      <c r="AK57" s="100"/>
    </row>
    <row r="58" spans="1:37" x14ac:dyDescent="0.25">
      <c r="A58" s="2"/>
      <c r="B58" s="2"/>
      <c r="C58" s="2"/>
      <c r="D58" s="82"/>
      <c r="E58" s="82"/>
      <c r="F58" s="82"/>
      <c r="G58" s="82"/>
      <c r="H58" s="82"/>
      <c r="I58" s="82"/>
      <c r="J58" s="82"/>
      <c r="K58" s="82"/>
      <c r="L58" s="82"/>
      <c r="M58" s="100"/>
      <c r="N58" s="82"/>
      <c r="O58" s="82"/>
      <c r="P58" s="82"/>
      <c r="Q58" s="100"/>
      <c r="R58" s="82"/>
      <c r="S58" s="82"/>
      <c r="T58" s="82"/>
      <c r="U58" s="100"/>
      <c r="V58" s="82"/>
      <c r="W58" s="82"/>
      <c r="X58" s="82"/>
      <c r="Y58" s="100"/>
      <c r="Z58" s="82"/>
      <c r="AA58" s="82"/>
      <c r="AB58" s="82"/>
      <c r="AC58" s="100"/>
      <c r="AD58" s="82"/>
      <c r="AE58" s="82"/>
      <c r="AF58" s="82"/>
      <c r="AG58" s="82"/>
      <c r="AH58" s="82"/>
      <c r="AI58" s="82"/>
      <c r="AJ58" s="100"/>
      <c r="AK58" s="100"/>
    </row>
    <row r="59" spans="1:37" x14ac:dyDescent="0.25">
      <c r="A59" s="2"/>
      <c r="B59" s="2"/>
      <c r="C59" s="2"/>
      <c r="D59" s="82"/>
      <c r="E59" s="82"/>
      <c r="F59" s="82"/>
      <c r="G59" s="82"/>
      <c r="H59" s="82"/>
      <c r="I59" s="82"/>
      <c r="J59" s="82"/>
      <c r="K59" s="82"/>
      <c r="L59" s="82"/>
      <c r="M59" s="100"/>
      <c r="N59" s="82"/>
      <c r="O59" s="82"/>
      <c r="P59" s="82"/>
      <c r="Q59" s="100"/>
      <c r="R59" s="82"/>
      <c r="S59" s="82"/>
      <c r="T59" s="82"/>
      <c r="U59" s="100"/>
      <c r="V59" s="82"/>
      <c r="W59" s="82"/>
      <c r="X59" s="82"/>
      <c r="Y59" s="100"/>
      <c r="Z59" s="82"/>
      <c r="AA59" s="82"/>
      <c r="AB59" s="82"/>
      <c r="AC59" s="100"/>
      <c r="AD59" s="82"/>
      <c r="AE59" s="82"/>
      <c r="AF59" s="82"/>
      <c r="AG59" s="82"/>
      <c r="AH59" s="82"/>
      <c r="AI59" s="82"/>
      <c r="AJ59" s="100"/>
      <c r="AK59" s="100"/>
    </row>
    <row r="60" spans="1:37" x14ac:dyDescent="0.25">
      <c r="A60" s="2"/>
      <c r="B60" s="2"/>
      <c r="C60" s="2"/>
      <c r="D60" s="82"/>
      <c r="E60" s="82"/>
      <c r="F60" s="82"/>
      <c r="G60" s="82"/>
      <c r="H60" s="82"/>
      <c r="I60" s="82"/>
      <c r="J60" s="82"/>
      <c r="K60" s="82"/>
      <c r="L60" s="82"/>
      <c r="M60" s="100"/>
      <c r="N60" s="82"/>
      <c r="O60" s="82"/>
      <c r="P60" s="82"/>
      <c r="Q60" s="100"/>
      <c r="R60" s="82"/>
      <c r="S60" s="82"/>
      <c r="T60" s="82"/>
      <c r="U60" s="100"/>
      <c r="V60" s="82"/>
      <c r="W60" s="82"/>
      <c r="X60" s="82"/>
      <c r="Y60" s="100"/>
      <c r="Z60" s="82"/>
      <c r="AA60" s="82"/>
      <c r="AB60" s="82"/>
      <c r="AC60" s="100"/>
      <c r="AD60" s="82"/>
      <c r="AE60" s="82"/>
      <c r="AF60" s="82"/>
      <c r="AG60" s="82"/>
      <c r="AH60" s="82"/>
      <c r="AI60" s="82"/>
      <c r="AJ60" s="100"/>
      <c r="AK60" s="100"/>
    </row>
    <row r="61" spans="1:37" x14ac:dyDescent="0.25">
      <c r="A61" s="2"/>
      <c r="B61" s="2"/>
      <c r="C61" s="2"/>
      <c r="D61" s="82"/>
      <c r="E61" s="82"/>
      <c r="F61" s="82"/>
      <c r="G61" s="82"/>
      <c r="H61" s="82"/>
      <c r="I61" s="82"/>
      <c r="J61" s="82"/>
      <c r="K61" s="82"/>
      <c r="L61" s="82"/>
      <c r="M61" s="100"/>
      <c r="N61" s="82"/>
      <c r="O61" s="82"/>
      <c r="P61" s="82"/>
      <c r="Q61" s="100"/>
      <c r="R61" s="82"/>
      <c r="S61" s="82"/>
      <c r="T61" s="82"/>
      <c r="U61" s="100"/>
      <c r="V61" s="82"/>
      <c r="W61" s="82"/>
      <c r="X61" s="82"/>
      <c r="Y61" s="100"/>
      <c r="Z61" s="82"/>
      <c r="AA61" s="82"/>
      <c r="AB61" s="82"/>
      <c r="AC61" s="100"/>
      <c r="AD61" s="82"/>
      <c r="AE61" s="82"/>
      <c r="AF61" s="82"/>
      <c r="AG61" s="82"/>
      <c r="AH61" s="82"/>
      <c r="AI61" s="82"/>
      <c r="AJ61" s="100"/>
      <c r="AK61" s="100"/>
    </row>
    <row r="62" spans="1:37" x14ac:dyDescent="0.25">
      <c r="A62" s="2"/>
      <c r="B62" s="2"/>
      <c r="C62" s="2"/>
      <c r="D62" s="82"/>
      <c r="E62" s="82"/>
      <c r="F62" s="82"/>
      <c r="G62" s="82"/>
      <c r="H62" s="82"/>
      <c r="I62" s="82"/>
      <c r="J62" s="82"/>
      <c r="K62" s="82"/>
      <c r="L62" s="82"/>
      <c r="M62" s="100"/>
      <c r="N62" s="82"/>
      <c r="O62" s="82"/>
      <c r="P62" s="82"/>
      <c r="Q62" s="100"/>
      <c r="R62" s="82"/>
      <c r="S62" s="82"/>
      <c r="T62" s="82"/>
      <c r="U62" s="100"/>
      <c r="V62" s="82"/>
      <c r="W62" s="82"/>
      <c r="X62" s="82"/>
      <c r="Y62" s="100"/>
      <c r="Z62" s="82"/>
      <c r="AA62" s="82"/>
      <c r="AB62" s="82"/>
      <c r="AC62" s="100"/>
      <c r="AD62" s="82"/>
      <c r="AE62" s="82"/>
      <c r="AF62" s="82"/>
      <c r="AG62" s="82"/>
      <c r="AH62" s="82"/>
      <c r="AI62" s="82"/>
      <c r="AJ62" s="100"/>
      <c r="AK62" s="100"/>
    </row>
    <row r="63" spans="1:37" x14ac:dyDescent="0.25">
      <c r="A63" s="2"/>
      <c r="B63" s="2"/>
      <c r="C63" s="2"/>
      <c r="D63" s="82"/>
      <c r="E63" s="82"/>
      <c r="F63" s="82"/>
      <c r="G63" s="82"/>
      <c r="H63" s="82"/>
      <c r="I63" s="82"/>
      <c r="J63" s="82"/>
      <c r="K63" s="82"/>
      <c r="L63" s="82"/>
      <c r="M63" s="100"/>
      <c r="N63" s="82"/>
      <c r="O63" s="82"/>
      <c r="P63" s="82"/>
      <c r="Q63" s="100"/>
      <c r="R63" s="82"/>
      <c r="S63" s="82"/>
      <c r="T63" s="82"/>
      <c r="U63" s="100"/>
      <c r="V63" s="82"/>
      <c r="W63" s="82"/>
      <c r="X63" s="82"/>
      <c r="Y63" s="100"/>
      <c r="Z63" s="82"/>
      <c r="AA63" s="82"/>
      <c r="AB63" s="82"/>
      <c r="AC63" s="100"/>
      <c r="AD63" s="82"/>
      <c r="AE63" s="82"/>
      <c r="AF63" s="82"/>
      <c r="AG63" s="82"/>
      <c r="AH63" s="82"/>
      <c r="AI63" s="82"/>
      <c r="AJ63" s="100"/>
      <c r="AK63" s="100"/>
    </row>
    <row r="64" spans="1:37" x14ac:dyDescent="0.25">
      <c r="A64" s="2"/>
      <c r="B64" s="2"/>
      <c r="C64" s="2"/>
      <c r="D64" s="82"/>
      <c r="E64" s="82"/>
      <c r="F64" s="82"/>
      <c r="G64" s="82"/>
      <c r="H64" s="82"/>
      <c r="I64" s="82"/>
      <c r="J64" s="82"/>
      <c r="K64" s="82"/>
      <c r="L64" s="82"/>
      <c r="M64" s="100"/>
      <c r="N64" s="82"/>
      <c r="O64" s="82"/>
      <c r="P64" s="82"/>
      <c r="Q64" s="100"/>
      <c r="R64" s="82"/>
      <c r="S64" s="82"/>
      <c r="T64" s="82"/>
      <c r="U64" s="100"/>
      <c r="V64" s="82"/>
      <c r="W64" s="82"/>
      <c r="X64" s="82"/>
      <c r="Y64" s="100"/>
      <c r="Z64" s="82"/>
      <c r="AA64" s="82"/>
      <c r="AB64" s="82"/>
      <c r="AC64" s="100"/>
      <c r="AD64" s="82"/>
      <c r="AE64" s="82"/>
      <c r="AF64" s="82"/>
      <c r="AG64" s="82"/>
      <c r="AH64" s="82"/>
      <c r="AI64" s="82"/>
      <c r="AJ64" s="100"/>
      <c r="AK64" s="100"/>
    </row>
    <row r="65" spans="1:37" x14ac:dyDescent="0.25">
      <c r="A65" s="2"/>
      <c r="B65" s="2"/>
      <c r="C65" s="2"/>
      <c r="D65" s="82"/>
      <c r="E65" s="82"/>
      <c r="F65" s="82"/>
      <c r="G65" s="82"/>
      <c r="H65" s="82"/>
      <c r="I65" s="82"/>
      <c r="J65" s="82"/>
      <c r="K65" s="82"/>
      <c r="L65" s="82"/>
      <c r="M65" s="100"/>
      <c r="N65" s="82"/>
      <c r="O65" s="82"/>
      <c r="P65" s="82"/>
      <c r="Q65" s="100"/>
      <c r="R65" s="82"/>
      <c r="S65" s="82"/>
      <c r="T65" s="82"/>
      <c r="U65" s="100"/>
      <c r="V65" s="82"/>
      <c r="W65" s="82"/>
      <c r="X65" s="82"/>
      <c r="Y65" s="100"/>
      <c r="Z65" s="82"/>
      <c r="AA65" s="82"/>
      <c r="AB65" s="82"/>
      <c r="AC65" s="100"/>
      <c r="AD65" s="82"/>
      <c r="AE65" s="82"/>
      <c r="AF65" s="82"/>
      <c r="AG65" s="82"/>
      <c r="AH65" s="82"/>
      <c r="AI65" s="82"/>
      <c r="AJ65" s="100"/>
      <c r="AK65" s="100"/>
    </row>
    <row r="66" spans="1:37" x14ac:dyDescent="0.25">
      <c r="A66" s="2"/>
      <c r="B66" s="2"/>
      <c r="C66" s="2"/>
      <c r="D66" s="82"/>
      <c r="E66" s="82"/>
      <c r="F66" s="82"/>
      <c r="G66" s="82"/>
      <c r="H66" s="82"/>
      <c r="I66" s="82"/>
      <c r="J66" s="82"/>
      <c r="K66" s="82"/>
      <c r="L66" s="82"/>
      <c r="M66" s="100"/>
      <c r="N66" s="82"/>
      <c r="O66" s="82"/>
      <c r="P66" s="82"/>
      <c r="Q66" s="100"/>
      <c r="R66" s="82"/>
      <c r="S66" s="82"/>
      <c r="T66" s="82"/>
      <c r="U66" s="100"/>
      <c r="V66" s="82"/>
      <c r="W66" s="82"/>
      <c r="X66" s="82"/>
      <c r="Y66" s="100"/>
      <c r="Z66" s="82"/>
      <c r="AA66" s="82"/>
      <c r="AB66" s="82"/>
      <c r="AC66" s="100"/>
      <c r="AD66" s="82"/>
      <c r="AE66" s="82"/>
      <c r="AF66" s="82"/>
      <c r="AG66" s="82"/>
      <c r="AH66" s="82"/>
      <c r="AI66" s="82"/>
      <c r="AJ66" s="100"/>
      <c r="AK66" s="100"/>
    </row>
    <row r="67" spans="1:37" x14ac:dyDescent="0.25">
      <c r="A67" s="2"/>
      <c r="B67" s="2"/>
      <c r="C67" s="2"/>
      <c r="D67" s="82"/>
      <c r="E67" s="82"/>
      <c r="F67" s="82"/>
      <c r="G67" s="82"/>
      <c r="H67" s="82"/>
      <c r="I67" s="82"/>
      <c r="J67" s="82"/>
      <c r="K67" s="82"/>
      <c r="L67" s="82"/>
      <c r="M67" s="100"/>
      <c r="N67" s="82"/>
      <c r="O67" s="82"/>
      <c r="P67" s="82"/>
      <c r="Q67" s="100"/>
      <c r="R67" s="82"/>
      <c r="S67" s="82"/>
      <c r="T67" s="82"/>
      <c r="U67" s="100"/>
      <c r="V67" s="82"/>
      <c r="W67" s="82"/>
      <c r="X67" s="82"/>
      <c r="Y67" s="100"/>
      <c r="Z67" s="82"/>
      <c r="AA67" s="82"/>
      <c r="AB67" s="82"/>
      <c r="AC67" s="100"/>
      <c r="AD67" s="82"/>
      <c r="AE67" s="82"/>
      <c r="AF67" s="82"/>
      <c r="AG67" s="82"/>
      <c r="AH67" s="82"/>
      <c r="AI67" s="82"/>
      <c r="AJ67" s="100"/>
      <c r="AK67" s="100"/>
    </row>
    <row r="68" spans="1:37" x14ac:dyDescent="0.25">
      <c r="A68" s="2"/>
      <c r="B68" s="2"/>
      <c r="C68" s="2"/>
      <c r="D68" s="82"/>
      <c r="E68" s="82"/>
      <c r="F68" s="82"/>
      <c r="G68" s="82"/>
      <c r="H68" s="82"/>
      <c r="I68" s="82"/>
      <c r="J68" s="82"/>
      <c r="K68" s="82"/>
      <c r="L68" s="82"/>
      <c r="M68" s="100"/>
      <c r="N68" s="82"/>
      <c r="O68" s="82"/>
      <c r="P68" s="82"/>
      <c r="Q68" s="100"/>
      <c r="R68" s="82"/>
      <c r="S68" s="82"/>
      <c r="T68" s="82"/>
      <c r="U68" s="100"/>
      <c r="V68" s="82"/>
      <c r="W68" s="82"/>
      <c r="X68" s="82"/>
      <c r="Y68" s="100"/>
      <c r="Z68" s="82"/>
      <c r="AA68" s="82"/>
      <c r="AB68" s="82"/>
      <c r="AC68" s="100"/>
      <c r="AD68" s="82"/>
      <c r="AE68" s="82"/>
      <c r="AF68" s="82"/>
      <c r="AG68" s="82"/>
      <c r="AH68" s="82"/>
      <c r="AI68" s="82"/>
      <c r="AJ68" s="100"/>
      <c r="AK68" s="100"/>
    </row>
    <row r="69" spans="1:37" x14ac:dyDescent="0.25">
      <c r="A69" s="2"/>
      <c r="B69" s="2"/>
      <c r="C69" s="2"/>
      <c r="D69" s="82"/>
      <c r="E69" s="82"/>
      <c r="F69" s="82"/>
      <c r="G69" s="82"/>
      <c r="H69" s="82"/>
      <c r="I69" s="82"/>
      <c r="J69" s="82"/>
      <c r="K69" s="82"/>
      <c r="L69" s="82"/>
      <c r="M69" s="100"/>
      <c r="N69" s="82"/>
      <c r="O69" s="82"/>
      <c r="P69" s="82"/>
      <c r="Q69" s="100"/>
      <c r="R69" s="82"/>
      <c r="S69" s="82"/>
      <c r="T69" s="82"/>
      <c r="U69" s="100"/>
      <c r="V69" s="82"/>
      <c r="W69" s="82"/>
      <c r="X69" s="82"/>
      <c r="Y69" s="100"/>
      <c r="Z69" s="82"/>
      <c r="AA69" s="82"/>
      <c r="AB69" s="82"/>
      <c r="AC69" s="100"/>
      <c r="AD69" s="82"/>
      <c r="AE69" s="82"/>
      <c r="AF69" s="82"/>
      <c r="AG69" s="82"/>
      <c r="AH69" s="82"/>
      <c r="AI69" s="82"/>
      <c r="AJ69" s="100"/>
      <c r="AK69" s="100"/>
    </row>
    <row r="70" spans="1:37" x14ac:dyDescent="0.25">
      <c r="A70" s="2"/>
      <c r="B70" s="2"/>
      <c r="C70" s="2"/>
      <c r="D70" s="82"/>
      <c r="E70" s="82"/>
      <c r="F70" s="82"/>
      <c r="G70" s="82"/>
      <c r="H70" s="82"/>
      <c r="I70" s="82"/>
      <c r="J70" s="82"/>
      <c r="K70" s="82"/>
      <c r="L70" s="82"/>
      <c r="M70" s="100"/>
      <c r="N70" s="82"/>
      <c r="O70" s="82"/>
      <c r="P70" s="82"/>
      <c r="Q70" s="100"/>
      <c r="R70" s="82"/>
      <c r="S70" s="82"/>
      <c r="T70" s="82"/>
      <c r="U70" s="100"/>
      <c r="V70" s="82"/>
      <c r="W70" s="82"/>
      <c r="X70" s="82"/>
      <c r="Y70" s="100"/>
      <c r="Z70" s="82"/>
      <c r="AA70" s="82"/>
      <c r="AB70" s="82"/>
      <c r="AC70" s="100"/>
      <c r="AD70" s="82"/>
      <c r="AE70" s="82"/>
      <c r="AF70" s="82"/>
      <c r="AG70" s="82"/>
      <c r="AH70" s="82"/>
      <c r="AI70" s="82"/>
      <c r="AJ70" s="100"/>
      <c r="AK70" s="100"/>
    </row>
    <row r="71" spans="1:37" x14ac:dyDescent="0.25">
      <c r="A71" s="2"/>
      <c r="B71" s="2"/>
      <c r="C71" s="2"/>
      <c r="D71" s="82"/>
      <c r="E71" s="82"/>
      <c r="F71" s="82"/>
      <c r="G71" s="82"/>
      <c r="H71" s="82"/>
      <c r="I71" s="82"/>
      <c r="J71" s="82"/>
      <c r="K71" s="82"/>
      <c r="L71" s="82"/>
      <c r="M71" s="100"/>
      <c r="N71" s="82"/>
      <c r="O71" s="82"/>
      <c r="P71" s="82"/>
      <c r="Q71" s="100"/>
      <c r="R71" s="82"/>
      <c r="S71" s="82"/>
      <c r="T71" s="82"/>
      <c r="U71" s="100"/>
      <c r="V71" s="82"/>
      <c r="W71" s="82"/>
      <c r="X71" s="82"/>
      <c r="Y71" s="100"/>
      <c r="Z71" s="82"/>
      <c r="AA71" s="82"/>
      <c r="AB71" s="82"/>
      <c r="AC71" s="100"/>
      <c r="AD71" s="82"/>
      <c r="AE71" s="82"/>
      <c r="AF71" s="82"/>
      <c r="AG71" s="82"/>
      <c r="AH71" s="82"/>
      <c r="AI71" s="82"/>
      <c r="AJ71" s="100"/>
      <c r="AK71" s="100"/>
    </row>
    <row r="72" spans="1:37" x14ac:dyDescent="0.25">
      <c r="A72" s="2"/>
      <c r="B72" s="2"/>
      <c r="C72" s="2"/>
      <c r="D72" s="82"/>
      <c r="E72" s="82"/>
      <c r="F72" s="82"/>
      <c r="G72" s="82"/>
      <c r="H72" s="82"/>
      <c r="I72" s="82"/>
      <c r="J72" s="82"/>
      <c r="K72" s="82"/>
      <c r="L72" s="82"/>
      <c r="M72" s="100"/>
      <c r="N72" s="82"/>
      <c r="O72" s="82"/>
      <c r="P72" s="82"/>
      <c r="Q72" s="100"/>
      <c r="R72" s="82"/>
      <c r="S72" s="82"/>
      <c r="T72" s="82"/>
      <c r="U72" s="100"/>
      <c r="V72" s="82"/>
      <c r="W72" s="82"/>
      <c r="X72" s="82"/>
      <c r="Y72" s="100"/>
      <c r="Z72" s="82"/>
      <c r="AA72" s="82"/>
      <c r="AB72" s="82"/>
      <c r="AC72" s="100"/>
      <c r="AD72" s="82"/>
      <c r="AE72" s="82"/>
      <c r="AF72" s="82"/>
      <c r="AG72" s="82"/>
      <c r="AH72" s="82"/>
      <c r="AI72" s="82"/>
      <c r="AJ72" s="100"/>
      <c r="AK72" s="100"/>
    </row>
    <row r="73" spans="1:37" x14ac:dyDescent="0.25">
      <c r="A73" s="2"/>
      <c r="B73" s="2"/>
      <c r="C73" s="2"/>
      <c r="D73" s="82"/>
      <c r="E73" s="82"/>
      <c r="F73" s="82"/>
      <c r="G73" s="82"/>
      <c r="H73" s="82"/>
      <c r="I73" s="82"/>
      <c r="J73" s="82"/>
      <c r="K73" s="82"/>
      <c r="L73" s="82"/>
      <c r="M73" s="100"/>
      <c r="N73" s="82"/>
      <c r="O73" s="82"/>
      <c r="P73" s="82"/>
      <c r="Q73" s="100"/>
      <c r="R73" s="82"/>
      <c r="S73" s="82"/>
      <c r="T73" s="82"/>
      <c r="U73" s="100"/>
      <c r="V73" s="82"/>
      <c r="W73" s="82"/>
      <c r="X73" s="82"/>
      <c r="Y73" s="100"/>
      <c r="Z73" s="82"/>
      <c r="AA73" s="82"/>
      <c r="AB73" s="82"/>
      <c r="AC73" s="100"/>
      <c r="AD73" s="82"/>
      <c r="AE73" s="82"/>
      <c r="AF73" s="82"/>
      <c r="AG73" s="82"/>
      <c r="AH73" s="82"/>
      <c r="AI73" s="82"/>
      <c r="AJ73" s="100"/>
      <c r="AK73" s="100"/>
    </row>
    <row r="74" spans="1:37" x14ac:dyDescent="0.25">
      <c r="A74" s="2"/>
      <c r="B74" s="2"/>
      <c r="C74" s="2"/>
      <c r="D74" s="82"/>
      <c r="E74" s="82"/>
      <c r="F74" s="82"/>
      <c r="G74" s="82"/>
      <c r="H74" s="82"/>
      <c r="I74" s="82"/>
      <c r="J74" s="82"/>
      <c r="K74" s="82"/>
      <c r="L74" s="82"/>
      <c r="M74" s="100"/>
      <c r="N74" s="82"/>
      <c r="O74" s="82"/>
      <c r="P74" s="82"/>
      <c r="Q74" s="100"/>
      <c r="R74" s="82"/>
      <c r="S74" s="82"/>
      <c r="T74" s="82"/>
      <c r="U74" s="100"/>
      <c r="V74" s="82"/>
      <c r="W74" s="82"/>
      <c r="X74" s="82"/>
      <c r="Y74" s="100"/>
      <c r="Z74" s="82"/>
      <c r="AA74" s="82"/>
      <c r="AB74" s="82"/>
      <c r="AC74" s="100"/>
      <c r="AD74" s="82"/>
      <c r="AE74" s="82"/>
      <c r="AF74" s="82"/>
      <c r="AG74" s="82"/>
      <c r="AH74" s="82"/>
      <c r="AI74" s="82"/>
      <c r="AJ74" s="100"/>
      <c r="AK74" s="100"/>
    </row>
    <row r="75" spans="1:37" x14ac:dyDescent="0.25">
      <c r="A75" s="2"/>
      <c r="B75" s="2"/>
      <c r="C75" s="2"/>
      <c r="D75" s="82"/>
      <c r="E75" s="82"/>
      <c r="F75" s="82"/>
      <c r="G75" s="82"/>
      <c r="H75" s="82"/>
      <c r="I75" s="82"/>
      <c r="J75" s="82"/>
      <c r="K75" s="82"/>
      <c r="L75" s="82"/>
      <c r="M75" s="100"/>
      <c r="N75" s="82"/>
      <c r="O75" s="82"/>
      <c r="P75" s="82"/>
      <c r="Q75" s="100"/>
      <c r="R75" s="82"/>
      <c r="S75" s="82"/>
      <c r="T75" s="82"/>
      <c r="U75" s="100"/>
      <c r="V75" s="82"/>
      <c r="W75" s="82"/>
      <c r="X75" s="82"/>
      <c r="Y75" s="100"/>
      <c r="Z75" s="82"/>
      <c r="AA75" s="82"/>
      <c r="AB75" s="82"/>
      <c r="AC75" s="100"/>
      <c r="AD75" s="82"/>
      <c r="AE75" s="82"/>
      <c r="AF75" s="82"/>
      <c r="AG75" s="82"/>
      <c r="AH75" s="82"/>
      <c r="AI75" s="82"/>
      <c r="AJ75" s="100"/>
      <c r="AK75" s="100"/>
    </row>
    <row r="76" spans="1:37" x14ac:dyDescent="0.25">
      <c r="A76" s="2"/>
      <c r="B76" s="2"/>
      <c r="C76" s="2"/>
      <c r="D76" s="82"/>
      <c r="E76" s="82"/>
      <c r="F76" s="82"/>
      <c r="G76" s="82"/>
      <c r="H76" s="82"/>
      <c r="I76" s="82"/>
      <c r="J76" s="82"/>
      <c r="K76" s="82"/>
      <c r="L76" s="82"/>
      <c r="M76" s="100"/>
      <c r="N76" s="82"/>
      <c r="O76" s="82"/>
      <c r="P76" s="82"/>
      <c r="Q76" s="100"/>
      <c r="R76" s="82"/>
      <c r="S76" s="82"/>
      <c r="T76" s="82"/>
      <c r="U76" s="100"/>
      <c r="V76" s="82"/>
      <c r="W76" s="82"/>
      <c r="X76" s="82"/>
      <c r="Y76" s="100"/>
      <c r="Z76" s="82"/>
      <c r="AA76" s="82"/>
      <c r="AB76" s="82"/>
      <c r="AC76" s="100"/>
      <c r="AD76" s="82"/>
      <c r="AE76" s="82"/>
      <c r="AF76" s="82"/>
      <c r="AG76" s="82"/>
      <c r="AH76" s="82"/>
      <c r="AI76" s="82"/>
      <c r="AJ76" s="100"/>
      <c r="AK76" s="100"/>
    </row>
    <row r="77" spans="1:37" x14ac:dyDescent="0.25">
      <c r="A77" s="2"/>
      <c r="B77" s="2"/>
      <c r="C77" s="2"/>
      <c r="D77" s="82"/>
      <c r="E77" s="82"/>
      <c r="F77" s="82"/>
      <c r="G77" s="82"/>
      <c r="H77" s="82"/>
      <c r="I77" s="82"/>
      <c r="J77" s="82"/>
      <c r="K77" s="82"/>
      <c r="L77" s="82"/>
      <c r="M77" s="100"/>
      <c r="N77" s="82"/>
      <c r="O77" s="82"/>
      <c r="P77" s="82"/>
      <c r="Q77" s="100"/>
      <c r="R77" s="82"/>
      <c r="S77" s="82"/>
      <c r="T77" s="82"/>
      <c r="U77" s="100"/>
      <c r="V77" s="82"/>
      <c r="W77" s="82"/>
      <c r="X77" s="82"/>
      <c r="Y77" s="100"/>
      <c r="Z77" s="82"/>
      <c r="AA77" s="82"/>
      <c r="AB77" s="82"/>
      <c r="AC77" s="100"/>
      <c r="AD77" s="82"/>
      <c r="AE77" s="82"/>
      <c r="AF77" s="82"/>
      <c r="AG77" s="82"/>
      <c r="AH77" s="82"/>
      <c r="AI77" s="82"/>
      <c r="AJ77" s="100"/>
      <c r="AK77" s="100"/>
    </row>
    <row r="78" spans="1:37" x14ac:dyDescent="0.25">
      <c r="A78" s="2"/>
      <c r="B78" s="2"/>
      <c r="C78" s="2"/>
      <c r="D78" s="82"/>
      <c r="E78" s="82"/>
      <c r="F78" s="82"/>
      <c r="G78" s="82"/>
      <c r="H78" s="82"/>
      <c r="I78" s="82"/>
      <c r="J78" s="82"/>
      <c r="K78" s="82"/>
      <c r="L78" s="82"/>
      <c r="M78" s="100"/>
      <c r="N78" s="82"/>
      <c r="O78" s="82"/>
      <c r="P78" s="82"/>
      <c r="Q78" s="100"/>
      <c r="R78" s="82"/>
      <c r="S78" s="82"/>
      <c r="T78" s="82"/>
      <c r="U78" s="100"/>
      <c r="V78" s="82"/>
      <c r="W78" s="82"/>
      <c r="X78" s="82"/>
      <c r="Y78" s="100"/>
      <c r="Z78" s="82"/>
      <c r="AA78" s="82"/>
      <c r="AB78" s="82"/>
      <c r="AC78" s="100"/>
      <c r="AD78" s="82"/>
      <c r="AE78" s="82"/>
      <c r="AF78" s="82"/>
      <c r="AG78" s="82"/>
      <c r="AH78" s="82"/>
      <c r="AI78" s="82"/>
      <c r="AJ78" s="100"/>
      <c r="AK78" s="100"/>
    </row>
    <row r="79" spans="1:37" x14ac:dyDescent="0.25">
      <c r="A79" s="2"/>
      <c r="B79" s="2"/>
      <c r="C79" s="2"/>
      <c r="D79" s="82"/>
      <c r="E79" s="82"/>
      <c r="F79" s="82"/>
      <c r="G79" s="82"/>
      <c r="H79" s="82"/>
      <c r="I79" s="82"/>
      <c r="J79" s="82"/>
      <c r="K79" s="82"/>
      <c r="L79" s="82"/>
      <c r="M79" s="100"/>
      <c r="N79" s="82"/>
      <c r="O79" s="82"/>
      <c r="P79" s="82"/>
      <c r="Q79" s="100"/>
      <c r="R79" s="82"/>
      <c r="S79" s="82"/>
      <c r="T79" s="82"/>
      <c r="U79" s="100"/>
      <c r="V79" s="82"/>
      <c r="W79" s="82"/>
      <c r="X79" s="82"/>
      <c r="Y79" s="100"/>
      <c r="Z79" s="82"/>
      <c r="AA79" s="82"/>
      <c r="AB79" s="82"/>
      <c r="AC79" s="100"/>
      <c r="AD79" s="82"/>
      <c r="AE79" s="82"/>
      <c r="AF79" s="82"/>
      <c r="AG79" s="82"/>
      <c r="AH79" s="82"/>
      <c r="AI79" s="82"/>
      <c r="AJ79" s="100"/>
      <c r="AK79" s="100"/>
    </row>
    <row r="80" spans="1:37" x14ac:dyDescent="0.25">
      <c r="A80" s="2"/>
      <c r="B80" s="2"/>
      <c r="C80" s="2"/>
      <c r="D80" s="82"/>
      <c r="E80" s="82"/>
      <c r="F80" s="82"/>
      <c r="G80" s="82"/>
      <c r="H80" s="82"/>
      <c r="I80" s="82"/>
      <c r="J80" s="82"/>
      <c r="K80" s="82"/>
      <c r="L80" s="82"/>
      <c r="M80" s="100"/>
      <c r="N80" s="82"/>
      <c r="O80" s="82"/>
      <c r="P80" s="82"/>
      <c r="Q80" s="100"/>
      <c r="R80" s="82"/>
      <c r="S80" s="82"/>
      <c r="T80" s="82"/>
      <c r="U80" s="100"/>
      <c r="V80" s="82"/>
      <c r="W80" s="82"/>
      <c r="X80" s="82"/>
      <c r="Y80" s="100"/>
      <c r="Z80" s="82"/>
      <c r="AA80" s="82"/>
      <c r="AB80" s="82"/>
      <c r="AC80" s="100"/>
      <c r="AD80" s="82"/>
      <c r="AE80" s="82"/>
      <c r="AF80" s="82"/>
      <c r="AG80" s="82"/>
      <c r="AH80" s="82"/>
      <c r="AI80" s="82"/>
      <c r="AJ80" s="100"/>
      <c r="AK80" s="100"/>
    </row>
    <row r="81" spans="1:37" x14ac:dyDescent="0.25">
      <c r="A81" s="2"/>
      <c r="B81" s="2"/>
      <c r="C81" s="2"/>
      <c r="D81" s="82"/>
      <c r="E81" s="82"/>
      <c r="F81" s="82"/>
      <c r="G81" s="82"/>
      <c r="H81" s="82"/>
      <c r="I81" s="82"/>
      <c r="J81" s="82"/>
      <c r="K81" s="82"/>
      <c r="L81" s="82"/>
      <c r="M81" s="100"/>
      <c r="N81" s="82"/>
      <c r="O81" s="82"/>
      <c r="P81" s="82"/>
      <c r="Q81" s="100"/>
      <c r="R81" s="82"/>
      <c r="S81" s="82"/>
      <c r="T81" s="82"/>
      <c r="U81" s="100"/>
      <c r="V81" s="82"/>
      <c r="W81" s="82"/>
      <c r="X81" s="82"/>
      <c r="Y81" s="100"/>
      <c r="Z81" s="82"/>
      <c r="AA81" s="82"/>
      <c r="AB81" s="82"/>
      <c r="AC81" s="100"/>
      <c r="AD81" s="82"/>
      <c r="AE81" s="82"/>
      <c r="AF81" s="82"/>
      <c r="AG81" s="82"/>
      <c r="AH81" s="82"/>
      <c r="AI81" s="82"/>
      <c r="AJ81" s="100"/>
      <c r="AK81" s="100"/>
    </row>
    <row r="82" spans="1:3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3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110327-DF3F-4711-9DEA-BB1F57AC8659}"/>
</file>

<file path=customXml/itemProps2.xml><?xml version="1.0" encoding="utf-8"?>
<ds:datastoreItem xmlns:ds="http://schemas.openxmlformats.org/officeDocument/2006/customXml" ds:itemID="{1C94B273-CFFF-4893-9B64-2E8D5B832F62}"/>
</file>

<file path=customXml/itemProps3.xml><?xml version="1.0" encoding="utf-8"?>
<ds:datastoreItem xmlns:ds="http://schemas.openxmlformats.org/officeDocument/2006/customXml" ds:itemID="{5F4372B7-814C-443E-ADC8-FF5A49EF6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cp:lastPrinted>2022-06-03T08:09:51Z</cp:lastPrinted>
  <dcterms:created xsi:type="dcterms:W3CDTF">2022-06-03T07:31:55Z</dcterms:created>
  <dcterms:modified xsi:type="dcterms:W3CDTF">2022-06-03T08:24:09Z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