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3. Q3\04. Final\"/>
    </mc:Choice>
  </mc:AlternateContent>
  <workbookProtection workbookAlgorithmName="SHA-512" workbookHashValue="LbS4OgYo/CUG1QIM51bnn839l5dB/BXsQCe/4VBEt8ACZfhuwXlBtPdPCCvb4mAx1N6/AC8VKASGyEGpiURWlQ==" workbookSaltValue="p/st1gzrZ32pGt1zN2qpcQ==" workbookSpinCount="100000" lockStructure="1"/>
  <bookViews>
    <workbookView xWindow="480" yWindow="60" windowWidth="13275" windowHeight="7170"/>
  </bookViews>
  <sheets>
    <sheet name="Summary" sheetId="1" r:id="rId1"/>
    <sheet name="DC42" sheetId="2" r:id="rId2"/>
    <sheet name="DC48" sheetId="3" r:id="rId3"/>
    <sheet name="EKU" sheetId="4" r:id="rId4"/>
    <sheet name="GT421" sheetId="5" r:id="rId5"/>
    <sheet name="GT422" sheetId="6" r:id="rId6"/>
    <sheet name="GT423" sheetId="7" r:id="rId7"/>
    <sheet name="GT481" sheetId="8" r:id="rId8"/>
    <sheet name="GT484" sheetId="9" r:id="rId9"/>
    <sheet name="GT485" sheetId="10" r:id="rId10"/>
    <sheet name="JHB" sheetId="11" r:id="rId11"/>
    <sheet name="TSH" sheetId="12" r:id="rId12"/>
  </sheets>
  <definedNames>
    <definedName name="_xlnm.Print_Area" localSheetId="1">'DC42'!$A$1:$X$127</definedName>
    <definedName name="_xlnm.Print_Area" localSheetId="2">'DC48'!$A$1:$X$127</definedName>
    <definedName name="_xlnm.Print_Area" localSheetId="3">EKU!$A$1:$X$127</definedName>
    <definedName name="_xlnm.Print_Area" localSheetId="4">'GT421'!$A$1:$X$127</definedName>
    <definedName name="_xlnm.Print_Area" localSheetId="5">'GT422'!$A$1:$X$127</definedName>
    <definedName name="_xlnm.Print_Area" localSheetId="6">'GT423'!$A$1:$X$127</definedName>
    <definedName name="_xlnm.Print_Area" localSheetId="7">'GT481'!$A$1:$X$127</definedName>
    <definedName name="_xlnm.Print_Area" localSheetId="8">'GT484'!$A$1:$X$127</definedName>
    <definedName name="_xlnm.Print_Area" localSheetId="9">'GT485'!$A$1:$X$127</definedName>
    <definedName name="_xlnm.Print_Area" localSheetId="10">JHB!$A$1:$X$127</definedName>
    <definedName name="_xlnm.Print_Area" localSheetId="0">Summary!$A$1:$X$127</definedName>
    <definedName name="_xlnm.Print_Area" localSheetId="11">TSH!$A$1:$X$127</definedName>
  </definedNames>
  <calcPr calcId="162913"/>
</workbook>
</file>

<file path=xl/calcChain.xml><?xml version="1.0" encoding="utf-8"?>
<calcChain xmlns="http://schemas.openxmlformats.org/spreadsheetml/2006/main">
  <c r="W113" i="2" l="1"/>
  <c r="V113" i="2"/>
  <c r="Q113" i="2"/>
  <c r="P113" i="2"/>
  <c r="O113" i="2"/>
  <c r="N113" i="2"/>
  <c r="M113" i="2"/>
  <c r="S113" i="2" s="1"/>
  <c r="L113" i="2"/>
  <c r="R113" i="2" s="1"/>
  <c r="K113" i="2"/>
  <c r="J113" i="2"/>
  <c r="I113" i="2"/>
  <c r="H113" i="2"/>
  <c r="G113" i="2"/>
  <c r="F113" i="2"/>
  <c r="E113" i="2"/>
  <c r="D113" i="2"/>
  <c r="C113" i="2"/>
  <c r="B113" i="2"/>
  <c r="Q112" i="2"/>
  <c r="P112" i="2"/>
  <c r="O112" i="2"/>
  <c r="N112" i="2"/>
  <c r="U111" i="2"/>
  <c r="T111" i="2"/>
  <c r="S111" i="2"/>
  <c r="R111" i="2"/>
  <c r="T110" i="2"/>
  <c r="S110" i="2"/>
  <c r="R110" i="2"/>
  <c r="E110" i="2"/>
  <c r="U110" i="2" s="1"/>
  <c r="S109" i="2"/>
  <c r="R109" i="2"/>
  <c r="E109" i="2"/>
  <c r="U109" i="2" s="1"/>
  <c r="S108" i="2"/>
  <c r="R108" i="2"/>
  <c r="E108" i="2"/>
  <c r="U108" i="2" s="1"/>
  <c r="S107" i="2"/>
  <c r="R107" i="2"/>
  <c r="E107" i="2"/>
  <c r="T107" i="2" s="1"/>
  <c r="S106" i="2"/>
  <c r="R106" i="2"/>
  <c r="E106" i="2"/>
  <c r="U106" i="2" s="1"/>
  <c r="S105" i="2"/>
  <c r="R105" i="2"/>
  <c r="E105" i="2"/>
  <c r="U105" i="2" s="1"/>
  <c r="S104" i="2"/>
  <c r="R104" i="2"/>
  <c r="E104" i="2"/>
  <c r="U104" i="2" s="1"/>
  <c r="S103" i="2"/>
  <c r="R103" i="2"/>
  <c r="E103" i="2"/>
  <c r="T103" i="2" s="1"/>
  <c r="S102" i="2"/>
  <c r="R102" i="2"/>
  <c r="E102" i="2"/>
  <c r="U102" i="2" s="1"/>
  <c r="S101" i="2"/>
  <c r="R101" i="2"/>
  <c r="E101" i="2"/>
  <c r="U101" i="2" s="1"/>
  <c r="S100" i="2"/>
  <c r="R100" i="2"/>
  <c r="E100" i="2"/>
  <c r="S99" i="2"/>
  <c r="R99" i="2"/>
  <c r="E99" i="2"/>
  <c r="U99" i="2" s="1"/>
  <c r="S98" i="2"/>
  <c r="R98" i="2"/>
  <c r="E98" i="2"/>
  <c r="S97" i="2"/>
  <c r="R97" i="2"/>
  <c r="E97" i="2"/>
  <c r="U97" i="2" s="1"/>
  <c r="S96" i="2"/>
  <c r="R96" i="2"/>
  <c r="E96" i="2"/>
  <c r="U96" i="2" s="1"/>
  <c r="W95" i="2"/>
  <c r="W112" i="2" s="1"/>
  <c r="V95" i="2"/>
  <c r="V112" i="2" s="1"/>
  <c r="M95" i="2"/>
  <c r="L95" i="2"/>
  <c r="L112" i="2" s="1"/>
  <c r="R112" i="2" s="1"/>
  <c r="K95" i="2"/>
  <c r="K112" i="2" s="1"/>
  <c r="J95" i="2"/>
  <c r="J112" i="2" s="1"/>
  <c r="I95" i="2"/>
  <c r="I112" i="2" s="1"/>
  <c r="H95" i="2"/>
  <c r="H112" i="2" s="1"/>
  <c r="G95" i="2"/>
  <c r="G112" i="2" s="1"/>
  <c r="F95" i="2"/>
  <c r="F112" i="2" s="1"/>
  <c r="D95" i="2"/>
  <c r="D112" i="2" s="1"/>
  <c r="C95" i="2"/>
  <c r="C112" i="2" s="1"/>
  <c r="B95" i="2"/>
  <c r="B112" i="2" s="1"/>
  <c r="W113" i="3"/>
  <c r="V113" i="3"/>
  <c r="Q113" i="3"/>
  <c r="P113" i="3"/>
  <c r="O113" i="3"/>
  <c r="N113" i="3"/>
  <c r="M113" i="3"/>
  <c r="S113" i="3" s="1"/>
  <c r="L113" i="3"/>
  <c r="R113" i="3" s="1"/>
  <c r="K113" i="3"/>
  <c r="J113" i="3"/>
  <c r="I113" i="3"/>
  <c r="H113" i="3"/>
  <c r="G113" i="3"/>
  <c r="F113" i="3"/>
  <c r="E113" i="3"/>
  <c r="T113" i="3" s="1"/>
  <c r="D113" i="3"/>
  <c r="C113" i="3"/>
  <c r="B113" i="3"/>
  <c r="Q112" i="3"/>
  <c r="P112" i="3"/>
  <c r="O112" i="3"/>
  <c r="N112" i="3"/>
  <c r="U111" i="3"/>
  <c r="T111" i="3"/>
  <c r="S111" i="3"/>
  <c r="R111" i="3"/>
  <c r="S110" i="3"/>
  <c r="R110" i="3"/>
  <c r="E110" i="3"/>
  <c r="U110" i="3" s="1"/>
  <c r="S109" i="3"/>
  <c r="R109" i="3"/>
  <c r="E109" i="3"/>
  <c r="U109" i="3" s="1"/>
  <c r="S108" i="3"/>
  <c r="R108" i="3"/>
  <c r="E108" i="3"/>
  <c r="T108" i="3" s="1"/>
  <c r="S107" i="3"/>
  <c r="R107" i="3"/>
  <c r="E107" i="3"/>
  <c r="U107" i="3" s="1"/>
  <c r="S106" i="3"/>
  <c r="R106" i="3"/>
  <c r="E106" i="3"/>
  <c r="U106" i="3" s="1"/>
  <c r="S105" i="3"/>
  <c r="R105" i="3"/>
  <c r="E105" i="3"/>
  <c r="S104" i="3"/>
  <c r="R104" i="3"/>
  <c r="E104" i="3"/>
  <c r="S103" i="3"/>
  <c r="R103" i="3"/>
  <c r="E103" i="3"/>
  <c r="S102" i="3"/>
  <c r="R102" i="3"/>
  <c r="E102" i="3"/>
  <c r="U102" i="3" s="1"/>
  <c r="S101" i="3"/>
  <c r="R101" i="3"/>
  <c r="E101" i="3"/>
  <c r="U101" i="3" s="1"/>
  <c r="S100" i="3"/>
  <c r="R100" i="3"/>
  <c r="E100" i="3"/>
  <c r="T100" i="3" s="1"/>
  <c r="S99" i="3"/>
  <c r="R99" i="3"/>
  <c r="E99" i="3"/>
  <c r="U99" i="3" s="1"/>
  <c r="S98" i="3"/>
  <c r="R98" i="3"/>
  <c r="E98" i="3"/>
  <c r="U98" i="3" s="1"/>
  <c r="S97" i="3"/>
  <c r="R97" i="3"/>
  <c r="E97" i="3"/>
  <c r="S96" i="3"/>
  <c r="R96" i="3"/>
  <c r="E96" i="3"/>
  <c r="U96" i="3" s="1"/>
  <c r="W95" i="3"/>
  <c r="W112" i="3" s="1"/>
  <c r="V95" i="3"/>
  <c r="V112" i="3" s="1"/>
  <c r="S95" i="3"/>
  <c r="M95" i="3"/>
  <c r="M112" i="3" s="1"/>
  <c r="S112" i="3" s="1"/>
  <c r="L95" i="3"/>
  <c r="K95" i="3"/>
  <c r="K112" i="3" s="1"/>
  <c r="J95" i="3"/>
  <c r="J112" i="3" s="1"/>
  <c r="I95" i="3"/>
  <c r="I112" i="3" s="1"/>
  <c r="H95" i="3"/>
  <c r="H112" i="3" s="1"/>
  <c r="G95" i="3"/>
  <c r="G112" i="3" s="1"/>
  <c r="F95" i="3"/>
  <c r="F112" i="3" s="1"/>
  <c r="D95" i="3"/>
  <c r="D112" i="3" s="1"/>
  <c r="C95" i="3"/>
  <c r="C112" i="3" s="1"/>
  <c r="B95" i="3"/>
  <c r="B112" i="3" s="1"/>
  <c r="W113" i="4"/>
  <c r="V113" i="4"/>
  <c r="T113" i="4"/>
  <c r="Q113" i="4"/>
  <c r="P113" i="4"/>
  <c r="O113" i="4"/>
  <c r="N113" i="4"/>
  <c r="M113" i="4"/>
  <c r="S113" i="4" s="1"/>
  <c r="L113" i="4"/>
  <c r="R113" i="4" s="1"/>
  <c r="K113" i="4"/>
  <c r="J113" i="4"/>
  <c r="I113" i="4"/>
  <c r="H113" i="4"/>
  <c r="G113" i="4"/>
  <c r="F113" i="4"/>
  <c r="E113" i="4"/>
  <c r="U113" i="4" s="1"/>
  <c r="D113" i="4"/>
  <c r="C113" i="4"/>
  <c r="B113" i="4"/>
  <c r="Q112" i="4"/>
  <c r="P112" i="4"/>
  <c r="O112" i="4"/>
  <c r="N112" i="4"/>
  <c r="U111" i="4"/>
  <c r="T111" i="4"/>
  <c r="S111" i="4"/>
  <c r="R111" i="4"/>
  <c r="S110" i="4"/>
  <c r="R110" i="4"/>
  <c r="E110" i="4"/>
  <c r="S109" i="4"/>
  <c r="R109" i="4"/>
  <c r="E109" i="4"/>
  <c r="T109" i="4" s="1"/>
  <c r="S108" i="4"/>
  <c r="R108" i="4"/>
  <c r="E108" i="4"/>
  <c r="U108" i="4" s="1"/>
  <c r="S107" i="4"/>
  <c r="R107" i="4"/>
  <c r="E107" i="4"/>
  <c r="T107" i="4" s="1"/>
  <c r="S106" i="4"/>
  <c r="R106" i="4"/>
  <c r="E106" i="4"/>
  <c r="U106" i="4" s="1"/>
  <c r="S105" i="4"/>
  <c r="R105" i="4"/>
  <c r="E105" i="4"/>
  <c r="T105" i="4" s="1"/>
  <c r="S104" i="4"/>
  <c r="R104" i="4"/>
  <c r="E104" i="4"/>
  <c r="U104" i="4" s="1"/>
  <c r="S103" i="4"/>
  <c r="R103" i="4"/>
  <c r="E103" i="4"/>
  <c r="T103" i="4" s="1"/>
  <c r="S102" i="4"/>
  <c r="R102" i="4"/>
  <c r="E102" i="4"/>
  <c r="U102" i="4" s="1"/>
  <c r="S101" i="4"/>
  <c r="R101" i="4"/>
  <c r="E101" i="4"/>
  <c r="T101" i="4" s="1"/>
  <c r="S100" i="4"/>
  <c r="R100" i="4"/>
  <c r="E100" i="4"/>
  <c r="U100" i="4" s="1"/>
  <c r="S99" i="4"/>
  <c r="R99" i="4"/>
  <c r="E99" i="4"/>
  <c r="T99" i="4" s="1"/>
  <c r="S98" i="4"/>
  <c r="R98" i="4"/>
  <c r="E98" i="4"/>
  <c r="S97" i="4"/>
  <c r="R97" i="4"/>
  <c r="E97" i="4"/>
  <c r="T97" i="4" s="1"/>
  <c r="S96" i="4"/>
  <c r="R96" i="4"/>
  <c r="E96" i="4"/>
  <c r="U96" i="4" s="1"/>
  <c r="W95" i="4"/>
  <c r="W112" i="4" s="1"/>
  <c r="V95" i="4"/>
  <c r="V112" i="4" s="1"/>
  <c r="M95" i="4"/>
  <c r="M112" i="4" s="1"/>
  <c r="S112" i="4" s="1"/>
  <c r="L95" i="4"/>
  <c r="R95" i="4" s="1"/>
  <c r="K95" i="4"/>
  <c r="K112" i="4" s="1"/>
  <c r="J95" i="4"/>
  <c r="J112" i="4" s="1"/>
  <c r="I95" i="4"/>
  <c r="I112" i="4" s="1"/>
  <c r="H95" i="4"/>
  <c r="H112" i="4" s="1"/>
  <c r="G95" i="4"/>
  <c r="G112" i="4" s="1"/>
  <c r="F95" i="4"/>
  <c r="F112" i="4" s="1"/>
  <c r="D95" i="4"/>
  <c r="D112" i="4" s="1"/>
  <c r="C95" i="4"/>
  <c r="C112" i="4" s="1"/>
  <c r="B95" i="4"/>
  <c r="B112" i="4" s="1"/>
  <c r="W113" i="5"/>
  <c r="V113" i="5"/>
  <c r="U113" i="5"/>
  <c r="S113" i="5"/>
  <c r="Q113" i="5"/>
  <c r="P113" i="5"/>
  <c r="O113" i="5"/>
  <c r="N113" i="5"/>
  <c r="M113" i="5"/>
  <c r="L113" i="5"/>
  <c r="R113" i="5" s="1"/>
  <c r="K113" i="5"/>
  <c r="J113" i="5"/>
  <c r="I113" i="5"/>
  <c r="H113" i="5"/>
  <c r="G113" i="5"/>
  <c r="F113" i="5"/>
  <c r="E113" i="5"/>
  <c r="T113" i="5" s="1"/>
  <c r="D113" i="5"/>
  <c r="C113" i="5"/>
  <c r="B113" i="5"/>
  <c r="Q112" i="5"/>
  <c r="P112" i="5"/>
  <c r="O112" i="5"/>
  <c r="N112" i="5"/>
  <c r="U111" i="5"/>
  <c r="T111" i="5"/>
  <c r="S111" i="5"/>
  <c r="R111" i="5"/>
  <c r="S110" i="5"/>
  <c r="R110" i="5"/>
  <c r="E110" i="5"/>
  <c r="T110" i="5" s="1"/>
  <c r="S109" i="5"/>
  <c r="R109" i="5"/>
  <c r="E109" i="5"/>
  <c r="U109" i="5" s="1"/>
  <c r="S108" i="5"/>
  <c r="R108" i="5"/>
  <c r="E108" i="5"/>
  <c r="T108" i="5" s="1"/>
  <c r="S107" i="5"/>
  <c r="R107" i="5"/>
  <c r="E107" i="5"/>
  <c r="U107" i="5" s="1"/>
  <c r="S106" i="5"/>
  <c r="R106" i="5"/>
  <c r="E106" i="5"/>
  <c r="T106" i="5" s="1"/>
  <c r="S105" i="5"/>
  <c r="R105" i="5"/>
  <c r="E105" i="5"/>
  <c r="U105" i="5" s="1"/>
  <c r="S104" i="5"/>
  <c r="R104" i="5"/>
  <c r="E104" i="5"/>
  <c r="T104" i="5" s="1"/>
  <c r="S103" i="5"/>
  <c r="R103" i="5"/>
  <c r="E103" i="5"/>
  <c r="U103" i="5" s="1"/>
  <c r="S102" i="5"/>
  <c r="R102" i="5"/>
  <c r="E102" i="5"/>
  <c r="T102" i="5" s="1"/>
  <c r="S101" i="5"/>
  <c r="R101" i="5"/>
  <c r="E101" i="5"/>
  <c r="U101" i="5" s="1"/>
  <c r="S100" i="5"/>
  <c r="R100" i="5"/>
  <c r="E100" i="5"/>
  <c r="T100" i="5" s="1"/>
  <c r="S99" i="5"/>
  <c r="R99" i="5"/>
  <c r="E99" i="5"/>
  <c r="U99" i="5" s="1"/>
  <c r="S98" i="5"/>
  <c r="R98" i="5"/>
  <c r="E98" i="5"/>
  <c r="T98" i="5" s="1"/>
  <c r="S97" i="5"/>
  <c r="R97" i="5"/>
  <c r="E97" i="5"/>
  <c r="U97" i="5" s="1"/>
  <c r="S96" i="5"/>
  <c r="R96" i="5"/>
  <c r="E96" i="5"/>
  <c r="U96" i="5" s="1"/>
  <c r="W95" i="5"/>
  <c r="W112" i="5" s="1"/>
  <c r="V95" i="5"/>
  <c r="V112" i="5" s="1"/>
  <c r="M95" i="5"/>
  <c r="S95" i="5" s="1"/>
  <c r="L95" i="5"/>
  <c r="L112" i="5" s="1"/>
  <c r="R112" i="5" s="1"/>
  <c r="K95" i="5"/>
  <c r="K112" i="5" s="1"/>
  <c r="J95" i="5"/>
  <c r="J112" i="5" s="1"/>
  <c r="I95" i="5"/>
  <c r="I112" i="5" s="1"/>
  <c r="H95" i="5"/>
  <c r="H112" i="5" s="1"/>
  <c r="G95" i="5"/>
  <c r="G112" i="5" s="1"/>
  <c r="F95" i="5"/>
  <c r="F112" i="5" s="1"/>
  <c r="D95" i="5"/>
  <c r="D112" i="5" s="1"/>
  <c r="C95" i="5"/>
  <c r="C112" i="5" s="1"/>
  <c r="B95" i="5"/>
  <c r="B112" i="5" s="1"/>
  <c r="W113" i="6"/>
  <c r="V113" i="6"/>
  <c r="S113" i="6"/>
  <c r="Q113" i="6"/>
  <c r="P113" i="6"/>
  <c r="O113" i="6"/>
  <c r="N113" i="6"/>
  <c r="M113" i="6"/>
  <c r="L113" i="6"/>
  <c r="R113" i="6" s="1"/>
  <c r="K113" i="6"/>
  <c r="J113" i="6"/>
  <c r="I113" i="6"/>
  <c r="H113" i="6"/>
  <c r="G113" i="6"/>
  <c r="F113" i="6"/>
  <c r="E113" i="6"/>
  <c r="U113" i="6" s="1"/>
  <c r="D113" i="6"/>
  <c r="C113" i="6"/>
  <c r="B113" i="6"/>
  <c r="Q112" i="6"/>
  <c r="P112" i="6"/>
  <c r="O112" i="6"/>
  <c r="N112" i="6"/>
  <c r="U111" i="6"/>
  <c r="T111" i="6"/>
  <c r="S111" i="6"/>
  <c r="R111" i="6"/>
  <c r="S110" i="6"/>
  <c r="R110" i="6"/>
  <c r="E110" i="6"/>
  <c r="T110" i="6" s="1"/>
  <c r="S109" i="6"/>
  <c r="R109" i="6"/>
  <c r="E109" i="6"/>
  <c r="T109" i="6" s="1"/>
  <c r="S108" i="6"/>
  <c r="R108" i="6"/>
  <c r="E108" i="6"/>
  <c r="U108" i="6" s="1"/>
  <c r="S107" i="6"/>
  <c r="R107" i="6"/>
  <c r="E107" i="6"/>
  <c r="U107" i="6" s="1"/>
  <c r="S106" i="6"/>
  <c r="R106" i="6"/>
  <c r="E106" i="6"/>
  <c r="U106" i="6" s="1"/>
  <c r="S105" i="6"/>
  <c r="R105" i="6"/>
  <c r="E105" i="6"/>
  <c r="T105" i="6" s="1"/>
  <c r="S104" i="6"/>
  <c r="R104" i="6"/>
  <c r="E104" i="6"/>
  <c r="U104" i="6" s="1"/>
  <c r="S103" i="6"/>
  <c r="R103" i="6"/>
  <c r="E103" i="6"/>
  <c r="U103" i="6" s="1"/>
  <c r="S102" i="6"/>
  <c r="R102" i="6"/>
  <c r="E102" i="6"/>
  <c r="T102" i="6" s="1"/>
  <c r="S101" i="6"/>
  <c r="R101" i="6"/>
  <c r="E101" i="6"/>
  <c r="T101" i="6" s="1"/>
  <c r="S100" i="6"/>
  <c r="R100" i="6"/>
  <c r="E100" i="6"/>
  <c r="U100" i="6" s="1"/>
  <c r="S99" i="6"/>
  <c r="R99" i="6"/>
  <c r="E99" i="6"/>
  <c r="U99" i="6" s="1"/>
  <c r="S98" i="6"/>
  <c r="R98" i="6"/>
  <c r="E98" i="6"/>
  <c r="U98" i="6" s="1"/>
  <c r="S97" i="6"/>
  <c r="R97" i="6"/>
  <c r="E97" i="6"/>
  <c r="T97" i="6" s="1"/>
  <c r="S96" i="6"/>
  <c r="R96" i="6"/>
  <c r="E96" i="6"/>
  <c r="U96" i="6" s="1"/>
  <c r="W95" i="6"/>
  <c r="W112" i="6" s="1"/>
  <c r="V95" i="6"/>
  <c r="V112" i="6" s="1"/>
  <c r="M95" i="6"/>
  <c r="S95" i="6" s="1"/>
  <c r="L95" i="6"/>
  <c r="L112" i="6" s="1"/>
  <c r="R112" i="6" s="1"/>
  <c r="K95" i="6"/>
  <c r="K112" i="6" s="1"/>
  <c r="J95" i="6"/>
  <c r="J112" i="6" s="1"/>
  <c r="I95" i="6"/>
  <c r="I112" i="6" s="1"/>
  <c r="H95" i="6"/>
  <c r="H112" i="6" s="1"/>
  <c r="G95" i="6"/>
  <c r="G112" i="6" s="1"/>
  <c r="F95" i="6"/>
  <c r="F112" i="6" s="1"/>
  <c r="D95" i="6"/>
  <c r="D112" i="6" s="1"/>
  <c r="C95" i="6"/>
  <c r="C112" i="6" s="1"/>
  <c r="B95" i="6"/>
  <c r="B112" i="6" s="1"/>
  <c r="W113" i="7"/>
  <c r="V113" i="7"/>
  <c r="Q113" i="7"/>
  <c r="P113" i="7"/>
  <c r="O113" i="7"/>
  <c r="N113" i="7"/>
  <c r="M113" i="7"/>
  <c r="S113" i="7" s="1"/>
  <c r="L113" i="7"/>
  <c r="R113" i="7" s="1"/>
  <c r="K113" i="7"/>
  <c r="J113" i="7"/>
  <c r="I113" i="7"/>
  <c r="H113" i="7"/>
  <c r="G113" i="7"/>
  <c r="F113" i="7"/>
  <c r="E113" i="7"/>
  <c r="U113" i="7" s="1"/>
  <c r="D113" i="7"/>
  <c r="C113" i="7"/>
  <c r="B113" i="7"/>
  <c r="Q112" i="7"/>
  <c r="P112" i="7"/>
  <c r="O112" i="7"/>
  <c r="N112" i="7"/>
  <c r="U111" i="7"/>
  <c r="T111" i="7"/>
  <c r="S111" i="7"/>
  <c r="R111" i="7"/>
  <c r="S110" i="7"/>
  <c r="R110" i="7"/>
  <c r="E110" i="7"/>
  <c r="T110" i="7" s="1"/>
  <c r="S109" i="7"/>
  <c r="R109" i="7"/>
  <c r="E109" i="7"/>
  <c r="U109" i="7" s="1"/>
  <c r="S108" i="7"/>
  <c r="R108" i="7"/>
  <c r="E108" i="7"/>
  <c r="U108" i="7" s="1"/>
  <c r="S107" i="7"/>
  <c r="R107" i="7"/>
  <c r="E107" i="7"/>
  <c r="T107" i="7" s="1"/>
  <c r="S106" i="7"/>
  <c r="R106" i="7"/>
  <c r="E106" i="7"/>
  <c r="T106" i="7" s="1"/>
  <c r="S105" i="7"/>
  <c r="R105" i="7"/>
  <c r="E105" i="7"/>
  <c r="U105" i="7" s="1"/>
  <c r="S104" i="7"/>
  <c r="R104" i="7"/>
  <c r="E104" i="7"/>
  <c r="U104" i="7" s="1"/>
  <c r="S103" i="7"/>
  <c r="R103" i="7"/>
  <c r="E103" i="7"/>
  <c r="U103" i="7" s="1"/>
  <c r="S102" i="7"/>
  <c r="R102" i="7"/>
  <c r="E102" i="7"/>
  <c r="T102" i="7" s="1"/>
  <c r="S101" i="7"/>
  <c r="R101" i="7"/>
  <c r="E101" i="7"/>
  <c r="U101" i="7" s="1"/>
  <c r="S100" i="7"/>
  <c r="R100" i="7"/>
  <c r="E100" i="7"/>
  <c r="U100" i="7" s="1"/>
  <c r="S99" i="7"/>
  <c r="R99" i="7"/>
  <c r="E99" i="7"/>
  <c r="T99" i="7" s="1"/>
  <c r="S98" i="7"/>
  <c r="R98" i="7"/>
  <c r="E98" i="7"/>
  <c r="T98" i="7" s="1"/>
  <c r="S97" i="7"/>
  <c r="R97" i="7"/>
  <c r="E97" i="7"/>
  <c r="U97" i="7" s="1"/>
  <c r="S96" i="7"/>
  <c r="R96" i="7"/>
  <c r="E96" i="7"/>
  <c r="U96" i="7" s="1"/>
  <c r="W95" i="7"/>
  <c r="W112" i="7" s="1"/>
  <c r="V95" i="7"/>
  <c r="V112" i="7" s="1"/>
  <c r="M95" i="7"/>
  <c r="M112" i="7" s="1"/>
  <c r="S112" i="7" s="1"/>
  <c r="L95" i="7"/>
  <c r="L112" i="7" s="1"/>
  <c r="R112" i="7" s="1"/>
  <c r="K95" i="7"/>
  <c r="K112" i="7" s="1"/>
  <c r="J95" i="7"/>
  <c r="J112" i="7" s="1"/>
  <c r="I95" i="7"/>
  <c r="I112" i="7" s="1"/>
  <c r="H95" i="7"/>
  <c r="H112" i="7" s="1"/>
  <c r="G95" i="7"/>
  <c r="G112" i="7" s="1"/>
  <c r="F95" i="7"/>
  <c r="F112" i="7" s="1"/>
  <c r="D95" i="7"/>
  <c r="D112" i="7" s="1"/>
  <c r="C95" i="7"/>
  <c r="C112" i="7" s="1"/>
  <c r="B95" i="7"/>
  <c r="B112" i="7" s="1"/>
  <c r="W113" i="8"/>
  <c r="V113" i="8"/>
  <c r="Q113" i="8"/>
  <c r="P113" i="8"/>
  <c r="O113" i="8"/>
  <c r="N113" i="8"/>
  <c r="M113" i="8"/>
  <c r="S113" i="8" s="1"/>
  <c r="L113" i="8"/>
  <c r="R113" i="8" s="1"/>
  <c r="K113" i="8"/>
  <c r="J113" i="8"/>
  <c r="I113" i="8"/>
  <c r="H113" i="8"/>
  <c r="G113" i="8"/>
  <c r="F113" i="8"/>
  <c r="E113" i="8"/>
  <c r="D113" i="8"/>
  <c r="C113" i="8"/>
  <c r="B113" i="8"/>
  <c r="Q112" i="8"/>
  <c r="P112" i="8"/>
  <c r="O112" i="8"/>
  <c r="N112" i="8"/>
  <c r="U111" i="8"/>
  <c r="T111" i="8"/>
  <c r="S111" i="8"/>
  <c r="R111" i="8"/>
  <c r="S110" i="8"/>
  <c r="R110" i="8"/>
  <c r="E110" i="8"/>
  <c r="T110" i="8" s="1"/>
  <c r="S109" i="8"/>
  <c r="R109" i="8"/>
  <c r="E109" i="8"/>
  <c r="U109" i="8" s="1"/>
  <c r="T108" i="8"/>
  <c r="S108" i="8"/>
  <c r="R108" i="8"/>
  <c r="E108" i="8"/>
  <c r="U108" i="8" s="1"/>
  <c r="S107" i="8"/>
  <c r="R107" i="8"/>
  <c r="E107" i="8"/>
  <c r="U107" i="8" s="1"/>
  <c r="S106" i="8"/>
  <c r="R106" i="8"/>
  <c r="E106" i="8"/>
  <c r="T106" i="8" s="1"/>
  <c r="S105" i="8"/>
  <c r="R105" i="8"/>
  <c r="E105" i="8"/>
  <c r="U105" i="8" s="1"/>
  <c r="T104" i="8"/>
  <c r="S104" i="8"/>
  <c r="R104" i="8"/>
  <c r="E104" i="8"/>
  <c r="U104" i="8" s="1"/>
  <c r="T103" i="8"/>
  <c r="S103" i="8"/>
  <c r="R103" i="8"/>
  <c r="E103" i="8"/>
  <c r="U103" i="8" s="1"/>
  <c r="S102" i="8"/>
  <c r="R102" i="8"/>
  <c r="E102" i="8"/>
  <c r="T102" i="8" s="1"/>
  <c r="S101" i="8"/>
  <c r="R101" i="8"/>
  <c r="E101" i="8"/>
  <c r="U101" i="8" s="1"/>
  <c r="S100" i="8"/>
  <c r="R100" i="8"/>
  <c r="E100" i="8"/>
  <c r="U100" i="8" s="1"/>
  <c r="T99" i="8"/>
  <c r="S99" i="8"/>
  <c r="R99" i="8"/>
  <c r="E99" i="8"/>
  <c r="U99" i="8" s="1"/>
  <c r="S98" i="8"/>
  <c r="R98" i="8"/>
  <c r="E98" i="8"/>
  <c r="T98" i="8" s="1"/>
  <c r="S97" i="8"/>
  <c r="R97" i="8"/>
  <c r="E97" i="8"/>
  <c r="U97" i="8" s="1"/>
  <c r="T96" i="8"/>
  <c r="S96" i="8"/>
  <c r="R96" i="8"/>
  <c r="E96" i="8"/>
  <c r="U96" i="8" s="1"/>
  <c r="W95" i="8"/>
  <c r="W112" i="8" s="1"/>
  <c r="V95" i="8"/>
  <c r="V112" i="8" s="1"/>
  <c r="S95" i="8"/>
  <c r="M95" i="8"/>
  <c r="M112" i="8" s="1"/>
  <c r="S112" i="8" s="1"/>
  <c r="L95" i="8"/>
  <c r="R95" i="8" s="1"/>
  <c r="K95" i="8"/>
  <c r="K112" i="8" s="1"/>
  <c r="J95" i="8"/>
  <c r="J112" i="8" s="1"/>
  <c r="I95" i="8"/>
  <c r="I112" i="8" s="1"/>
  <c r="H95" i="8"/>
  <c r="H112" i="8" s="1"/>
  <c r="G95" i="8"/>
  <c r="G112" i="8" s="1"/>
  <c r="F95" i="8"/>
  <c r="F112" i="8" s="1"/>
  <c r="D95" i="8"/>
  <c r="D112" i="8" s="1"/>
  <c r="C95" i="8"/>
  <c r="C112" i="8" s="1"/>
  <c r="B95" i="8"/>
  <c r="B112" i="8" s="1"/>
  <c r="W113" i="9"/>
  <c r="V113" i="9"/>
  <c r="Q113" i="9"/>
  <c r="P113" i="9"/>
  <c r="O113" i="9"/>
  <c r="N113" i="9"/>
  <c r="M113" i="9"/>
  <c r="S113" i="9" s="1"/>
  <c r="L113" i="9"/>
  <c r="R113" i="9" s="1"/>
  <c r="K113" i="9"/>
  <c r="J113" i="9"/>
  <c r="I113" i="9"/>
  <c r="H113" i="9"/>
  <c r="G113" i="9"/>
  <c r="F113" i="9"/>
  <c r="E113" i="9"/>
  <c r="D113" i="9"/>
  <c r="C113" i="9"/>
  <c r="B113" i="9"/>
  <c r="Q112" i="9"/>
  <c r="P112" i="9"/>
  <c r="O112" i="9"/>
  <c r="N112" i="9"/>
  <c r="U111" i="9"/>
  <c r="T111" i="9"/>
  <c r="S111" i="9"/>
  <c r="R111" i="9"/>
  <c r="S110" i="9"/>
  <c r="R110" i="9"/>
  <c r="E110" i="9"/>
  <c r="U110" i="9" s="1"/>
  <c r="S109" i="9"/>
  <c r="R109" i="9"/>
  <c r="E109" i="9"/>
  <c r="U109" i="9" s="1"/>
  <c r="S108" i="9"/>
  <c r="R108" i="9"/>
  <c r="E108" i="9"/>
  <c r="U108" i="9" s="1"/>
  <c r="S107" i="9"/>
  <c r="R107" i="9"/>
  <c r="E107" i="9"/>
  <c r="T107" i="9" s="1"/>
  <c r="S106" i="9"/>
  <c r="R106" i="9"/>
  <c r="E106" i="9"/>
  <c r="U106" i="9" s="1"/>
  <c r="S105" i="9"/>
  <c r="R105" i="9"/>
  <c r="E105" i="9"/>
  <c r="S104" i="9"/>
  <c r="R104" i="9"/>
  <c r="E104" i="9"/>
  <c r="U104" i="9" s="1"/>
  <c r="S103" i="9"/>
  <c r="R103" i="9"/>
  <c r="E103" i="9"/>
  <c r="T103" i="9" s="1"/>
  <c r="S102" i="9"/>
  <c r="R102" i="9"/>
  <c r="E102" i="9"/>
  <c r="U102" i="9" s="1"/>
  <c r="S101" i="9"/>
  <c r="R101" i="9"/>
  <c r="E101" i="9"/>
  <c r="U101" i="9" s="1"/>
  <c r="S100" i="9"/>
  <c r="R100" i="9"/>
  <c r="E100" i="9"/>
  <c r="U100" i="9" s="1"/>
  <c r="S99" i="9"/>
  <c r="R99" i="9"/>
  <c r="E99" i="9"/>
  <c r="T99" i="9" s="1"/>
  <c r="S98" i="9"/>
  <c r="R98" i="9"/>
  <c r="E98" i="9"/>
  <c r="U98" i="9" s="1"/>
  <c r="S97" i="9"/>
  <c r="R97" i="9"/>
  <c r="E97" i="9"/>
  <c r="U97" i="9" s="1"/>
  <c r="S96" i="9"/>
  <c r="R96" i="9"/>
  <c r="E96" i="9"/>
  <c r="T96" i="9" s="1"/>
  <c r="W95" i="9"/>
  <c r="W112" i="9" s="1"/>
  <c r="V95" i="9"/>
  <c r="V112" i="9" s="1"/>
  <c r="M95" i="9"/>
  <c r="M112" i="9" s="1"/>
  <c r="S112" i="9" s="1"/>
  <c r="L95" i="9"/>
  <c r="R95" i="9" s="1"/>
  <c r="K95" i="9"/>
  <c r="K112" i="9" s="1"/>
  <c r="J95" i="9"/>
  <c r="J112" i="9" s="1"/>
  <c r="I95" i="9"/>
  <c r="I112" i="9" s="1"/>
  <c r="H95" i="9"/>
  <c r="H112" i="9" s="1"/>
  <c r="G95" i="9"/>
  <c r="G112" i="9" s="1"/>
  <c r="F95" i="9"/>
  <c r="F112" i="9" s="1"/>
  <c r="D95" i="9"/>
  <c r="D112" i="9" s="1"/>
  <c r="C95" i="9"/>
  <c r="C112" i="9" s="1"/>
  <c r="B95" i="9"/>
  <c r="B112" i="9" s="1"/>
  <c r="W113" i="10"/>
  <c r="V113" i="10"/>
  <c r="R113" i="10"/>
  <c r="Q113" i="10"/>
  <c r="P113" i="10"/>
  <c r="O113" i="10"/>
  <c r="N113" i="10"/>
  <c r="M113" i="10"/>
  <c r="S113" i="10" s="1"/>
  <c r="L113" i="10"/>
  <c r="K113" i="10"/>
  <c r="J113" i="10"/>
  <c r="I113" i="10"/>
  <c r="H113" i="10"/>
  <c r="G113" i="10"/>
  <c r="F113" i="10"/>
  <c r="E113" i="10"/>
  <c r="T113" i="10" s="1"/>
  <c r="D113" i="10"/>
  <c r="C113" i="10"/>
  <c r="B113" i="10"/>
  <c r="Q112" i="10"/>
  <c r="P112" i="10"/>
  <c r="O112" i="10"/>
  <c r="N112" i="10"/>
  <c r="U111" i="10"/>
  <c r="T111" i="10"/>
  <c r="S111" i="10"/>
  <c r="R111" i="10"/>
  <c r="S110" i="10"/>
  <c r="R110" i="10"/>
  <c r="E110" i="10"/>
  <c r="S109" i="10"/>
  <c r="R109" i="10"/>
  <c r="E109" i="10"/>
  <c r="U109" i="10" s="1"/>
  <c r="S108" i="10"/>
  <c r="R108" i="10"/>
  <c r="E108" i="10"/>
  <c r="T108" i="10" s="1"/>
  <c r="S107" i="10"/>
  <c r="R107" i="10"/>
  <c r="E107" i="10"/>
  <c r="U107" i="10" s="1"/>
  <c r="S106" i="10"/>
  <c r="R106" i="10"/>
  <c r="E106" i="10"/>
  <c r="U106" i="10" s="1"/>
  <c r="S105" i="10"/>
  <c r="R105" i="10"/>
  <c r="E105" i="10"/>
  <c r="U105" i="10" s="1"/>
  <c r="S104" i="10"/>
  <c r="R104" i="10"/>
  <c r="E104" i="10"/>
  <c r="T104" i="10" s="1"/>
  <c r="S103" i="10"/>
  <c r="R103" i="10"/>
  <c r="E103" i="10"/>
  <c r="U103" i="10" s="1"/>
  <c r="S102" i="10"/>
  <c r="R102" i="10"/>
  <c r="E102" i="10"/>
  <c r="U102" i="10" s="1"/>
  <c r="S101" i="10"/>
  <c r="R101" i="10"/>
  <c r="E101" i="10"/>
  <c r="U101" i="10" s="1"/>
  <c r="S100" i="10"/>
  <c r="R100" i="10"/>
  <c r="E100" i="10"/>
  <c r="T100" i="10" s="1"/>
  <c r="S99" i="10"/>
  <c r="R99" i="10"/>
  <c r="E99" i="10"/>
  <c r="U99" i="10" s="1"/>
  <c r="S98" i="10"/>
  <c r="R98" i="10"/>
  <c r="E98" i="10"/>
  <c r="U98" i="10" s="1"/>
  <c r="S97" i="10"/>
  <c r="R97" i="10"/>
  <c r="E97" i="10"/>
  <c r="U97" i="10" s="1"/>
  <c r="S96" i="10"/>
  <c r="R96" i="10"/>
  <c r="E96" i="10"/>
  <c r="T96" i="10" s="1"/>
  <c r="W95" i="10"/>
  <c r="W112" i="10" s="1"/>
  <c r="V95" i="10"/>
  <c r="V112" i="10" s="1"/>
  <c r="M95" i="10"/>
  <c r="S95" i="10" s="1"/>
  <c r="L95" i="10"/>
  <c r="R95" i="10" s="1"/>
  <c r="K95" i="10"/>
  <c r="K112" i="10" s="1"/>
  <c r="J95" i="10"/>
  <c r="J112" i="10" s="1"/>
  <c r="I95" i="10"/>
  <c r="I112" i="10" s="1"/>
  <c r="H95" i="10"/>
  <c r="H112" i="10" s="1"/>
  <c r="G95" i="10"/>
  <c r="G112" i="10" s="1"/>
  <c r="F95" i="10"/>
  <c r="F112" i="10" s="1"/>
  <c r="D95" i="10"/>
  <c r="D112" i="10" s="1"/>
  <c r="C95" i="10"/>
  <c r="C112" i="10" s="1"/>
  <c r="B95" i="10"/>
  <c r="B112" i="10" s="1"/>
  <c r="W113" i="11"/>
  <c r="V113" i="11"/>
  <c r="Q113" i="11"/>
  <c r="P113" i="11"/>
  <c r="O113" i="11"/>
  <c r="N113" i="11"/>
  <c r="M113" i="11"/>
  <c r="S113" i="11" s="1"/>
  <c r="L113" i="11"/>
  <c r="R113" i="11" s="1"/>
  <c r="K113" i="11"/>
  <c r="J113" i="11"/>
  <c r="I113" i="11"/>
  <c r="H113" i="11"/>
  <c r="G113" i="11"/>
  <c r="F113" i="11"/>
  <c r="E113" i="11"/>
  <c r="U113" i="11" s="1"/>
  <c r="D113" i="11"/>
  <c r="C113" i="11"/>
  <c r="B113" i="11"/>
  <c r="Q112" i="11"/>
  <c r="P112" i="11"/>
  <c r="O112" i="11"/>
  <c r="N112" i="11"/>
  <c r="U111" i="11"/>
  <c r="T111" i="11"/>
  <c r="S111" i="11"/>
  <c r="R111" i="11"/>
  <c r="S110" i="11"/>
  <c r="R110" i="11"/>
  <c r="E110" i="11"/>
  <c r="U110" i="11" s="1"/>
  <c r="S109" i="11"/>
  <c r="R109" i="11"/>
  <c r="E109" i="11"/>
  <c r="T109" i="11" s="1"/>
  <c r="S108" i="11"/>
  <c r="R108" i="11"/>
  <c r="E108" i="11"/>
  <c r="U108" i="11" s="1"/>
  <c r="S107" i="11"/>
  <c r="R107" i="11"/>
  <c r="E107" i="11"/>
  <c r="U107" i="11" s="1"/>
  <c r="S106" i="11"/>
  <c r="R106" i="11"/>
  <c r="E106" i="11"/>
  <c r="U106" i="11" s="1"/>
  <c r="S105" i="11"/>
  <c r="R105" i="11"/>
  <c r="E105" i="11"/>
  <c r="T105" i="11" s="1"/>
  <c r="S104" i="11"/>
  <c r="R104" i="11"/>
  <c r="E104" i="11"/>
  <c r="U104" i="11" s="1"/>
  <c r="S103" i="11"/>
  <c r="R103" i="11"/>
  <c r="E103" i="11"/>
  <c r="U103" i="11" s="1"/>
  <c r="S102" i="11"/>
  <c r="R102" i="11"/>
  <c r="E102" i="11"/>
  <c r="U102" i="11" s="1"/>
  <c r="S101" i="11"/>
  <c r="R101" i="11"/>
  <c r="E101" i="11"/>
  <c r="S100" i="11"/>
  <c r="R100" i="11"/>
  <c r="E100" i="11"/>
  <c r="T100" i="11" s="1"/>
  <c r="S99" i="11"/>
  <c r="R99" i="11"/>
  <c r="E99" i="11"/>
  <c r="U99" i="11" s="1"/>
  <c r="S98" i="11"/>
  <c r="R98" i="11"/>
  <c r="E98" i="11"/>
  <c r="U98" i="11" s="1"/>
  <c r="S97" i="11"/>
  <c r="R97" i="11"/>
  <c r="E97" i="11"/>
  <c r="S96" i="11"/>
  <c r="R96" i="11"/>
  <c r="E96" i="11"/>
  <c r="T96" i="11" s="1"/>
  <c r="W95" i="11"/>
  <c r="W112" i="11" s="1"/>
  <c r="V95" i="11"/>
  <c r="V112" i="11" s="1"/>
  <c r="M95" i="11"/>
  <c r="L95" i="11"/>
  <c r="L112" i="11" s="1"/>
  <c r="R112" i="11" s="1"/>
  <c r="K95" i="11"/>
  <c r="K112" i="11" s="1"/>
  <c r="J95" i="11"/>
  <c r="J112" i="11" s="1"/>
  <c r="I95" i="11"/>
  <c r="I112" i="11" s="1"/>
  <c r="H95" i="11"/>
  <c r="H112" i="11" s="1"/>
  <c r="G95" i="11"/>
  <c r="G112" i="11" s="1"/>
  <c r="F95" i="11"/>
  <c r="F112" i="11" s="1"/>
  <c r="D95" i="11"/>
  <c r="D112" i="11" s="1"/>
  <c r="C95" i="11"/>
  <c r="C112" i="11" s="1"/>
  <c r="B95" i="11"/>
  <c r="B112" i="11" s="1"/>
  <c r="W113" i="12"/>
  <c r="V113" i="12"/>
  <c r="Q113" i="12"/>
  <c r="P113" i="12"/>
  <c r="O113" i="12"/>
  <c r="N113" i="12"/>
  <c r="M113" i="12"/>
  <c r="S113" i="12" s="1"/>
  <c r="L113" i="12"/>
  <c r="R113" i="12" s="1"/>
  <c r="K113" i="12"/>
  <c r="J113" i="12"/>
  <c r="I113" i="12"/>
  <c r="H113" i="12"/>
  <c r="G113" i="12"/>
  <c r="F113" i="12"/>
  <c r="E113" i="12"/>
  <c r="U113" i="12" s="1"/>
  <c r="D113" i="12"/>
  <c r="C113" i="12"/>
  <c r="B113" i="12"/>
  <c r="Q112" i="12"/>
  <c r="P112" i="12"/>
  <c r="O112" i="12"/>
  <c r="N112" i="12"/>
  <c r="U111" i="12"/>
  <c r="T111" i="12"/>
  <c r="S111" i="12"/>
  <c r="R111" i="12"/>
  <c r="S110" i="12"/>
  <c r="R110" i="12"/>
  <c r="E110" i="12"/>
  <c r="U109" i="12"/>
  <c r="S109" i="12"/>
  <c r="R109" i="12"/>
  <c r="E109" i="12"/>
  <c r="T109" i="12" s="1"/>
  <c r="S108" i="12"/>
  <c r="R108" i="12"/>
  <c r="E108" i="12"/>
  <c r="S107" i="12"/>
  <c r="R107" i="12"/>
  <c r="E107" i="12"/>
  <c r="U107" i="12" s="1"/>
  <c r="S106" i="12"/>
  <c r="R106" i="12"/>
  <c r="E106" i="12"/>
  <c r="U106" i="12" s="1"/>
  <c r="S105" i="12"/>
  <c r="R105" i="12"/>
  <c r="E105" i="12"/>
  <c r="U105" i="12" s="1"/>
  <c r="S104" i="12"/>
  <c r="R104" i="12"/>
  <c r="E104" i="12"/>
  <c r="U104" i="12" s="1"/>
  <c r="S103" i="12"/>
  <c r="R103" i="12"/>
  <c r="E103" i="12"/>
  <c r="U103" i="12" s="1"/>
  <c r="S102" i="12"/>
  <c r="R102" i="12"/>
  <c r="E102" i="12"/>
  <c r="U102" i="12" s="1"/>
  <c r="T101" i="12"/>
  <c r="S101" i="12"/>
  <c r="R101" i="12"/>
  <c r="E101" i="12"/>
  <c r="U101" i="12" s="1"/>
  <c r="S100" i="12"/>
  <c r="R100" i="12"/>
  <c r="E100" i="12"/>
  <c r="S99" i="12"/>
  <c r="R99" i="12"/>
  <c r="E99" i="12"/>
  <c r="U99" i="12" s="1"/>
  <c r="S98" i="12"/>
  <c r="R98" i="12"/>
  <c r="E98" i="12"/>
  <c r="U98" i="12" s="1"/>
  <c r="S97" i="12"/>
  <c r="R97" i="12"/>
  <c r="E97" i="12"/>
  <c r="U97" i="12" s="1"/>
  <c r="S96" i="12"/>
  <c r="R96" i="12"/>
  <c r="E96" i="12"/>
  <c r="U96" i="12" s="1"/>
  <c r="W95" i="12"/>
  <c r="W112" i="12" s="1"/>
  <c r="V95" i="12"/>
  <c r="V112" i="12" s="1"/>
  <c r="M95" i="12"/>
  <c r="L95" i="12"/>
  <c r="R95" i="12" s="1"/>
  <c r="K95" i="12"/>
  <c r="K112" i="12" s="1"/>
  <c r="J95" i="12"/>
  <c r="J112" i="12" s="1"/>
  <c r="I95" i="12"/>
  <c r="I112" i="12" s="1"/>
  <c r="H95" i="12"/>
  <c r="H112" i="12" s="1"/>
  <c r="G95" i="12"/>
  <c r="G112" i="12" s="1"/>
  <c r="F95" i="12"/>
  <c r="F112" i="12" s="1"/>
  <c r="D95" i="12"/>
  <c r="D112" i="12" s="1"/>
  <c r="C95" i="12"/>
  <c r="C112" i="12" s="1"/>
  <c r="B95" i="12"/>
  <c r="B112" i="12" s="1"/>
  <c r="W113" i="1"/>
  <c r="V113" i="1"/>
  <c r="Q113" i="1"/>
  <c r="P113" i="1"/>
  <c r="O113" i="1"/>
  <c r="N113" i="1"/>
  <c r="M113" i="1"/>
  <c r="S113" i="1" s="1"/>
  <c r="L113" i="1"/>
  <c r="R113" i="1" s="1"/>
  <c r="K113" i="1"/>
  <c r="J113" i="1"/>
  <c r="I113" i="1"/>
  <c r="H113" i="1"/>
  <c r="G113" i="1"/>
  <c r="F113" i="1"/>
  <c r="E113" i="1"/>
  <c r="U113" i="1" s="1"/>
  <c r="D113" i="1"/>
  <c r="C113" i="1"/>
  <c r="B113" i="1"/>
  <c r="Q112" i="1"/>
  <c r="P112" i="1"/>
  <c r="O112" i="1"/>
  <c r="N112" i="1"/>
  <c r="U111" i="1"/>
  <c r="T111" i="1"/>
  <c r="S111" i="1"/>
  <c r="R111" i="1"/>
  <c r="S110" i="1"/>
  <c r="R110" i="1"/>
  <c r="E110" i="1"/>
  <c r="U110" i="1" s="1"/>
  <c r="S109" i="1"/>
  <c r="R109" i="1"/>
  <c r="E109" i="1"/>
  <c r="U109" i="1" s="1"/>
  <c r="S108" i="1"/>
  <c r="R108" i="1"/>
  <c r="E108" i="1"/>
  <c r="U108" i="1" s="1"/>
  <c r="S107" i="1"/>
  <c r="R107" i="1"/>
  <c r="E107" i="1"/>
  <c r="U107" i="1" s="1"/>
  <c r="S106" i="1"/>
  <c r="R106" i="1"/>
  <c r="E106" i="1"/>
  <c r="S105" i="1"/>
  <c r="R105" i="1"/>
  <c r="E105" i="1"/>
  <c r="S104" i="1"/>
  <c r="R104" i="1"/>
  <c r="E104" i="1"/>
  <c r="S103" i="1"/>
  <c r="R103" i="1"/>
  <c r="E103" i="1"/>
  <c r="U103" i="1" s="1"/>
  <c r="S102" i="1"/>
  <c r="R102" i="1"/>
  <c r="E102" i="1"/>
  <c r="U102" i="1" s="1"/>
  <c r="S101" i="1"/>
  <c r="R101" i="1"/>
  <c r="E101" i="1"/>
  <c r="U101" i="1" s="1"/>
  <c r="S100" i="1"/>
  <c r="R100" i="1"/>
  <c r="E100" i="1"/>
  <c r="U100" i="1" s="1"/>
  <c r="S99" i="1"/>
  <c r="R99" i="1"/>
  <c r="E99" i="1"/>
  <c r="U99" i="1" s="1"/>
  <c r="S98" i="1"/>
  <c r="R98" i="1"/>
  <c r="E98" i="1"/>
  <c r="U98" i="1" s="1"/>
  <c r="S97" i="1"/>
  <c r="R97" i="1"/>
  <c r="E97" i="1"/>
  <c r="U97" i="1" s="1"/>
  <c r="S96" i="1"/>
  <c r="R96" i="1"/>
  <c r="E96" i="1"/>
  <c r="T96" i="1" s="1"/>
  <c r="W95" i="1"/>
  <c r="W112" i="1" s="1"/>
  <c r="V95" i="1"/>
  <c r="V112" i="1" s="1"/>
  <c r="M95" i="1"/>
  <c r="M112" i="1" s="1"/>
  <c r="S112" i="1" s="1"/>
  <c r="L95" i="1"/>
  <c r="L112" i="1" s="1"/>
  <c r="R112" i="1" s="1"/>
  <c r="K95" i="1"/>
  <c r="K112" i="1" s="1"/>
  <c r="J95" i="1"/>
  <c r="J112" i="1" s="1"/>
  <c r="I95" i="1"/>
  <c r="I112" i="1" s="1"/>
  <c r="H95" i="1"/>
  <c r="H112" i="1" s="1"/>
  <c r="G95" i="1"/>
  <c r="G112" i="1" s="1"/>
  <c r="F95" i="1"/>
  <c r="F112" i="1" s="1"/>
  <c r="D95" i="1"/>
  <c r="D112" i="1" s="1"/>
  <c r="C95" i="1"/>
  <c r="C112" i="1" s="1"/>
  <c r="B95" i="1"/>
  <c r="B112" i="1" s="1"/>
  <c r="E83" i="2"/>
  <c r="E82" i="2"/>
  <c r="E81" i="2"/>
  <c r="E80" i="2"/>
  <c r="W79" i="2"/>
  <c r="V79" i="2"/>
  <c r="M79" i="2"/>
  <c r="L79" i="2"/>
  <c r="K79" i="2"/>
  <c r="J79" i="2"/>
  <c r="I79" i="2"/>
  <c r="H79" i="2"/>
  <c r="G79" i="2"/>
  <c r="F79" i="2"/>
  <c r="D79" i="2"/>
  <c r="C79" i="2"/>
  <c r="B79" i="2"/>
  <c r="A76" i="2"/>
  <c r="E83" i="3"/>
  <c r="E82" i="3"/>
  <c r="E81" i="3"/>
  <c r="E80" i="3"/>
  <c r="W79" i="3"/>
  <c r="V79" i="3"/>
  <c r="M79" i="3"/>
  <c r="L79" i="3"/>
  <c r="K79" i="3"/>
  <c r="J79" i="3"/>
  <c r="I79" i="3"/>
  <c r="H79" i="3"/>
  <c r="G79" i="3"/>
  <c r="F79" i="3"/>
  <c r="D79" i="3"/>
  <c r="C79" i="3"/>
  <c r="B79" i="3"/>
  <c r="A76" i="3"/>
  <c r="E83" i="4"/>
  <c r="E82" i="4"/>
  <c r="E81" i="4"/>
  <c r="E80" i="4"/>
  <c r="W79" i="4"/>
  <c r="V79" i="4"/>
  <c r="M79" i="4"/>
  <c r="L79" i="4"/>
  <c r="K79" i="4"/>
  <c r="J79" i="4"/>
  <c r="I79" i="4"/>
  <c r="H79" i="4"/>
  <c r="G79" i="4"/>
  <c r="F79" i="4"/>
  <c r="D79" i="4"/>
  <c r="C79" i="4"/>
  <c r="B79" i="4"/>
  <c r="A76" i="4"/>
  <c r="E83" i="5"/>
  <c r="E82" i="5"/>
  <c r="E81" i="5"/>
  <c r="E80" i="5"/>
  <c r="W79" i="5"/>
  <c r="V79" i="5"/>
  <c r="M79" i="5"/>
  <c r="L79" i="5"/>
  <c r="K79" i="5"/>
  <c r="J79" i="5"/>
  <c r="I79" i="5"/>
  <c r="H79" i="5"/>
  <c r="G79" i="5"/>
  <c r="F79" i="5"/>
  <c r="D79" i="5"/>
  <c r="C79" i="5"/>
  <c r="B79" i="5"/>
  <c r="A76" i="5"/>
  <c r="E83" i="6"/>
  <c r="E82" i="6"/>
  <c r="E81" i="6"/>
  <c r="E80" i="6"/>
  <c r="W79" i="6"/>
  <c r="V79" i="6"/>
  <c r="M79" i="6"/>
  <c r="L79" i="6"/>
  <c r="K79" i="6"/>
  <c r="J79" i="6"/>
  <c r="I79" i="6"/>
  <c r="H79" i="6"/>
  <c r="G79" i="6"/>
  <c r="F79" i="6"/>
  <c r="D79" i="6"/>
  <c r="C79" i="6"/>
  <c r="B79" i="6"/>
  <c r="A76" i="6"/>
  <c r="E83" i="7"/>
  <c r="E82" i="7"/>
  <c r="E81" i="7"/>
  <c r="E80" i="7"/>
  <c r="W79" i="7"/>
  <c r="V79" i="7"/>
  <c r="M79" i="7"/>
  <c r="L79" i="7"/>
  <c r="K79" i="7"/>
  <c r="J79" i="7"/>
  <c r="I79" i="7"/>
  <c r="H79" i="7"/>
  <c r="G79" i="7"/>
  <c r="F79" i="7"/>
  <c r="D79" i="7"/>
  <c r="C79" i="7"/>
  <c r="B79" i="7"/>
  <c r="A76" i="7"/>
  <c r="E83" i="8"/>
  <c r="E82" i="8"/>
  <c r="E81" i="8"/>
  <c r="E80" i="8"/>
  <c r="W79" i="8"/>
  <c r="V79" i="8"/>
  <c r="M79" i="8"/>
  <c r="L79" i="8"/>
  <c r="K79" i="8"/>
  <c r="J79" i="8"/>
  <c r="I79" i="8"/>
  <c r="H79" i="8"/>
  <c r="G79" i="8"/>
  <c r="F79" i="8"/>
  <c r="D79" i="8"/>
  <c r="C79" i="8"/>
  <c r="B79" i="8"/>
  <c r="A76" i="8"/>
  <c r="E83" i="9"/>
  <c r="E82" i="9"/>
  <c r="E81" i="9"/>
  <c r="E80" i="9"/>
  <c r="W79" i="9"/>
  <c r="V79" i="9"/>
  <c r="M79" i="9"/>
  <c r="L79" i="9"/>
  <c r="K79" i="9"/>
  <c r="J79" i="9"/>
  <c r="I79" i="9"/>
  <c r="H79" i="9"/>
  <c r="G79" i="9"/>
  <c r="F79" i="9"/>
  <c r="D79" i="9"/>
  <c r="C79" i="9"/>
  <c r="B79" i="9"/>
  <c r="A76" i="9"/>
  <c r="E83" i="10"/>
  <c r="E82" i="10"/>
  <c r="E81" i="10"/>
  <c r="E80" i="10"/>
  <c r="W79" i="10"/>
  <c r="V79" i="10"/>
  <c r="M79" i="10"/>
  <c r="L79" i="10"/>
  <c r="K79" i="10"/>
  <c r="J79" i="10"/>
  <c r="I79" i="10"/>
  <c r="H79" i="10"/>
  <c r="G79" i="10"/>
  <c r="F79" i="10"/>
  <c r="D79" i="10"/>
  <c r="C79" i="10"/>
  <c r="B79" i="10"/>
  <c r="A76" i="10"/>
  <c r="E83" i="11"/>
  <c r="E82" i="11"/>
  <c r="E81" i="11"/>
  <c r="E80" i="11"/>
  <c r="W79" i="11"/>
  <c r="V79" i="11"/>
  <c r="M79" i="11"/>
  <c r="L79" i="11"/>
  <c r="K79" i="11"/>
  <c r="J79" i="11"/>
  <c r="I79" i="11"/>
  <c r="H79" i="11"/>
  <c r="G79" i="11"/>
  <c r="F79" i="11"/>
  <c r="E79" i="11"/>
  <c r="D79" i="11"/>
  <c r="C79" i="11"/>
  <c r="B79" i="11"/>
  <c r="A76" i="11"/>
  <c r="E83" i="12"/>
  <c r="E82" i="12"/>
  <c r="E81" i="12"/>
  <c r="E80" i="12"/>
  <c r="W79" i="12"/>
  <c r="V79" i="12"/>
  <c r="M79" i="12"/>
  <c r="L79" i="12"/>
  <c r="K79" i="12"/>
  <c r="J79" i="12"/>
  <c r="I79" i="12"/>
  <c r="H79" i="12"/>
  <c r="G79" i="12"/>
  <c r="F79" i="12"/>
  <c r="D79" i="12"/>
  <c r="C79" i="12"/>
  <c r="B79" i="12"/>
  <c r="A76" i="12"/>
  <c r="E83" i="1"/>
  <c r="E82" i="1"/>
  <c r="E81" i="1"/>
  <c r="E80" i="1"/>
  <c r="W79" i="1"/>
  <c r="V79" i="1"/>
  <c r="M79" i="1"/>
  <c r="L79" i="1"/>
  <c r="K79" i="1"/>
  <c r="J79" i="1"/>
  <c r="I79" i="1"/>
  <c r="H79" i="1"/>
  <c r="G79" i="1"/>
  <c r="F79" i="1"/>
  <c r="D79" i="1"/>
  <c r="C79" i="1"/>
  <c r="B79" i="1"/>
  <c r="A76" i="1"/>
  <c r="S93" i="12"/>
  <c r="R93" i="12"/>
  <c r="Q93" i="12"/>
  <c r="P93" i="12"/>
  <c r="E93" i="12"/>
  <c r="S92" i="12"/>
  <c r="R92" i="12"/>
  <c r="Q92" i="12"/>
  <c r="P92" i="12"/>
  <c r="E92" i="12"/>
  <c r="U92" i="12" s="1"/>
  <c r="S91" i="12"/>
  <c r="R91" i="12"/>
  <c r="Q91" i="12"/>
  <c r="P91" i="12"/>
  <c r="E91" i="12"/>
  <c r="S90" i="12"/>
  <c r="R90" i="12"/>
  <c r="Q90" i="12"/>
  <c r="P90" i="12"/>
  <c r="E90" i="12"/>
  <c r="S89" i="12"/>
  <c r="R89" i="12"/>
  <c r="Q89" i="12"/>
  <c r="P89" i="12"/>
  <c r="E89" i="12"/>
  <c r="S88" i="12"/>
  <c r="R88" i="12"/>
  <c r="Q88" i="12"/>
  <c r="P88" i="12"/>
  <c r="E88" i="12"/>
  <c r="U88" i="12" s="1"/>
  <c r="S87" i="12"/>
  <c r="R87" i="12"/>
  <c r="Q87" i="12"/>
  <c r="P87" i="12"/>
  <c r="E87" i="12"/>
  <c r="S86" i="12"/>
  <c r="R86" i="12"/>
  <c r="Q86" i="12"/>
  <c r="P86" i="12"/>
  <c r="E86" i="12"/>
  <c r="U86" i="12" s="1"/>
  <c r="W72" i="12"/>
  <c r="V72" i="12"/>
  <c r="O72" i="12"/>
  <c r="N72" i="12"/>
  <c r="M72" i="12"/>
  <c r="L72" i="12"/>
  <c r="K72" i="12"/>
  <c r="S72" i="12" s="1"/>
  <c r="J72" i="12"/>
  <c r="I72" i="12"/>
  <c r="H72" i="12"/>
  <c r="G72" i="12"/>
  <c r="F72" i="12"/>
  <c r="C72" i="12"/>
  <c r="B72" i="12"/>
  <c r="E72" i="12" s="1"/>
  <c r="W71" i="12"/>
  <c r="V71" i="12"/>
  <c r="O71" i="12"/>
  <c r="N71" i="12"/>
  <c r="M71" i="12"/>
  <c r="L71" i="12"/>
  <c r="K71" i="12"/>
  <c r="S71" i="12" s="1"/>
  <c r="J71" i="12"/>
  <c r="R71" i="12" s="1"/>
  <c r="I71" i="12"/>
  <c r="H71" i="12"/>
  <c r="G71" i="12"/>
  <c r="F71" i="12"/>
  <c r="E71" i="12"/>
  <c r="U71" i="12" s="1"/>
  <c r="C71" i="12"/>
  <c r="B71" i="12"/>
  <c r="W70" i="12"/>
  <c r="V70" i="12"/>
  <c r="O70" i="12"/>
  <c r="N70" i="12"/>
  <c r="M70" i="12"/>
  <c r="L70" i="12"/>
  <c r="K70" i="12"/>
  <c r="S70" i="12" s="1"/>
  <c r="J70" i="12"/>
  <c r="R70" i="12" s="1"/>
  <c r="I70" i="12"/>
  <c r="Q70" i="12" s="1"/>
  <c r="H70" i="12"/>
  <c r="G70" i="12"/>
  <c r="F70" i="12"/>
  <c r="C70" i="12"/>
  <c r="B70" i="12"/>
  <c r="E70" i="12" s="1"/>
  <c r="T69" i="12"/>
  <c r="S69" i="12"/>
  <c r="R69" i="12"/>
  <c r="Q69" i="12"/>
  <c r="P69" i="12"/>
  <c r="E69" i="12"/>
  <c r="U69" i="12" s="1"/>
  <c r="W67" i="12"/>
  <c r="V67" i="12"/>
  <c r="O67" i="12"/>
  <c r="N67" i="12"/>
  <c r="M67" i="12"/>
  <c r="L67" i="12"/>
  <c r="K67" i="12"/>
  <c r="S67" i="12" s="1"/>
  <c r="J67" i="12"/>
  <c r="I67" i="12"/>
  <c r="H67" i="12"/>
  <c r="G67" i="12"/>
  <c r="F67" i="12"/>
  <c r="C67" i="12"/>
  <c r="B67" i="12"/>
  <c r="E67" i="12" s="1"/>
  <c r="W66" i="12"/>
  <c r="V66" i="12"/>
  <c r="O66" i="12"/>
  <c r="N66" i="12"/>
  <c r="M66" i="12"/>
  <c r="L66" i="12"/>
  <c r="K66" i="12"/>
  <c r="J66" i="12"/>
  <c r="R66" i="12" s="1"/>
  <c r="I66" i="12"/>
  <c r="H66" i="12"/>
  <c r="G66" i="12"/>
  <c r="F66" i="12"/>
  <c r="C66" i="12"/>
  <c r="B66" i="12"/>
  <c r="S65" i="12"/>
  <c r="R65" i="12"/>
  <c r="Q65" i="12"/>
  <c r="P65" i="12"/>
  <c r="E65" i="12"/>
  <c r="T64" i="12"/>
  <c r="S64" i="12"/>
  <c r="R64" i="12"/>
  <c r="Q64" i="12"/>
  <c r="P64" i="12"/>
  <c r="E64" i="12"/>
  <c r="U64" i="12" s="1"/>
  <c r="S63" i="12"/>
  <c r="R63" i="12"/>
  <c r="Q63" i="12"/>
  <c r="P63" i="12"/>
  <c r="E63" i="12"/>
  <c r="S62" i="12"/>
  <c r="R62" i="12"/>
  <c r="Q62" i="12"/>
  <c r="P62" i="12"/>
  <c r="E62" i="12"/>
  <c r="U62" i="12" s="1"/>
  <c r="U61" i="12"/>
  <c r="S61" i="12"/>
  <c r="R61" i="12"/>
  <c r="Q61" i="12"/>
  <c r="P61" i="12"/>
  <c r="E61" i="12"/>
  <c r="V59" i="12"/>
  <c r="O59" i="12"/>
  <c r="N59" i="12"/>
  <c r="M59" i="12"/>
  <c r="L59" i="12"/>
  <c r="K59" i="12"/>
  <c r="S59" i="12" s="1"/>
  <c r="J59" i="12"/>
  <c r="R59" i="12" s="1"/>
  <c r="I59" i="12"/>
  <c r="H59" i="12"/>
  <c r="G59" i="12"/>
  <c r="F59" i="12"/>
  <c r="C59" i="12"/>
  <c r="B59" i="12"/>
  <c r="E59" i="12" s="1"/>
  <c r="S58" i="12"/>
  <c r="R58" i="12"/>
  <c r="Q58" i="12"/>
  <c r="P58" i="12"/>
  <c r="E58" i="12"/>
  <c r="U58" i="12" s="1"/>
  <c r="S57" i="12"/>
  <c r="R57" i="12"/>
  <c r="Q57" i="12"/>
  <c r="P57" i="12"/>
  <c r="E57" i="12"/>
  <c r="S56" i="12"/>
  <c r="R56" i="12"/>
  <c r="Q56" i="12"/>
  <c r="P56" i="12"/>
  <c r="E56" i="12"/>
  <c r="S55" i="12"/>
  <c r="R55" i="12"/>
  <c r="Q55" i="12"/>
  <c r="P55" i="12"/>
  <c r="E55" i="12"/>
  <c r="W53" i="12"/>
  <c r="V53" i="12"/>
  <c r="O53" i="12"/>
  <c r="N53" i="12"/>
  <c r="M53" i="12"/>
  <c r="L53" i="12"/>
  <c r="K53" i="12"/>
  <c r="S53" i="12" s="1"/>
  <c r="J53" i="12"/>
  <c r="R53" i="12" s="1"/>
  <c r="I53" i="12"/>
  <c r="H53" i="12"/>
  <c r="G53" i="12"/>
  <c r="F53" i="12"/>
  <c r="C53" i="12"/>
  <c r="B53" i="12"/>
  <c r="U52" i="12"/>
  <c r="S52" i="12"/>
  <c r="R52" i="12"/>
  <c r="Q52" i="12"/>
  <c r="P52" i="12"/>
  <c r="E52" i="12"/>
  <c r="T52" i="12" s="1"/>
  <c r="T51" i="12"/>
  <c r="S51" i="12"/>
  <c r="R51" i="12"/>
  <c r="Q51" i="12"/>
  <c r="P51" i="12"/>
  <c r="E51" i="12"/>
  <c r="U51" i="12" s="1"/>
  <c r="S50" i="12"/>
  <c r="R50" i="12"/>
  <c r="Q50" i="12"/>
  <c r="P50" i="12"/>
  <c r="E50" i="12"/>
  <c r="S49" i="12"/>
  <c r="R49" i="12"/>
  <c r="Q49" i="12"/>
  <c r="P49" i="12"/>
  <c r="E49" i="12"/>
  <c r="U49" i="12" s="1"/>
  <c r="U48" i="12"/>
  <c r="S48" i="12"/>
  <c r="R48" i="12"/>
  <c r="Q48" i="12"/>
  <c r="P48" i="12"/>
  <c r="E48" i="12"/>
  <c r="T48" i="12" s="1"/>
  <c r="S47" i="12"/>
  <c r="R47" i="12"/>
  <c r="Q47" i="12"/>
  <c r="P47" i="12"/>
  <c r="E47" i="12"/>
  <c r="U47" i="12" s="1"/>
  <c r="S46" i="12"/>
  <c r="R46" i="12"/>
  <c r="Q46" i="12"/>
  <c r="P46" i="12"/>
  <c r="E46" i="12"/>
  <c r="S45" i="12"/>
  <c r="R45" i="12"/>
  <c r="Q45" i="12"/>
  <c r="P45" i="12"/>
  <c r="E45" i="12"/>
  <c r="U45" i="12" s="1"/>
  <c r="S44" i="12"/>
  <c r="R44" i="12"/>
  <c r="Q44" i="12"/>
  <c r="P44" i="12"/>
  <c r="E44" i="12"/>
  <c r="T44" i="12" s="1"/>
  <c r="S43" i="12"/>
  <c r="R43" i="12"/>
  <c r="Q43" i="12"/>
  <c r="P43" i="12"/>
  <c r="E43" i="12"/>
  <c r="U43" i="12" s="1"/>
  <c r="S42" i="12"/>
  <c r="R42" i="12"/>
  <c r="Q42" i="12"/>
  <c r="P42" i="12"/>
  <c r="E42" i="12"/>
  <c r="W40" i="12"/>
  <c r="V40" i="12"/>
  <c r="R40" i="12"/>
  <c r="O40" i="12"/>
  <c r="N40" i="12"/>
  <c r="M40" i="12"/>
  <c r="L40" i="12"/>
  <c r="K40" i="12"/>
  <c r="S40" i="12" s="1"/>
  <c r="J40" i="12"/>
  <c r="I40" i="12"/>
  <c r="H40" i="12"/>
  <c r="G40" i="12"/>
  <c r="F40" i="12"/>
  <c r="C40" i="12"/>
  <c r="B40" i="12"/>
  <c r="E40" i="12" s="1"/>
  <c r="U39" i="12"/>
  <c r="S39" i="12"/>
  <c r="R39" i="12"/>
  <c r="Q39" i="12"/>
  <c r="P39" i="12"/>
  <c r="E39" i="12"/>
  <c r="T39" i="12" s="1"/>
  <c r="S38" i="12"/>
  <c r="R38" i="12"/>
  <c r="Q38" i="12"/>
  <c r="U38" i="12" s="1"/>
  <c r="P38" i="12"/>
  <c r="E38" i="12"/>
  <c r="S37" i="12"/>
  <c r="R37" i="12"/>
  <c r="Q37" i="12"/>
  <c r="P37" i="12"/>
  <c r="E37" i="12"/>
  <c r="S36" i="12"/>
  <c r="R36" i="12"/>
  <c r="Q36" i="12"/>
  <c r="P36" i="12"/>
  <c r="E36" i="12"/>
  <c r="S35" i="12"/>
  <c r="R35" i="12"/>
  <c r="Q35" i="12"/>
  <c r="P35" i="12"/>
  <c r="E35" i="12"/>
  <c r="W33" i="12"/>
  <c r="V33" i="12"/>
  <c r="O33" i="12"/>
  <c r="N33" i="12"/>
  <c r="M33" i="12"/>
  <c r="L33" i="12"/>
  <c r="K33" i="12"/>
  <c r="J33" i="12"/>
  <c r="R33" i="12" s="1"/>
  <c r="I33" i="12"/>
  <c r="H33" i="12"/>
  <c r="G33" i="12"/>
  <c r="F33" i="12"/>
  <c r="C33" i="12"/>
  <c r="B33" i="12"/>
  <c r="E33" i="12" s="1"/>
  <c r="S32" i="12"/>
  <c r="R32" i="12"/>
  <c r="Q32" i="12"/>
  <c r="P32" i="12"/>
  <c r="T32" i="12" s="1"/>
  <c r="E32" i="12"/>
  <c r="W30" i="12"/>
  <c r="V30" i="12"/>
  <c r="O30" i="12"/>
  <c r="N30" i="12"/>
  <c r="M30" i="12"/>
  <c r="L30" i="12"/>
  <c r="K30" i="12"/>
  <c r="J30" i="12"/>
  <c r="R30" i="12" s="1"/>
  <c r="I30" i="12"/>
  <c r="H30" i="12"/>
  <c r="P30" i="12" s="1"/>
  <c r="G30" i="12"/>
  <c r="F30" i="12"/>
  <c r="C30" i="12"/>
  <c r="B30" i="12"/>
  <c r="S29" i="12"/>
  <c r="R29" i="12"/>
  <c r="Q29" i="12"/>
  <c r="P29" i="12"/>
  <c r="E29" i="12"/>
  <c r="S28" i="12"/>
  <c r="R28" i="12"/>
  <c r="Q28" i="12"/>
  <c r="P28" i="12"/>
  <c r="E28" i="12"/>
  <c r="T28" i="12" s="1"/>
  <c r="T27" i="12"/>
  <c r="S27" i="12"/>
  <c r="R27" i="12"/>
  <c r="Q27" i="12"/>
  <c r="P27" i="12"/>
  <c r="E27" i="12"/>
  <c r="U27" i="12" s="1"/>
  <c r="S26" i="12"/>
  <c r="R26" i="12"/>
  <c r="Q26" i="12"/>
  <c r="P26" i="12"/>
  <c r="E26" i="12"/>
  <c r="U26" i="12" s="1"/>
  <c r="W24" i="12"/>
  <c r="V24" i="12"/>
  <c r="O24" i="12"/>
  <c r="N24" i="12"/>
  <c r="M24" i="12"/>
  <c r="L24" i="12"/>
  <c r="K24" i="12"/>
  <c r="S24" i="12" s="1"/>
  <c r="J24" i="12"/>
  <c r="R24" i="12" s="1"/>
  <c r="I24" i="12"/>
  <c r="H24" i="12"/>
  <c r="G24" i="12"/>
  <c r="F24" i="12"/>
  <c r="C24" i="12"/>
  <c r="B24" i="12"/>
  <c r="S23" i="12"/>
  <c r="R23" i="12"/>
  <c r="Q23" i="12"/>
  <c r="P23" i="12"/>
  <c r="E23" i="12"/>
  <c r="T23" i="12" s="1"/>
  <c r="S22" i="12"/>
  <c r="R22" i="12"/>
  <c r="Q22" i="12"/>
  <c r="P22" i="12"/>
  <c r="E22" i="12"/>
  <c r="U22" i="12" s="1"/>
  <c r="S21" i="12"/>
  <c r="R21" i="12"/>
  <c r="Q21" i="12"/>
  <c r="P21" i="12"/>
  <c r="E21" i="12"/>
  <c r="U21" i="12" s="1"/>
  <c r="U20" i="12"/>
  <c r="S20" i="12"/>
  <c r="R20" i="12"/>
  <c r="Q20" i="12"/>
  <c r="P20" i="12"/>
  <c r="E20" i="12"/>
  <c r="T20" i="12" s="1"/>
  <c r="S19" i="12"/>
  <c r="R19" i="12"/>
  <c r="Q19" i="12"/>
  <c r="P19" i="12"/>
  <c r="E19" i="12"/>
  <c r="T19" i="12" s="1"/>
  <c r="S18" i="12"/>
  <c r="R18" i="12"/>
  <c r="Q18" i="12"/>
  <c r="P18" i="12"/>
  <c r="E18" i="12"/>
  <c r="U18" i="12" s="1"/>
  <c r="W16" i="12"/>
  <c r="V16" i="12"/>
  <c r="O16" i="12"/>
  <c r="N16" i="12"/>
  <c r="M16" i="12"/>
  <c r="L16" i="12"/>
  <c r="K16" i="12"/>
  <c r="S16" i="12" s="1"/>
  <c r="J16" i="12"/>
  <c r="I16" i="12"/>
  <c r="H16" i="12"/>
  <c r="G16" i="12"/>
  <c r="F16" i="12"/>
  <c r="C16" i="12"/>
  <c r="B16" i="12"/>
  <c r="E16" i="12" s="1"/>
  <c r="U15" i="12"/>
  <c r="T15" i="12"/>
  <c r="S15" i="12"/>
  <c r="R15" i="12"/>
  <c r="Q15" i="12"/>
  <c r="P15" i="12"/>
  <c r="E15" i="12"/>
  <c r="S14" i="12"/>
  <c r="R14" i="12"/>
  <c r="Q14" i="12"/>
  <c r="U14" i="12" s="1"/>
  <c r="P14" i="12"/>
  <c r="E14" i="12"/>
  <c r="S13" i="12"/>
  <c r="R13" i="12"/>
  <c r="Q13" i="12"/>
  <c r="P13" i="12"/>
  <c r="T13" i="12" s="1"/>
  <c r="E13" i="12"/>
  <c r="U13" i="12" s="1"/>
  <c r="S12" i="12"/>
  <c r="R12" i="12"/>
  <c r="Q12" i="12"/>
  <c r="P12" i="12"/>
  <c r="E12" i="12"/>
  <c r="U12" i="12" s="1"/>
  <c r="T11" i="12"/>
  <c r="S11" i="12"/>
  <c r="R11" i="12"/>
  <c r="Q11" i="12"/>
  <c r="P11" i="12"/>
  <c r="E11" i="12"/>
  <c r="U11" i="12" s="1"/>
  <c r="S10" i="12"/>
  <c r="R10" i="12"/>
  <c r="Q10" i="12"/>
  <c r="U10" i="12" s="1"/>
  <c r="P10" i="12"/>
  <c r="E10" i="12"/>
  <c r="T10" i="12" s="1"/>
  <c r="S9" i="12"/>
  <c r="R9" i="12"/>
  <c r="Q9" i="12"/>
  <c r="P9" i="12"/>
  <c r="T9" i="12" s="1"/>
  <c r="E9" i="12"/>
  <c r="S93" i="11"/>
  <c r="R93" i="11"/>
  <c r="Q93" i="11"/>
  <c r="P93" i="11"/>
  <c r="E93" i="11"/>
  <c r="U93" i="11" s="1"/>
  <c r="S92" i="11"/>
  <c r="R92" i="11"/>
  <c r="Q92" i="11"/>
  <c r="P92" i="11"/>
  <c r="E92" i="11"/>
  <c r="U92" i="11" s="1"/>
  <c r="S91" i="11"/>
  <c r="R91" i="11"/>
  <c r="Q91" i="11"/>
  <c r="P91" i="11"/>
  <c r="E91" i="11"/>
  <c r="S90" i="11"/>
  <c r="R90" i="11"/>
  <c r="Q90" i="11"/>
  <c r="P90" i="11"/>
  <c r="E90" i="11"/>
  <c r="S89" i="11"/>
  <c r="R89" i="11"/>
  <c r="Q89" i="11"/>
  <c r="P89" i="11"/>
  <c r="E89" i="11"/>
  <c r="U89" i="11" s="1"/>
  <c r="S88" i="11"/>
  <c r="R88" i="11"/>
  <c r="Q88" i="11"/>
  <c r="P88" i="11"/>
  <c r="E88" i="11"/>
  <c r="U88" i="11" s="1"/>
  <c r="U87" i="11"/>
  <c r="S87" i="11"/>
  <c r="R87" i="11"/>
  <c r="Q87" i="11"/>
  <c r="P87" i="11"/>
  <c r="E87" i="11"/>
  <c r="T87" i="11" s="1"/>
  <c r="T86" i="11"/>
  <c r="S86" i="11"/>
  <c r="R86" i="11"/>
  <c r="Q86" i="11"/>
  <c r="P86" i="11"/>
  <c r="E86" i="11"/>
  <c r="U86" i="11" s="1"/>
  <c r="W72" i="11"/>
  <c r="V72" i="11"/>
  <c r="O72" i="11"/>
  <c r="N72" i="11"/>
  <c r="M72" i="11"/>
  <c r="L72" i="11"/>
  <c r="K72" i="11"/>
  <c r="S72" i="11" s="1"/>
  <c r="J72" i="11"/>
  <c r="R72" i="11" s="1"/>
  <c r="I72" i="11"/>
  <c r="H72" i="11"/>
  <c r="G72" i="11"/>
  <c r="F72" i="11"/>
  <c r="C72" i="11"/>
  <c r="B72" i="11"/>
  <c r="W71" i="11"/>
  <c r="V71" i="11"/>
  <c r="O71" i="11"/>
  <c r="N71" i="11"/>
  <c r="M71" i="11"/>
  <c r="L71" i="11"/>
  <c r="K71" i="11"/>
  <c r="S71" i="11" s="1"/>
  <c r="J71" i="11"/>
  <c r="R71" i="11" s="1"/>
  <c r="I71" i="11"/>
  <c r="H71" i="11"/>
  <c r="G71" i="11"/>
  <c r="F71" i="11"/>
  <c r="C71" i="11"/>
  <c r="B71" i="11"/>
  <c r="W70" i="11"/>
  <c r="V70" i="11"/>
  <c r="O70" i="11"/>
  <c r="N70" i="11"/>
  <c r="M70" i="11"/>
  <c r="L70" i="11"/>
  <c r="K70" i="11"/>
  <c r="S70" i="11" s="1"/>
  <c r="J70" i="11"/>
  <c r="R70" i="11" s="1"/>
  <c r="I70" i="11"/>
  <c r="H70" i="11"/>
  <c r="P70" i="11" s="1"/>
  <c r="G70" i="11"/>
  <c r="F70" i="11"/>
  <c r="C70" i="11"/>
  <c r="B70" i="11"/>
  <c r="E70" i="11" s="1"/>
  <c r="U69" i="11"/>
  <c r="T69" i="11"/>
  <c r="S69" i="11"/>
  <c r="R69" i="11"/>
  <c r="Q69" i="11"/>
  <c r="P69" i="11"/>
  <c r="E69" i="11"/>
  <c r="W67" i="11"/>
  <c r="V67" i="11"/>
  <c r="O67" i="11"/>
  <c r="N67" i="11"/>
  <c r="M67" i="11"/>
  <c r="L67" i="11"/>
  <c r="K67" i="11"/>
  <c r="S67" i="11" s="1"/>
  <c r="J67" i="11"/>
  <c r="I67" i="11"/>
  <c r="H67" i="11"/>
  <c r="P67" i="11" s="1"/>
  <c r="G67" i="11"/>
  <c r="F67" i="11"/>
  <c r="C67" i="11"/>
  <c r="B67" i="11"/>
  <c r="W66" i="11"/>
  <c r="V66" i="11"/>
  <c r="O66" i="11"/>
  <c r="N66" i="11"/>
  <c r="M66" i="11"/>
  <c r="L66" i="11"/>
  <c r="K66" i="11"/>
  <c r="S66" i="11" s="1"/>
  <c r="J66" i="11"/>
  <c r="I66" i="11"/>
  <c r="H66" i="11"/>
  <c r="G66" i="11"/>
  <c r="F66" i="11"/>
  <c r="C66" i="11"/>
  <c r="B66" i="11"/>
  <c r="S65" i="11"/>
  <c r="R65" i="11"/>
  <c r="Q65" i="11"/>
  <c r="P65" i="11"/>
  <c r="E65" i="11"/>
  <c r="T65" i="11" s="1"/>
  <c r="U64" i="11"/>
  <c r="T64" i="11"/>
  <c r="S64" i="11"/>
  <c r="R64" i="11"/>
  <c r="Q64" i="11"/>
  <c r="P64" i="11"/>
  <c r="E64" i="11"/>
  <c r="S63" i="11"/>
  <c r="R63" i="11"/>
  <c r="Q63" i="11"/>
  <c r="P63" i="11"/>
  <c r="E63" i="11"/>
  <c r="U63" i="11" s="1"/>
  <c r="S62" i="11"/>
  <c r="R62" i="11"/>
  <c r="Q62" i="11"/>
  <c r="P62" i="11"/>
  <c r="E62" i="11"/>
  <c r="T62" i="11" s="1"/>
  <c r="U61" i="11"/>
  <c r="S61" i="11"/>
  <c r="R61" i="11"/>
  <c r="Q61" i="11"/>
  <c r="P61" i="11"/>
  <c r="E61" i="11"/>
  <c r="T61" i="11" s="1"/>
  <c r="V59" i="11"/>
  <c r="O59" i="11"/>
  <c r="N59" i="11"/>
  <c r="M59" i="11"/>
  <c r="L59" i="11"/>
  <c r="K59" i="11"/>
  <c r="S59" i="11" s="1"/>
  <c r="J59" i="11"/>
  <c r="R59" i="11" s="1"/>
  <c r="I59" i="11"/>
  <c r="H59" i="11"/>
  <c r="G59" i="11"/>
  <c r="F59" i="11"/>
  <c r="C59" i="11"/>
  <c r="B59" i="11"/>
  <c r="S58" i="11"/>
  <c r="R58" i="11"/>
  <c r="Q58" i="11"/>
  <c r="P58" i="11"/>
  <c r="E58" i="11"/>
  <c r="T58" i="11" s="1"/>
  <c r="U57" i="11"/>
  <c r="S57" i="11"/>
  <c r="R57" i="11"/>
  <c r="Q57" i="11"/>
  <c r="P57" i="11"/>
  <c r="E57" i="11"/>
  <c r="T57" i="11" s="1"/>
  <c r="U56" i="11"/>
  <c r="S56" i="11"/>
  <c r="R56" i="11"/>
  <c r="Q56" i="11"/>
  <c r="P56" i="11"/>
  <c r="E56" i="11"/>
  <c r="T56" i="11" s="1"/>
  <c r="S55" i="11"/>
  <c r="R55" i="11"/>
  <c r="Q55" i="11"/>
  <c r="P55" i="11"/>
  <c r="E55" i="11"/>
  <c r="U55" i="11" s="1"/>
  <c r="W53" i="11"/>
  <c r="V53" i="11"/>
  <c r="O53" i="11"/>
  <c r="N53" i="11"/>
  <c r="M53" i="11"/>
  <c r="L53" i="11"/>
  <c r="K53" i="11"/>
  <c r="S53" i="11" s="1"/>
  <c r="J53" i="11"/>
  <c r="R53" i="11" s="1"/>
  <c r="I53" i="11"/>
  <c r="H53" i="11"/>
  <c r="G53" i="11"/>
  <c r="F53" i="11"/>
  <c r="C53" i="11"/>
  <c r="B53" i="11"/>
  <c r="U52" i="11"/>
  <c r="S52" i="11"/>
  <c r="R52" i="11"/>
  <c r="Q52" i="11"/>
  <c r="P52" i="11"/>
  <c r="E52" i="11"/>
  <c r="T52" i="11" s="1"/>
  <c r="T51" i="11"/>
  <c r="S51" i="11"/>
  <c r="R51" i="11"/>
  <c r="Q51" i="11"/>
  <c r="P51" i="11"/>
  <c r="E51" i="11"/>
  <c r="U51" i="11" s="1"/>
  <c r="S50" i="11"/>
  <c r="R50" i="11"/>
  <c r="Q50" i="11"/>
  <c r="P50" i="11"/>
  <c r="E50" i="11"/>
  <c r="U50" i="11" s="1"/>
  <c r="S49" i="11"/>
  <c r="R49" i="11"/>
  <c r="Q49" i="11"/>
  <c r="P49" i="11"/>
  <c r="E49" i="11"/>
  <c r="T49" i="11" s="1"/>
  <c r="U48" i="11"/>
  <c r="S48" i="11"/>
  <c r="R48" i="11"/>
  <c r="Q48" i="11"/>
  <c r="P48" i="11"/>
  <c r="E48" i="11"/>
  <c r="T48" i="11" s="1"/>
  <c r="T47" i="11"/>
  <c r="S47" i="11"/>
  <c r="R47" i="11"/>
  <c r="Q47" i="11"/>
  <c r="P47" i="11"/>
  <c r="E47" i="11"/>
  <c r="U47" i="11" s="1"/>
  <c r="S46" i="11"/>
  <c r="R46" i="11"/>
  <c r="Q46" i="11"/>
  <c r="P46" i="11"/>
  <c r="E46" i="11"/>
  <c r="U46" i="11" s="1"/>
  <c r="S45" i="11"/>
  <c r="R45" i="11"/>
  <c r="Q45" i="11"/>
  <c r="P45" i="11"/>
  <c r="E45" i="11"/>
  <c r="T45" i="11" s="1"/>
  <c r="U44" i="11"/>
  <c r="S44" i="11"/>
  <c r="R44" i="11"/>
  <c r="Q44" i="11"/>
  <c r="P44" i="11"/>
  <c r="E44" i="11"/>
  <c r="T44" i="11" s="1"/>
  <c r="S43" i="11"/>
  <c r="R43" i="11"/>
  <c r="Q43" i="11"/>
  <c r="P43" i="11"/>
  <c r="E43" i="11"/>
  <c r="T43" i="11" s="1"/>
  <c r="S42" i="11"/>
  <c r="R42" i="11"/>
  <c r="Q42" i="11"/>
  <c r="P42" i="11"/>
  <c r="E42" i="11"/>
  <c r="U42" i="11" s="1"/>
  <c r="W40" i="11"/>
  <c r="V40" i="11"/>
  <c r="O40" i="11"/>
  <c r="N40" i="11"/>
  <c r="M40" i="11"/>
  <c r="L40" i="11"/>
  <c r="K40" i="11"/>
  <c r="S40" i="11" s="1"/>
  <c r="J40" i="11"/>
  <c r="R40" i="11" s="1"/>
  <c r="I40" i="11"/>
  <c r="H40" i="11"/>
  <c r="P40" i="11" s="1"/>
  <c r="G40" i="11"/>
  <c r="F40" i="11"/>
  <c r="C40" i="11"/>
  <c r="B40" i="11"/>
  <c r="E40" i="11" s="1"/>
  <c r="U39" i="11"/>
  <c r="S39" i="11"/>
  <c r="R39" i="11"/>
  <c r="Q39" i="11"/>
  <c r="P39" i="11"/>
  <c r="E39" i="11"/>
  <c r="T39" i="11" s="1"/>
  <c r="S38" i="11"/>
  <c r="R38" i="11"/>
  <c r="Q38" i="11"/>
  <c r="P38" i="11"/>
  <c r="E38" i="11"/>
  <c r="U38" i="11" s="1"/>
  <c r="S37" i="11"/>
  <c r="R37" i="11"/>
  <c r="Q37" i="11"/>
  <c r="P37" i="11"/>
  <c r="E37" i="11"/>
  <c r="U37" i="11" s="1"/>
  <c r="S36" i="11"/>
  <c r="R36" i="11"/>
  <c r="Q36" i="11"/>
  <c r="U36" i="11" s="1"/>
  <c r="P36" i="11"/>
  <c r="E36" i="11"/>
  <c r="T36" i="11" s="1"/>
  <c r="S35" i="11"/>
  <c r="R35" i="11"/>
  <c r="Q35" i="11"/>
  <c r="P35" i="11"/>
  <c r="E35" i="11"/>
  <c r="W33" i="11"/>
  <c r="V33" i="11"/>
  <c r="O33" i="11"/>
  <c r="N33" i="11"/>
  <c r="M33" i="11"/>
  <c r="L33" i="11"/>
  <c r="K33" i="11"/>
  <c r="S33" i="11" s="1"/>
  <c r="J33" i="11"/>
  <c r="I33" i="11"/>
  <c r="H33" i="11"/>
  <c r="G33" i="11"/>
  <c r="F33" i="11"/>
  <c r="C33" i="11"/>
  <c r="B33" i="11"/>
  <c r="E33" i="11" s="1"/>
  <c r="S32" i="11"/>
  <c r="R32" i="11"/>
  <c r="Q32" i="11"/>
  <c r="P32" i="11"/>
  <c r="E32" i="11"/>
  <c r="U32" i="11" s="1"/>
  <c r="W30" i="11"/>
  <c r="V30" i="11"/>
  <c r="O30" i="11"/>
  <c r="N30" i="11"/>
  <c r="M30" i="11"/>
  <c r="L30" i="11"/>
  <c r="K30" i="11"/>
  <c r="S30" i="11" s="1"/>
  <c r="J30" i="11"/>
  <c r="R30" i="11" s="1"/>
  <c r="I30" i="11"/>
  <c r="H30" i="11"/>
  <c r="G30" i="11"/>
  <c r="F30" i="11"/>
  <c r="E30" i="11"/>
  <c r="C30" i="11"/>
  <c r="B30" i="11"/>
  <c r="S29" i="11"/>
  <c r="R29" i="11"/>
  <c r="Q29" i="11"/>
  <c r="P29" i="11"/>
  <c r="E29" i="11"/>
  <c r="S28" i="11"/>
  <c r="R28" i="11"/>
  <c r="Q28" i="11"/>
  <c r="P28" i="11"/>
  <c r="E28" i="11"/>
  <c r="S27" i="11"/>
  <c r="R27" i="11"/>
  <c r="Q27" i="11"/>
  <c r="P27" i="11"/>
  <c r="E27" i="11"/>
  <c r="U27" i="11" s="1"/>
  <c r="S26" i="11"/>
  <c r="R26" i="11"/>
  <c r="Q26" i="11"/>
  <c r="P26" i="11"/>
  <c r="E26" i="11"/>
  <c r="W24" i="11"/>
  <c r="V24" i="11"/>
  <c r="O24" i="11"/>
  <c r="N24" i="11"/>
  <c r="M24" i="11"/>
  <c r="L24" i="11"/>
  <c r="K24" i="11"/>
  <c r="S24" i="11" s="1"/>
  <c r="J24" i="11"/>
  <c r="R24" i="11" s="1"/>
  <c r="I24" i="11"/>
  <c r="H24" i="11"/>
  <c r="G24" i="11"/>
  <c r="F24" i="11"/>
  <c r="C24" i="11"/>
  <c r="E24" i="11" s="1"/>
  <c r="B24" i="11"/>
  <c r="T23" i="11"/>
  <c r="S23" i="11"/>
  <c r="R23" i="11"/>
  <c r="Q23" i="11"/>
  <c r="P23" i="11"/>
  <c r="E23" i="11"/>
  <c r="U23" i="11" s="1"/>
  <c r="S22" i="11"/>
  <c r="R22" i="11"/>
  <c r="Q22" i="11"/>
  <c r="P22" i="11"/>
  <c r="E22" i="11"/>
  <c r="U22" i="11" s="1"/>
  <c r="S21" i="11"/>
  <c r="R21" i="11"/>
  <c r="Q21" i="11"/>
  <c r="P21" i="11"/>
  <c r="E21" i="11"/>
  <c r="T21" i="11" s="1"/>
  <c r="U20" i="11"/>
  <c r="S20" i="11"/>
  <c r="R20" i="11"/>
  <c r="Q20" i="11"/>
  <c r="P20" i="11"/>
  <c r="E20" i="11"/>
  <c r="T20" i="11" s="1"/>
  <c r="T19" i="11"/>
  <c r="S19" i="11"/>
  <c r="R19" i="11"/>
  <c r="Q19" i="11"/>
  <c r="P19" i="11"/>
  <c r="E19" i="11"/>
  <c r="U19" i="11" s="1"/>
  <c r="S18" i="11"/>
  <c r="R18" i="11"/>
  <c r="Q18" i="11"/>
  <c r="P18" i="11"/>
  <c r="E18" i="11"/>
  <c r="U18" i="11" s="1"/>
  <c r="W16" i="11"/>
  <c r="V16" i="11"/>
  <c r="O16" i="11"/>
  <c r="N16" i="11"/>
  <c r="M16" i="11"/>
  <c r="L16" i="11"/>
  <c r="K16" i="11"/>
  <c r="S16" i="11" s="1"/>
  <c r="J16" i="11"/>
  <c r="I16" i="11"/>
  <c r="H16" i="11"/>
  <c r="G16" i="11"/>
  <c r="F16" i="11"/>
  <c r="C16" i="11"/>
  <c r="E16" i="11" s="1"/>
  <c r="B16" i="11"/>
  <c r="U15" i="11"/>
  <c r="S15" i="11"/>
  <c r="R15" i="11"/>
  <c r="Q15" i="11"/>
  <c r="P15" i="11"/>
  <c r="E15" i="11"/>
  <c r="T15" i="11" s="1"/>
  <c r="S14" i="11"/>
  <c r="R14" i="11"/>
  <c r="Q14" i="11"/>
  <c r="P14" i="11"/>
  <c r="E14" i="11"/>
  <c r="S13" i="11"/>
  <c r="R13" i="11"/>
  <c r="Q13" i="11"/>
  <c r="P13" i="11"/>
  <c r="E13" i="11"/>
  <c r="U12" i="11"/>
  <c r="S12" i="11"/>
  <c r="R12" i="11"/>
  <c r="Q12" i="11"/>
  <c r="P12" i="11"/>
  <c r="E12" i="11"/>
  <c r="T12" i="11" s="1"/>
  <c r="S11" i="11"/>
  <c r="R11" i="11"/>
  <c r="Q11" i="11"/>
  <c r="P11" i="11"/>
  <c r="E11" i="11"/>
  <c r="S10" i="11"/>
  <c r="R10" i="11"/>
  <c r="Q10" i="11"/>
  <c r="P10" i="11"/>
  <c r="E10" i="11"/>
  <c r="U10" i="11" s="1"/>
  <c r="S9" i="11"/>
  <c r="R9" i="11"/>
  <c r="Q9" i="11"/>
  <c r="P9" i="11"/>
  <c r="E9" i="11"/>
  <c r="S93" i="10"/>
  <c r="R93" i="10"/>
  <c r="Q93" i="10"/>
  <c r="P93" i="10"/>
  <c r="E93" i="10"/>
  <c r="T93" i="10" s="1"/>
  <c r="S92" i="10"/>
  <c r="R92" i="10"/>
  <c r="Q92" i="10"/>
  <c r="P92" i="10"/>
  <c r="E92" i="10"/>
  <c r="S91" i="10"/>
  <c r="R91" i="10"/>
  <c r="Q91" i="10"/>
  <c r="P91" i="10"/>
  <c r="E91" i="10"/>
  <c r="S90" i="10"/>
  <c r="R90" i="10"/>
  <c r="Q90" i="10"/>
  <c r="P90" i="10"/>
  <c r="E90" i="10"/>
  <c r="U90" i="10" s="1"/>
  <c r="S89" i="10"/>
  <c r="R89" i="10"/>
  <c r="Q89" i="10"/>
  <c r="P89" i="10"/>
  <c r="E89" i="10"/>
  <c r="T89" i="10" s="1"/>
  <c r="S88" i="10"/>
  <c r="R88" i="10"/>
  <c r="Q88" i="10"/>
  <c r="P88" i="10"/>
  <c r="E88" i="10"/>
  <c r="S87" i="10"/>
  <c r="R87" i="10"/>
  <c r="Q87" i="10"/>
  <c r="P87" i="10"/>
  <c r="E87" i="10"/>
  <c r="U87" i="10" s="1"/>
  <c r="S86" i="10"/>
  <c r="R86" i="10"/>
  <c r="Q86" i="10"/>
  <c r="P86" i="10"/>
  <c r="E86" i="10"/>
  <c r="U86" i="10" s="1"/>
  <c r="W72" i="10"/>
  <c r="V72" i="10"/>
  <c r="O72" i="10"/>
  <c r="N72" i="10"/>
  <c r="M72" i="10"/>
  <c r="L72" i="10"/>
  <c r="K72" i="10"/>
  <c r="S72" i="10" s="1"/>
  <c r="J72" i="10"/>
  <c r="R72" i="10" s="1"/>
  <c r="I72" i="10"/>
  <c r="H72" i="10"/>
  <c r="G72" i="10"/>
  <c r="F72" i="10"/>
  <c r="C72" i="10"/>
  <c r="B72" i="10"/>
  <c r="W71" i="10"/>
  <c r="V71" i="10"/>
  <c r="O71" i="10"/>
  <c r="N71" i="10"/>
  <c r="M71" i="10"/>
  <c r="L71" i="10"/>
  <c r="K71" i="10"/>
  <c r="S71" i="10" s="1"/>
  <c r="J71" i="10"/>
  <c r="I71" i="10"/>
  <c r="H71" i="10"/>
  <c r="G71" i="10"/>
  <c r="F71" i="10"/>
  <c r="C71" i="10"/>
  <c r="B71" i="10"/>
  <c r="E71" i="10" s="1"/>
  <c r="W70" i="10"/>
  <c r="V70" i="10"/>
  <c r="O70" i="10"/>
  <c r="N70" i="10"/>
  <c r="M70" i="10"/>
  <c r="L70" i="10"/>
  <c r="K70" i="10"/>
  <c r="S70" i="10" s="1"/>
  <c r="J70" i="10"/>
  <c r="R70" i="10" s="1"/>
  <c r="I70" i="10"/>
  <c r="Q70" i="10" s="1"/>
  <c r="H70" i="10"/>
  <c r="G70" i="10"/>
  <c r="F70" i="10"/>
  <c r="C70" i="10"/>
  <c r="B70" i="10"/>
  <c r="S69" i="10"/>
  <c r="R69" i="10"/>
  <c r="Q69" i="10"/>
  <c r="P69" i="10"/>
  <c r="E69" i="10"/>
  <c r="W67" i="10"/>
  <c r="V67" i="10"/>
  <c r="O67" i="10"/>
  <c r="N67" i="10"/>
  <c r="M67" i="10"/>
  <c r="L67" i="10"/>
  <c r="K67" i="10"/>
  <c r="S67" i="10" s="1"/>
  <c r="J67" i="10"/>
  <c r="I67" i="10"/>
  <c r="H67" i="10"/>
  <c r="G67" i="10"/>
  <c r="F67" i="10"/>
  <c r="C67" i="10"/>
  <c r="B67" i="10"/>
  <c r="W66" i="10"/>
  <c r="V66" i="10"/>
  <c r="O66" i="10"/>
  <c r="N66" i="10"/>
  <c r="M66" i="10"/>
  <c r="L66" i="10"/>
  <c r="K66" i="10"/>
  <c r="S66" i="10" s="1"/>
  <c r="J66" i="10"/>
  <c r="R66" i="10" s="1"/>
  <c r="I66" i="10"/>
  <c r="H66" i="10"/>
  <c r="G66" i="10"/>
  <c r="F66" i="10"/>
  <c r="C66" i="10"/>
  <c r="B66" i="10"/>
  <c r="E66" i="10" s="1"/>
  <c r="U65" i="10"/>
  <c r="T65" i="10"/>
  <c r="S65" i="10"/>
  <c r="R65" i="10"/>
  <c r="Q65" i="10"/>
  <c r="P65" i="10"/>
  <c r="E65" i="10"/>
  <c r="S64" i="10"/>
  <c r="R64" i="10"/>
  <c r="Q64" i="10"/>
  <c r="P64" i="10"/>
  <c r="E64" i="10"/>
  <c r="U64" i="10" s="1"/>
  <c r="S63" i="10"/>
  <c r="R63" i="10"/>
  <c r="Q63" i="10"/>
  <c r="P63" i="10"/>
  <c r="E63" i="10"/>
  <c r="T63" i="10" s="1"/>
  <c r="S62" i="10"/>
  <c r="R62" i="10"/>
  <c r="Q62" i="10"/>
  <c r="P62" i="10"/>
  <c r="E62" i="10"/>
  <c r="U62" i="10" s="1"/>
  <c r="S61" i="10"/>
  <c r="R61" i="10"/>
  <c r="Q61" i="10"/>
  <c r="P61" i="10"/>
  <c r="E61" i="10"/>
  <c r="U61" i="10" s="1"/>
  <c r="V59" i="10"/>
  <c r="O59" i="10"/>
  <c r="N59" i="10"/>
  <c r="M59" i="10"/>
  <c r="L59" i="10"/>
  <c r="K59" i="10"/>
  <c r="S59" i="10" s="1"/>
  <c r="J59" i="10"/>
  <c r="R59" i="10" s="1"/>
  <c r="I59" i="10"/>
  <c r="H59" i="10"/>
  <c r="G59" i="10"/>
  <c r="F59" i="10"/>
  <c r="C59" i="10"/>
  <c r="B59" i="10"/>
  <c r="E59" i="10" s="1"/>
  <c r="S58" i="10"/>
  <c r="R58" i="10"/>
  <c r="Q58" i="10"/>
  <c r="P58" i="10"/>
  <c r="E58" i="10"/>
  <c r="U58" i="10" s="1"/>
  <c r="S57" i="10"/>
  <c r="R57" i="10"/>
  <c r="Q57" i="10"/>
  <c r="P57" i="10"/>
  <c r="E57" i="10"/>
  <c r="T57" i="10" s="1"/>
  <c r="S56" i="10"/>
  <c r="R56" i="10"/>
  <c r="Q56" i="10"/>
  <c r="P56" i="10"/>
  <c r="E56" i="10"/>
  <c r="U56" i="10" s="1"/>
  <c r="S55" i="10"/>
  <c r="R55" i="10"/>
  <c r="Q55" i="10"/>
  <c r="P55" i="10"/>
  <c r="E55" i="10"/>
  <c r="T55" i="10" s="1"/>
  <c r="W53" i="10"/>
  <c r="V53" i="10"/>
  <c r="O53" i="10"/>
  <c r="N53" i="10"/>
  <c r="M53" i="10"/>
  <c r="L53" i="10"/>
  <c r="K53" i="10"/>
  <c r="S53" i="10" s="1"/>
  <c r="J53" i="10"/>
  <c r="I53" i="10"/>
  <c r="H53" i="10"/>
  <c r="G53" i="10"/>
  <c r="F53" i="10"/>
  <c r="C53" i="10"/>
  <c r="B53" i="10"/>
  <c r="E53" i="10" s="1"/>
  <c r="S52" i="10"/>
  <c r="R52" i="10"/>
  <c r="Q52" i="10"/>
  <c r="P52" i="10"/>
  <c r="E52" i="10"/>
  <c r="U52" i="10" s="1"/>
  <c r="S51" i="10"/>
  <c r="R51" i="10"/>
  <c r="Q51" i="10"/>
  <c r="P51" i="10"/>
  <c r="E51" i="10"/>
  <c r="S50" i="10"/>
  <c r="R50" i="10"/>
  <c r="Q50" i="10"/>
  <c r="P50" i="10"/>
  <c r="E50" i="10"/>
  <c r="T50" i="10" s="1"/>
  <c r="S49" i="10"/>
  <c r="R49" i="10"/>
  <c r="Q49" i="10"/>
  <c r="P49" i="10"/>
  <c r="E49" i="10"/>
  <c r="U49" i="10" s="1"/>
  <c r="S48" i="10"/>
  <c r="R48" i="10"/>
  <c r="Q48" i="10"/>
  <c r="P48" i="10"/>
  <c r="E48" i="10"/>
  <c r="U48" i="10" s="1"/>
  <c r="S47" i="10"/>
  <c r="R47" i="10"/>
  <c r="Q47" i="10"/>
  <c r="P47" i="10"/>
  <c r="E47" i="10"/>
  <c r="U47" i="10" s="1"/>
  <c r="S46" i="10"/>
  <c r="R46" i="10"/>
  <c r="Q46" i="10"/>
  <c r="P46" i="10"/>
  <c r="E46" i="10"/>
  <c r="T46" i="10" s="1"/>
  <c r="S45" i="10"/>
  <c r="R45" i="10"/>
  <c r="Q45" i="10"/>
  <c r="P45" i="10"/>
  <c r="E45" i="10"/>
  <c r="U45" i="10" s="1"/>
  <c r="S44" i="10"/>
  <c r="R44" i="10"/>
  <c r="Q44" i="10"/>
  <c r="U44" i="10" s="1"/>
  <c r="P44" i="10"/>
  <c r="E44" i="10"/>
  <c r="S43" i="10"/>
  <c r="R43" i="10"/>
  <c r="Q43" i="10"/>
  <c r="P43" i="10"/>
  <c r="E43" i="10"/>
  <c r="S42" i="10"/>
  <c r="R42" i="10"/>
  <c r="Q42" i="10"/>
  <c r="P42" i="10"/>
  <c r="E42" i="10"/>
  <c r="T42" i="10" s="1"/>
  <c r="W40" i="10"/>
  <c r="V40" i="10"/>
  <c r="O40" i="10"/>
  <c r="N40" i="10"/>
  <c r="M40" i="10"/>
  <c r="L40" i="10"/>
  <c r="K40" i="10"/>
  <c r="S40" i="10" s="1"/>
  <c r="J40" i="10"/>
  <c r="R40" i="10" s="1"/>
  <c r="I40" i="10"/>
  <c r="H40" i="10"/>
  <c r="G40" i="10"/>
  <c r="F40" i="10"/>
  <c r="C40" i="10"/>
  <c r="B40" i="10"/>
  <c r="E40" i="10" s="1"/>
  <c r="T39" i="10"/>
  <c r="S39" i="10"/>
  <c r="R39" i="10"/>
  <c r="Q39" i="10"/>
  <c r="P39" i="10"/>
  <c r="E39" i="10"/>
  <c r="U39" i="10" s="1"/>
  <c r="S38" i="10"/>
  <c r="R38" i="10"/>
  <c r="Q38" i="10"/>
  <c r="P38" i="10"/>
  <c r="E38" i="10"/>
  <c r="T37" i="10"/>
  <c r="S37" i="10"/>
  <c r="R37" i="10"/>
  <c r="Q37" i="10"/>
  <c r="P37" i="10"/>
  <c r="E37" i="10"/>
  <c r="U37" i="10" s="1"/>
  <c r="S36" i="10"/>
  <c r="R36" i="10"/>
  <c r="Q36" i="10"/>
  <c r="P36" i="10"/>
  <c r="E36" i="10"/>
  <c r="S35" i="10"/>
  <c r="R35" i="10"/>
  <c r="Q35" i="10"/>
  <c r="P35" i="10"/>
  <c r="E35" i="10"/>
  <c r="W33" i="10"/>
  <c r="V33" i="10"/>
  <c r="O33" i="10"/>
  <c r="N33" i="10"/>
  <c r="M33" i="10"/>
  <c r="L33" i="10"/>
  <c r="K33" i="10"/>
  <c r="S33" i="10" s="1"/>
  <c r="J33" i="10"/>
  <c r="I33" i="10"/>
  <c r="H33" i="10"/>
  <c r="G33" i="10"/>
  <c r="F33" i="10"/>
  <c r="C33" i="10"/>
  <c r="B33" i="10"/>
  <c r="E33" i="10" s="1"/>
  <c r="S32" i="10"/>
  <c r="R32" i="10"/>
  <c r="Q32" i="10"/>
  <c r="U32" i="10" s="1"/>
  <c r="P32" i="10"/>
  <c r="T32" i="10" s="1"/>
  <c r="E32" i="10"/>
  <c r="W30" i="10"/>
  <c r="V30" i="10"/>
  <c r="O30" i="10"/>
  <c r="N30" i="10"/>
  <c r="M30" i="10"/>
  <c r="L30" i="10"/>
  <c r="K30" i="10"/>
  <c r="S30" i="10" s="1"/>
  <c r="J30" i="10"/>
  <c r="R30" i="10" s="1"/>
  <c r="I30" i="10"/>
  <c r="H30" i="10"/>
  <c r="P30" i="10" s="1"/>
  <c r="G30" i="10"/>
  <c r="F30" i="10"/>
  <c r="C30" i="10"/>
  <c r="B30" i="10"/>
  <c r="S29" i="10"/>
  <c r="R29" i="10"/>
  <c r="Q29" i="10"/>
  <c r="P29" i="10"/>
  <c r="E29" i="10"/>
  <c r="T29" i="10" s="1"/>
  <c r="S28" i="10"/>
  <c r="R28" i="10"/>
  <c r="Q28" i="10"/>
  <c r="P28" i="10"/>
  <c r="E28" i="10"/>
  <c r="U27" i="10"/>
  <c r="T27" i="10"/>
  <c r="S27" i="10"/>
  <c r="R27" i="10"/>
  <c r="Q27" i="10"/>
  <c r="P27" i="10"/>
  <c r="E27" i="10"/>
  <c r="S26" i="10"/>
  <c r="R26" i="10"/>
  <c r="Q26" i="10"/>
  <c r="P26" i="10"/>
  <c r="E26" i="10"/>
  <c r="U26" i="10" s="1"/>
  <c r="W24" i="10"/>
  <c r="V24" i="10"/>
  <c r="O24" i="10"/>
  <c r="N24" i="10"/>
  <c r="M24" i="10"/>
  <c r="L24" i="10"/>
  <c r="K24" i="10"/>
  <c r="S24" i="10" s="1"/>
  <c r="J24" i="10"/>
  <c r="R24" i="10" s="1"/>
  <c r="I24" i="10"/>
  <c r="H24" i="10"/>
  <c r="G24" i="10"/>
  <c r="F24" i="10"/>
  <c r="C24" i="10"/>
  <c r="B24" i="10"/>
  <c r="E24" i="10" s="1"/>
  <c r="S23" i="10"/>
  <c r="R23" i="10"/>
  <c r="Q23" i="10"/>
  <c r="P23" i="10"/>
  <c r="E23" i="10"/>
  <c r="U22" i="10"/>
  <c r="T22" i="10"/>
  <c r="S22" i="10"/>
  <c r="R22" i="10"/>
  <c r="Q22" i="10"/>
  <c r="P22" i="10"/>
  <c r="E22" i="10"/>
  <c r="S21" i="10"/>
  <c r="R21" i="10"/>
  <c r="Q21" i="10"/>
  <c r="P21" i="10"/>
  <c r="E21" i="10"/>
  <c r="U21" i="10" s="1"/>
  <c r="S20" i="10"/>
  <c r="R20" i="10"/>
  <c r="Q20" i="10"/>
  <c r="P20" i="10"/>
  <c r="E20" i="10"/>
  <c r="T20" i="10" s="1"/>
  <c r="S19" i="10"/>
  <c r="R19" i="10"/>
  <c r="Q19" i="10"/>
  <c r="P19" i="10"/>
  <c r="E19" i="10"/>
  <c r="U19" i="10" s="1"/>
  <c r="T18" i="10"/>
  <c r="S18" i="10"/>
  <c r="R18" i="10"/>
  <c r="Q18" i="10"/>
  <c r="P18" i="10"/>
  <c r="E18" i="10"/>
  <c r="U18" i="10" s="1"/>
  <c r="W16" i="10"/>
  <c r="V16" i="10"/>
  <c r="O16" i="10"/>
  <c r="N16" i="10"/>
  <c r="M16" i="10"/>
  <c r="L16" i="10"/>
  <c r="K16" i="10"/>
  <c r="S16" i="10" s="1"/>
  <c r="J16" i="10"/>
  <c r="R16" i="10" s="1"/>
  <c r="I16" i="10"/>
  <c r="H16" i="10"/>
  <c r="G16" i="10"/>
  <c r="F16" i="10"/>
  <c r="C16" i="10"/>
  <c r="B16" i="10"/>
  <c r="S15" i="10"/>
  <c r="R15" i="10"/>
  <c r="Q15" i="10"/>
  <c r="P15" i="10"/>
  <c r="E15" i="10"/>
  <c r="T15" i="10" s="1"/>
  <c r="S14" i="10"/>
  <c r="R14" i="10"/>
  <c r="Q14" i="10"/>
  <c r="P14" i="10"/>
  <c r="E14" i="10"/>
  <c r="U14" i="10" s="1"/>
  <c r="S13" i="10"/>
  <c r="R13" i="10"/>
  <c r="Q13" i="10"/>
  <c r="P13" i="10"/>
  <c r="E13" i="10"/>
  <c r="U13" i="10" s="1"/>
  <c r="S12" i="10"/>
  <c r="R12" i="10"/>
  <c r="Q12" i="10"/>
  <c r="P12" i="10"/>
  <c r="E12" i="10"/>
  <c r="U12" i="10" s="1"/>
  <c r="S11" i="10"/>
  <c r="R11" i="10"/>
  <c r="Q11" i="10"/>
  <c r="P11" i="10"/>
  <c r="E11" i="10"/>
  <c r="T11" i="10" s="1"/>
  <c r="S10" i="10"/>
  <c r="R10" i="10"/>
  <c r="Q10" i="10"/>
  <c r="P10" i="10"/>
  <c r="E10" i="10"/>
  <c r="S9" i="10"/>
  <c r="R9" i="10"/>
  <c r="Q9" i="10"/>
  <c r="P9" i="10"/>
  <c r="E9" i="10"/>
  <c r="S93" i="9"/>
  <c r="R93" i="9"/>
  <c r="Q93" i="9"/>
  <c r="P93" i="9"/>
  <c r="E93" i="9"/>
  <c r="U93" i="9" s="1"/>
  <c r="S92" i="9"/>
  <c r="R92" i="9"/>
  <c r="Q92" i="9"/>
  <c r="P92" i="9"/>
  <c r="E92" i="9"/>
  <c r="T92" i="9" s="1"/>
  <c r="S91" i="9"/>
  <c r="R91" i="9"/>
  <c r="Q91" i="9"/>
  <c r="P91" i="9"/>
  <c r="E91" i="9"/>
  <c r="U91" i="9" s="1"/>
  <c r="S90" i="9"/>
  <c r="R90" i="9"/>
  <c r="Q90" i="9"/>
  <c r="P90" i="9"/>
  <c r="E90" i="9"/>
  <c r="T90" i="9" s="1"/>
  <c r="S89" i="9"/>
  <c r="R89" i="9"/>
  <c r="Q89" i="9"/>
  <c r="P89" i="9"/>
  <c r="E89" i="9"/>
  <c r="U89" i="9" s="1"/>
  <c r="S88" i="9"/>
  <c r="R88" i="9"/>
  <c r="Q88" i="9"/>
  <c r="P88" i="9"/>
  <c r="E88" i="9"/>
  <c r="T88" i="9" s="1"/>
  <c r="S87" i="9"/>
  <c r="R87" i="9"/>
  <c r="Q87" i="9"/>
  <c r="P87" i="9"/>
  <c r="E87" i="9"/>
  <c r="U87" i="9" s="1"/>
  <c r="U86" i="9"/>
  <c r="S86" i="9"/>
  <c r="R86" i="9"/>
  <c r="Q86" i="9"/>
  <c r="P86" i="9"/>
  <c r="E86" i="9"/>
  <c r="T86" i="9" s="1"/>
  <c r="W72" i="9"/>
  <c r="V72" i="9"/>
  <c r="O72" i="9"/>
  <c r="N72" i="9"/>
  <c r="M72" i="9"/>
  <c r="L72" i="9"/>
  <c r="K72" i="9"/>
  <c r="S72" i="9" s="1"/>
  <c r="J72" i="9"/>
  <c r="I72" i="9"/>
  <c r="H72" i="9"/>
  <c r="G72" i="9"/>
  <c r="F72" i="9"/>
  <c r="C72" i="9"/>
  <c r="B72" i="9"/>
  <c r="W71" i="9"/>
  <c r="V71" i="9"/>
  <c r="O71" i="9"/>
  <c r="N71" i="9"/>
  <c r="M71" i="9"/>
  <c r="L71" i="9"/>
  <c r="K71" i="9"/>
  <c r="S71" i="9" s="1"/>
  <c r="J71" i="9"/>
  <c r="I71" i="9"/>
  <c r="H71" i="9"/>
  <c r="G71" i="9"/>
  <c r="F71" i="9"/>
  <c r="C71" i="9"/>
  <c r="B71" i="9"/>
  <c r="E71" i="9" s="1"/>
  <c r="W70" i="9"/>
  <c r="V70" i="9"/>
  <c r="O70" i="9"/>
  <c r="N70" i="9"/>
  <c r="M70" i="9"/>
  <c r="L70" i="9"/>
  <c r="K70" i="9"/>
  <c r="S70" i="9" s="1"/>
  <c r="J70" i="9"/>
  <c r="R70" i="9" s="1"/>
  <c r="I70" i="9"/>
  <c r="Q70" i="9" s="1"/>
  <c r="H70" i="9"/>
  <c r="G70" i="9"/>
  <c r="F70" i="9"/>
  <c r="C70" i="9"/>
  <c r="B70" i="9"/>
  <c r="E70" i="9" s="1"/>
  <c r="S69" i="9"/>
  <c r="R69" i="9"/>
  <c r="Q69" i="9"/>
  <c r="U69" i="9" s="1"/>
  <c r="P69" i="9"/>
  <c r="T69" i="9" s="1"/>
  <c r="E69" i="9"/>
  <c r="W67" i="9"/>
  <c r="V67" i="9"/>
  <c r="O67" i="9"/>
  <c r="N67" i="9"/>
  <c r="M67" i="9"/>
  <c r="L67" i="9"/>
  <c r="K67" i="9"/>
  <c r="J67" i="9"/>
  <c r="I67" i="9"/>
  <c r="H67" i="9"/>
  <c r="G67" i="9"/>
  <c r="F67" i="9"/>
  <c r="C67" i="9"/>
  <c r="B67" i="9"/>
  <c r="W66" i="9"/>
  <c r="V66" i="9"/>
  <c r="O66" i="9"/>
  <c r="N66" i="9"/>
  <c r="M66" i="9"/>
  <c r="L66" i="9"/>
  <c r="K66" i="9"/>
  <c r="S66" i="9" s="1"/>
  <c r="J66" i="9"/>
  <c r="R66" i="9" s="1"/>
  <c r="I66" i="9"/>
  <c r="H66" i="9"/>
  <c r="G66" i="9"/>
  <c r="F66" i="9"/>
  <c r="C66" i="9"/>
  <c r="B66" i="9"/>
  <c r="E66" i="9" s="1"/>
  <c r="S65" i="9"/>
  <c r="R65" i="9"/>
  <c r="Q65" i="9"/>
  <c r="P65" i="9"/>
  <c r="E65" i="9"/>
  <c r="U64" i="9"/>
  <c r="T64" i="9"/>
  <c r="S64" i="9"/>
  <c r="R64" i="9"/>
  <c r="Q64" i="9"/>
  <c r="P64" i="9"/>
  <c r="E64" i="9"/>
  <c r="S63" i="9"/>
  <c r="R63" i="9"/>
  <c r="Q63" i="9"/>
  <c r="P63" i="9"/>
  <c r="E63" i="9"/>
  <c r="U63" i="9" s="1"/>
  <c r="S62" i="9"/>
  <c r="R62" i="9"/>
  <c r="Q62" i="9"/>
  <c r="P62" i="9"/>
  <c r="E62" i="9"/>
  <c r="T62" i="9" s="1"/>
  <c r="U61" i="9"/>
  <c r="S61" i="9"/>
  <c r="R61" i="9"/>
  <c r="Q61" i="9"/>
  <c r="P61" i="9"/>
  <c r="E61" i="9"/>
  <c r="T61" i="9" s="1"/>
  <c r="V59" i="9"/>
  <c r="O59" i="9"/>
  <c r="N59" i="9"/>
  <c r="M59" i="9"/>
  <c r="L59" i="9"/>
  <c r="K59" i="9"/>
  <c r="S59" i="9" s="1"/>
  <c r="J59" i="9"/>
  <c r="R59" i="9" s="1"/>
  <c r="I59" i="9"/>
  <c r="H59" i="9"/>
  <c r="G59" i="9"/>
  <c r="F59" i="9"/>
  <c r="C59" i="9"/>
  <c r="B59" i="9"/>
  <c r="S58" i="9"/>
  <c r="R58" i="9"/>
  <c r="Q58" i="9"/>
  <c r="P58" i="9"/>
  <c r="E58" i="9"/>
  <c r="T58" i="9" s="1"/>
  <c r="S57" i="9"/>
  <c r="R57" i="9"/>
  <c r="Q57" i="9"/>
  <c r="P57" i="9"/>
  <c r="E57" i="9"/>
  <c r="T57" i="9" s="1"/>
  <c r="T56" i="9"/>
  <c r="S56" i="9"/>
  <c r="R56" i="9"/>
  <c r="Q56" i="9"/>
  <c r="P56" i="9"/>
  <c r="E56" i="9"/>
  <c r="U56" i="9" s="1"/>
  <c r="S55" i="9"/>
  <c r="R55" i="9"/>
  <c r="Q55" i="9"/>
  <c r="P55" i="9"/>
  <c r="E55" i="9"/>
  <c r="U55" i="9" s="1"/>
  <c r="W53" i="9"/>
  <c r="V53" i="9"/>
  <c r="O53" i="9"/>
  <c r="N53" i="9"/>
  <c r="M53" i="9"/>
  <c r="L53" i="9"/>
  <c r="K53" i="9"/>
  <c r="S53" i="9" s="1"/>
  <c r="J53" i="9"/>
  <c r="I53" i="9"/>
  <c r="H53" i="9"/>
  <c r="G53" i="9"/>
  <c r="F53" i="9"/>
  <c r="C53" i="9"/>
  <c r="B53" i="9"/>
  <c r="E53" i="9" s="1"/>
  <c r="S52" i="9"/>
  <c r="R52" i="9"/>
  <c r="Q52" i="9"/>
  <c r="U52" i="9" s="1"/>
  <c r="P52" i="9"/>
  <c r="E52" i="9"/>
  <c r="S51" i="9"/>
  <c r="R51" i="9"/>
  <c r="Q51" i="9"/>
  <c r="U51" i="9" s="1"/>
  <c r="P51" i="9"/>
  <c r="E51" i="9"/>
  <c r="S50" i="9"/>
  <c r="R50" i="9"/>
  <c r="Q50" i="9"/>
  <c r="P50" i="9"/>
  <c r="E50" i="9"/>
  <c r="U50" i="9" s="1"/>
  <c r="S49" i="9"/>
  <c r="R49" i="9"/>
  <c r="Q49" i="9"/>
  <c r="P49" i="9"/>
  <c r="E49" i="9"/>
  <c r="T49" i="9" s="1"/>
  <c r="S48" i="9"/>
  <c r="R48" i="9"/>
  <c r="Q48" i="9"/>
  <c r="P48" i="9"/>
  <c r="E48" i="9"/>
  <c r="S47" i="9"/>
  <c r="R47" i="9"/>
  <c r="Q47" i="9"/>
  <c r="P47" i="9"/>
  <c r="E47" i="9"/>
  <c r="U47" i="9" s="1"/>
  <c r="S46" i="9"/>
  <c r="R46" i="9"/>
  <c r="Q46" i="9"/>
  <c r="P46" i="9"/>
  <c r="E46" i="9"/>
  <c r="U46" i="9" s="1"/>
  <c r="S45" i="9"/>
  <c r="R45" i="9"/>
  <c r="Q45" i="9"/>
  <c r="P45" i="9"/>
  <c r="E45" i="9"/>
  <c r="T45" i="9" s="1"/>
  <c r="U44" i="9"/>
  <c r="S44" i="9"/>
  <c r="R44" i="9"/>
  <c r="Q44" i="9"/>
  <c r="P44" i="9"/>
  <c r="E44" i="9"/>
  <c r="T44" i="9" s="1"/>
  <c r="U43" i="9"/>
  <c r="T43" i="9"/>
  <c r="S43" i="9"/>
  <c r="R43" i="9"/>
  <c r="Q43" i="9"/>
  <c r="P43" i="9"/>
  <c r="E43" i="9"/>
  <c r="S42" i="9"/>
  <c r="R42" i="9"/>
  <c r="Q42" i="9"/>
  <c r="P42" i="9"/>
  <c r="E42" i="9"/>
  <c r="U42" i="9" s="1"/>
  <c r="W40" i="9"/>
  <c r="V40" i="9"/>
  <c r="O40" i="9"/>
  <c r="N40" i="9"/>
  <c r="M40" i="9"/>
  <c r="L40" i="9"/>
  <c r="K40" i="9"/>
  <c r="S40" i="9" s="1"/>
  <c r="J40" i="9"/>
  <c r="R40" i="9" s="1"/>
  <c r="I40" i="9"/>
  <c r="H40" i="9"/>
  <c r="G40" i="9"/>
  <c r="F40" i="9"/>
  <c r="C40" i="9"/>
  <c r="B40" i="9"/>
  <c r="U39" i="9"/>
  <c r="S39" i="9"/>
  <c r="R39" i="9"/>
  <c r="Q39" i="9"/>
  <c r="P39" i="9"/>
  <c r="E39" i="9"/>
  <c r="T39" i="9" s="1"/>
  <c r="U38" i="9"/>
  <c r="T38" i="9"/>
  <c r="S38" i="9"/>
  <c r="R38" i="9"/>
  <c r="Q38" i="9"/>
  <c r="P38" i="9"/>
  <c r="E38" i="9"/>
  <c r="S37" i="9"/>
  <c r="R37" i="9"/>
  <c r="Q37" i="9"/>
  <c r="P37" i="9"/>
  <c r="E37" i="9"/>
  <c r="U37" i="9" s="1"/>
  <c r="S36" i="9"/>
  <c r="R36" i="9"/>
  <c r="Q36" i="9"/>
  <c r="P36" i="9"/>
  <c r="E36" i="9"/>
  <c r="T36" i="9" s="1"/>
  <c r="S35" i="9"/>
  <c r="R35" i="9"/>
  <c r="Q35" i="9"/>
  <c r="U35" i="9" s="1"/>
  <c r="P35" i="9"/>
  <c r="E35" i="9"/>
  <c r="W33" i="9"/>
  <c r="V33" i="9"/>
  <c r="O33" i="9"/>
  <c r="N33" i="9"/>
  <c r="M33" i="9"/>
  <c r="L33" i="9"/>
  <c r="K33" i="9"/>
  <c r="S33" i="9" s="1"/>
  <c r="J33" i="9"/>
  <c r="R33" i="9" s="1"/>
  <c r="I33" i="9"/>
  <c r="H33" i="9"/>
  <c r="G33" i="9"/>
  <c r="F33" i="9"/>
  <c r="C33" i="9"/>
  <c r="E33" i="9" s="1"/>
  <c r="B33" i="9"/>
  <c r="S32" i="9"/>
  <c r="R32" i="9"/>
  <c r="Q32" i="9"/>
  <c r="P32" i="9"/>
  <c r="E32" i="9"/>
  <c r="U32" i="9" s="1"/>
  <c r="W30" i="9"/>
  <c r="V30" i="9"/>
  <c r="O30" i="9"/>
  <c r="N30" i="9"/>
  <c r="M30" i="9"/>
  <c r="L30" i="9"/>
  <c r="K30" i="9"/>
  <c r="S30" i="9" s="1"/>
  <c r="J30" i="9"/>
  <c r="R30" i="9" s="1"/>
  <c r="I30" i="9"/>
  <c r="H30" i="9"/>
  <c r="G30" i="9"/>
  <c r="F30" i="9"/>
  <c r="C30" i="9"/>
  <c r="B30" i="9"/>
  <c r="S29" i="9"/>
  <c r="R29" i="9"/>
  <c r="Q29" i="9"/>
  <c r="P29" i="9"/>
  <c r="E29" i="9"/>
  <c r="T29" i="9" s="1"/>
  <c r="S28" i="9"/>
  <c r="R28" i="9"/>
  <c r="Q28" i="9"/>
  <c r="P28" i="9"/>
  <c r="E28" i="9"/>
  <c r="U28" i="9" s="1"/>
  <c r="S27" i="9"/>
  <c r="R27" i="9"/>
  <c r="Q27" i="9"/>
  <c r="P27" i="9"/>
  <c r="E27" i="9"/>
  <c r="U27" i="9" s="1"/>
  <c r="S26" i="9"/>
  <c r="R26" i="9"/>
  <c r="Q26" i="9"/>
  <c r="P26" i="9"/>
  <c r="E26" i="9"/>
  <c r="T26" i="9" s="1"/>
  <c r="W24" i="9"/>
  <c r="V24" i="9"/>
  <c r="O24" i="9"/>
  <c r="N24" i="9"/>
  <c r="M24" i="9"/>
  <c r="L24" i="9"/>
  <c r="K24" i="9"/>
  <c r="S24" i="9" s="1"/>
  <c r="J24" i="9"/>
  <c r="R24" i="9" s="1"/>
  <c r="I24" i="9"/>
  <c r="H24" i="9"/>
  <c r="G24" i="9"/>
  <c r="F24" i="9"/>
  <c r="E24" i="9"/>
  <c r="C24" i="9"/>
  <c r="B24" i="9"/>
  <c r="S23" i="9"/>
  <c r="R23" i="9"/>
  <c r="Q23" i="9"/>
  <c r="P23" i="9"/>
  <c r="E23" i="9"/>
  <c r="U23" i="9" s="1"/>
  <c r="S22" i="9"/>
  <c r="R22" i="9"/>
  <c r="Q22" i="9"/>
  <c r="P22" i="9"/>
  <c r="E22" i="9"/>
  <c r="U22" i="9" s="1"/>
  <c r="S21" i="9"/>
  <c r="R21" i="9"/>
  <c r="Q21" i="9"/>
  <c r="P21" i="9"/>
  <c r="E21" i="9"/>
  <c r="T21" i="9" s="1"/>
  <c r="S20" i="9"/>
  <c r="R20" i="9"/>
  <c r="Q20" i="9"/>
  <c r="P20" i="9"/>
  <c r="E20" i="9"/>
  <c r="T20" i="9" s="1"/>
  <c r="S19" i="9"/>
  <c r="R19" i="9"/>
  <c r="Q19" i="9"/>
  <c r="P19" i="9"/>
  <c r="E19" i="9"/>
  <c r="S18" i="9"/>
  <c r="R18" i="9"/>
  <c r="Q18" i="9"/>
  <c r="P18" i="9"/>
  <c r="E18" i="9"/>
  <c r="U18" i="9" s="1"/>
  <c r="W16" i="9"/>
  <c r="V16" i="9"/>
  <c r="O16" i="9"/>
  <c r="N16" i="9"/>
  <c r="M16" i="9"/>
  <c r="L16" i="9"/>
  <c r="K16" i="9"/>
  <c r="S16" i="9" s="1"/>
  <c r="J16" i="9"/>
  <c r="I16" i="9"/>
  <c r="Q16" i="9" s="1"/>
  <c r="H16" i="9"/>
  <c r="G16" i="9"/>
  <c r="F16" i="9"/>
  <c r="C16" i="9"/>
  <c r="B16" i="9"/>
  <c r="S15" i="9"/>
  <c r="R15" i="9"/>
  <c r="Q15" i="9"/>
  <c r="P15" i="9"/>
  <c r="E15" i="9"/>
  <c r="T15" i="9" s="1"/>
  <c r="S14" i="9"/>
  <c r="R14" i="9"/>
  <c r="Q14" i="9"/>
  <c r="P14" i="9"/>
  <c r="E14" i="9"/>
  <c r="S13" i="9"/>
  <c r="R13" i="9"/>
  <c r="Q13" i="9"/>
  <c r="P13" i="9"/>
  <c r="E13" i="9"/>
  <c r="U13" i="9" s="1"/>
  <c r="S12" i="9"/>
  <c r="R12" i="9"/>
  <c r="Q12" i="9"/>
  <c r="P12" i="9"/>
  <c r="E12" i="9"/>
  <c r="T12" i="9" s="1"/>
  <c r="S11" i="9"/>
  <c r="R11" i="9"/>
  <c r="Q11" i="9"/>
  <c r="P11" i="9"/>
  <c r="E11" i="9"/>
  <c r="S10" i="9"/>
  <c r="R10" i="9"/>
  <c r="Q10" i="9"/>
  <c r="U10" i="9" s="1"/>
  <c r="P10" i="9"/>
  <c r="T10" i="9" s="1"/>
  <c r="E10" i="9"/>
  <c r="S9" i="9"/>
  <c r="R9" i="9"/>
  <c r="Q9" i="9"/>
  <c r="P9" i="9"/>
  <c r="E9" i="9"/>
  <c r="S93" i="8"/>
  <c r="R93" i="8"/>
  <c r="Q93" i="8"/>
  <c r="P93" i="8"/>
  <c r="E93" i="8"/>
  <c r="T93" i="8" s="1"/>
  <c r="U92" i="8"/>
  <c r="S92" i="8"/>
  <c r="R92" i="8"/>
  <c r="Q92" i="8"/>
  <c r="P92" i="8"/>
  <c r="E92" i="8"/>
  <c r="T92" i="8" s="1"/>
  <c r="U91" i="8"/>
  <c r="S91" i="8"/>
  <c r="R91" i="8"/>
  <c r="Q91" i="8"/>
  <c r="P91" i="8"/>
  <c r="E91" i="8"/>
  <c r="T91" i="8" s="1"/>
  <c r="S90" i="8"/>
  <c r="R90" i="8"/>
  <c r="Q90" i="8"/>
  <c r="P90" i="8"/>
  <c r="E90" i="8"/>
  <c r="U90" i="8" s="1"/>
  <c r="S89" i="8"/>
  <c r="R89" i="8"/>
  <c r="Q89" i="8"/>
  <c r="P89" i="8"/>
  <c r="E89" i="8"/>
  <c r="T89" i="8" s="1"/>
  <c r="S88" i="8"/>
  <c r="R88" i="8"/>
  <c r="Q88" i="8"/>
  <c r="P88" i="8"/>
  <c r="E88" i="8"/>
  <c r="T88" i="8" s="1"/>
  <c r="T87" i="8"/>
  <c r="S87" i="8"/>
  <c r="R87" i="8"/>
  <c r="Q87" i="8"/>
  <c r="P87" i="8"/>
  <c r="E87" i="8"/>
  <c r="U87" i="8" s="1"/>
  <c r="S86" i="8"/>
  <c r="R86" i="8"/>
  <c r="Q86" i="8"/>
  <c r="P86" i="8"/>
  <c r="E86" i="8"/>
  <c r="U86" i="8" s="1"/>
  <c r="W72" i="8"/>
  <c r="V72" i="8"/>
  <c r="O72" i="8"/>
  <c r="N72" i="8"/>
  <c r="M72" i="8"/>
  <c r="L72" i="8"/>
  <c r="K72" i="8"/>
  <c r="S72" i="8" s="1"/>
  <c r="J72" i="8"/>
  <c r="I72" i="8"/>
  <c r="H72" i="8"/>
  <c r="G72" i="8"/>
  <c r="F72" i="8"/>
  <c r="C72" i="8"/>
  <c r="B72" i="8"/>
  <c r="E72" i="8" s="1"/>
  <c r="W71" i="8"/>
  <c r="V71" i="8"/>
  <c r="O71" i="8"/>
  <c r="N71" i="8"/>
  <c r="M71" i="8"/>
  <c r="L71" i="8"/>
  <c r="K71" i="8"/>
  <c r="S71" i="8" s="1"/>
  <c r="J71" i="8"/>
  <c r="R71" i="8" s="1"/>
  <c r="I71" i="8"/>
  <c r="H71" i="8"/>
  <c r="G71" i="8"/>
  <c r="F71" i="8"/>
  <c r="C71" i="8"/>
  <c r="B71" i="8"/>
  <c r="E71" i="8" s="1"/>
  <c r="W70" i="8"/>
  <c r="V70" i="8"/>
  <c r="O70" i="8"/>
  <c r="N70" i="8"/>
  <c r="M70" i="8"/>
  <c r="L70" i="8"/>
  <c r="K70" i="8"/>
  <c r="S70" i="8" s="1"/>
  <c r="J70" i="8"/>
  <c r="R70" i="8" s="1"/>
  <c r="I70" i="8"/>
  <c r="Q70" i="8" s="1"/>
  <c r="H70" i="8"/>
  <c r="G70" i="8"/>
  <c r="F70" i="8"/>
  <c r="C70" i="8"/>
  <c r="E70" i="8" s="1"/>
  <c r="B70" i="8"/>
  <c r="S69" i="8"/>
  <c r="R69" i="8"/>
  <c r="Q69" i="8"/>
  <c r="P69" i="8"/>
  <c r="E69" i="8"/>
  <c r="U69" i="8" s="1"/>
  <c r="W67" i="8"/>
  <c r="V67" i="8"/>
  <c r="O67" i="8"/>
  <c r="N67" i="8"/>
  <c r="M67" i="8"/>
  <c r="L67" i="8"/>
  <c r="K67" i="8"/>
  <c r="S67" i="8" s="1"/>
  <c r="J67" i="8"/>
  <c r="I67" i="8"/>
  <c r="H67" i="8"/>
  <c r="G67" i="8"/>
  <c r="F67" i="8"/>
  <c r="C67" i="8"/>
  <c r="B67" i="8"/>
  <c r="E67" i="8" s="1"/>
  <c r="W66" i="8"/>
  <c r="V66" i="8"/>
  <c r="O66" i="8"/>
  <c r="N66" i="8"/>
  <c r="M66" i="8"/>
  <c r="L66" i="8"/>
  <c r="K66" i="8"/>
  <c r="S66" i="8" s="1"/>
  <c r="J66" i="8"/>
  <c r="R66" i="8" s="1"/>
  <c r="I66" i="8"/>
  <c r="H66" i="8"/>
  <c r="G66" i="8"/>
  <c r="F66" i="8"/>
  <c r="C66" i="8"/>
  <c r="B66" i="8"/>
  <c r="E66" i="8" s="1"/>
  <c r="U65" i="8"/>
  <c r="S65" i="8"/>
  <c r="R65" i="8"/>
  <c r="Q65" i="8"/>
  <c r="P65" i="8"/>
  <c r="E65" i="8"/>
  <c r="T65" i="8" s="1"/>
  <c r="S64" i="8"/>
  <c r="R64" i="8"/>
  <c r="Q64" i="8"/>
  <c r="P64" i="8"/>
  <c r="E64" i="8"/>
  <c r="U64" i="8" s="1"/>
  <c r="S63" i="8"/>
  <c r="R63" i="8"/>
  <c r="Q63" i="8"/>
  <c r="P63" i="8"/>
  <c r="E63" i="8"/>
  <c r="T63" i="8" s="1"/>
  <c r="S62" i="8"/>
  <c r="R62" i="8"/>
  <c r="Q62" i="8"/>
  <c r="P62" i="8"/>
  <c r="E62" i="8"/>
  <c r="T62" i="8" s="1"/>
  <c r="U61" i="8"/>
  <c r="T61" i="8"/>
  <c r="S61" i="8"/>
  <c r="R61" i="8"/>
  <c r="Q61" i="8"/>
  <c r="P61" i="8"/>
  <c r="E61" i="8"/>
  <c r="V59" i="8"/>
  <c r="O59" i="8"/>
  <c r="N59" i="8"/>
  <c r="M59" i="8"/>
  <c r="L59" i="8"/>
  <c r="K59" i="8"/>
  <c r="S59" i="8" s="1"/>
  <c r="J59" i="8"/>
  <c r="R59" i="8" s="1"/>
  <c r="I59" i="8"/>
  <c r="H59" i="8"/>
  <c r="G59" i="8"/>
  <c r="F59" i="8"/>
  <c r="C59" i="8"/>
  <c r="B59" i="8"/>
  <c r="E59" i="8" s="1"/>
  <c r="S58" i="8"/>
  <c r="R58" i="8"/>
  <c r="Q58" i="8"/>
  <c r="P58" i="8"/>
  <c r="E58" i="8"/>
  <c r="T58" i="8" s="1"/>
  <c r="T57" i="8"/>
  <c r="S57" i="8"/>
  <c r="R57" i="8"/>
  <c r="Q57" i="8"/>
  <c r="P57" i="8"/>
  <c r="E57" i="8"/>
  <c r="U57" i="8" s="1"/>
  <c r="S56" i="8"/>
  <c r="R56" i="8"/>
  <c r="Q56" i="8"/>
  <c r="P56" i="8"/>
  <c r="E56" i="8"/>
  <c r="U56" i="8" s="1"/>
  <c r="S55" i="8"/>
  <c r="R55" i="8"/>
  <c r="Q55" i="8"/>
  <c r="P55" i="8"/>
  <c r="E55" i="8"/>
  <c r="W53" i="8"/>
  <c r="V53" i="8"/>
  <c r="O53" i="8"/>
  <c r="N53" i="8"/>
  <c r="M53" i="8"/>
  <c r="L53" i="8"/>
  <c r="K53" i="8"/>
  <c r="S53" i="8" s="1"/>
  <c r="J53" i="8"/>
  <c r="I53" i="8"/>
  <c r="H53" i="8"/>
  <c r="G53" i="8"/>
  <c r="F53" i="8"/>
  <c r="C53" i="8"/>
  <c r="E53" i="8" s="1"/>
  <c r="B53" i="8"/>
  <c r="S52" i="8"/>
  <c r="R52" i="8"/>
  <c r="Q52" i="8"/>
  <c r="P52" i="8"/>
  <c r="E52" i="8"/>
  <c r="U52" i="8" s="1"/>
  <c r="S51" i="8"/>
  <c r="R51" i="8"/>
  <c r="Q51" i="8"/>
  <c r="P51" i="8"/>
  <c r="T51" i="8" s="1"/>
  <c r="E51" i="8"/>
  <c r="S50" i="8"/>
  <c r="R50" i="8"/>
  <c r="Q50" i="8"/>
  <c r="P50" i="8"/>
  <c r="E50" i="8"/>
  <c r="S49" i="8"/>
  <c r="R49" i="8"/>
  <c r="Q49" i="8"/>
  <c r="P49" i="8"/>
  <c r="E49" i="8"/>
  <c r="T49" i="8" s="1"/>
  <c r="T48" i="8"/>
  <c r="S48" i="8"/>
  <c r="R48" i="8"/>
  <c r="Q48" i="8"/>
  <c r="P48" i="8"/>
  <c r="E48" i="8"/>
  <c r="U48" i="8" s="1"/>
  <c r="T47" i="8"/>
  <c r="S47" i="8"/>
  <c r="R47" i="8"/>
  <c r="Q47" i="8"/>
  <c r="P47" i="8"/>
  <c r="E47" i="8"/>
  <c r="U47" i="8" s="1"/>
  <c r="S46" i="8"/>
  <c r="R46" i="8"/>
  <c r="Q46" i="8"/>
  <c r="P46" i="8"/>
  <c r="E46" i="8"/>
  <c r="S45" i="8"/>
  <c r="R45" i="8"/>
  <c r="Q45" i="8"/>
  <c r="P45" i="8"/>
  <c r="E45" i="8"/>
  <c r="T45" i="8" s="1"/>
  <c r="T44" i="8"/>
  <c r="S44" i="8"/>
  <c r="R44" i="8"/>
  <c r="Q44" i="8"/>
  <c r="P44" i="8"/>
  <c r="E44" i="8"/>
  <c r="U44" i="8" s="1"/>
  <c r="T43" i="8"/>
  <c r="S43" i="8"/>
  <c r="R43" i="8"/>
  <c r="Q43" i="8"/>
  <c r="P43" i="8"/>
  <c r="E43" i="8"/>
  <c r="S42" i="8"/>
  <c r="R42" i="8"/>
  <c r="Q42" i="8"/>
  <c r="P42" i="8"/>
  <c r="E42" i="8"/>
  <c r="W40" i="8"/>
  <c r="V40" i="8"/>
  <c r="O40" i="8"/>
  <c r="N40" i="8"/>
  <c r="M40" i="8"/>
  <c r="L40" i="8"/>
  <c r="K40" i="8"/>
  <c r="S40" i="8" s="1"/>
  <c r="J40" i="8"/>
  <c r="R40" i="8" s="1"/>
  <c r="I40" i="8"/>
  <c r="Q40" i="8" s="1"/>
  <c r="H40" i="8"/>
  <c r="G40" i="8"/>
  <c r="F40" i="8"/>
  <c r="E40" i="8"/>
  <c r="C40" i="8"/>
  <c r="B40" i="8"/>
  <c r="U39" i="8"/>
  <c r="T39" i="8"/>
  <c r="S39" i="8"/>
  <c r="R39" i="8"/>
  <c r="Q39" i="8"/>
  <c r="P39" i="8"/>
  <c r="E39" i="8"/>
  <c r="T38" i="8"/>
  <c r="S38" i="8"/>
  <c r="R38" i="8"/>
  <c r="Q38" i="8"/>
  <c r="P38" i="8"/>
  <c r="E38" i="8"/>
  <c r="U38" i="8" s="1"/>
  <c r="T37" i="8"/>
  <c r="S37" i="8"/>
  <c r="R37" i="8"/>
  <c r="Q37" i="8"/>
  <c r="P37" i="8"/>
  <c r="E37" i="8"/>
  <c r="U37" i="8" s="1"/>
  <c r="U36" i="8"/>
  <c r="S36" i="8"/>
  <c r="R36" i="8"/>
  <c r="Q36" i="8"/>
  <c r="P36" i="8"/>
  <c r="E36" i="8"/>
  <c r="S35" i="8"/>
  <c r="R35" i="8"/>
  <c r="Q35" i="8"/>
  <c r="P35" i="8"/>
  <c r="E35" i="8"/>
  <c r="W33" i="8"/>
  <c r="V33" i="8"/>
  <c r="O33" i="8"/>
  <c r="N33" i="8"/>
  <c r="M33" i="8"/>
  <c r="L33" i="8"/>
  <c r="K33" i="8"/>
  <c r="S33" i="8" s="1"/>
  <c r="J33" i="8"/>
  <c r="I33" i="8"/>
  <c r="Q33" i="8" s="1"/>
  <c r="H33" i="8"/>
  <c r="G33" i="8"/>
  <c r="F33" i="8"/>
  <c r="C33" i="8"/>
  <c r="B33" i="8"/>
  <c r="S32" i="8"/>
  <c r="R32" i="8"/>
  <c r="Q32" i="8"/>
  <c r="U32" i="8" s="1"/>
  <c r="P32" i="8"/>
  <c r="E32" i="8"/>
  <c r="W30" i="8"/>
  <c r="V30" i="8"/>
  <c r="O30" i="8"/>
  <c r="N30" i="8"/>
  <c r="M30" i="8"/>
  <c r="L30" i="8"/>
  <c r="K30" i="8"/>
  <c r="S30" i="8" s="1"/>
  <c r="J30" i="8"/>
  <c r="R30" i="8" s="1"/>
  <c r="I30" i="8"/>
  <c r="Q30" i="8" s="1"/>
  <c r="H30" i="8"/>
  <c r="G30" i="8"/>
  <c r="F30" i="8"/>
  <c r="C30" i="8"/>
  <c r="B30" i="8"/>
  <c r="S29" i="8"/>
  <c r="R29" i="8"/>
  <c r="Q29" i="8"/>
  <c r="P29" i="8"/>
  <c r="E29" i="8"/>
  <c r="U29" i="8" s="1"/>
  <c r="S28" i="8"/>
  <c r="R28" i="8"/>
  <c r="Q28" i="8"/>
  <c r="P28" i="8"/>
  <c r="E28" i="8"/>
  <c r="S27" i="8"/>
  <c r="R27" i="8"/>
  <c r="Q27" i="8"/>
  <c r="P27" i="8"/>
  <c r="E27" i="8"/>
  <c r="T27" i="8" s="1"/>
  <c r="S26" i="8"/>
  <c r="R26" i="8"/>
  <c r="Q26" i="8"/>
  <c r="P26" i="8"/>
  <c r="E26" i="8"/>
  <c r="U26" i="8" s="1"/>
  <c r="W24" i="8"/>
  <c r="V24" i="8"/>
  <c r="O24" i="8"/>
  <c r="N24" i="8"/>
  <c r="M24" i="8"/>
  <c r="L24" i="8"/>
  <c r="K24" i="8"/>
  <c r="S24" i="8" s="1"/>
  <c r="J24" i="8"/>
  <c r="R24" i="8" s="1"/>
  <c r="I24" i="8"/>
  <c r="Q24" i="8" s="1"/>
  <c r="H24" i="8"/>
  <c r="G24" i="8"/>
  <c r="F24" i="8"/>
  <c r="C24" i="8"/>
  <c r="B24" i="8"/>
  <c r="E24" i="8" s="1"/>
  <c r="S23" i="8"/>
  <c r="R23" i="8"/>
  <c r="Q23" i="8"/>
  <c r="P23" i="8"/>
  <c r="E23" i="8"/>
  <c r="S22" i="8"/>
  <c r="R22" i="8"/>
  <c r="Q22" i="8"/>
  <c r="P22" i="8"/>
  <c r="E22" i="8"/>
  <c r="T22" i="8" s="1"/>
  <c r="S21" i="8"/>
  <c r="R21" i="8"/>
  <c r="Q21" i="8"/>
  <c r="P21" i="8"/>
  <c r="E21" i="8"/>
  <c r="U21" i="8" s="1"/>
  <c r="S20" i="8"/>
  <c r="R20" i="8"/>
  <c r="Q20" i="8"/>
  <c r="P20" i="8"/>
  <c r="E20" i="8"/>
  <c r="U20" i="8" s="1"/>
  <c r="T19" i="8"/>
  <c r="S19" i="8"/>
  <c r="R19" i="8"/>
  <c r="Q19" i="8"/>
  <c r="P19" i="8"/>
  <c r="E19" i="8"/>
  <c r="U19" i="8" s="1"/>
  <c r="U18" i="8"/>
  <c r="S18" i="8"/>
  <c r="R18" i="8"/>
  <c r="Q18" i="8"/>
  <c r="P18" i="8"/>
  <c r="E18" i="8"/>
  <c r="T18" i="8" s="1"/>
  <c r="W16" i="8"/>
  <c r="V16" i="8"/>
  <c r="O16" i="8"/>
  <c r="N16" i="8"/>
  <c r="M16" i="8"/>
  <c r="L16" i="8"/>
  <c r="K16" i="8"/>
  <c r="S16" i="8" s="1"/>
  <c r="J16" i="8"/>
  <c r="R16" i="8" s="1"/>
  <c r="I16" i="8"/>
  <c r="H16" i="8"/>
  <c r="G16" i="8"/>
  <c r="F16" i="8"/>
  <c r="C16" i="8"/>
  <c r="E16" i="8" s="1"/>
  <c r="B16" i="8"/>
  <c r="S15" i="8"/>
  <c r="R15" i="8"/>
  <c r="Q15" i="8"/>
  <c r="P15" i="8"/>
  <c r="E15" i="8"/>
  <c r="U15" i="8" s="1"/>
  <c r="S14" i="8"/>
  <c r="R14" i="8"/>
  <c r="Q14" i="8"/>
  <c r="P14" i="8"/>
  <c r="T14" i="8" s="1"/>
  <c r="E14" i="8"/>
  <c r="U14" i="8" s="1"/>
  <c r="U13" i="8"/>
  <c r="S13" i="8"/>
  <c r="R13" i="8"/>
  <c r="Q13" i="8"/>
  <c r="P13" i="8"/>
  <c r="E13" i="8"/>
  <c r="T13" i="8" s="1"/>
  <c r="T12" i="8"/>
  <c r="S12" i="8"/>
  <c r="R12" i="8"/>
  <c r="Q12" i="8"/>
  <c r="P12" i="8"/>
  <c r="E12" i="8"/>
  <c r="U12" i="8" s="1"/>
  <c r="S11" i="8"/>
  <c r="R11" i="8"/>
  <c r="Q11" i="8"/>
  <c r="P11" i="8"/>
  <c r="E11" i="8"/>
  <c r="U11" i="8" s="1"/>
  <c r="S10" i="8"/>
  <c r="R10" i="8"/>
  <c r="Q10" i="8"/>
  <c r="P10" i="8"/>
  <c r="T10" i="8" s="1"/>
  <c r="E10" i="8"/>
  <c r="U10" i="8" s="1"/>
  <c r="U9" i="8"/>
  <c r="S9" i="8"/>
  <c r="R9" i="8"/>
  <c r="Q9" i="8"/>
  <c r="P9" i="8"/>
  <c r="E9" i="8"/>
  <c r="S93" i="7"/>
  <c r="R93" i="7"/>
  <c r="Q93" i="7"/>
  <c r="P93" i="7"/>
  <c r="E93" i="7"/>
  <c r="T93" i="7" s="1"/>
  <c r="S92" i="7"/>
  <c r="R92" i="7"/>
  <c r="Q92" i="7"/>
  <c r="P92" i="7"/>
  <c r="E92" i="7"/>
  <c r="U92" i="7" s="1"/>
  <c r="S91" i="7"/>
  <c r="R91" i="7"/>
  <c r="Q91" i="7"/>
  <c r="P91" i="7"/>
  <c r="E91" i="7"/>
  <c r="U91" i="7" s="1"/>
  <c r="S90" i="7"/>
  <c r="R90" i="7"/>
  <c r="Q90" i="7"/>
  <c r="P90" i="7"/>
  <c r="E90" i="7"/>
  <c r="T89" i="7"/>
  <c r="S89" i="7"/>
  <c r="R89" i="7"/>
  <c r="Q89" i="7"/>
  <c r="P89" i="7"/>
  <c r="E89" i="7"/>
  <c r="U89" i="7" s="1"/>
  <c r="S88" i="7"/>
  <c r="R88" i="7"/>
  <c r="Q88" i="7"/>
  <c r="P88" i="7"/>
  <c r="E88" i="7"/>
  <c r="U88" i="7" s="1"/>
  <c r="S87" i="7"/>
  <c r="R87" i="7"/>
  <c r="Q87" i="7"/>
  <c r="P87" i="7"/>
  <c r="E87" i="7"/>
  <c r="U87" i="7" s="1"/>
  <c r="U86" i="7"/>
  <c r="S86" i="7"/>
  <c r="R86" i="7"/>
  <c r="Q86" i="7"/>
  <c r="P86" i="7"/>
  <c r="E86" i="7"/>
  <c r="T86" i="7" s="1"/>
  <c r="W72" i="7"/>
  <c r="V72" i="7"/>
  <c r="O72" i="7"/>
  <c r="N72" i="7"/>
  <c r="M72" i="7"/>
  <c r="L72" i="7"/>
  <c r="K72" i="7"/>
  <c r="J72" i="7"/>
  <c r="I72" i="7"/>
  <c r="H72" i="7"/>
  <c r="P72" i="7" s="1"/>
  <c r="G72" i="7"/>
  <c r="F72" i="7"/>
  <c r="C72" i="7"/>
  <c r="B72" i="7"/>
  <c r="W71" i="7"/>
  <c r="V71" i="7"/>
  <c r="O71" i="7"/>
  <c r="N71" i="7"/>
  <c r="M71" i="7"/>
  <c r="L71" i="7"/>
  <c r="K71" i="7"/>
  <c r="J71" i="7"/>
  <c r="R71" i="7" s="1"/>
  <c r="I71" i="7"/>
  <c r="H71" i="7"/>
  <c r="G71" i="7"/>
  <c r="F71" i="7"/>
  <c r="C71" i="7"/>
  <c r="B71" i="7"/>
  <c r="W70" i="7"/>
  <c r="V70" i="7"/>
  <c r="O70" i="7"/>
  <c r="N70" i="7"/>
  <c r="M70" i="7"/>
  <c r="L70" i="7"/>
  <c r="K70" i="7"/>
  <c r="S70" i="7" s="1"/>
  <c r="J70" i="7"/>
  <c r="R70" i="7" s="1"/>
  <c r="I70" i="7"/>
  <c r="H70" i="7"/>
  <c r="P70" i="7" s="1"/>
  <c r="G70" i="7"/>
  <c r="F70" i="7"/>
  <c r="C70" i="7"/>
  <c r="B70" i="7"/>
  <c r="E70" i="7" s="1"/>
  <c r="S69" i="7"/>
  <c r="R69" i="7"/>
  <c r="Q69" i="7"/>
  <c r="U69" i="7" s="1"/>
  <c r="P69" i="7"/>
  <c r="E69" i="7"/>
  <c r="T69" i="7" s="1"/>
  <c r="W67" i="7"/>
  <c r="V67" i="7"/>
  <c r="O67" i="7"/>
  <c r="N67" i="7"/>
  <c r="M67" i="7"/>
  <c r="L67" i="7"/>
  <c r="K67" i="7"/>
  <c r="J67" i="7"/>
  <c r="I67" i="7"/>
  <c r="H67" i="7"/>
  <c r="G67" i="7"/>
  <c r="F67" i="7"/>
  <c r="C67" i="7"/>
  <c r="B67" i="7"/>
  <c r="E67" i="7" s="1"/>
  <c r="W66" i="7"/>
  <c r="V66" i="7"/>
  <c r="O66" i="7"/>
  <c r="N66" i="7"/>
  <c r="M66" i="7"/>
  <c r="L66" i="7"/>
  <c r="K66" i="7"/>
  <c r="S66" i="7" s="1"/>
  <c r="J66" i="7"/>
  <c r="R66" i="7" s="1"/>
  <c r="I66" i="7"/>
  <c r="H66" i="7"/>
  <c r="G66" i="7"/>
  <c r="F66" i="7"/>
  <c r="C66" i="7"/>
  <c r="B66" i="7"/>
  <c r="S65" i="7"/>
  <c r="R65" i="7"/>
  <c r="Q65" i="7"/>
  <c r="P65" i="7"/>
  <c r="E65" i="7"/>
  <c r="S64" i="7"/>
  <c r="R64" i="7"/>
  <c r="Q64" i="7"/>
  <c r="P64" i="7"/>
  <c r="E64" i="7"/>
  <c r="S63" i="7"/>
  <c r="R63" i="7"/>
  <c r="Q63" i="7"/>
  <c r="P63" i="7"/>
  <c r="E63" i="7"/>
  <c r="U63" i="7" s="1"/>
  <c r="S62" i="7"/>
  <c r="R62" i="7"/>
  <c r="Q62" i="7"/>
  <c r="P62" i="7"/>
  <c r="E62" i="7"/>
  <c r="U62" i="7" s="1"/>
  <c r="S61" i="7"/>
  <c r="R61" i="7"/>
  <c r="Q61" i="7"/>
  <c r="P61" i="7"/>
  <c r="E61" i="7"/>
  <c r="V59" i="7"/>
  <c r="O59" i="7"/>
  <c r="N59" i="7"/>
  <c r="M59" i="7"/>
  <c r="L59" i="7"/>
  <c r="K59" i="7"/>
  <c r="S59" i="7" s="1"/>
  <c r="J59" i="7"/>
  <c r="R59" i="7" s="1"/>
  <c r="I59" i="7"/>
  <c r="H59" i="7"/>
  <c r="G59" i="7"/>
  <c r="F59" i="7"/>
  <c r="C59" i="7"/>
  <c r="B59" i="7"/>
  <c r="E59" i="7" s="1"/>
  <c r="S58" i="7"/>
  <c r="R58" i="7"/>
  <c r="Q58" i="7"/>
  <c r="P58" i="7"/>
  <c r="E58" i="7"/>
  <c r="U58" i="7" s="1"/>
  <c r="S57" i="7"/>
  <c r="R57" i="7"/>
  <c r="Q57" i="7"/>
  <c r="P57" i="7"/>
  <c r="E57" i="7"/>
  <c r="S56" i="7"/>
  <c r="R56" i="7"/>
  <c r="Q56" i="7"/>
  <c r="P56" i="7"/>
  <c r="E56" i="7"/>
  <c r="S55" i="7"/>
  <c r="R55" i="7"/>
  <c r="Q55" i="7"/>
  <c r="P55" i="7"/>
  <c r="E55" i="7"/>
  <c r="U55" i="7" s="1"/>
  <c r="W53" i="7"/>
  <c r="V53" i="7"/>
  <c r="O53" i="7"/>
  <c r="N53" i="7"/>
  <c r="M53" i="7"/>
  <c r="L53" i="7"/>
  <c r="K53" i="7"/>
  <c r="S53" i="7" s="1"/>
  <c r="J53" i="7"/>
  <c r="I53" i="7"/>
  <c r="H53" i="7"/>
  <c r="G53" i="7"/>
  <c r="F53" i="7"/>
  <c r="C53" i="7"/>
  <c r="B53" i="7"/>
  <c r="E53" i="7" s="1"/>
  <c r="U52" i="7"/>
  <c r="S52" i="7"/>
  <c r="R52" i="7"/>
  <c r="Q52" i="7"/>
  <c r="P52" i="7"/>
  <c r="E52" i="7"/>
  <c r="T52" i="7" s="1"/>
  <c r="S51" i="7"/>
  <c r="R51" i="7"/>
  <c r="Q51" i="7"/>
  <c r="P51" i="7"/>
  <c r="E51" i="7"/>
  <c r="T51" i="7" s="1"/>
  <c r="S50" i="7"/>
  <c r="R50" i="7"/>
  <c r="Q50" i="7"/>
  <c r="P50" i="7"/>
  <c r="E50" i="7"/>
  <c r="U50" i="7" s="1"/>
  <c r="S49" i="7"/>
  <c r="R49" i="7"/>
  <c r="Q49" i="7"/>
  <c r="P49" i="7"/>
  <c r="E49" i="7"/>
  <c r="U49" i="7" s="1"/>
  <c r="S48" i="7"/>
  <c r="R48" i="7"/>
  <c r="Q48" i="7"/>
  <c r="P48" i="7"/>
  <c r="E48" i="7"/>
  <c r="S47" i="7"/>
  <c r="R47" i="7"/>
  <c r="Q47" i="7"/>
  <c r="P47" i="7"/>
  <c r="E47" i="7"/>
  <c r="T47" i="7" s="1"/>
  <c r="T46" i="7"/>
  <c r="S46" i="7"/>
  <c r="R46" i="7"/>
  <c r="Q46" i="7"/>
  <c r="P46" i="7"/>
  <c r="E46" i="7"/>
  <c r="U46" i="7" s="1"/>
  <c r="S45" i="7"/>
  <c r="R45" i="7"/>
  <c r="Q45" i="7"/>
  <c r="P45" i="7"/>
  <c r="E45" i="7"/>
  <c r="U45" i="7" s="1"/>
  <c r="U44" i="7"/>
  <c r="T44" i="7"/>
  <c r="S44" i="7"/>
  <c r="R44" i="7"/>
  <c r="Q44" i="7"/>
  <c r="P44" i="7"/>
  <c r="E44" i="7"/>
  <c r="S43" i="7"/>
  <c r="R43" i="7"/>
  <c r="Q43" i="7"/>
  <c r="P43" i="7"/>
  <c r="E43" i="7"/>
  <c r="T43" i="7" s="1"/>
  <c r="S42" i="7"/>
  <c r="R42" i="7"/>
  <c r="Q42" i="7"/>
  <c r="P42" i="7"/>
  <c r="E42" i="7"/>
  <c r="U42" i="7" s="1"/>
  <c r="W40" i="7"/>
  <c r="V40" i="7"/>
  <c r="O40" i="7"/>
  <c r="N40" i="7"/>
  <c r="M40" i="7"/>
  <c r="L40" i="7"/>
  <c r="K40" i="7"/>
  <c r="S40" i="7" s="1"/>
  <c r="J40" i="7"/>
  <c r="I40" i="7"/>
  <c r="H40" i="7"/>
  <c r="P40" i="7" s="1"/>
  <c r="G40" i="7"/>
  <c r="F40" i="7"/>
  <c r="C40" i="7"/>
  <c r="B40" i="7"/>
  <c r="E40" i="7" s="1"/>
  <c r="U39" i="7"/>
  <c r="S39" i="7"/>
  <c r="R39" i="7"/>
  <c r="Q39" i="7"/>
  <c r="P39" i="7"/>
  <c r="E39" i="7"/>
  <c r="T39" i="7" s="1"/>
  <c r="S38" i="7"/>
  <c r="R38" i="7"/>
  <c r="Q38" i="7"/>
  <c r="P38" i="7"/>
  <c r="E38" i="7"/>
  <c r="S37" i="7"/>
  <c r="R37" i="7"/>
  <c r="Q37" i="7"/>
  <c r="P37" i="7"/>
  <c r="E37" i="7"/>
  <c r="U37" i="7" s="1"/>
  <c r="S36" i="7"/>
  <c r="R36" i="7"/>
  <c r="Q36" i="7"/>
  <c r="P36" i="7"/>
  <c r="E36" i="7"/>
  <c r="U36" i="7" s="1"/>
  <c r="S35" i="7"/>
  <c r="R35" i="7"/>
  <c r="Q35" i="7"/>
  <c r="P35" i="7"/>
  <c r="E35" i="7"/>
  <c r="W33" i="7"/>
  <c r="V33" i="7"/>
  <c r="O33" i="7"/>
  <c r="N33" i="7"/>
  <c r="M33" i="7"/>
  <c r="L33" i="7"/>
  <c r="K33" i="7"/>
  <c r="J33" i="7"/>
  <c r="R33" i="7" s="1"/>
  <c r="I33" i="7"/>
  <c r="H33" i="7"/>
  <c r="P33" i="7" s="1"/>
  <c r="G33" i="7"/>
  <c r="F33" i="7"/>
  <c r="E33" i="7"/>
  <c r="C33" i="7"/>
  <c r="B33" i="7"/>
  <c r="S32" i="7"/>
  <c r="R32" i="7"/>
  <c r="Q32" i="7"/>
  <c r="P32" i="7"/>
  <c r="E32" i="7"/>
  <c r="W30" i="7"/>
  <c r="V30" i="7"/>
  <c r="O30" i="7"/>
  <c r="N30" i="7"/>
  <c r="M30" i="7"/>
  <c r="L30" i="7"/>
  <c r="K30" i="7"/>
  <c r="S30" i="7" s="1"/>
  <c r="J30" i="7"/>
  <c r="R30" i="7" s="1"/>
  <c r="I30" i="7"/>
  <c r="Q30" i="7" s="1"/>
  <c r="H30" i="7"/>
  <c r="G30" i="7"/>
  <c r="F30" i="7"/>
  <c r="C30" i="7"/>
  <c r="B30" i="7"/>
  <c r="E30" i="7" s="1"/>
  <c r="S29" i="7"/>
  <c r="R29" i="7"/>
  <c r="Q29" i="7"/>
  <c r="P29" i="7"/>
  <c r="E29" i="7"/>
  <c r="T28" i="7"/>
  <c r="S28" i="7"/>
  <c r="R28" i="7"/>
  <c r="Q28" i="7"/>
  <c r="P28" i="7"/>
  <c r="E28" i="7"/>
  <c r="U28" i="7" s="1"/>
  <c r="T27" i="7"/>
  <c r="S27" i="7"/>
  <c r="R27" i="7"/>
  <c r="Q27" i="7"/>
  <c r="P27" i="7"/>
  <c r="E27" i="7"/>
  <c r="U27" i="7" s="1"/>
  <c r="S26" i="7"/>
  <c r="R26" i="7"/>
  <c r="Q26" i="7"/>
  <c r="P26" i="7"/>
  <c r="E26" i="7"/>
  <c r="U26" i="7" s="1"/>
  <c r="W24" i="7"/>
  <c r="V24" i="7"/>
  <c r="O24" i="7"/>
  <c r="N24" i="7"/>
  <c r="M24" i="7"/>
  <c r="L24" i="7"/>
  <c r="K24" i="7"/>
  <c r="S24" i="7" s="1"/>
  <c r="J24" i="7"/>
  <c r="R24" i="7" s="1"/>
  <c r="I24" i="7"/>
  <c r="H24" i="7"/>
  <c r="G24" i="7"/>
  <c r="F24" i="7"/>
  <c r="C24" i="7"/>
  <c r="E24" i="7" s="1"/>
  <c r="B24" i="7"/>
  <c r="S23" i="7"/>
  <c r="R23" i="7"/>
  <c r="Q23" i="7"/>
  <c r="P23" i="7"/>
  <c r="E23" i="7"/>
  <c r="T23" i="7" s="1"/>
  <c r="S22" i="7"/>
  <c r="R22" i="7"/>
  <c r="Q22" i="7"/>
  <c r="P22" i="7"/>
  <c r="E22" i="7"/>
  <c r="U22" i="7" s="1"/>
  <c r="S21" i="7"/>
  <c r="R21" i="7"/>
  <c r="Q21" i="7"/>
  <c r="P21" i="7"/>
  <c r="E21" i="7"/>
  <c r="U21" i="7" s="1"/>
  <c r="U20" i="7"/>
  <c r="S20" i="7"/>
  <c r="R20" i="7"/>
  <c r="Q20" i="7"/>
  <c r="P20" i="7"/>
  <c r="E20" i="7"/>
  <c r="T20" i="7" s="1"/>
  <c r="S19" i="7"/>
  <c r="R19" i="7"/>
  <c r="Q19" i="7"/>
  <c r="P19" i="7"/>
  <c r="E19" i="7"/>
  <c r="T19" i="7" s="1"/>
  <c r="S18" i="7"/>
  <c r="R18" i="7"/>
  <c r="Q18" i="7"/>
  <c r="P18" i="7"/>
  <c r="E18" i="7"/>
  <c r="U18" i="7" s="1"/>
  <c r="W16" i="7"/>
  <c r="V16" i="7"/>
  <c r="O16" i="7"/>
  <c r="N16" i="7"/>
  <c r="M16" i="7"/>
  <c r="L16" i="7"/>
  <c r="K16" i="7"/>
  <c r="S16" i="7" s="1"/>
  <c r="J16" i="7"/>
  <c r="I16" i="7"/>
  <c r="H16" i="7"/>
  <c r="G16" i="7"/>
  <c r="F16" i="7"/>
  <c r="C16" i="7"/>
  <c r="B16" i="7"/>
  <c r="E16" i="7" s="1"/>
  <c r="S15" i="7"/>
  <c r="R15" i="7"/>
  <c r="Q15" i="7"/>
  <c r="P15" i="7"/>
  <c r="E15" i="7"/>
  <c r="U14" i="7"/>
  <c r="T14" i="7"/>
  <c r="S14" i="7"/>
  <c r="R14" i="7"/>
  <c r="Q14" i="7"/>
  <c r="P14" i="7"/>
  <c r="E14" i="7"/>
  <c r="T13" i="7"/>
  <c r="S13" i="7"/>
  <c r="R13" i="7"/>
  <c r="Q13" i="7"/>
  <c r="P13" i="7"/>
  <c r="E13" i="7"/>
  <c r="U13" i="7" s="1"/>
  <c r="S12" i="7"/>
  <c r="R12" i="7"/>
  <c r="Q12" i="7"/>
  <c r="P12" i="7"/>
  <c r="E12" i="7"/>
  <c r="U12" i="7" s="1"/>
  <c r="S11" i="7"/>
  <c r="R11" i="7"/>
  <c r="Q11" i="7"/>
  <c r="P11" i="7"/>
  <c r="E11" i="7"/>
  <c r="S10" i="7"/>
  <c r="R10" i="7"/>
  <c r="Q10" i="7"/>
  <c r="U10" i="7" s="1"/>
  <c r="P10" i="7"/>
  <c r="T10" i="7" s="1"/>
  <c r="E10" i="7"/>
  <c r="T9" i="7"/>
  <c r="S9" i="7"/>
  <c r="R9" i="7"/>
  <c r="Q9" i="7"/>
  <c r="P9" i="7"/>
  <c r="E9" i="7"/>
  <c r="U9" i="7" s="1"/>
  <c r="S93" i="6"/>
  <c r="R93" i="6"/>
  <c r="Q93" i="6"/>
  <c r="P93" i="6"/>
  <c r="E93" i="6"/>
  <c r="U93" i="6" s="1"/>
  <c r="S92" i="6"/>
  <c r="R92" i="6"/>
  <c r="Q92" i="6"/>
  <c r="P92" i="6"/>
  <c r="E92" i="6"/>
  <c r="T91" i="6"/>
  <c r="S91" i="6"/>
  <c r="R91" i="6"/>
  <c r="Q91" i="6"/>
  <c r="P91" i="6"/>
  <c r="E91" i="6"/>
  <c r="U91" i="6" s="1"/>
  <c r="T90" i="6"/>
  <c r="S90" i="6"/>
  <c r="R90" i="6"/>
  <c r="Q90" i="6"/>
  <c r="P90" i="6"/>
  <c r="E90" i="6"/>
  <c r="U90" i="6" s="1"/>
  <c r="S89" i="6"/>
  <c r="R89" i="6"/>
  <c r="Q89" i="6"/>
  <c r="P89" i="6"/>
  <c r="E89" i="6"/>
  <c r="U89" i="6" s="1"/>
  <c r="S88" i="6"/>
  <c r="R88" i="6"/>
  <c r="Q88" i="6"/>
  <c r="P88" i="6"/>
  <c r="E88" i="6"/>
  <c r="T87" i="6"/>
  <c r="S87" i="6"/>
  <c r="R87" i="6"/>
  <c r="Q87" i="6"/>
  <c r="P87" i="6"/>
  <c r="E87" i="6"/>
  <c r="U87" i="6" s="1"/>
  <c r="T86" i="6"/>
  <c r="S86" i="6"/>
  <c r="R86" i="6"/>
  <c r="Q86" i="6"/>
  <c r="P86" i="6"/>
  <c r="E86" i="6"/>
  <c r="U86" i="6" s="1"/>
  <c r="W72" i="6"/>
  <c r="V72" i="6"/>
  <c r="O72" i="6"/>
  <c r="N72" i="6"/>
  <c r="M72" i="6"/>
  <c r="L72" i="6"/>
  <c r="K72" i="6"/>
  <c r="J72" i="6"/>
  <c r="I72" i="6"/>
  <c r="H72" i="6"/>
  <c r="G72" i="6"/>
  <c r="F72" i="6"/>
  <c r="C72" i="6"/>
  <c r="B72" i="6"/>
  <c r="W71" i="6"/>
  <c r="V71" i="6"/>
  <c r="O71" i="6"/>
  <c r="N71" i="6"/>
  <c r="M71" i="6"/>
  <c r="L71" i="6"/>
  <c r="K71" i="6"/>
  <c r="J71" i="6"/>
  <c r="R71" i="6" s="1"/>
  <c r="I71" i="6"/>
  <c r="H71" i="6"/>
  <c r="G71" i="6"/>
  <c r="F71" i="6"/>
  <c r="E71" i="6"/>
  <c r="C71" i="6"/>
  <c r="B71" i="6"/>
  <c r="W70" i="6"/>
  <c r="V70" i="6"/>
  <c r="O70" i="6"/>
  <c r="N70" i="6"/>
  <c r="M70" i="6"/>
  <c r="L70" i="6"/>
  <c r="K70" i="6"/>
  <c r="J70" i="6"/>
  <c r="I70" i="6"/>
  <c r="Q70" i="6" s="1"/>
  <c r="H70" i="6"/>
  <c r="G70" i="6"/>
  <c r="F70" i="6"/>
  <c r="C70" i="6"/>
  <c r="B70" i="6"/>
  <c r="E70" i="6" s="1"/>
  <c r="S69" i="6"/>
  <c r="R69" i="6"/>
  <c r="Q69" i="6"/>
  <c r="P69" i="6"/>
  <c r="T69" i="6" s="1"/>
  <c r="E69" i="6"/>
  <c r="W67" i="6"/>
  <c r="V67" i="6"/>
  <c r="O67" i="6"/>
  <c r="N67" i="6"/>
  <c r="M67" i="6"/>
  <c r="L67" i="6"/>
  <c r="K67" i="6"/>
  <c r="J67" i="6"/>
  <c r="I67" i="6"/>
  <c r="H67" i="6"/>
  <c r="P67" i="6" s="1"/>
  <c r="G67" i="6"/>
  <c r="F67" i="6"/>
  <c r="C67" i="6"/>
  <c r="B67" i="6"/>
  <c r="W66" i="6"/>
  <c r="V66" i="6"/>
  <c r="O66" i="6"/>
  <c r="N66" i="6"/>
  <c r="M66" i="6"/>
  <c r="L66" i="6"/>
  <c r="K66" i="6"/>
  <c r="S66" i="6" s="1"/>
  <c r="J66" i="6"/>
  <c r="R66" i="6" s="1"/>
  <c r="I66" i="6"/>
  <c r="H66" i="6"/>
  <c r="G66" i="6"/>
  <c r="F66" i="6"/>
  <c r="C66" i="6"/>
  <c r="B66" i="6"/>
  <c r="U65" i="6"/>
  <c r="S65" i="6"/>
  <c r="R65" i="6"/>
  <c r="Q65" i="6"/>
  <c r="P65" i="6"/>
  <c r="E65" i="6"/>
  <c r="T65" i="6" s="1"/>
  <c r="T64" i="6"/>
  <c r="S64" i="6"/>
  <c r="R64" i="6"/>
  <c r="Q64" i="6"/>
  <c r="P64" i="6"/>
  <c r="E64" i="6"/>
  <c r="U64" i="6" s="1"/>
  <c r="S63" i="6"/>
  <c r="R63" i="6"/>
  <c r="Q63" i="6"/>
  <c r="P63" i="6"/>
  <c r="E63" i="6"/>
  <c r="U63" i="6" s="1"/>
  <c r="S62" i="6"/>
  <c r="R62" i="6"/>
  <c r="Q62" i="6"/>
  <c r="P62" i="6"/>
  <c r="E62" i="6"/>
  <c r="U62" i="6" s="1"/>
  <c r="U61" i="6"/>
  <c r="S61" i="6"/>
  <c r="R61" i="6"/>
  <c r="Q61" i="6"/>
  <c r="P61" i="6"/>
  <c r="E61" i="6"/>
  <c r="T61" i="6" s="1"/>
  <c r="V59" i="6"/>
  <c r="O59" i="6"/>
  <c r="N59" i="6"/>
  <c r="M59" i="6"/>
  <c r="L59" i="6"/>
  <c r="K59" i="6"/>
  <c r="S59" i="6" s="1"/>
  <c r="J59" i="6"/>
  <c r="R59" i="6" s="1"/>
  <c r="I59" i="6"/>
  <c r="H59" i="6"/>
  <c r="G59" i="6"/>
  <c r="F59" i="6"/>
  <c r="C59" i="6"/>
  <c r="B59" i="6"/>
  <c r="S58" i="6"/>
  <c r="R58" i="6"/>
  <c r="Q58" i="6"/>
  <c r="P58" i="6"/>
  <c r="E58" i="6"/>
  <c r="U58" i="6" s="1"/>
  <c r="S57" i="6"/>
  <c r="R57" i="6"/>
  <c r="Q57" i="6"/>
  <c r="P57" i="6"/>
  <c r="E57" i="6"/>
  <c r="S56" i="6"/>
  <c r="R56" i="6"/>
  <c r="Q56" i="6"/>
  <c r="P56" i="6"/>
  <c r="E56" i="6"/>
  <c r="U56" i="6" s="1"/>
  <c r="S55" i="6"/>
  <c r="R55" i="6"/>
  <c r="Q55" i="6"/>
  <c r="P55" i="6"/>
  <c r="E55" i="6"/>
  <c r="U55" i="6" s="1"/>
  <c r="W53" i="6"/>
  <c r="V53" i="6"/>
  <c r="O53" i="6"/>
  <c r="N53" i="6"/>
  <c r="M53" i="6"/>
  <c r="L53" i="6"/>
  <c r="K53" i="6"/>
  <c r="J53" i="6"/>
  <c r="I53" i="6"/>
  <c r="H53" i="6"/>
  <c r="G53" i="6"/>
  <c r="F53" i="6"/>
  <c r="C53" i="6"/>
  <c r="B53" i="6"/>
  <c r="S52" i="6"/>
  <c r="R52" i="6"/>
  <c r="Q52" i="6"/>
  <c r="U52" i="6" s="1"/>
  <c r="P52" i="6"/>
  <c r="E52" i="6"/>
  <c r="S51" i="6"/>
  <c r="R51" i="6"/>
  <c r="Q51" i="6"/>
  <c r="P51" i="6"/>
  <c r="T51" i="6" s="1"/>
  <c r="E51" i="6"/>
  <c r="U51" i="6" s="1"/>
  <c r="S50" i="6"/>
  <c r="R50" i="6"/>
  <c r="Q50" i="6"/>
  <c r="P50" i="6"/>
  <c r="E50" i="6"/>
  <c r="U50" i="6" s="1"/>
  <c r="S49" i="6"/>
  <c r="R49" i="6"/>
  <c r="Q49" i="6"/>
  <c r="P49" i="6"/>
  <c r="E49" i="6"/>
  <c r="U49" i="6" s="1"/>
  <c r="S48" i="6"/>
  <c r="R48" i="6"/>
  <c r="Q48" i="6"/>
  <c r="P48" i="6"/>
  <c r="E48" i="6"/>
  <c r="T48" i="6" s="1"/>
  <c r="S47" i="6"/>
  <c r="R47" i="6"/>
  <c r="Q47" i="6"/>
  <c r="P47" i="6"/>
  <c r="E47" i="6"/>
  <c r="U47" i="6" s="1"/>
  <c r="S46" i="6"/>
  <c r="R46" i="6"/>
  <c r="Q46" i="6"/>
  <c r="P46" i="6"/>
  <c r="E46" i="6"/>
  <c r="U46" i="6" s="1"/>
  <c r="S45" i="6"/>
  <c r="R45" i="6"/>
  <c r="Q45" i="6"/>
  <c r="P45" i="6"/>
  <c r="E45" i="6"/>
  <c r="U45" i="6" s="1"/>
  <c r="S44" i="6"/>
  <c r="R44" i="6"/>
  <c r="Q44" i="6"/>
  <c r="U44" i="6" s="1"/>
  <c r="P44" i="6"/>
  <c r="E44" i="6"/>
  <c r="T43" i="6"/>
  <c r="S43" i="6"/>
  <c r="R43" i="6"/>
  <c r="Q43" i="6"/>
  <c r="P43" i="6"/>
  <c r="E43" i="6"/>
  <c r="U43" i="6" s="1"/>
  <c r="S42" i="6"/>
  <c r="R42" i="6"/>
  <c r="Q42" i="6"/>
  <c r="P42" i="6"/>
  <c r="E42" i="6"/>
  <c r="U42" i="6" s="1"/>
  <c r="W40" i="6"/>
  <c r="V40" i="6"/>
  <c r="O40" i="6"/>
  <c r="N40" i="6"/>
  <c r="M40" i="6"/>
  <c r="L40" i="6"/>
  <c r="K40" i="6"/>
  <c r="J40" i="6"/>
  <c r="I40" i="6"/>
  <c r="Q40" i="6" s="1"/>
  <c r="H40" i="6"/>
  <c r="G40" i="6"/>
  <c r="F40" i="6"/>
  <c r="C40" i="6"/>
  <c r="B40" i="6"/>
  <c r="E40" i="6" s="1"/>
  <c r="S39" i="6"/>
  <c r="R39" i="6"/>
  <c r="Q39" i="6"/>
  <c r="P39" i="6"/>
  <c r="E39" i="6"/>
  <c r="T39" i="6" s="1"/>
  <c r="S38" i="6"/>
  <c r="R38" i="6"/>
  <c r="Q38" i="6"/>
  <c r="P38" i="6"/>
  <c r="E38" i="6"/>
  <c r="U38" i="6" s="1"/>
  <c r="S37" i="6"/>
  <c r="R37" i="6"/>
  <c r="Q37" i="6"/>
  <c r="P37" i="6"/>
  <c r="E37" i="6"/>
  <c r="U37" i="6" s="1"/>
  <c r="S36" i="6"/>
  <c r="R36" i="6"/>
  <c r="Q36" i="6"/>
  <c r="P36" i="6"/>
  <c r="E36" i="6"/>
  <c r="U36" i="6" s="1"/>
  <c r="S35" i="6"/>
  <c r="R35" i="6"/>
  <c r="Q35" i="6"/>
  <c r="P35" i="6"/>
  <c r="E35" i="6"/>
  <c r="W33" i="6"/>
  <c r="V33" i="6"/>
  <c r="O33" i="6"/>
  <c r="N33" i="6"/>
  <c r="M33" i="6"/>
  <c r="L33" i="6"/>
  <c r="K33" i="6"/>
  <c r="S33" i="6" s="1"/>
  <c r="J33" i="6"/>
  <c r="R33" i="6" s="1"/>
  <c r="I33" i="6"/>
  <c r="H33" i="6"/>
  <c r="G33" i="6"/>
  <c r="F33" i="6"/>
  <c r="C33" i="6"/>
  <c r="B33" i="6"/>
  <c r="S32" i="6"/>
  <c r="R32" i="6"/>
  <c r="Q32" i="6"/>
  <c r="P32" i="6"/>
  <c r="E32" i="6"/>
  <c r="W30" i="6"/>
  <c r="V30" i="6"/>
  <c r="O30" i="6"/>
  <c r="N30" i="6"/>
  <c r="M30" i="6"/>
  <c r="L30" i="6"/>
  <c r="K30" i="6"/>
  <c r="S30" i="6" s="1"/>
  <c r="J30" i="6"/>
  <c r="R30" i="6" s="1"/>
  <c r="I30" i="6"/>
  <c r="H30" i="6"/>
  <c r="P30" i="6" s="1"/>
  <c r="G30" i="6"/>
  <c r="F30" i="6"/>
  <c r="C30" i="6"/>
  <c r="B30" i="6"/>
  <c r="S29" i="6"/>
  <c r="R29" i="6"/>
  <c r="Q29" i="6"/>
  <c r="P29" i="6"/>
  <c r="E29" i="6"/>
  <c r="S28" i="6"/>
  <c r="R28" i="6"/>
  <c r="Q28" i="6"/>
  <c r="P28" i="6"/>
  <c r="E28" i="6"/>
  <c r="S27" i="6"/>
  <c r="R27" i="6"/>
  <c r="Q27" i="6"/>
  <c r="P27" i="6"/>
  <c r="E27" i="6"/>
  <c r="U27" i="6" s="1"/>
  <c r="S26" i="6"/>
  <c r="R26" i="6"/>
  <c r="Q26" i="6"/>
  <c r="P26" i="6"/>
  <c r="E26" i="6"/>
  <c r="U26" i="6" s="1"/>
  <c r="W24" i="6"/>
  <c r="V24" i="6"/>
  <c r="O24" i="6"/>
  <c r="N24" i="6"/>
  <c r="M24" i="6"/>
  <c r="L24" i="6"/>
  <c r="K24" i="6"/>
  <c r="S24" i="6" s="1"/>
  <c r="J24" i="6"/>
  <c r="R24" i="6" s="1"/>
  <c r="I24" i="6"/>
  <c r="H24" i="6"/>
  <c r="G24" i="6"/>
  <c r="F24" i="6"/>
  <c r="C24" i="6"/>
  <c r="E24" i="6" s="1"/>
  <c r="B24" i="6"/>
  <c r="T23" i="6"/>
  <c r="S23" i="6"/>
  <c r="R23" i="6"/>
  <c r="Q23" i="6"/>
  <c r="P23" i="6"/>
  <c r="E23" i="6"/>
  <c r="U23" i="6" s="1"/>
  <c r="S22" i="6"/>
  <c r="R22" i="6"/>
  <c r="Q22" i="6"/>
  <c r="P22" i="6"/>
  <c r="E22" i="6"/>
  <c r="U22" i="6" s="1"/>
  <c r="S21" i="6"/>
  <c r="R21" i="6"/>
  <c r="Q21" i="6"/>
  <c r="P21" i="6"/>
  <c r="E21" i="6"/>
  <c r="U21" i="6" s="1"/>
  <c r="U20" i="6"/>
  <c r="S20" i="6"/>
  <c r="R20" i="6"/>
  <c r="Q20" i="6"/>
  <c r="P20" i="6"/>
  <c r="E20" i="6"/>
  <c r="T20" i="6" s="1"/>
  <c r="T19" i="6"/>
  <c r="S19" i="6"/>
  <c r="R19" i="6"/>
  <c r="Q19" i="6"/>
  <c r="P19" i="6"/>
  <c r="E19" i="6"/>
  <c r="U19" i="6" s="1"/>
  <c r="S18" i="6"/>
  <c r="R18" i="6"/>
  <c r="Q18" i="6"/>
  <c r="P18" i="6"/>
  <c r="E18" i="6"/>
  <c r="U18" i="6" s="1"/>
  <c r="W16" i="6"/>
  <c r="V16" i="6"/>
  <c r="O16" i="6"/>
  <c r="N16" i="6"/>
  <c r="M16" i="6"/>
  <c r="L16" i="6"/>
  <c r="K16" i="6"/>
  <c r="S16" i="6" s="1"/>
  <c r="J16" i="6"/>
  <c r="R16" i="6" s="1"/>
  <c r="I16" i="6"/>
  <c r="H16" i="6"/>
  <c r="G16" i="6"/>
  <c r="F16" i="6"/>
  <c r="C16" i="6"/>
  <c r="B16" i="6"/>
  <c r="E16" i="6" s="1"/>
  <c r="S15" i="6"/>
  <c r="R15" i="6"/>
  <c r="Q15" i="6"/>
  <c r="P15" i="6"/>
  <c r="E15" i="6"/>
  <c r="T15" i="6" s="1"/>
  <c r="S14" i="6"/>
  <c r="R14" i="6"/>
  <c r="Q14" i="6"/>
  <c r="P14" i="6"/>
  <c r="T14" i="6" s="1"/>
  <c r="E14" i="6"/>
  <c r="U14" i="6" s="1"/>
  <c r="S13" i="6"/>
  <c r="R13" i="6"/>
  <c r="Q13" i="6"/>
  <c r="P13" i="6"/>
  <c r="E13" i="6"/>
  <c r="U13" i="6" s="1"/>
  <c r="S12" i="6"/>
  <c r="R12" i="6"/>
  <c r="Q12" i="6"/>
  <c r="P12" i="6"/>
  <c r="E12" i="6"/>
  <c r="U12" i="6" s="1"/>
  <c r="S11" i="6"/>
  <c r="R11" i="6"/>
  <c r="Q11" i="6"/>
  <c r="P11" i="6"/>
  <c r="E11" i="6"/>
  <c r="T11" i="6" s="1"/>
  <c r="S10" i="6"/>
  <c r="R10" i="6"/>
  <c r="Q10" i="6"/>
  <c r="P10" i="6"/>
  <c r="E10" i="6"/>
  <c r="S9" i="6"/>
  <c r="R9" i="6"/>
  <c r="Q9" i="6"/>
  <c r="P9" i="6"/>
  <c r="E9" i="6"/>
  <c r="U9" i="6" s="1"/>
  <c r="S93" i="5"/>
  <c r="R93" i="5"/>
  <c r="Q93" i="5"/>
  <c r="P93" i="5"/>
  <c r="E93" i="5"/>
  <c r="U93" i="5" s="1"/>
  <c r="S92" i="5"/>
  <c r="R92" i="5"/>
  <c r="Q92" i="5"/>
  <c r="P92" i="5"/>
  <c r="E92" i="5"/>
  <c r="T91" i="5"/>
  <c r="S91" i="5"/>
  <c r="R91" i="5"/>
  <c r="Q91" i="5"/>
  <c r="P91" i="5"/>
  <c r="E91" i="5"/>
  <c r="U91" i="5" s="1"/>
  <c r="S90" i="5"/>
  <c r="R90" i="5"/>
  <c r="Q90" i="5"/>
  <c r="P90" i="5"/>
  <c r="E90" i="5"/>
  <c r="U90" i="5" s="1"/>
  <c r="S89" i="5"/>
  <c r="R89" i="5"/>
  <c r="Q89" i="5"/>
  <c r="P89" i="5"/>
  <c r="E89" i="5"/>
  <c r="U89" i="5" s="1"/>
  <c r="U88" i="5"/>
  <c r="S88" i="5"/>
  <c r="R88" i="5"/>
  <c r="Q88" i="5"/>
  <c r="P88" i="5"/>
  <c r="E88" i="5"/>
  <c r="T88" i="5" s="1"/>
  <c r="U87" i="5"/>
  <c r="S87" i="5"/>
  <c r="R87" i="5"/>
  <c r="Q87" i="5"/>
  <c r="P87" i="5"/>
  <c r="E87" i="5"/>
  <c r="T87" i="5" s="1"/>
  <c r="S86" i="5"/>
  <c r="R86" i="5"/>
  <c r="Q86" i="5"/>
  <c r="P86" i="5"/>
  <c r="E86" i="5"/>
  <c r="U86" i="5" s="1"/>
  <c r="W72" i="5"/>
  <c r="V72" i="5"/>
  <c r="O72" i="5"/>
  <c r="N72" i="5"/>
  <c r="M72" i="5"/>
  <c r="L72" i="5"/>
  <c r="K72" i="5"/>
  <c r="J72" i="5"/>
  <c r="I72" i="5"/>
  <c r="H72" i="5"/>
  <c r="G72" i="5"/>
  <c r="F72" i="5"/>
  <c r="C72" i="5"/>
  <c r="B72" i="5"/>
  <c r="W71" i="5"/>
  <c r="V71" i="5"/>
  <c r="O71" i="5"/>
  <c r="N71" i="5"/>
  <c r="M71" i="5"/>
  <c r="L71" i="5"/>
  <c r="K71" i="5"/>
  <c r="S71" i="5" s="1"/>
  <c r="J71" i="5"/>
  <c r="R71" i="5" s="1"/>
  <c r="I71" i="5"/>
  <c r="H71" i="5"/>
  <c r="G71" i="5"/>
  <c r="F71" i="5"/>
  <c r="C71" i="5"/>
  <c r="B71" i="5"/>
  <c r="E71" i="5" s="1"/>
  <c r="W70" i="5"/>
  <c r="V70" i="5"/>
  <c r="O70" i="5"/>
  <c r="N70" i="5"/>
  <c r="M70" i="5"/>
  <c r="L70" i="5"/>
  <c r="K70" i="5"/>
  <c r="J70" i="5"/>
  <c r="R70" i="5" s="1"/>
  <c r="I70" i="5"/>
  <c r="Q70" i="5" s="1"/>
  <c r="H70" i="5"/>
  <c r="G70" i="5"/>
  <c r="F70" i="5"/>
  <c r="C70" i="5"/>
  <c r="E70" i="5" s="1"/>
  <c r="B70" i="5"/>
  <c r="S69" i="5"/>
  <c r="R69" i="5"/>
  <c r="Q69" i="5"/>
  <c r="P69" i="5"/>
  <c r="E69" i="5"/>
  <c r="W67" i="5"/>
  <c r="V67" i="5"/>
  <c r="O67" i="5"/>
  <c r="N67" i="5"/>
  <c r="M67" i="5"/>
  <c r="L67" i="5"/>
  <c r="K67" i="5"/>
  <c r="J67" i="5"/>
  <c r="I67" i="5"/>
  <c r="H67" i="5"/>
  <c r="P67" i="5" s="1"/>
  <c r="G67" i="5"/>
  <c r="F67" i="5"/>
  <c r="C67" i="5"/>
  <c r="B67" i="5"/>
  <c r="W66" i="5"/>
  <c r="V66" i="5"/>
  <c r="O66" i="5"/>
  <c r="N66" i="5"/>
  <c r="M66" i="5"/>
  <c r="L66" i="5"/>
  <c r="K66" i="5"/>
  <c r="S66" i="5" s="1"/>
  <c r="J66" i="5"/>
  <c r="R66" i="5" s="1"/>
  <c r="I66" i="5"/>
  <c r="H66" i="5"/>
  <c r="G66" i="5"/>
  <c r="F66" i="5"/>
  <c r="C66" i="5"/>
  <c r="B66" i="5"/>
  <c r="E66" i="5" s="1"/>
  <c r="U65" i="5"/>
  <c r="T65" i="5"/>
  <c r="S65" i="5"/>
  <c r="R65" i="5"/>
  <c r="Q65" i="5"/>
  <c r="P65" i="5"/>
  <c r="E65" i="5"/>
  <c r="S64" i="5"/>
  <c r="R64" i="5"/>
  <c r="Q64" i="5"/>
  <c r="P64" i="5"/>
  <c r="E64" i="5"/>
  <c r="U64" i="5" s="1"/>
  <c r="S63" i="5"/>
  <c r="R63" i="5"/>
  <c r="Q63" i="5"/>
  <c r="P63" i="5"/>
  <c r="E63" i="5"/>
  <c r="U63" i="5" s="1"/>
  <c r="U62" i="5"/>
  <c r="S62" i="5"/>
  <c r="R62" i="5"/>
  <c r="Q62" i="5"/>
  <c r="P62" i="5"/>
  <c r="E62" i="5"/>
  <c r="T62" i="5" s="1"/>
  <c r="U61" i="5"/>
  <c r="T61" i="5"/>
  <c r="S61" i="5"/>
  <c r="R61" i="5"/>
  <c r="Q61" i="5"/>
  <c r="P61" i="5"/>
  <c r="E61" i="5"/>
  <c r="V59" i="5"/>
  <c r="O59" i="5"/>
  <c r="N59" i="5"/>
  <c r="M59" i="5"/>
  <c r="L59" i="5"/>
  <c r="K59" i="5"/>
  <c r="S59" i="5" s="1"/>
  <c r="J59" i="5"/>
  <c r="R59" i="5" s="1"/>
  <c r="I59" i="5"/>
  <c r="H59" i="5"/>
  <c r="G59" i="5"/>
  <c r="F59" i="5"/>
  <c r="C59" i="5"/>
  <c r="B59" i="5"/>
  <c r="S58" i="5"/>
  <c r="R58" i="5"/>
  <c r="Q58" i="5"/>
  <c r="P58" i="5"/>
  <c r="E58" i="5"/>
  <c r="T58" i="5" s="1"/>
  <c r="T57" i="5"/>
  <c r="S57" i="5"/>
  <c r="R57" i="5"/>
  <c r="Q57" i="5"/>
  <c r="P57" i="5"/>
  <c r="E57" i="5"/>
  <c r="U57" i="5" s="1"/>
  <c r="S56" i="5"/>
  <c r="R56" i="5"/>
  <c r="Q56" i="5"/>
  <c r="P56" i="5"/>
  <c r="E56" i="5"/>
  <c r="U56" i="5" s="1"/>
  <c r="S55" i="5"/>
  <c r="R55" i="5"/>
  <c r="Q55" i="5"/>
  <c r="P55" i="5"/>
  <c r="E55" i="5"/>
  <c r="U55" i="5" s="1"/>
  <c r="W53" i="5"/>
  <c r="V53" i="5"/>
  <c r="O53" i="5"/>
  <c r="N53" i="5"/>
  <c r="M53" i="5"/>
  <c r="L53" i="5"/>
  <c r="K53" i="5"/>
  <c r="S53" i="5" s="1"/>
  <c r="J53" i="5"/>
  <c r="R53" i="5" s="1"/>
  <c r="I53" i="5"/>
  <c r="Q53" i="5" s="1"/>
  <c r="H53" i="5"/>
  <c r="G53" i="5"/>
  <c r="F53" i="5"/>
  <c r="C53" i="5"/>
  <c r="B53" i="5"/>
  <c r="E53" i="5" s="1"/>
  <c r="U52" i="5"/>
  <c r="T52" i="5"/>
  <c r="S52" i="5"/>
  <c r="R52" i="5"/>
  <c r="Q52" i="5"/>
  <c r="P52" i="5"/>
  <c r="E52" i="5"/>
  <c r="S51" i="5"/>
  <c r="R51" i="5"/>
  <c r="Q51" i="5"/>
  <c r="P51" i="5"/>
  <c r="E51" i="5"/>
  <c r="U51" i="5" s="1"/>
  <c r="S50" i="5"/>
  <c r="R50" i="5"/>
  <c r="Q50" i="5"/>
  <c r="P50" i="5"/>
  <c r="E50" i="5"/>
  <c r="U50" i="5" s="1"/>
  <c r="U49" i="5"/>
  <c r="S49" i="5"/>
  <c r="R49" i="5"/>
  <c r="Q49" i="5"/>
  <c r="P49" i="5"/>
  <c r="E49" i="5"/>
  <c r="T49" i="5" s="1"/>
  <c r="T48" i="5"/>
  <c r="S48" i="5"/>
  <c r="R48" i="5"/>
  <c r="Q48" i="5"/>
  <c r="P48" i="5"/>
  <c r="E48" i="5"/>
  <c r="U48" i="5" s="1"/>
  <c r="S47" i="5"/>
  <c r="R47" i="5"/>
  <c r="Q47" i="5"/>
  <c r="P47" i="5"/>
  <c r="E47" i="5"/>
  <c r="U47" i="5" s="1"/>
  <c r="S46" i="5"/>
  <c r="R46" i="5"/>
  <c r="Q46" i="5"/>
  <c r="P46" i="5"/>
  <c r="E46" i="5"/>
  <c r="U46" i="5" s="1"/>
  <c r="U45" i="5"/>
  <c r="S45" i="5"/>
  <c r="R45" i="5"/>
  <c r="Q45" i="5"/>
  <c r="P45" i="5"/>
  <c r="E45" i="5"/>
  <c r="T45" i="5" s="1"/>
  <c r="S44" i="5"/>
  <c r="R44" i="5"/>
  <c r="Q44" i="5"/>
  <c r="P44" i="5"/>
  <c r="E44" i="5"/>
  <c r="S43" i="5"/>
  <c r="R43" i="5"/>
  <c r="Q43" i="5"/>
  <c r="P43" i="5"/>
  <c r="E43" i="5"/>
  <c r="U43" i="5" s="1"/>
  <c r="S42" i="5"/>
  <c r="R42" i="5"/>
  <c r="Q42" i="5"/>
  <c r="P42" i="5"/>
  <c r="E42" i="5"/>
  <c r="U42" i="5" s="1"/>
  <c r="W40" i="5"/>
  <c r="V40" i="5"/>
  <c r="O40" i="5"/>
  <c r="N40" i="5"/>
  <c r="M40" i="5"/>
  <c r="L40" i="5"/>
  <c r="K40" i="5"/>
  <c r="S40" i="5" s="1"/>
  <c r="J40" i="5"/>
  <c r="R40" i="5" s="1"/>
  <c r="I40" i="5"/>
  <c r="H40" i="5"/>
  <c r="G40" i="5"/>
  <c r="F40" i="5"/>
  <c r="C40" i="5"/>
  <c r="E40" i="5" s="1"/>
  <c r="B40" i="5"/>
  <c r="S39" i="5"/>
  <c r="R39" i="5"/>
  <c r="Q39" i="5"/>
  <c r="P39" i="5"/>
  <c r="E39" i="5"/>
  <c r="S38" i="5"/>
  <c r="R38" i="5"/>
  <c r="Q38" i="5"/>
  <c r="P38" i="5"/>
  <c r="E38" i="5"/>
  <c r="U38" i="5" s="1"/>
  <c r="S37" i="5"/>
  <c r="R37" i="5"/>
  <c r="Q37" i="5"/>
  <c r="P37" i="5"/>
  <c r="E37" i="5"/>
  <c r="U37" i="5" s="1"/>
  <c r="S36" i="5"/>
  <c r="R36" i="5"/>
  <c r="Q36" i="5"/>
  <c r="P36" i="5"/>
  <c r="E36" i="5"/>
  <c r="S35" i="5"/>
  <c r="R35" i="5"/>
  <c r="Q35" i="5"/>
  <c r="U35" i="5" s="1"/>
  <c r="P35" i="5"/>
  <c r="T35" i="5" s="1"/>
  <c r="E35" i="5"/>
  <c r="W33" i="5"/>
  <c r="V33" i="5"/>
  <c r="O33" i="5"/>
  <c r="N33" i="5"/>
  <c r="M33" i="5"/>
  <c r="L33" i="5"/>
  <c r="K33" i="5"/>
  <c r="S33" i="5" s="1"/>
  <c r="J33" i="5"/>
  <c r="R33" i="5" s="1"/>
  <c r="I33" i="5"/>
  <c r="H33" i="5"/>
  <c r="P33" i="5" s="1"/>
  <c r="G33" i="5"/>
  <c r="F33" i="5"/>
  <c r="C33" i="5"/>
  <c r="B33" i="5"/>
  <c r="E33" i="5" s="1"/>
  <c r="S32" i="5"/>
  <c r="R32" i="5"/>
  <c r="Q32" i="5"/>
  <c r="P32" i="5"/>
  <c r="E32" i="5"/>
  <c r="U32" i="5" s="1"/>
  <c r="W30" i="5"/>
  <c r="V30" i="5"/>
  <c r="O30" i="5"/>
  <c r="N30" i="5"/>
  <c r="M30" i="5"/>
  <c r="L30" i="5"/>
  <c r="K30" i="5"/>
  <c r="S30" i="5" s="1"/>
  <c r="J30" i="5"/>
  <c r="R30" i="5" s="1"/>
  <c r="I30" i="5"/>
  <c r="H30" i="5"/>
  <c r="G30" i="5"/>
  <c r="F30" i="5"/>
  <c r="C30" i="5"/>
  <c r="B30" i="5"/>
  <c r="E30" i="5" s="1"/>
  <c r="U29" i="5"/>
  <c r="T29" i="5"/>
  <c r="S29" i="5"/>
  <c r="R29" i="5"/>
  <c r="Q29" i="5"/>
  <c r="P29" i="5"/>
  <c r="E29" i="5"/>
  <c r="S28" i="5"/>
  <c r="R28" i="5"/>
  <c r="Q28" i="5"/>
  <c r="P28" i="5"/>
  <c r="E28" i="5"/>
  <c r="U28" i="5" s="1"/>
  <c r="S27" i="5"/>
  <c r="R27" i="5"/>
  <c r="Q27" i="5"/>
  <c r="P27" i="5"/>
  <c r="E27" i="5"/>
  <c r="U27" i="5" s="1"/>
  <c r="U26" i="5"/>
  <c r="S26" i="5"/>
  <c r="R26" i="5"/>
  <c r="Q26" i="5"/>
  <c r="P26" i="5"/>
  <c r="E26" i="5"/>
  <c r="T26" i="5" s="1"/>
  <c r="W24" i="5"/>
  <c r="V24" i="5"/>
  <c r="O24" i="5"/>
  <c r="N24" i="5"/>
  <c r="M24" i="5"/>
  <c r="L24" i="5"/>
  <c r="K24" i="5"/>
  <c r="S24" i="5" s="1"/>
  <c r="J24" i="5"/>
  <c r="R24" i="5" s="1"/>
  <c r="I24" i="5"/>
  <c r="Q24" i="5" s="1"/>
  <c r="H24" i="5"/>
  <c r="P24" i="5" s="1"/>
  <c r="G24" i="5"/>
  <c r="F24" i="5"/>
  <c r="C24" i="5"/>
  <c r="E24" i="5" s="1"/>
  <c r="B24" i="5"/>
  <c r="S23" i="5"/>
  <c r="R23" i="5"/>
  <c r="Q23" i="5"/>
  <c r="P23" i="5"/>
  <c r="E23" i="5"/>
  <c r="U23" i="5" s="1"/>
  <c r="S22" i="5"/>
  <c r="R22" i="5"/>
  <c r="Q22" i="5"/>
  <c r="P22" i="5"/>
  <c r="E22" i="5"/>
  <c r="U22" i="5" s="1"/>
  <c r="U21" i="5"/>
  <c r="S21" i="5"/>
  <c r="R21" i="5"/>
  <c r="Q21" i="5"/>
  <c r="P21" i="5"/>
  <c r="E21" i="5"/>
  <c r="T21" i="5" s="1"/>
  <c r="S20" i="5"/>
  <c r="R20" i="5"/>
  <c r="Q20" i="5"/>
  <c r="P20" i="5"/>
  <c r="E20" i="5"/>
  <c r="U20" i="5" s="1"/>
  <c r="S19" i="5"/>
  <c r="R19" i="5"/>
  <c r="Q19" i="5"/>
  <c r="P19" i="5"/>
  <c r="E19" i="5"/>
  <c r="U19" i="5" s="1"/>
  <c r="S18" i="5"/>
  <c r="R18" i="5"/>
  <c r="Q18" i="5"/>
  <c r="P18" i="5"/>
  <c r="E18" i="5"/>
  <c r="U18" i="5" s="1"/>
  <c r="W16" i="5"/>
  <c r="V16" i="5"/>
  <c r="O16" i="5"/>
  <c r="N16" i="5"/>
  <c r="M16" i="5"/>
  <c r="L16" i="5"/>
  <c r="K16" i="5"/>
  <c r="S16" i="5" s="1"/>
  <c r="J16" i="5"/>
  <c r="I16" i="5"/>
  <c r="H16" i="5"/>
  <c r="G16" i="5"/>
  <c r="F16" i="5"/>
  <c r="C16" i="5"/>
  <c r="B16" i="5"/>
  <c r="E16" i="5" s="1"/>
  <c r="S15" i="5"/>
  <c r="R15" i="5"/>
  <c r="Q15" i="5"/>
  <c r="P15" i="5"/>
  <c r="E15" i="5"/>
  <c r="U15" i="5" s="1"/>
  <c r="S14" i="5"/>
  <c r="R14" i="5"/>
  <c r="Q14" i="5"/>
  <c r="P14" i="5"/>
  <c r="E14" i="5"/>
  <c r="U14" i="5" s="1"/>
  <c r="S13" i="5"/>
  <c r="R13" i="5"/>
  <c r="Q13" i="5"/>
  <c r="P13" i="5"/>
  <c r="E13" i="5"/>
  <c r="U13" i="5" s="1"/>
  <c r="S12" i="5"/>
  <c r="R12" i="5"/>
  <c r="Q12" i="5"/>
  <c r="P12" i="5"/>
  <c r="E12" i="5"/>
  <c r="T12" i="5" s="1"/>
  <c r="U11" i="5"/>
  <c r="T11" i="5"/>
  <c r="S11" i="5"/>
  <c r="R11" i="5"/>
  <c r="Q11" i="5"/>
  <c r="P11" i="5"/>
  <c r="E11" i="5"/>
  <c r="S10" i="5"/>
  <c r="R10" i="5"/>
  <c r="Q10" i="5"/>
  <c r="P10" i="5"/>
  <c r="E10" i="5"/>
  <c r="U10" i="5" s="1"/>
  <c r="S9" i="5"/>
  <c r="R9" i="5"/>
  <c r="Q9" i="5"/>
  <c r="P9" i="5"/>
  <c r="E9" i="5"/>
  <c r="S93" i="4"/>
  <c r="R93" i="4"/>
  <c r="Q93" i="4"/>
  <c r="P93" i="4"/>
  <c r="E93" i="4"/>
  <c r="T93" i="4" s="1"/>
  <c r="S92" i="4"/>
  <c r="R92" i="4"/>
  <c r="Q92" i="4"/>
  <c r="P92" i="4"/>
  <c r="E92" i="4"/>
  <c r="S91" i="4"/>
  <c r="R91" i="4"/>
  <c r="Q91" i="4"/>
  <c r="P91" i="4"/>
  <c r="E91" i="4"/>
  <c r="U91" i="4" s="1"/>
  <c r="S90" i="4"/>
  <c r="R90" i="4"/>
  <c r="Q90" i="4"/>
  <c r="P90" i="4"/>
  <c r="E90" i="4"/>
  <c r="U90" i="4" s="1"/>
  <c r="S89" i="4"/>
  <c r="R89" i="4"/>
  <c r="Q89" i="4"/>
  <c r="P89" i="4"/>
  <c r="E89" i="4"/>
  <c r="T88" i="4"/>
  <c r="S88" i="4"/>
  <c r="R88" i="4"/>
  <c r="Q88" i="4"/>
  <c r="P88" i="4"/>
  <c r="E88" i="4"/>
  <c r="U88" i="4" s="1"/>
  <c r="S87" i="4"/>
  <c r="R87" i="4"/>
  <c r="Q87" i="4"/>
  <c r="P87" i="4"/>
  <c r="E87" i="4"/>
  <c r="U87" i="4" s="1"/>
  <c r="S86" i="4"/>
  <c r="R86" i="4"/>
  <c r="Q86" i="4"/>
  <c r="P86" i="4"/>
  <c r="E86" i="4"/>
  <c r="U86" i="4" s="1"/>
  <c r="W72" i="4"/>
  <c r="V72" i="4"/>
  <c r="O72" i="4"/>
  <c r="N72" i="4"/>
  <c r="M72" i="4"/>
  <c r="L72" i="4"/>
  <c r="K72" i="4"/>
  <c r="S72" i="4" s="1"/>
  <c r="J72" i="4"/>
  <c r="I72" i="4"/>
  <c r="H72" i="4"/>
  <c r="P72" i="4" s="1"/>
  <c r="G72" i="4"/>
  <c r="F72" i="4"/>
  <c r="C72" i="4"/>
  <c r="B72" i="4"/>
  <c r="W71" i="4"/>
  <c r="V71" i="4"/>
  <c r="O71" i="4"/>
  <c r="N71" i="4"/>
  <c r="M71" i="4"/>
  <c r="L71" i="4"/>
  <c r="K71" i="4"/>
  <c r="S71" i="4" s="1"/>
  <c r="J71" i="4"/>
  <c r="R71" i="4" s="1"/>
  <c r="I71" i="4"/>
  <c r="Q71" i="4" s="1"/>
  <c r="H71" i="4"/>
  <c r="G71" i="4"/>
  <c r="F71" i="4"/>
  <c r="C71" i="4"/>
  <c r="E71" i="4" s="1"/>
  <c r="B71" i="4"/>
  <c r="W70" i="4"/>
  <c r="V70" i="4"/>
  <c r="O70" i="4"/>
  <c r="N70" i="4"/>
  <c r="M70" i="4"/>
  <c r="L70" i="4"/>
  <c r="K70" i="4"/>
  <c r="S70" i="4" s="1"/>
  <c r="J70" i="4"/>
  <c r="R70" i="4" s="1"/>
  <c r="I70" i="4"/>
  <c r="H70" i="4"/>
  <c r="P70" i="4" s="1"/>
  <c r="G70" i="4"/>
  <c r="F70" i="4"/>
  <c r="C70" i="4"/>
  <c r="B70" i="4"/>
  <c r="S69" i="4"/>
  <c r="R69" i="4"/>
  <c r="Q69" i="4"/>
  <c r="P69" i="4"/>
  <c r="E69" i="4"/>
  <c r="U69" i="4" s="1"/>
  <c r="W67" i="4"/>
  <c r="V67" i="4"/>
  <c r="O67" i="4"/>
  <c r="N67" i="4"/>
  <c r="M67" i="4"/>
  <c r="L67" i="4"/>
  <c r="K67" i="4"/>
  <c r="S67" i="4" s="1"/>
  <c r="J67" i="4"/>
  <c r="I67" i="4"/>
  <c r="H67" i="4"/>
  <c r="G67" i="4"/>
  <c r="F67" i="4"/>
  <c r="C67" i="4"/>
  <c r="B67" i="4"/>
  <c r="E67" i="4" s="1"/>
  <c r="W66" i="4"/>
  <c r="V66" i="4"/>
  <c r="O66" i="4"/>
  <c r="N66" i="4"/>
  <c r="M66" i="4"/>
  <c r="L66" i="4"/>
  <c r="K66" i="4"/>
  <c r="S66" i="4" s="1"/>
  <c r="J66" i="4"/>
  <c r="R66" i="4" s="1"/>
  <c r="I66" i="4"/>
  <c r="Q66" i="4" s="1"/>
  <c r="H66" i="4"/>
  <c r="P66" i="4" s="1"/>
  <c r="G66" i="4"/>
  <c r="F66" i="4"/>
  <c r="C66" i="4"/>
  <c r="B66" i="4"/>
  <c r="E66" i="4" s="1"/>
  <c r="S65" i="4"/>
  <c r="R65" i="4"/>
  <c r="Q65" i="4"/>
  <c r="P65" i="4"/>
  <c r="E65" i="4"/>
  <c r="S64" i="4"/>
  <c r="R64" i="4"/>
  <c r="Q64" i="4"/>
  <c r="P64" i="4"/>
  <c r="E64" i="4"/>
  <c r="U64" i="4" s="1"/>
  <c r="S63" i="4"/>
  <c r="R63" i="4"/>
  <c r="Q63" i="4"/>
  <c r="P63" i="4"/>
  <c r="E63" i="4"/>
  <c r="T63" i="4" s="1"/>
  <c r="T62" i="4"/>
  <c r="S62" i="4"/>
  <c r="R62" i="4"/>
  <c r="Q62" i="4"/>
  <c r="P62" i="4"/>
  <c r="E62" i="4"/>
  <c r="U62" i="4" s="1"/>
  <c r="S61" i="4"/>
  <c r="R61" i="4"/>
  <c r="Q61" i="4"/>
  <c r="P61" i="4"/>
  <c r="E61" i="4"/>
  <c r="U61" i="4" s="1"/>
  <c r="V59" i="4"/>
  <c r="O59" i="4"/>
  <c r="N59" i="4"/>
  <c r="M59" i="4"/>
  <c r="L59" i="4"/>
  <c r="K59" i="4"/>
  <c r="S59" i="4" s="1"/>
  <c r="J59" i="4"/>
  <c r="R59" i="4" s="1"/>
  <c r="I59" i="4"/>
  <c r="H59" i="4"/>
  <c r="G59" i="4"/>
  <c r="F59" i="4"/>
  <c r="C59" i="4"/>
  <c r="B59" i="4"/>
  <c r="E59" i="4" s="1"/>
  <c r="T58" i="4"/>
  <c r="S58" i="4"/>
  <c r="R58" i="4"/>
  <c r="Q58" i="4"/>
  <c r="P58" i="4"/>
  <c r="E58" i="4"/>
  <c r="U58" i="4" s="1"/>
  <c r="S57" i="4"/>
  <c r="R57" i="4"/>
  <c r="Q57" i="4"/>
  <c r="P57" i="4"/>
  <c r="E57" i="4"/>
  <c r="U57" i="4" s="1"/>
  <c r="S56" i="4"/>
  <c r="R56" i="4"/>
  <c r="Q56" i="4"/>
  <c r="P56" i="4"/>
  <c r="E56" i="4"/>
  <c r="U56" i="4" s="1"/>
  <c r="U55" i="4"/>
  <c r="S55" i="4"/>
  <c r="R55" i="4"/>
  <c r="Q55" i="4"/>
  <c r="P55" i="4"/>
  <c r="E55" i="4"/>
  <c r="T55" i="4" s="1"/>
  <c r="W53" i="4"/>
  <c r="V53" i="4"/>
  <c r="O53" i="4"/>
  <c r="N53" i="4"/>
  <c r="M53" i="4"/>
  <c r="L53" i="4"/>
  <c r="K53" i="4"/>
  <c r="S53" i="4" s="1"/>
  <c r="J53" i="4"/>
  <c r="R53" i="4" s="1"/>
  <c r="I53" i="4"/>
  <c r="H53" i="4"/>
  <c r="G53" i="4"/>
  <c r="F53" i="4"/>
  <c r="C53" i="4"/>
  <c r="B53" i="4"/>
  <c r="E53" i="4" s="1"/>
  <c r="S52" i="4"/>
  <c r="R52" i="4"/>
  <c r="Q52" i="4"/>
  <c r="P52" i="4"/>
  <c r="E52" i="4"/>
  <c r="U52" i="4" s="1"/>
  <c r="S51" i="4"/>
  <c r="R51" i="4"/>
  <c r="Q51" i="4"/>
  <c r="P51" i="4"/>
  <c r="E51" i="4"/>
  <c r="U51" i="4" s="1"/>
  <c r="S50" i="4"/>
  <c r="R50" i="4"/>
  <c r="Q50" i="4"/>
  <c r="P50" i="4"/>
  <c r="E50" i="4"/>
  <c r="S49" i="4"/>
  <c r="R49" i="4"/>
  <c r="Q49" i="4"/>
  <c r="P49" i="4"/>
  <c r="E49" i="4"/>
  <c r="S48" i="4"/>
  <c r="R48" i="4"/>
  <c r="Q48" i="4"/>
  <c r="P48" i="4"/>
  <c r="E48" i="4"/>
  <c r="S47" i="4"/>
  <c r="R47" i="4"/>
  <c r="Q47" i="4"/>
  <c r="P47" i="4"/>
  <c r="E47" i="4"/>
  <c r="U47" i="4" s="1"/>
  <c r="S46" i="4"/>
  <c r="R46" i="4"/>
  <c r="Q46" i="4"/>
  <c r="P46" i="4"/>
  <c r="E46" i="4"/>
  <c r="S45" i="4"/>
  <c r="R45" i="4"/>
  <c r="Q45" i="4"/>
  <c r="P45" i="4"/>
  <c r="E45" i="4"/>
  <c r="U45" i="4" s="1"/>
  <c r="S44" i="4"/>
  <c r="R44" i="4"/>
  <c r="Q44" i="4"/>
  <c r="P44" i="4"/>
  <c r="E44" i="4"/>
  <c r="S43" i="4"/>
  <c r="R43" i="4"/>
  <c r="Q43" i="4"/>
  <c r="P43" i="4"/>
  <c r="E43" i="4"/>
  <c r="S42" i="4"/>
  <c r="R42" i="4"/>
  <c r="Q42" i="4"/>
  <c r="P42" i="4"/>
  <c r="E42" i="4"/>
  <c r="T42" i="4" s="1"/>
  <c r="W40" i="4"/>
  <c r="V40" i="4"/>
  <c r="O40" i="4"/>
  <c r="N40" i="4"/>
  <c r="M40" i="4"/>
  <c r="L40" i="4"/>
  <c r="K40" i="4"/>
  <c r="S40" i="4" s="1"/>
  <c r="J40" i="4"/>
  <c r="I40" i="4"/>
  <c r="Q40" i="4" s="1"/>
  <c r="H40" i="4"/>
  <c r="P40" i="4" s="1"/>
  <c r="G40" i="4"/>
  <c r="F40" i="4"/>
  <c r="C40" i="4"/>
  <c r="B40" i="4"/>
  <c r="S39" i="4"/>
  <c r="R39" i="4"/>
  <c r="Q39" i="4"/>
  <c r="P39" i="4"/>
  <c r="E39" i="4"/>
  <c r="S38" i="4"/>
  <c r="R38" i="4"/>
  <c r="Q38" i="4"/>
  <c r="P38" i="4"/>
  <c r="E38" i="4"/>
  <c r="U38" i="4" s="1"/>
  <c r="U37" i="4"/>
  <c r="S37" i="4"/>
  <c r="R37" i="4"/>
  <c r="Q37" i="4"/>
  <c r="P37" i="4"/>
  <c r="E37" i="4"/>
  <c r="T37" i="4" s="1"/>
  <c r="S36" i="4"/>
  <c r="R36" i="4"/>
  <c r="Q36" i="4"/>
  <c r="U36" i="4" s="1"/>
  <c r="P36" i="4"/>
  <c r="T36" i="4" s="1"/>
  <c r="E36" i="4"/>
  <c r="S35" i="4"/>
  <c r="R35" i="4"/>
  <c r="Q35" i="4"/>
  <c r="P35" i="4"/>
  <c r="E35" i="4"/>
  <c r="W33" i="4"/>
  <c r="V33" i="4"/>
  <c r="O33" i="4"/>
  <c r="N33" i="4"/>
  <c r="M33" i="4"/>
  <c r="L33" i="4"/>
  <c r="K33" i="4"/>
  <c r="S33" i="4" s="1"/>
  <c r="J33" i="4"/>
  <c r="R33" i="4" s="1"/>
  <c r="I33" i="4"/>
  <c r="Q33" i="4" s="1"/>
  <c r="H33" i="4"/>
  <c r="G33" i="4"/>
  <c r="F33" i="4"/>
  <c r="C33" i="4"/>
  <c r="B33" i="4"/>
  <c r="E33" i="4" s="1"/>
  <c r="S32" i="4"/>
  <c r="R32" i="4"/>
  <c r="Q32" i="4"/>
  <c r="P32" i="4"/>
  <c r="E32" i="4"/>
  <c r="W30" i="4"/>
  <c r="V30" i="4"/>
  <c r="O30" i="4"/>
  <c r="N30" i="4"/>
  <c r="M30" i="4"/>
  <c r="L30" i="4"/>
  <c r="K30" i="4"/>
  <c r="J30" i="4"/>
  <c r="I30" i="4"/>
  <c r="H30" i="4"/>
  <c r="G30" i="4"/>
  <c r="F30" i="4"/>
  <c r="C30" i="4"/>
  <c r="B30" i="4"/>
  <c r="S29" i="4"/>
  <c r="R29" i="4"/>
  <c r="Q29" i="4"/>
  <c r="P29" i="4"/>
  <c r="E29" i="4"/>
  <c r="S28" i="4"/>
  <c r="R28" i="4"/>
  <c r="Q28" i="4"/>
  <c r="P28" i="4"/>
  <c r="E28" i="4"/>
  <c r="U28" i="4" s="1"/>
  <c r="S27" i="4"/>
  <c r="R27" i="4"/>
  <c r="Q27" i="4"/>
  <c r="P27" i="4"/>
  <c r="E27" i="4"/>
  <c r="T26" i="4"/>
  <c r="S26" i="4"/>
  <c r="R26" i="4"/>
  <c r="Q26" i="4"/>
  <c r="P26" i="4"/>
  <c r="E26" i="4"/>
  <c r="U26" i="4" s="1"/>
  <c r="W24" i="4"/>
  <c r="V24" i="4"/>
  <c r="S24" i="4"/>
  <c r="O24" i="4"/>
  <c r="N24" i="4"/>
  <c r="M24" i="4"/>
  <c r="L24" i="4"/>
  <c r="K24" i="4"/>
  <c r="J24" i="4"/>
  <c r="R24" i="4" s="1"/>
  <c r="I24" i="4"/>
  <c r="H24" i="4"/>
  <c r="P24" i="4" s="1"/>
  <c r="G24" i="4"/>
  <c r="F24" i="4"/>
  <c r="C24" i="4"/>
  <c r="B24" i="4"/>
  <c r="E24" i="4" s="1"/>
  <c r="S23" i="4"/>
  <c r="R23" i="4"/>
  <c r="Q23" i="4"/>
  <c r="P23" i="4"/>
  <c r="E23" i="4"/>
  <c r="U23" i="4" s="1"/>
  <c r="U22" i="4"/>
  <c r="S22" i="4"/>
  <c r="R22" i="4"/>
  <c r="Q22" i="4"/>
  <c r="P22" i="4"/>
  <c r="E22" i="4"/>
  <c r="T22" i="4" s="1"/>
  <c r="U21" i="4"/>
  <c r="S21" i="4"/>
  <c r="R21" i="4"/>
  <c r="Q21" i="4"/>
  <c r="P21" i="4"/>
  <c r="E21" i="4"/>
  <c r="T21" i="4" s="1"/>
  <c r="S20" i="4"/>
  <c r="R20" i="4"/>
  <c r="Q20" i="4"/>
  <c r="P20" i="4"/>
  <c r="E20" i="4"/>
  <c r="S19" i="4"/>
  <c r="R19" i="4"/>
  <c r="Q19" i="4"/>
  <c r="P19" i="4"/>
  <c r="E19" i="4"/>
  <c r="U19" i="4" s="1"/>
  <c r="S18" i="4"/>
  <c r="R18" i="4"/>
  <c r="Q18" i="4"/>
  <c r="P18" i="4"/>
  <c r="E18" i="4"/>
  <c r="W16" i="4"/>
  <c r="V16" i="4"/>
  <c r="O16" i="4"/>
  <c r="N16" i="4"/>
  <c r="M16" i="4"/>
  <c r="L16" i="4"/>
  <c r="K16" i="4"/>
  <c r="S16" i="4" s="1"/>
  <c r="J16" i="4"/>
  <c r="R16" i="4" s="1"/>
  <c r="I16" i="4"/>
  <c r="H16" i="4"/>
  <c r="G16" i="4"/>
  <c r="F16" i="4"/>
  <c r="C16" i="4"/>
  <c r="B16" i="4"/>
  <c r="S15" i="4"/>
  <c r="R15" i="4"/>
  <c r="Q15" i="4"/>
  <c r="P15" i="4"/>
  <c r="E15" i="4"/>
  <c r="S14" i="4"/>
  <c r="R14" i="4"/>
  <c r="Q14" i="4"/>
  <c r="P14" i="4"/>
  <c r="E14" i="4"/>
  <c r="S13" i="4"/>
  <c r="R13" i="4"/>
  <c r="Q13" i="4"/>
  <c r="U13" i="4" s="1"/>
  <c r="P13" i="4"/>
  <c r="E13" i="4"/>
  <c r="U12" i="4"/>
  <c r="T12" i="4"/>
  <c r="S12" i="4"/>
  <c r="R12" i="4"/>
  <c r="Q12" i="4"/>
  <c r="P12" i="4"/>
  <c r="E12" i="4"/>
  <c r="S11" i="4"/>
  <c r="R11" i="4"/>
  <c r="Q11" i="4"/>
  <c r="P11" i="4"/>
  <c r="E11" i="4"/>
  <c r="U11" i="4" s="1"/>
  <c r="S10" i="4"/>
  <c r="R10" i="4"/>
  <c r="Q10" i="4"/>
  <c r="P10" i="4"/>
  <c r="E10" i="4"/>
  <c r="T10" i="4" s="1"/>
  <c r="S9" i="4"/>
  <c r="R9" i="4"/>
  <c r="Q9" i="4"/>
  <c r="U9" i="4" s="1"/>
  <c r="P9" i="4"/>
  <c r="T9" i="4" s="1"/>
  <c r="E9" i="4"/>
  <c r="S93" i="3"/>
  <c r="R93" i="3"/>
  <c r="Q93" i="3"/>
  <c r="P93" i="3"/>
  <c r="E93" i="3"/>
  <c r="S92" i="3"/>
  <c r="R92" i="3"/>
  <c r="Q92" i="3"/>
  <c r="P92" i="3"/>
  <c r="E92" i="3"/>
  <c r="U92" i="3" s="1"/>
  <c r="S91" i="3"/>
  <c r="R91" i="3"/>
  <c r="Q91" i="3"/>
  <c r="P91" i="3"/>
  <c r="E91" i="3"/>
  <c r="T91" i="3" s="1"/>
  <c r="T90" i="3"/>
  <c r="S90" i="3"/>
  <c r="R90" i="3"/>
  <c r="Q90" i="3"/>
  <c r="P90" i="3"/>
  <c r="E90" i="3"/>
  <c r="U90" i="3" s="1"/>
  <c r="S89" i="3"/>
  <c r="R89" i="3"/>
  <c r="Q89" i="3"/>
  <c r="P89" i="3"/>
  <c r="E89" i="3"/>
  <c r="S88" i="3"/>
  <c r="R88" i="3"/>
  <c r="Q88" i="3"/>
  <c r="P88" i="3"/>
  <c r="E88" i="3"/>
  <c r="U88" i="3" s="1"/>
  <c r="S87" i="3"/>
  <c r="R87" i="3"/>
  <c r="Q87" i="3"/>
  <c r="P87" i="3"/>
  <c r="E87" i="3"/>
  <c r="T87" i="3" s="1"/>
  <c r="T86" i="3"/>
  <c r="S86" i="3"/>
  <c r="R86" i="3"/>
  <c r="Q86" i="3"/>
  <c r="P86" i="3"/>
  <c r="E86" i="3"/>
  <c r="U86" i="3" s="1"/>
  <c r="W72" i="3"/>
  <c r="V72" i="3"/>
  <c r="O72" i="3"/>
  <c r="N72" i="3"/>
  <c r="M72" i="3"/>
  <c r="L72" i="3"/>
  <c r="K72" i="3"/>
  <c r="S72" i="3" s="1"/>
  <c r="J72" i="3"/>
  <c r="I72" i="3"/>
  <c r="H72" i="3"/>
  <c r="G72" i="3"/>
  <c r="F72" i="3"/>
  <c r="C72" i="3"/>
  <c r="B72" i="3"/>
  <c r="W71" i="3"/>
  <c r="V71" i="3"/>
  <c r="O71" i="3"/>
  <c r="N71" i="3"/>
  <c r="M71" i="3"/>
  <c r="L71" i="3"/>
  <c r="K71" i="3"/>
  <c r="S71" i="3" s="1"/>
  <c r="J71" i="3"/>
  <c r="R71" i="3" s="1"/>
  <c r="I71" i="3"/>
  <c r="Q71" i="3" s="1"/>
  <c r="H71" i="3"/>
  <c r="G71" i="3"/>
  <c r="F71" i="3"/>
  <c r="C71" i="3"/>
  <c r="B71" i="3"/>
  <c r="E71" i="3" s="1"/>
  <c r="W70" i="3"/>
  <c r="V70" i="3"/>
  <c r="O70" i="3"/>
  <c r="N70" i="3"/>
  <c r="M70" i="3"/>
  <c r="L70" i="3"/>
  <c r="K70" i="3"/>
  <c r="S70" i="3" s="1"/>
  <c r="J70" i="3"/>
  <c r="R70" i="3" s="1"/>
  <c r="I70" i="3"/>
  <c r="H70" i="3"/>
  <c r="G70" i="3"/>
  <c r="F70" i="3"/>
  <c r="C70" i="3"/>
  <c r="B70" i="3"/>
  <c r="U69" i="3"/>
  <c r="T69" i="3"/>
  <c r="S69" i="3"/>
  <c r="R69" i="3"/>
  <c r="Q69" i="3"/>
  <c r="P69" i="3"/>
  <c r="E69" i="3"/>
  <c r="W67" i="3"/>
  <c r="V67" i="3"/>
  <c r="O67" i="3"/>
  <c r="N67" i="3"/>
  <c r="M67" i="3"/>
  <c r="L67" i="3"/>
  <c r="K67" i="3"/>
  <c r="S67" i="3" s="1"/>
  <c r="J67" i="3"/>
  <c r="I67" i="3"/>
  <c r="H67" i="3"/>
  <c r="G67" i="3"/>
  <c r="F67" i="3"/>
  <c r="C67" i="3"/>
  <c r="B67" i="3"/>
  <c r="W66" i="3"/>
  <c r="V66" i="3"/>
  <c r="O66" i="3"/>
  <c r="N66" i="3"/>
  <c r="M66" i="3"/>
  <c r="L66" i="3"/>
  <c r="K66" i="3"/>
  <c r="S66" i="3" s="1"/>
  <c r="J66" i="3"/>
  <c r="R66" i="3" s="1"/>
  <c r="I66" i="3"/>
  <c r="H66" i="3"/>
  <c r="G66" i="3"/>
  <c r="F66" i="3"/>
  <c r="C66" i="3"/>
  <c r="B66" i="3"/>
  <c r="E66" i="3" s="1"/>
  <c r="S65" i="3"/>
  <c r="R65" i="3"/>
  <c r="Q65" i="3"/>
  <c r="P65" i="3"/>
  <c r="E65" i="3"/>
  <c r="T65" i="3" s="1"/>
  <c r="U64" i="3"/>
  <c r="T64" i="3"/>
  <c r="S64" i="3"/>
  <c r="R64" i="3"/>
  <c r="Q64" i="3"/>
  <c r="P64" i="3"/>
  <c r="E64" i="3"/>
  <c r="T63" i="3"/>
  <c r="S63" i="3"/>
  <c r="R63" i="3"/>
  <c r="Q63" i="3"/>
  <c r="P63" i="3"/>
  <c r="E63" i="3"/>
  <c r="U63" i="3" s="1"/>
  <c r="S62" i="3"/>
  <c r="R62" i="3"/>
  <c r="Q62" i="3"/>
  <c r="P62" i="3"/>
  <c r="E62" i="3"/>
  <c r="U62" i="3" s="1"/>
  <c r="S61" i="3"/>
  <c r="R61" i="3"/>
  <c r="Q61" i="3"/>
  <c r="P61" i="3"/>
  <c r="E61" i="3"/>
  <c r="U61" i="3" s="1"/>
  <c r="V59" i="3"/>
  <c r="O59" i="3"/>
  <c r="N59" i="3"/>
  <c r="M59" i="3"/>
  <c r="L59" i="3"/>
  <c r="K59" i="3"/>
  <c r="S59" i="3" s="1"/>
  <c r="J59" i="3"/>
  <c r="R59" i="3" s="1"/>
  <c r="I59" i="3"/>
  <c r="H59" i="3"/>
  <c r="G59" i="3"/>
  <c r="F59" i="3"/>
  <c r="C59" i="3"/>
  <c r="B59" i="3"/>
  <c r="S58" i="3"/>
  <c r="R58" i="3"/>
  <c r="Q58" i="3"/>
  <c r="P58" i="3"/>
  <c r="E58" i="3"/>
  <c r="U58" i="3" s="1"/>
  <c r="S57" i="3"/>
  <c r="R57" i="3"/>
  <c r="Q57" i="3"/>
  <c r="P57" i="3"/>
  <c r="E57" i="3"/>
  <c r="T57" i="3" s="1"/>
  <c r="T56" i="3"/>
  <c r="S56" i="3"/>
  <c r="R56" i="3"/>
  <c r="Q56" i="3"/>
  <c r="P56" i="3"/>
  <c r="E56" i="3"/>
  <c r="U56" i="3" s="1"/>
  <c r="S55" i="3"/>
  <c r="R55" i="3"/>
  <c r="Q55" i="3"/>
  <c r="P55" i="3"/>
  <c r="E55" i="3"/>
  <c r="W53" i="3"/>
  <c r="V53" i="3"/>
  <c r="O53" i="3"/>
  <c r="N53" i="3"/>
  <c r="M53" i="3"/>
  <c r="L53" i="3"/>
  <c r="K53" i="3"/>
  <c r="S53" i="3" s="1"/>
  <c r="J53" i="3"/>
  <c r="R53" i="3" s="1"/>
  <c r="I53" i="3"/>
  <c r="H53" i="3"/>
  <c r="G53" i="3"/>
  <c r="F53" i="3"/>
  <c r="C53" i="3"/>
  <c r="B53" i="3"/>
  <c r="S52" i="3"/>
  <c r="R52" i="3"/>
  <c r="Q52" i="3"/>
  <c r="P52" i="3"/>
  <c r="E52" i="3"/>
  <c r="T52" i="3" s="1"/>
  <c r="U51" i="3"/>
  <c r="T51" i="3"/>
  <c r="S51" i="3"/>
  <c r="R51" i="3"/>
  <c r="Q51" i="3"/>
  <c r="P51" i="3"/>
  <c r="E51" i="3"/>
  <c r="T50" i="3"/>
  <c r="S50" i="3"/>
  <c r="R50" i="3"/>
  <c r="Q50" i="3"/>
  <c r="P50" i="3"/>
  <c r="E50" i="3"/>
  <c r="U50" i="3" s="1"/>
  <c r="S49" i="3"/>
  <c r="R49" i="3"/>
  <c r="Q49" i="3"/>
  <c r="P49" i="3"/>
  <c r="E49" i="3"/>
  <c r="U49" i="3" s="1"/>
  <c r="S48" i="3"/>
  <c r="R48" i="3"/>
  <c r="Q48" i="3"/>
  <c r="P48" i="3"/>
  <c r="E48" i="3"/>
  <c r="T48" i="3" s="1"/>
  <c r="U47" i="3"/>
  <c r="T47" i="3"/>
  <c r="S47" i="3"/>
  <c r="R47" i="3"/>
  <c r="Q47" i="3"/>
  <c r="P47" i="3"/>
  <c r="E47" i="3"/>
  <c r="T46" i="3"/>
  <c r="S46" i="3"/>
  <c r="R46" i="3"/>
  <c r="Q46" i="3"/>
  <c r="P46" i="3"/>
  <c r="E46" i="3"/>
  <c r="U46" i="3" s="1"/>
  <c r="S45" i="3"/>
  <c r="R45" i="3"/>
  <c r="Q45" i="3"/>
  <c r="P45" i="3"/>
  <c r="E45" i="3"/>
  <c r="U45" i="3" s="1"/>
  <c r="S44" i="3"/>
  <c r="R44" i="3"/>
  <c r="Q44" i="3"/>
  <c r="P44" i="3"/>
  <c r="E44" i="3"/>
  <c r="T44" i="3" s="1"/>
  <c r="U43" i="3"/>
  <c r="T43" i="3"/>
  <c r="S43" i="3"/>
  <c r="R43" i="3"/>
  <c r="Q43" i="3"/>
  <c r="P43" i="3"/>
  <c r="E43" i="3"/>
  <c r="T42" i="3"/>
  <c r="S42" i="3"/>
  <c r="R42" i="3"/>
  <c r="Q42" i="3"/>
  <c r="P42" i="3"/>
  <c r="E42" i="3"/>
  <c r="U42" i="3" s="1"/>
  <c r="W40" i="3"/>
  <c r="V40" i="3"/>
  <c r="O40" i="3"/>
  <c r="N40" i="3"/>
  <c r="M40" i="3"/>
  <c r="L40" i="3"/>
  <c r="K40" i="3"/>
  <c r="S40" i="3" s="1"/>
  <c r="J40" i="3"/>
  <c r="R40" i="3" s="1"/>
  <c r="I40" i="3"/>
  <c r="H40" i="3"/>
  <c r="G40" i="3"/>
  <c r="F40" i="3"/>
  <c r="C40" i="3"/>
  <c r="B40" i="3"/>
  <c r="E40" i="3" s="1"/>
  <c r="S39" i="3"/>
  <c r="R39" i="3"/>
  <c r="Q39" i="3"/>
  <c r="P39" i="3"/>
  <c r="E39" i="3"/>
  <c r="T39" i="3" s="1"/>
  <c r="S38" i="3"/>
  <c r="R38" i="3"/>
  <c r="Q38" i="3"/>
  <c r="P38" i="3"/>
  <c r="E38" i="3"/>
  <c r="U38" i="3" s="1"/>
  <c r="S37" i="3"/>
  <c r="R37" i="3"/>
  <c r="Q37" i="3"/>
  <c r="P37" i="3"/>
  <c r="E37" i="3"/>
  <c r="U37" i="3" s="1"/>
  <c r="S36" i="3"/>
  <c r="R36" i="3"/>
  <c r="Q36" i="3"/>
  <c r="P36" i="3"/>
  <c r="E36" i="3"/>
  <c r="U36" i="3" s="1"/>
  <c r="S35" i="3"/>
  <c r="R35" i="3"/>
  <c r="Q35" i="3"/>
  <c r="P35" i="3"/>
  <c r="E35" i="3"/>
  <c r="U35" i="3" s="1"/>
  <c r="W33" i="3"/>
  <c r="V33" i="3"/>
  <c r="O33" i="3"/>
  <c r="N33" i="3"/>
  <c r="M33" i="3"/>
  <c r="L33" i="3"/>
  <c r="K33" i="3"/>
  <c r="S33" i="3" s="1"/>
  <c r="J33" i="3"/>
  <c r="I33" i="3"/>
  <c r="H33" i="3"/>
  <c r="G33" i="3"/>
  <c r="F33" i="3"/>
  <c r="E33" i="3"/>
  <c r="C33" i="3"/>
  <c r="B33" i="3"/>
  <c r="S32" i="3"/>
  <c r="R32" i="3"/>
  <c r="Q32" i="3"/>
  <c r="P32" i="3"/>
  <c r="E32" i="3"/>
  <c r="W30" i="3"/>
  <c r="V30" i="3"/>
  <c r="O30" i="3"/>
  <c r="N30" i="3"/>
  <c r="M30" i="3"/>
  <c r="L30" i="3"/>
  <c r="K30" i="3"/>
  <c r="S30" i="3" s="1"/>
  <c r="J30" i="3"/>
  <c r="R30" i="3" s="1"/>
  <c r="I30" i="3"/>
  <c r="Q30" i="3" s="1"/>
  <c r="H30" i="3"/>
  <c r="G30" i="3"/>
  <c r="F30" i="3"/>
  <c r="C30" i="3"/>
  <c r="B30" i="3"/>
  <c r="E30" i="3" s="1"/>
  <c r="S29" i="3"/>
  <c r="R29" i="3"/>
  <c r="Q29" i="3"/>
  <c r="P29" i="3"/>
  <c r="E29" i="3"/>
  <c r="S28" i="3"/>
  <c r="R28" i="3"/>
  <c r="Q28" i="3"/>
  <c r="P28" i="3"/>
  <c r="E28" i="3"/>
  <c r="U28" i="3" s="1"/>
  <c r="S27" i="3"/>
  <c r="R27" i="3"/>
  <c r="Q27" i="3"/>
  <c r="P27" i="3"/>
  <c r="E27" i="3"/>
  <c r="U27" i="3" s="1"/>
  <c r="S26" i="3"/>
  <c r="R26" i="3"/>
  <c r="Q26" i="3"/>
  <c r="P26" i="3"/>
  <c r="E26" i="3"/>
  <c r="U26" i="3" s="1"/>
  <c r="W24" i="3"/>
  <c r="V24" i="3"/>
  <c r="O24" i="3"/>
  <c r="N24" i="3"/>
  <c r="M24" i="3"/>
  <c r="L24" i="3"/>
  <c r="K24" i="3"/>
  <c r="S24" i="3" s="1"/>
  <c r="J24" i="3"/>
  <c r="R24" i="3" s="1"/>
  <c r="I24" i="3"/>
  <c r="H24" i="3"/>
  <c r="P24" i="3" s="1"/>
  <c r="G24" i="3"/>
  <c r="F24" i="3"/>
  <c r="C24" i="3"/>
  <c r="B24" i="3"/>
  <c r="T23" i="3"/>
  <c r="S23" i="3"/>
  <c r="R23" i="3"/>
  <c r="Q23" i="3"/>
  <c r="P23" i="3"/>
  <c r="E23" i="3"/>
  <c r="U23" i="3" s="1"/>
  <c r="S22" i="3"/>
  <c r="R22" i="3"/>
  <c r="Q22" i="3"/>
  <c r="P22" i="3"/>
  <c r="E22" i="3"/>
  <c r="U22" i="3" s="1"/>
  <c r="S21" i="3"/>
  <c r="R21" i="3"/>
  <c r="Q21" i="3"/>
  <c r="P21" i="3"/>
  <c r="E21" i="3"/>
  <c r="U21" i="3" s="1"/>
  <c r="S20" i="3"/>
  <c r="R20" i="3"/>
  <c r="Q20" i="3"/>
  <c r="P20" i="3"/>
  <c r="E20" i="3"/>
  <c r="T20" i="3" s="1"/>
  <c r="S19" i="3"/>
  <c r="R19" i="3"/>
  <c r="Q19" i="3"/>
  <c r="P19" i="3"/>
  <c r="E19" i="3"/>
  <c r="S18" i="3"/>
  <c r="R18" i="3"/>
  <c r="Q18" i="3"/>
  <c r="P18" i="3"/>
  <c r="E18" i="3"/>
  <c r="U18" i="3" s="1"/>
  <c r="W16" i="3"/>
  <c r="V16" i="3"/>
  <c r="O16" i="3"/>
  <c r="N16" i="3"/>
  <c r="M16" i="3"/>
  <c r="L16" i="3"/>
  <c r="K16" i="3"/>
  <c r="S16" i="3" s="1"/>
  <c r="J16" i="3"/>
  <c r="R16" i="3" s="1"/>
  <c r="I16" i="3"/>
  <c r="Q16" i="3" s="1"/>
  <c r="H16" i="3"/>
  <c r="G16" i="3"/>
  <c r="F16" i="3"/>
  <c r="C16" i="3"/>
  <c r="B16" i="3"/>
  <c r="E16" i="3" s="1"/>
  <c r="S15" i="3"/>
  <c r="R15" i="3"/>
  <c r="Q15" i="3"/>
  <c r="P15" i="3"/>
  <c r="E15" i="3"/>
  <c r="T15" i="3" s="1"/>
  <c r="S14" i="3"/>
  <c r="R14" i="3"/>
  <c r="Q14" i="3"/>
  <c r="P14" i="3"/>
  <c r="E14" i="3"/>
  <c r="U13" i="3"/>
  <c r="S13" i="3"/>
  <c r="R13" i="3"/>
  <c r="Q13" i="3"/>
  <c r="P13" i="3"/>
  <c r="E13" i="3"/>
  <c r="T13" i="3" s="1"/>
  <c r="S12" i="3"/>
  <c r="R12" i="3"/>
  <c r="Q12" i="3"/>
  <c r="P12" i="3"/>
  <c r="E12" i="3"/>
  <c r="U12" i="3" s="1"/>
  <c r="S11" i="3"/>
  <c r="R11" i="3"/>
  <c r="Q11" i="3"/>
  <c r="P11" i="3"/>
  <c r="E11" i="3"/>
  <c r="T11" i="3" s="1"/>
  <c r="S10" i="3"/>
  <c r="R10" i="3"/>
  <c r="Q10" i="3"/>
  <c r="P10" i="3"/>
  <c r="E10" i="3"/>
  <c r="U9" i="3"/>
  <c r="T9" i="3"/>
  <c r="S9" i="3"/>
  <c r="R9" i="3"/>
  <c r="Q9" i="3"/>
  <c r="P9" i="3"/>
  <c r="E9" i="3"/>
  <c r="S93" i="2"/>
  <c r="R93" i="2"/>
  <c r="Q93" i="2"/>
  <c r="P93" i="2"/>
  <c r="E93" i="2"/>
  <c r="U93" i="2" s="1"/>
  <c r="S92" i="2"/>
  <c r="R92" i="2"/>
  <c r="Q92" i="2"/>
  <c r="P92" i="2"/>
  <c r="E92" i="2"/>
  <c r="T92" i="2" s="1"/>
  <c r="U91" i="2"/>
  <c r="T91" i="2"/>
  <c r="S91" i="2"/>
  <c r="R91" i="2"/>
  <c r="Q91" i="2"/>
  <c r="P91" i="2"/>
  <c r="E91" i="2"/>
  <c r="U90" i="2"/>
  <c r="T90" i="2"/>
  <c r="S90" i="2"/>
  <c r="R90" i="2"/>
  <c r="Q90" i="2"/>
  <c r="P90" i="2"/>
  <c r="E90" i="2"/>
  <c r="S89" i="2"/>
  <c r="R89" i="2"/>
  <c r="Q89" i="2"/>
  <c r="P89" i="2"/>
  <c r="E89" i="2"/>
  <c r="U89" i="2" s="1"/>
  <c r="S88" i="2"/>
  <c r="R88" i="2"/>
  <c r="Q88" i="2"/>
  <c r="P88" i="2"/>
  <c r="E88" i="2"/>
  <c r="T88" i="2" s="1"/>
  <c r="U87" i="2"/>
  <c r="T87" i="2"/>
  <c r="S87" i="2"/>
  <c r="R87" i="2"/>
  <c r="Q87" i="2"/>
  <c r="P87" i="2"/>
  <c r="E87" i="2"/>
  <c r="U86" i="2"/>
  <c r="T86" i="2"/>
  <c r="S86" i="2"/>
  <c r="R86" i="2"/>
  <c r="Q86" i="2"/>
  <c r="P86" i="2"/>
  <c r="E86" i="2"/>
  <c r="W72" i="2"/>
  <c r="V72" i="2"/>
  <c r="O72" i="2"/>
  <c r="N72" i="2"/>
  <c r="M72" i="2"/>
  <c r="L72" i="2"/>
  <c r="K72" i="2"/>
  <c r="J72" i="2"/>
  <c r="I72" i="2"/>
  <c r="H72" i="2"/>
  <c r="G72" i="2"/>
  <c r="F72" i="2"/>
  <c r="C72" i="2"/>
  <c r="B72" i="2"/>
  <c r="W71" i="2"/>
  <c r="V71" i="2"/>
  <c r="O71" i="2"/>
  <c r="N71" i="2"/>
  <c r="M71" i="2"/>
  <c r="L71" i="2"/>
  <c r="K71" i="2"/>
  <c r="S71" i="2" s="1"/>
  <c r="J71" i="2"/>
  <c r="R71" i="2" s="1"/>
  <c r="I71" i="2"/>
  <c r="H71" i="2"/>
  <c r="G71" i="2"/>
  <c r="F71" i="2"/>
  <c r="C71" i="2"/>
  <c r="B71" i="2"/>
  <c r="E71" i="2" s="1"/>
  <c r="W70" i="2"/>
  <c r="V70" i="2"/>
  <c r="O70" i="2"/>
  <c r="N70" i="2"/>
  <c r="M70" i="2"/>
  <c r="L70" i="2"/>
  <c r="K70" i="2"/>
  <c r="S70" i="2" s="1"/>
  <c r="J70" i="2"/>
  <c r="R70" i="2" s="1"/>
  <c r="I70" i="2"/>
  <c r="H70" i="2"/>
  <c r="G70" i="2"/>
  <c r="F70" i="2"/>
  <c r="C70" i="2"/>
  <c r="B70" i="2"/>
  <c r="E70" i="2" s="1"/>
  <c r="U69" i="2"/>
  <c r="S69" i="2"/>
  <c r="R69" i="2"/>
  <c r="Q69" i="2"/>
  <c r="P69" i="2"/>
  <c r="E69" i="2"/>
  <c r="T69" i="2" s="1"/>
  <c r="W67" i="2"/>
  <c r="V67" i="2"/>
  <c r="O67" i="2"/>
  <c r="N67" i="2"/>
  <c r="M67" i="2"/>
  <c r="L67" i="2"/>
  <c r="K67" i="2"/>
  <c r="S67" i="2" s="1"/>
  <c r="J67" i="2"/>
  <c r="I67" i="2"/>
  <c r="H67" i="2"/>
  <c r="P67" i="2" s="1"/>
  <c r="G67" i="2"/>
  <c r="F67" i="2"/>
  <c r="C67" i="2"/>
  <c r="B67" i="2"/>
  <c r="W66" i="2"/>
  <c r="V66" i="2"/>
  <c r="O66" i="2"/>
  <c r="N66" i="2"/>
  <c r="M66" i="2"/>
  <c r="L66" i="2"/>
  <c r="K66" i="2"/>
  <c r="S66" i="2" s="1"/>
  <c r="J66" i="2"/>
  <c r="R66" i="2" s="1"/>
  <c r="I66" i="2"/>
  <c r="H66" i="2"/>
  <c r="G66" i="2"/>
  <c r="F66" i="2"/>
  <c r="C66" i="2"/>
  <c r="B66" i="2"/>
  <c r="S65" i="2"/>
  <c r="R65" i="2"/>
  <c r="Q65" i="2"/>
  <c r="P65" i="2"/>
  <c r="E65" i="2"/>
  <c r="U65" i="2" s="1"/>
  <c r="S64" i="2"/>
  <c r="R64" i="2"/>
  <c r="Q64" i="2"/>
  <c r="P64" i="2"/>
  <c r="E64" i="2"/>
  <c r="U64" i="2" s="1"/>
  <c r="S63" i="2"/>
  <c r="R63" i="2"/>
  <c r="Q63" i="2"/>
  <c r="P63" i="2"/>
  <c r="E63" i="2"/>
  <c r="U63" i="2" s="1"/>
  <c r="S62" i="2"/>
  <c r="R62" i="2"/>
  <c r="Q62" i="2"/>
  <c r="P62" i="2"/>
  <c r="E62" i="2"/>
  <c r="T62" i="2" s="1"/>
  <c r="S61" i="2"/>
  <c r="R61" i="2"/>
  <c r="Q61" i="2"/>
  <c r="P61" i="2"/>
  <c r="E61" i="2"/>
  <c r="U61" i="2" s="1"/>
  <c r="V59" i="2"/>
  <c r="O59" i="2"/>
  <c r="N59" i="2"/>
  <c r="M59" i="2"/>
  <c r="L59" i="2"/>
  <c r="K59" i="2"/>
  <c r="S59" i="2" s="1"/>
  <c r="J59" i="2"/>
  <c r="R59" i="2" s="1"/>
  <c r="I59" i="2"/>
  <c r="H59" i="2"/>
  <c r="G59" i="2"/>
  <c r="F59" i="2"/>
  <c r="C59" i="2"/>
  <c r="B59" i="2"/>
  <c r="S58" i="2"/>
  <c r="R58" i="2"/>
  <c r="Q58" i="2"/>
  <c r="P58" i="2"/>
  <c r="E58" i="2"/>
  <c r="T58" i="2" s="1"/>
  <c r="S57" i="2"/>
  <c r="R57" i="2"/>
  <c r="Q57" i="2"/>
  <c r="P57" i="2"/>
  <c r="E57" i="2"/>
  <c r="U57" i="2" s="1"/>
  <c r="S56" i="2"/>
  <c r="R56" i="2"/>
  <c r="Q56" i="2"/>
  <c r="P56" i="2"/>
  <c r="E56" i="2"/>
  <c r="U56" i="2" s="1"/>
  <c r="S55" i="2"/>
  <c r="R55" i="2"/>
  <c r="Q55" i="2"/>
  <c r="P55" i="2"/>
  <c r="E55" i="2"/>
  <c r="U55" i="2" s="1"/>
  <c r="W53" i="2"/>
  <c r="V53" i="2"/>
  <c r="O53" i="2"/>
  <c r="N53" i="2"/>
  <c r="M53" i="2"/>
  <c r="L53" i="2"/>
  <c r="K53" i="2"/>
  <c r="S53" i="2" s="1"/>
  <c r="J53" i="2"/>
  <c r="R53" i="2" s="1"/>
  <c r="I53" i="2"/>
  <c r="H53" i="2"/>
  <c r="G53" i="2"/>
  <c r="F53" i="2"/>
  <c r="C53" i="2"/>
  <c r="B53" i="2"/>
  <c r="T52" i="2"/>
  <c r="S52" i="2"/>
  <c r="R52" i="2"/>
  <c r="Q52" i="2"/>
  <c r="P52" i="2"/>
  <c r="E52" i="2"/>
  <c r="U52" i="2" s="1"/>
  <c r="S51" i="2"/>
  <c r="R51" i="2"/>
  <c r="Q51" i="2"/>
  <c r="P51" i="2"/>
  <c r="E51" i="2"/>
  <c r="U51" i="2" s="1"/>
  <c r="S50" i="2"/>
  <c r="R50" i="2"/>
  <c r="Q50" i="2"/>
  <c r="P50" i="2"/>
  <c r="E50" i="2"/>
  <c r="U50" i="2" s="1"/>
  <c r="S49" i="2"/>
  <c r="R49" i="2"/>
  <c r="Q49" i="2"/>
  <c r="P49" i="2"/>
  <c r="E49" i="2"/>
  <c r="T49" i="2" s="1"/>
  <c r="T48" i="2"/>
  <c r="S48" i="2"/>
  <c r="R48" i="2"/>
  <c r="Q48" i="2"/>
  <c r="P48" i="2"/>
  <c r="E48" i="2"/>
  <c r="U48" i="2" s="1"/>
  <c r="S47" i="2"/>
  <c r="R47" i="2"/>
  <c r="Q47" i="2"/>
  <c r="P47" i="2"/>
  <c r="E47" i="2"/>
  <c r="U47" i="2" s="1"/>
  <c r="S46" i="2"/>
  <c r="R46" i="2"/>
  <c r="Q46" i="2"/>
  <c r="P46" i="2"/>
  <c r="E46" i="2"/>
  <c r="U46" i="2" s="1"/>
  <c r="S45" i="2"/>
  <c r="R45" i="2"/>
  <c r="Q45" i="2"/>
  <c r="P45" i="2"/>
  <c r="E45" i="2"/>
  <c r="T45" i="2" s="1"/>
  <c r="S44" i="2"/>
  <c r="R44" i="2"/>
  <c r="Q44" i="2"/>
  <c r="P44" i="2"/>
  <c r="E44" i="2"/>
  <c r="U44" i="2" s="1"/>
  <c r="S43" i="2"/>
  <c r="R43" i="2"/>
  <c r="Q43" i="2"/>
  <c r="P43" i="2"/>
  <c r="E43" i="2"/>
  <c r="U43" i="2" s="1"/>
  <c r="S42" i="2"/>
  <c r="R42" i="2"/>
  <c r="Q42" i="2"/>
  <c r="P42" i="2"/>
  <c r="E42" i="2"/>
  <c r="U42" i="2" s="1"/>
  <c r="W40" i="2"/>
  <c r="V40" i="2"/>
  <c r="O40" i="2"/>
  <c r="N40" i="2"/>
  <c r="M40" i="2"/>
  <c r="L40" i="2"/>
  <c r="K40" i="2"/>
  <c r="S40" i="2" s="1"/>
  <c r="J40" i="2"/>
  <c r="R40" i="2" s="1"/>
  <c r="I40" i="2"/>
  <c r="H40" i="2"/>
  <c r="G40" i="2"/>
  <c r="F40" i="2"/>
  <c r="C40" i="2"/>
  <c r="B40" i="2"/>
  <c r="S39" i="2"/>
  <c r="R39" i="2"/>
  <c r="Q39" i="2"/>
  <c r="P39" i="2"/>
  <c r="E39" i="2"/>
  <c r="U39" i="2" s="1"/>
  <c r="S38" i="2"/>
  <c r="R38" i="2"/>
  <c r="Q38" i="2"/>
  <c r="P38" i="2"/>
  <c r="E38" i="2"/>
  <c r="U38" i="2" s="1"/>
  <c r="S37" i="2"/>
  <c r="R37" i="2"/>
  <c r="Q37" i="2"/>
  <c r="P37" i="2"/>
  <c r="E37" i="2"/>
  <c r="U37" i="2" s="1"/>
  <c r="S36" i="2"/>
  <c r="R36" i="2"/>
  <c r="Q36" i="2"/>
  <c r="P36" i="2"/>
  <c r="E36" i="2"/>
  <c r="T36" i="2" s="1"/>
  <c r="S35" i="2"/>
  <c r="R35" i="2"/>
  <c r="Q35" i="2"/>
  <c r="P35" i="2"/>
  <c r="E35" i="2"/>
  <c r="U35" i="2" s="1"/>
  <c r="W33" i="2"/>
  <c r="V33" i="2"/>
  <c r="O33" i="2"/>
  <c r="N33" i="2"/>
  <c r="M33" i="2"/>
  <c r="L33" i="2"/>
  <c r="K33" i="2"/>
  <c r="S33" i="2" s="1"/>
  <c r="J33" i="2"/>
  <c r="I33" i="2"/>
  <c r="H33" i="2"/>
  <c r="G33" i="2"/>
  <c r="F33" i="2"/>
  <c r="C33" i="2"/>
  <c r="B33" i="2"/>
  <c r="S32" i="2"/>
  <c r="R32" i="2"/>
  <c r="Q32" i="2"/>
  <c r="P32" i="2"/>
  <c r="E32" i="2"/>
  <c r="W30" i="2"/>
  <c r="V30" i="2"/>
  <c r="O30" i="2"/>
  <c r="N30" i="2"/>
  <c r="M30" i="2"/>
  <c r="L30" i="2"/>
  <c r="K30" i="2"/>
  <c r="J30" i="2"/>
  <c r="I30" i="2"/>
  <c r="H30" i="2"/>
  <c r="G30" i="2"/>
  <c r="F30" i="2"/>
  <c r="C30" i="2"/>
  <c r="B30" i="2"/>
  <c r="S29" i="2"/>
  <c r="R29" i="2"/>
  <c r="Q29" i="2"/>
  <c r="P29" i="2"/>
  <c r="E29" i="2"/>
  <c r="U28" i="2"/>
  <c r="S28" i="2"/>
  <c r="R28" i="2"/>
  <c r="Q28" i="2"/>
  <c r="P28" i="2"/>
  <c r="E28" i="2"/>
  <c r="T28" i="2" s="1"/>
  <c r="S27" i="2"/>
  <c r="R27" i="2"/>
  <c r="Q27" i="2"/>
  <c r="P27" i="2"/>
  <c r="E27" i="2"/>
  <c r="U27" i="2" s="1"/>
  <c r="S26" i="2"/>
  <c r="R26" i="2"/>
  <c r="Q26" i="2"/>
  <c r="P26" i="2"/>
  <c r="E26" i="2"/>
  <c r="T26" i="2" s="1"/>
  <c r="W24" i="2"/>
  <c r="V24" i="2"/>
  <c r="O24" i="2"/>
  <c r="N24" i="2"/>
  <c r="M24" i="2"/>
  <c r="L24" i="2"/>
  <c r="K24" i="2"/>
  <c r="S24" i="2" s="1"/>
  <c r="J24" i="2"/>
  <c r="R24" i="2" s="1"/>
  <c r="I24" i="2"/>
  <c r="H24" i="2"/>
  <c r="G24" i="2"/>
  <c r="F24" i="2"/>
  <c r="C24" i="2"/>
  <c r="B24" i="2"/>
  <c r="E24" i="2" s="1"/>
  <c r="U23" i="2"/>
  <c r="S23" i="2"/>
  <c r="R23" i="2"/>
  <c r="Q23" i="2"/>
  <c r="P23" i="2"/>
  <c r="E23" i="2"/>
  <c r="T23" i="2" s="1"/>
  <c r="S22" i="2"/>
  <c r="R22" i="2"/>
  <c r="Q22" i="2"/>
  <c r="P22" i="2"/>
  <c r="E22" i="2"/>
  <c r="U22" i="2" s="1"/>
  <c r="S21" i="2"/>
  <c r="R21" i="2"/>
  <c r="Q21" i="2"/>
  <c r="P21" i="2"/>
  <c r="E21" i="2"/>
  <c r="T21" i="2" s="1"/>
  <c r="S20" i="2"/>
  <c r="R20" i="2"/>
  <c r="Q20" i="2"/>
  <c r="P20" i="2"/>
  <c r="E20" i="2"/>
  <c r="U20" i="2" s="1"/>
  <c r="S19" i="2"/>
  <c r="R19" i="2"/>
  <c r="Q19" i="2"/>
  <c r="U19" i="2" s="1"/>
  <c r="P19" i="2"/>
  <c r="T19" i="2" s="1"/>
  <c r="E19" i="2"/>
  <c r="S18" i="2"/>
  <c r="R18" i="2"/>
  <c r="Q18" i="2"/>
  <c r="P18" i="2"/>
  <c r="E18" i="2"/>
  <c r="U18" i="2" s="1"/>
  <c r="W16" i="2"/>
  <c r="V16" i="2"/>
  <c r="O16" i="2"/>
  <c r="N16" i="2"/>
  <c r="M16" i="2"/>
  <c r="L16" i="2"/>
  <c r="K16" i="2"/>
  <c r="S16" i="2" s="1"/>
  <c r="J16" i="2"/>
  <c r="I16" i="2"/>
  <c r="H16" i="2"/>
  <c r="G16" i="2"/>
  <c r="F16" i="2"/>
  <c r="C16" i="2"/>
  <c r="B16" i="2"/>
  <c r="E16" i="2" s="1"/>
  <c r="U15" i="2"/>
  <c r="S15" i="2"/>
  <c r="R15" i="2"/>
  <c r="Q15" i="2"/>
  <c r="P15" i="2"/>
  <c r="E15" i="2"/>
  <c r="T15" i="2" s="1"/>
  <c r="U14" i="2"/>
  <c r="T14" i="2"/>
  <c r="S14" i="2"/>
  <c r="R14" i="2"/>
  <c r="Q14" i="2"/>
  <c r="P14" i="2"/>
  <c r="E14" i="2"/>
  <c r="S13" i="2"/>
  <c r="R13" i="2"/>
  <c r="Q13" i="2"/>
  <c r="P13" i="2"/>
  <c r="E13" i="2"/>
  <c r="U13" i="2" s="1"/>
  <c r="S12" i="2"/>
  <c r="R12" i="2"/>
  <c r="Q12" i="2"/>
  <c r="P12" i="2"/>
  <c r="E12" i="2"/>
  <c r="T12" i="2" s="1"/>
  <c r="U11" i="2"/>
  <c r="S11" i="2"/>
  <c r="R11" i="2"/>
  <c r="Q11" i="2"/>
  <c r="P11" i="2"/>
  <c r="E11" i="2"/>
  <c r="T11" i="2" s="1"/>
  <c r="S10" i="2"/>
  <c r="R10" i="2"/>
  <c r="Q10" i="2"/>
  <c r="U10" i="2" s="1"/>
  <c r="P10" i="2"/>
  <c r="T10" i="2" s="1"/>
  <c r="E10" i="2"/>
  <c r="S9" i="2"/>
  <c r="R9" i="2"/>
  <c r="Q9" i="2"/>
  <c r="P9" i="2"/>
  <c r="E9" i="2"/>
  <c r="S93" i="1"/>
  <c r="R93" i="1"/>
  <c r="Q93" i="1"/>
  <c r="P93" i="1"/>
  <c r="E93" i="1"/>
  <c r="T93" i="1" s="1"/>
  <c r="U92" i="1"/>
  <c r="T92" i="1"/>
  <c r="S92" i="1"/>
  <c r="R92" i="1"/>
  <c r="Q92" i="1"/>
  <c r="P92" i="1"/>
  <c r="E92" i="1"/>
  <c r="U91" i="1"/>
  <c r="T91" i="1"/>
  <c r="S91" i="1"/>
  <c r="R91" i="1"/>
  <c r="Q91" i="1"/>
  <c r="P91" i="1"/>
  <c r="E91" i="1"/>
  <c r="S90" i="1"/>
  <c r="R90" i="1"/>
  <c r="Q90" i="1"/>
  <c r="P90" i="1"/>
  <c r="E90" i="1"/>
  <c r="U90" i="1" s="1"/>
  <c r="S89" i="1"/>
  <c r="R89" i="1"/>
  <c r="Q89" i="1"/>
  <c r="P89" i="1"/>
  <c r="E89" i="1"/>
  <c r="T89" i="1" s="1"/>
  <c r="U88" i="1"/>
  <c r="T88" i="1"/>
  <c r="S88" i="1"/>
  <c r="R88" i="1"/>
  <c r="Q88" i="1"/>
  <c r="P88" i="1"/>
  <c r="E88" i="1"/>
  <c r="U87" i="1"/>
  <c r="T87" i="1"/>
  <c r="S87" i="1"/>
  <c r="R87" i="1"/>
  <c r="Q87" i="1"/>
  <c r="P87" i="1"/>
  <c r="E87" i="1"/>
  <c r="S86" i="1"/>
  <c r="R86" i="1"/>
  <c r="Q86" i="1"/>
  <c r="P86" i="1"/>
  <c r="E86" i="1"/>
  <c r="U86" i="1" s="1"/>
  <c r="W72" i="1"/>
  <c r="V72" i="1"/>
  <c r="O72" i="1"/>
  <c r="N72" i="1"/>
  <c r="M72" i="1"/>
  <c r="L72" i="1"/>
  <c r="K72" i="1"/>
  <c r="S72" i="1" s="1"/>
  <c r="J72" i="1"/>
  <c r="R72" i="1" s="1"/>
  <c r="I72" i="1"/>
  <c r="H72" i="1"/>
  <c r="G72" i="1"/>
  <c r="F72" i="1"/>
  <c r="C72" i="1"/>
  <c r="B72" i="1"/>
  <c r="E72" i="1" s="1"/>
  <c r="W71" i="1"/>
  <c r="V71" i="1"/>
  <c r="O71" i="1"/>
  <c r="N71" i="1"/>
  <c r="M71" i="1"/>
  <c r="L71" i="1"/>
  <c r="K71" i="1"/>
  <c r="S71" i="1" s="1"/>
  <c r="J71" i="1"/>
  <c r="R71" i="1" s="1"/>
  <c r="I71" i="1"/>
  <c r="Q71" i="1" s="1"/>
  <c r="H71" i="1"/>
  <c r="P71" i="1" s="1"/>
  <c r="G71" i="1"/>
  <c r="F71" i="1"/>
  <c r="C71" i="1"/>
  <c r="B71" i="1"/>
  <c r="E71" i="1" s="1"/>
  <c r="W70" i="1"/>
  <c r="V70" i="1"/>
  <c r="O70" i="1"/>
  <c r="N70" i="1"/>
  <c r="M70" i="1"/>
  <c r="L70" i="1"/>
  <c r="K70" i="1"/>
  <c r="J70" i="1"/>
  <c r="R70" i="1" s="1"/>
  <c r="I70" i="1"/>
  <c r="H70" i="1"/>
  <c r="P70" i="1" s="1"/>
  <c r="G70" i="1"/>
  <c r="F70" i="1"/>
  <c r="C70" i="1"/>
  <c r="E70" i="1" s="1"/>
  <c r="B70" i="1"/>
  <c r="S69" i="1"/>
  <c r="R69" i="1"/>
  <c r="Q69" i="1"/>
  <c r="P69" i="1"/>
  <c r="E69" i="1"/>
  <c r="U69" i="1" s="1"/>
  <c r="W67" i="1"/>
  <c r="V67" i="1"/>
  <c r="O67" i="1"/>
  <c r="N67" i="1"/>
  <c r="M67" i="1"/>
  <c r="L67" i="1"/>
  <c r="K67" i="1"/>
  <c r="S67" i="1" s="1"/>
  <c r="J67" i="1"/>
  <c r="R67" i="1" s="1"/>
  <c r="I67" i="1"/>
  <c r="H67" i="1"/>
  <c r="G67" i="1"/>
  <c r="F67" i="1"/>
  <c r="C67" i="1"/>
  <c r="B67" i="1"/>
  <c r="E67" i="1" s="1"/>
  <c r="W66" i="1"/>
  <c r="V66" i="1"/>
  <c r="O66" i="1"/>
  <c r="N66" i="1"/>
  <c r="M66" i="1"/>
  <c r="L66" i="1"/>
  <c r="K66" i="1"/>
  <c r="S66" i="1" s="1"/>
  <c r="J66" i="1"/>
  <c r="R66" i="1" s="1"/>
  <c r="I66" i="1"/>
  <c r="Q66" i="1" s="1"/>
  <c r="H66" i="1"/>
  <c r="P66" i="1" s="1"/>
  <c r="G66" i="1"/>
  <c r="F66" i="1"/>
  <c r="C66" i="1"/>
  <c r="B66" i="1"/>
  <c r="E66" i="1" s="1"/>
  <c r="S65" i="1"/>
  <c r="R65" i="1"/>
  <c r="Q65" i="1"/>
  <c r="U65" i="1" s="1"/>
  <c r="P65" i="1"/>
  <c r="T65" i="1" s="1"/>
  <c r="E65" i="1"/>
  <c r="S64" i="1"/>
  <c r="R64" i="1"/>
  <c r="Q64" i="1"/>
  <c r="P64" i="1"/>
  <c r="E64" i="1"/>
  <c r="U64" i="1" s="1"/>
  <c r="S63" i="1"/>
  <c r="R63" i="1"/>
  <c r="Q63" i="1"/>
  <c r="P63" i="1"/>
  <c r="E63" i="1"/>
  <c r="T63" i="1" s="1"/>
  <c r="U62" i="1"/>
  <c r="T62" i="1"/>
  <c r="S62" i="1"/>
  <c r="R62" i="1"/>
  <c r="Q62" i="1"/>
  <c r="P62" i="1"/>
  <c r="E62" i="1"/>
  <c r="T61" i="1"/>
  <c r="S61" i="1"/>
  <c r="R61" i="1"/>
  <c r="Q61" i="1"/>
  <c r="P61" i="1"/>
  <c r="E61" i="1"/>
  <c r="U61" i="1" s="1"/>
  <c r="V59" i="1"/>
  <c r="O59" i="1"/>
  <c r="N59" i="1"/>
  <c r="M59" i="1"/>
  <c r="L59" i="1"/>
  <c r="K59" i="1"/>
  <c r="S59" i="1" s="1"/>
  <c r="J59" i="1"/>
  <c r="R59" i="1" s="1"/>
  <c r="I59" i="1"/>
  <c r="H59" i="1"/>
  <c r="G59" i="1"/>
  <c r="F59" i="1"/>
  <c r="C59" i="1"/>
  <c r="B59" i="1"/>
  <c r="U58" i="1"/>
  <c r="S58" i="1"/>
  <c r="R58" i="1"/>
  <c r="Q58" i="1"/>
  <c r="P58" i="1"/>
  <c r="E58" i="1"/>
  <c r="T58" i="1" s="1"/>
  <c r="U57" i="1"/>
  <c r="T57" i="1"/>
  <c r="S57" i="1"/>
  <c r="R57" i="1"/>
  <c r="Q57" i="1"/>
  <c r="P57" i="1"/>
  <c r="E57" i="1"/>
  <c r="S56" i="1"/>
  <c r="R56" i="1"/>
  <c r="Q56" i="1"/>
  <c r="P56" i="1"/>
  <c r="E56" i="1"/>
  <c r="U56" i="1" s="1"/>
  <c r="S55" i="1"/>
  <c r="R55" i="1"/>
  <c r="Q55" i="1"/>
  <c r="P55" i="1"/>
  <c r="E55" i="1"/>
  <c r="T55" i="1" s="1"/>
  <c r="W53" i="1"/>
  <c r="V53" i="1"/>
  <c r="O53" i="1"/>
  <c r="N53" i="1"/>
  <c r="M53" i="1"/>
  <c r="L53" i="1"/>
  <c r="K53" i="1"/>
  <c r="J53" i="1"/>
  <c r="I53" i="1"/>
  <c r="Q53" i="1" s="1"/>
  <c r="H53" i="1"/>
  <c r="P53" i="1" s="1"/>
  <c r="G53" i="1"/>
  <c r="F53" i="1"/>
  <c r="C53" i="1"/>
  <c r="E53" i="1" s="1"/>
  <c r="B53" i="1"/>
  <c r="S52" i="1"/>
  <c r="R52" i="1"/>
  <c r="Q52" i="1"/>
  <c r="U52" i="1" s="1"/>
  <c r="P52" i="1"/>
  <c r="T52" i="1" s="1"/>
  <c r="E52" i="1"/>
  <c r="S51" i="1"/>
  <c r="R51" i="1"/>
  <c r="Q51" i="1"/>
  <c r="P51" i="1"/>
  <c r="E51" i="1"/>
  <c r="U51" i="1" s="1"/>
  <c r="S50" i="1"/>
  <c r="R50" i="1"/>
  <c r="Q50" i="1"/>
  <c r="P50" i="1"/>
  <c r="E50" i="1"/>
  <c r="T50" i="1" s="1"/>
  <c r="T49" i="1"/>
  <c r="S49" i="1"/>
  <c r="R49" i="1"/>
  <c r="Q49" i="1"/>
  <c r="P49" i="1"/>
  <c r="E49" i="1"/>
  <c r="U49" i="1" s="1"/>
  <c r="S48" i="1"/>
  <c r="R48" i="1"/>
  <c r="Q48" i="1"/>
  <c r="P48" i="1"/>
  <c r="E48" i="1"/>
  <c r="U48" i="1" s="1"/>
  <c r="S47" i="1"/>
  <c r="R47" i="1"/>
  <c r="Q47" i="1"/>
  <c r="P47" i="1"/>
  <c r="E47" i="1"/>
  <c r="U47" i="1" s="1"/>
  <c r="S46" i="1"/>
  <c r="R46" i="1"/>
  <c r="Q46" i="1"/>
  <c r="P46" i="1"/>
  <c r="E46" i="1"/>
  <c r="T46" i="1" s="1"/>
  <c r="T45" i="1"/>
  <c r="S45" i="1"/>
  <c r="R45" i="1"/>
  <c r="Q45" i="1"/>
  <c r="P45" i="1"/>
  <c r="E45" i="1"/>
  <c r="U45" i="1" s="1"/>
  <c r="S44" i="1"/>
  <c r="R44" i="1"/>
  <c r="Q44" i="1"/>
  <c r="P44" i="1"/>
  <c r="E44" i="1"/>
  <c r="S43" i="1"/>
  <c r="R43" i="1"/>
  <c r="Q43" i="1"/>
  <c r="P43" i="1"/>
  <c r="E43" i="1"/>
  <c r="S42" i="1"/>
  <c r="R42" i="1"/>
  <c r="Q42" i="1"/>
  <c r="P42" i="1"/>
  <c r="E42" i="1"/>
  <c r="T42" i="1" s="1"/>
  <c r="W40" i="1"/>
  <c r="V40" i="1"/>
  <c r="O40" i="1"/>
  <c r="N40" i="1"/>
  <c r="M40" i="1"/>
  <c r="L40" i="1"/>
  <c r="K40" i="1"/>
  <c r="S40" i="1" s="1"/>
  <c r="J40" i="1"/>
  <c r="I40" i="1"/>
  <c r="H40" i="1"/>
  <c r="G40" i="1"/>
  <c r="F40" i="1"/>
  <c r="C40" i="1"/>
  <c r="B40" i="1"/>
  <c r="E40" i="1" s="1"/>
  <c r="S39" i="1"/>
  <c r="R39" i="1"/>
  <c r="Q39" i="1"/>
  <c r="P39" i="1"/>
  <c r="E39" i="1"/>
  <c r="U39" i="1" s="1"/>
  <c r="S38" i="1"/>
  <c r="R38" i="1"/>
  <c r="Q38" i="1"/>
  <c r="P38" i="1"/>
  <c r="E38" i="1"/>
  <c r="S37" i="1"/>
  <c r="R37" i="1"/>
  <c r="Q37" i="1"/>
  <c r="P37" i="1"/>
  <c r="E37" i="1"/>
  <c r="T37" i="1" s="1"/>
  <c r="S36" i="1"/>
  <c r="R36" i="1"/>
  <c r="Q36" i="1"/>
  <c r="P36" i="1"/>
  <c r="E36" i="1"/>
  <c r="S35" i="1"/>
  <c r="R35" i="1"/>
  <c r="Q35" i="1"/>
  <c r="U35" i="1" s="1"/>
  <c r="P35" i="1"/>
  <c r="T35" i="1" s="1"/>
  <c r="E35" i="1"/>
  <c r="W33" i="1"/>
  <c r="V33" i="1"/>
  <c r="O33" i="1"/>
  <c r="N33" i="1"/>
  <c r="M33" i="1"/>
  <c r="L33" i="1"/>
  <c r="K33" i="1"/>
  <c r="J33" i="1"/>
  <c r="I33" i="1"/>
  <c r="H33" i="1"/>
  <c r="P33" i="1" s="1"/>
  <c r="G33" i="1"/>
  <c r="F33" i="1"/>
  <c r="C33" i="1"/>
  <c r="B33" i="1"/>
  <c r="S32" i="1"/>
  <c r="R32" i="1"/>
  <c r="Q32" i="1"/>
  <c r="P32" i="1"/>
  <c r="E32" i="1"/>
  <c r="T32" i="1" s="1"/>
  <c r="W30" i="1"/>
  <c r="V30" i="1"/>
  <c r="O30" i="1"/>
  <c r="N30" i="1"/>
  <c r="M30" i="1"/>
  <c r="L30" i="1"/>
  <c r="K30" i="1"/>
  <c r="S30" i="1" s="1"/>
  <c r="J30" i="1"/>
  <c r="R30" i="1" s="1"/>
  <c r="I30" i="1"/>
  <c r="Q30" i="1" s="1"/>
  <c r="H30" i="1"/>
  <c r="G30" i="1"/>
  <c r="F30" i="1"/>
  <c r="C30" i="1"/>
  <c r="B30" i="1"/>
  <c r="E30" i="1" s="1"/>
  <c r="T29" i="1"/>
  <c r="S29" i="1"/>
  <c r="R29" i="1"/>
  <c r="Q29" i="1"/>
  <c r="U29" i="1" s="1"/>
  <c r="P29" i="1"/>
  <c r="E29" i="1"/>
  <c r="S28" i="1"/>
  <c r="R28" i="1"/>
  <c r="Q28" i="1"/>
  <c r="P28" i="1"/>
  <c r="E28" i="1"/>
  <c r="S27" i="1"/>
  <c r="R27" i="1"/>
  <c r="Q27" i="1"/>
  <c r="P27" i="1"/>
  <c r="E27" i="1"/>
  <c r="T27" i="1" s="1"/>
  <c r="U26" i="1"/>
  <c r="T26" i="1"/>
  <c r="S26" i="1"/>
  <c r="R26" i="1"/>
  <c r="Q26" i="1"/>
  <c r="P26" i="1"/>
  <c r="E26" i="1"/>
  <c r="W24" i="1"/>
  <c r="V24" i="1"/>
  <c r="O24" i="1"/>
  <c r="N24" i="1"/>
  <c r="M24" i="1"/>
  <c r="L24" i="1"/>
  <c r="K24" i="1"/>
  <c r="S24" i="1" s="1"/>
  <c r="J24" i="1"/>
  <c r="R24" i="1" s="1"/>
  <c r="I24" i="1"/>
  <c r="H24" i="1"/>
  <c r="P24" i="1" s="1"/>
  <c r="G24" i="1"/>
  <c r="F24" i="1"/>
  <c r="C24" i="1"/>
  <c r="E24" i="1" s="1"/>
  <c r="B24" i="1"/>
  <c r="S23" i="1"/>
  <c r="R23" i="1"/>
  <c r="Q23" i="1"/>
  <c r="P23" i="1"/>
  <c r="E23" i="1"/>
  <c r="U23" i="1" s="1"/>
  <c r="S22" i="1"/>
  <c r="R22" i="1"/>
  <c r="Q22" i="1"/>
  <c r="P22" i="1"/>
  <c r="E22" i="1"/>
  <c r="T22" i="1" s="1"/>
  <c r="U21" i="1"/>
  <c r="T21" i="1"/>
  <c r="S21" i="1"/>
  <c r="R21" i="1"/>
  <c r="Q21" i="1"/>
  <c r="P21" i="1"/>
  <c r="E21" i="1"/>
  <c r="U20" i="1"/>
  <c r="T20" i="1"/>
  <c r="S20" i="1"/>
  <c r="R20" i="1"/>
  <c r="Q20" i="1"/>
  <c r="P20" i="1"/>
  <c r="E20" i="1"/>
  <c r="S19" i="1"/>
  <c r="R19" i="1"/>
  <c r="Q19" i="1"/>
  <c r="P19" i="1"/>
  <c r="E19" i="1"/>
  <c r="U19" i="1" s="1"/>
  <c r="S18" i="1"/>
  <c r="R18" i="1"/>
  <c r="Q18" i="1"/>
  <c r="P18" i="1"/>
  <c r="E18" i="1"/>
  <c r="T18" i="1" s="1"/>
  <c r="W16" i="1"/>
  <c r="V16" i="1"/>
  <c r="O16" i="1"/>
  <c r="N16" i="1"/>
  <c r="M16" i="1"/>
  <c r="L16" i="1"/>
  <c r="K16" i="1"/>
  <c r="S16" i="1" s="1"/>
  <c r="J16" i="1"/>
  <c r="R16" i="1" s="1"/>
  <c r="I16" i="1"/>
  <c r="H16" i="1"/>
  <c r="P16" i="1" s="1"/>
  <c r="G16" i="1"/>
  <c r="F16" i="1"/>
  <c r="C16" i="1"/>
  <c r="B16" i="1"/>
  <c r="E16" i="1" s="1"/>
  <c r="S15" i="1"/>
  <c r="R15" i="1"/>
  <c r="Q15" i="1"/>
  <c r="U15" i="1" s="1"/>
  <c r="P15" i="1"/>
  <c r="T15" i="1" s="1"/>
  <c r="E15" i="1"/>
  <c r="S14" i="1"/>
  <c r="R14" i="1"/>
  <c r="Q14" i="1"/>
  <c r="P14" i="1"/>
  <c r="E14" i="1"/>
  <c r="U14" i="1" s="1"/>
  <c r="S13" i="1"/>
  <c r="R13" i="1"/>
  <c r="Q13" i="1"/>
  <c r="P13" i="1"/>
  <c r="E13" i="1"/>
  <c r="T13" i="1" s="1"/>
  <c r="U12" i="1"/>
  <c r="T12" i="1"/>
  <c r="S12" i="1"/>
  <c r="R12" i="1"/>
  <c r="Q12" i="1"/>
  <c r="P12" i="1"/>
  <c r="E12" i="1"/>
  <c r="S11" i="1"/>
  <c r="R11" i="1"/>
  <c r="Q11" i="1"/>
  <c r="P11" i="1"/>
  <c r="E11" i="1"/>
  <c r="S10" i="1"/>
  <c r="R10" i="1"/>
  <c r="Q10" i="1"/>
  <c r="P10" i="1"/>
  <c r="E10" i="1"/>
  <c r="U10" i="1" s="1"/>
  <c r="S9" i="1"/>
  <c r="R9" i="1"/>
  <c r="Q9" i="1"/>
  <c r="P9" i="1"/>
  <c r="E9" i="1"/>
  <c r="T15" i="7" l="1"/>
  <c r="U15" i="7"/>
  <c r="Q70" i="1"/>
  <c r="T29" i="2"/>
  <c r="P66" i="2"/>
  <c r="Q66" i="11"/>
  <c r="T90" i="7"/>
  <c r="U90" i="7"/>
  <c r="U90" i="11"/>
  <c r="T90" i="11"/>
  <c r="Q16" i="1"/>
  <c r="T44" i="1"/>
  <c r="U65" i="7"/>
  <c r="T65" i="7"/>
  <c r="Q53" i="8"/>
  <c r="U53" i="8" s="1"/>
  <c r="T92" i="10"/>
  <c r="U92" i="10"/>
  <c r="U11" i="1"/>
  <c r="Q33" i="1"/>
  <c r="T36" i="1"/>
  <c r="U44" i="1"/>
  <c r="U29" i="2"/>
  <c r="Q30" i="2"/>
  <c r="Q40" i="2"/>
  <c r="Q66" i="2"/>
  <c r="U14" i="3"/>
  <c r="U32" i="3"/>
  <c r="P33" i="3"/>
  <c r="T33" i="3" s="1"/>
  <c r="T38" i="3"/>
  <c r="T27" i="4"/>
  <c r="U27" i="4"/>
  <c r="T50" i="4"/>
  <c r="U50" i="4"/>
  <c r="Q70" i="4"/>
  <c r="Q59" i="6"/>
  <c r="P53" i="7"/>
  <c r="T53" i="7" s="1"/>
  <c r="P72" i="9"/>
  <c r="T28" i="10"/>
  <c r="U28" i="10"/>
  <c r="Q33" i="12"/>
  <c r="U33" i="12" s="1"/>
  <c r="Q40" i="12"/>
  <c r="U90" i="12"/>
  <c r="T90" i="12"/>
  <c r="U105" i="9"/>
  <c r="T105" i="9"/>
  <c r="T11" i="7"/>
  <c r="U11" i="7"/>
  <c r="T56" i="7"/>
  <c r="U56" i="7"/>
  <c r="Q72" i="7"/>
  <c r="U28" i="8"/>
  <c r="T28" i="8"/>
  <c r="U97" i="11"/>
  <c r="T97" i="11"/>
  <c r="R33" i="1"/>
  <c r="U36" i="1"/>
  <c r="U38" i="1"/>
  <c r="T48" i="1"/>
  <c r="S70" i="1"/>
  <c r="R30" i="2"/>
  <c r="U32" i="2"/>
  <c r="T35" i="2"/>
  <c r="T39" i="2"/>
  <c r="T51" i="2"/>
  <c r="T57" i="2"/>
  <c r="T61" i="2"/>
  <c r="T65" i="2"/>
  <c r="P71" i="2"/>
  <c r="R72" i="2"/>
  <c r="T10" i="3"/>
  <c r="T22" i="3"/>
  <c r="T28" i="3"/>
  <c r="Q33" i="3"/>
  <c r="T37" i="3"/>
  <c r="Q70" i="3"/>
  <c r="P16" i="4"/>
  <c r="U44" i="5"/>
  <c r="R40" i="6"/>
  <c r="T57" i="6"/>
  <c r="U57" i="6"/>
  <c r="U23" i="7"/>
  <c r="T29" i="7"/>
  <c r="U29" i="7"/>
  <c r="P71" i="8"/>
  <c r="R72" i="8"/>
  <c r="P67" i="9"/>
  <c r="T23" i="10"/>
  <c r="U23" i="10"/>
  <c r="R33" i="11"/>
  <c r="T35" i="11"/>
  <c r="U35" i="11"/>
  <c r="T87" i="12"/>
  <c r="U87" i="12"/>
  <c r="U98" i="4"/>
  <c r="T98" i="4"/>
  <c r="T32" i="4"/>
  <c r="U32" i="4"/>
  <c r="T19" i="3"/>
  <c r="T11" i="1"/>
  <c r="Q24" i="1"/>
  <c r="U19" i="3"/>
  <c r="Q67" i="7"/>
  <c r="U56" i="12"/>
  <c r="T56" i="12"/>
  <c r="S33" i="1"/>
  <c r="P40" i="1"/>
  <c r="P59" i="1"/>
  <c r="P16" i="2"/>
  <c r="T16" i="2" s="1"/>
  <c r="S30" i="2"/>
  <c r="P33" i="2"/>
  <c r="T38" i="2"/>
  <c r="T44" i="2"/>
  <c r="E53" i="2"/>
  <c r="T56" i="2"/>
  <c r="T64" i="2"/>
  <c r="Q71" i="2"/>
  <c r="U10" i="3"/>
  <c r="E24" i="3"/>
  <c r="T27" i="3"/>
  <c r="R33" i="3"/>
  <c r="Q30" i="5"/>
  <c r="U39" i="5"/>
  <c r="T39" i="5"/>
  <c r="T92" i="6"/>
  <c r="U92" i="6"/>
  <c r="U43" i="7"/>
  <c r="U48" i="7"/>
  <c r="T48" i="7"/>
  <c r="T64" i="7"/>
  <c r="U64" i="7"/>
  <c r="U93" i="7"/>
  <c r="U23" i="8"/>
  <c r="T23" i="8"/>
  <c r="P66" i="8"/>
  <c r="R67" i="8"/>
  <c r="U19" i="9"/>
  <c r="T19" i="9"/>
  <c r="P30" i="9"/>
  <c r="T48" i="9"/>
  <c r="U48" i="9"/>
  <c r="P59" i="9"/>
  <c r="T65" i="9"/>
  <c r="U65" i="9"/>
  <c r="Q71" i="10"/>
  <c r="U71" i="10" s="1"/>
  <c r="U91" i="10"/>
  <c r="T91" i="10"/>
  <c r="T29" i="11"/>
  <c r="U29" i="11"/>
  <c r="P66" i="12"/>
  <c r="U100" i="12"/>
  <c r="T100" i="12"/>
  <c r="U110" i="12"/>
  <c r="T110" i="12"/>
  <c r="T89" i="4"/>
  <c r="U89" i="4"/>
  <c r="T11" i="9"/>
  <c r="U11" i="9"/>
  <c r="P30" i="2"/>
  <c r="P40" i="2"/>
  <c r="T14" i="3"/>
  <c r="T32" i="3"/>
  <c r="U28" i="6"/>
  <c r="T28" i="6"/>
  <c r="Q30" i="10"/>
  <c r="E33" i="1"/>
  <c r="T39" i="1"/>
  <c r="Q40" i="1"/>
  <c r="Q16" i="2"/>
  <c r="U16" i="2" s="1"/>
  <c r="T20" i="2"/>
  <c r="P24" i="2"/>
  <c r="E30" i="2"/>
  <c r="Q33" i="2"/>
  <c r="E40" i="2"/>
  <c r="T43" i="2"/>
  <c r="P59" i="2"/>
  <c r="E66" i="2"/>
  <c r="P70" i="2"/>
  <c r="T18" i="3"/>
  <c r="T29" i="3"/>
  <c r="U55" i="3"/>
  <c r="T55" i="3"/>
  <c r="U93" i="3"/>
  <c r="T93" i="3"/>
  <c r="T18" i="4"/>
  <c r="U18" i="4"/>
  <c r="U49" i="4"/>
  <c r="T49" i="4"/>
  <c r="Q71" i="5"/>
  <c r="T92" i="5"/>
  <c r="U92" i="5"/>
  <c r="R70" i="6"/>
  <c r="S71" i="6"/>
  <c r="U19" i="7"/>
  <c r="U61" i="7"/>
  <c r="T61" i="7"/>
  <c r="Q66" i="10"/>
  <c r="P70" i="10"/>
  <c r="T88" i="10"/>
  <c r="U88" i="10"/>
  <c r="U26" i="11"/>
  <c r="T26" i="11"/>
  <c r="T91" i="11"/>
  <c r="U91" i="11"/>
  <c r="U29" i="12"/>
  <c r="T29" i="12"/>
  <c r="M112" i="12"/>
  <c r="S112" i="12" s="1"/>
  <c r="S95" i="12"/>
  <c r="U108" i="12"/>
  <c r="T108" i="12"/>
  <c r="U14" i="9"/>
  <c r="T14" i="9"/>
  <c r="T91" i="12"/>
  <c r="U91" i="12"/>
  <c r="U89" i="3"/>
  <c r="T89" i="3"/>
  <c r="E33" i="2"/>
  <c r="U33" i="2" s="1"/>
  <c r="Q24" i="3"/>
  <c r="P16" i="5"/>
  <c r="P16" i="7"/>
  <c r="U65" i="11"/>
  <c r="U113" i="8"/>
  <c r="T113" i="8"/>
  <c r="U28" i="1"/>
  <c r="P30" i="1"/>
  <c r="T30" i="1" s="1"/>
  <c r="R40" i="1"/>
  <c r="R16" i="2"/>
  <c r="Q24" i="2"/>
  <c r="R33" i="2"/>
  <c r="Q59" i="2"/>
  <c r="Q70" i="2"/>
  <c r="P16" i="3"/>
  <c r="T16" i="3" s="1"/>
  <c r="P30" i="3"/>
  <c r="T30" i="3" s="1"/>
  <c r="T46" i="4"/>
  <c r="U46" i="4"/>
  <c r="U92" i="4"/>
  <c r="T92" i="4"/>
  <c r="Q66" i="5"/>
  <c r="P70" i="5"/>
  <c r="T29" i="6"/>
  <c r="U29" i="6"/>
  <c r="E66" i="6"/>
  <c r="T88" i="6"/>
  <c r="U88" i="6"/>
  <c r="T57" i="7"/>
  <c r="U57" i="7"/>
  <c r="U90" i="9"/>
  <c r="U9" i="10"/>
  <c r="T9" i="10"/>
  <c r="Q40" i="10"/>
  <c r="R16" i="11"/>
  <c r="T57" i="12"/>
  <c r="U57" i="12"/>
  <c r="E59" i="3"/>
  <c r="E67" i="3"/>
  <c r="P70" i="3"/>
  <c r="Q16" i="4"/>
  <c r="U16" i="4" s="1"/>
  <c r="Q24" i="4"/>
  <c r="S30" i="4"/>
  <c r="U42" i="4"/>
  <c r="T45" i="4"/>
  <c r="U63" i="4"/>
  <c r="T36" i="5"/>
  <c r="T44" i="5"/>
  <c r="E67" i="5"/>
  <c r="E72" i="5"/>
  <c r="U15" i="6"/>
  <c r="E33" i="6"/>
  <c r="U35" i="6"/>
  <c r="U39" i="6"/>
  <c r="S40" i="6"/>
  <c r="E53" i="6"/>
  <c r="T56" i="6"/>
  <c r="S70" i="6"/>
  <c r="T18" i="7"/>
  <c r="T22" i="7"/>
  <c r="Q33" i="7"/>
  <c r="T37" i="7"/>
  <c r="T42" i="7"/>
  <c r="T50" i="7"/>
  <c r="T55" i="7"/>
  <c r="T63" i="7"/>
  <c r="P67" i="7"/>
  <c r="U22" i="8"/>
  <c r="U27" i="8"/>
  <c r="P30" i="8"/>
  <c r="E33" i="8"/>
  <c r="U51" i="8"/>
  <c r="P53" i="8"/>
  <c r="T53" i="8" s="1"/>
  <c r="U62" i="8"/>
  <c r="Q66" i="8"/>
  <c r="P70" i="8"/>
  <c r="Q71" i="8"/>
  <c r="U88" i="8"/>
  <c r="P16" i="9"/>
  <c r="Q30" i="9"/>
  <c r="E40" i="9"/>
  <c r="T51" i="9"/>
  <c r="R71" i="10"/>
  <c r="T87" i="10"/>
  <c r="T10" i="11"/>
  <c r="U13" i="11"/>
  <c r="T38" i="11"/>
  <c r="Q40" i="11"/>
  <c r="U40" i="11" s="1"/>
  <c r="P66" i="11"/>
  <c r="T66" i="11" s="1"/>
  <c r="U19" i="12"/>
  <c r="U23" i="12"/>
  <c r="T38" i="12"/>
  <c r="U65" i="12"/>
  <c r="Q66" i="12"/>
  <c r="R67" i="12"/>
  <c r="P72" i="12"/>
  <c r="T72" i="12" s="1"/>
  <c r="T86" i="12"/>
  <c r="U96" i="11"/>
  <c r="T97" i="9"/>
  <c r="E30" i="4"/>
  <c r="U12" i="5"/>
  <c r="T15" i="5"/>
  <c r="Q16" i="5"/>
  <c r="T20" i="5"/>
  <c r="Q33" i="5"/>
  <c r="U33" i="5" s="1"/>
  <c r="U36" i="5"/>
  <c r="S70" i="5"/>
  <c r="T10" i="6"/>
  <c r="Q30" i="6"/>
  <c r="T38" i="6"/>
  <c r="T44" i="6"/>
  <c r="Q16" i="7"/>
  <c r="U16" i="7" s="1"/>
  <c r="S33" i="7"/>
  <c r="T35" i="7"/>
  <c r="T38" i="7"/>
  <c r="Q40" i="7"/>
  <c r="P66" i="7"/>
  <c r="P71" i="7"/>
  <c r="P16" i="8"/>
  <c r="T21" i="8"/>
  <c r="T26" i="8"/>
  <c r="T32" i="8"/>
  <c r="U45" i="8"/>
  <c r="U49" i="8"/>
  <c r="T52" i="8"/>
  <c r="R16" i="9"/>
  <c r="P24" i="9"/>
  <c r="U29" i="9"/>
  <c r="P33" i="9"/>
  <c r="T13" i="10"/>
  <c r="P16" i="10"/>
  <c r="T44" i="10"/>
  <c r="U28" i="11"/>
  <c r="P30" i="11"/>
  <c r="P53" i="11"/>
  <c r="R66" i="11"/>
  <c r="P71" i="11"/>
  <c r="T92" i="11"/>
  <c r="T18" i="12"/>
  <c r="T22" i="12"/>
  <c r="E24" i="12"/>
  <c r="U24" i="12" s="1"/>
  <c r="U44" i="12"/>
  <c r="S66" i="12"/>
  <c r="T113" i="6"/>
  <c r="P59" i="3"/>
  <c r="P67" i="3"/>
  <c r="U93" i="4"/>
  <c r="R16" i="5"/>
  <c r="P40" i="5"/>
  <c r="T40" i="5" s="1"/>
  <c r="U10" i="6"/>
  <c r="U11" i="6"/>
  <c r="U32" i="6"/>
  <c r="U48" i="6"/>
  <c r="T52" i="6"/>
  <c r="P66" i="6"/>
  <c r="U69" i="6"/>
  <c r="R16" i="7"/>
  <c r="P30" i="7"/>
  <c r="U35" i="7"/>
  <c r="U38" i="7"/>
  <c r="R40" i="7"/>
  <c r="U51" i="7"/>
  <c r="Q66" i="7"/>
  <c r="Q71" i="7"/>
  <c r="Q16" i="8"/>
  <c r="U16" i="8" s="1"/>
  <c r="P24" i="8"/>
  <c r="P33" i="8"/>
  <c r="P59" i="8"/>
  <c r="U15" i="9"/>
  <c r="U20" i="9"/>
  <c r="T23" i="9"/>
  <c r="Q24" i="9"/>
  <c r="T28" i="9"/>
  <c r="E30" i="9"/>
  <c r="Q33" i="9"/>
  <c r="P66" i="9"/>
  <c r="P71" i="9"/>
  <c r="T71" i="9" s="1"/>
  <c r="R72" i="9"/>
  <c r="Q16" i="10"/>
  <c r="P24" i="10"/>
  <c r="U36" i="10"/>
  <c r="T28" i="11"/>
  <c r="Q30" i="11"/>
  <c r="E59" i="11"/>
  <c r="U59" i="11" s="1"/>
  <c r="Q71" i="11"/>
  <c r="T88" i="11"/>
  <c r="T14" i="12"/>
  <c r="P16" i="12"/>
  <c r="Q30" i="12"/>
  <c r="T43" i="12"/>
  <c r="E66" i="12"/>
  <c r="P70" i="12"/>
  <c r="Q71" i="12"/>
  <c r="T100" i="8"/>
  <c r="T107" i="8"/>
  <c r="T106" i="4"/>
  <c r="P40" i="3"/>
  <c r="E70" i="3"/>
  <c r="T13" i="4"/>
  <c r="E16" i="4"/>
  <c r="Q53" i="4"/>
  <c r="E70" i="4"/>
  <c r="Q40" i="5"/>
  <c r="P33" i="6"/>
  <c r="P53" i="6"/>
  <c r="E59" i="6"/>
  <c r="Q66" i="6"/>
  <c r="P71" i="6"/>
  <c r="T71" i="6" s="1"/>
  <c r="E72" i="7"/>
  <c r="E30" i="8"/>
  <c r="R53" i="8"/>
  <c r="E16" i="9"/>
  <c r="T35" i="9"/>
  <c r="P40" i="9"/>
  <c r="T52" i="9"/>
  <c r="Q66" i="9"/>
  <c r="S67" i="9"/>
  <c r="Q71" i="9"/>
  <c r="Q24" i="10"/>
  <c r="E30" i="10"/>
  <c r="P33" i="10"/>
  <c r="T33" i="10" s="1"/>
  <c r="E70" i="10"/>
  <c r="T11" i="11"/>
  <c r="E66" i="11"/>
  <c r="Q16" i="12"/>
  <c r="U16" i="12" s="1"/>
  <c r="U28" i="12"/>
  <c r="U32" i="12"/>
  <c r="E79" i="6"/>
  <c r="E79" i="2"/>
  <c r="Q40" i="3"/>
  <c r="P66" i="3"/>
  <c r="P30" i="4"/>
  <c r="T30" i="4" s="1"/>
  <c r="Q67" i="5"/>
  <c r="U67" i="5" s="1"/>
  <c r="Q72" i="5"/>
  <c r="P16" i="6"/>
  <c r="P24" i="6"/>
  <c r="Q33" i="6"/>
  <c r="U33" i="6" s="1"/>
  <c r="P40" i="6"/>
  <c r="Q53" i="6"/>
  <c r="P70" i="6"/>
  <c r="T70" i="6" s="1"/>
  <c r="Q71" i="6"/>
  <c r="S72" i="6"/>
  <c r="P24" i="7"/>
  <c r="U32" i="7"/>
  <c r="Q70" i="7"/>
  <c r="U70" i="7" s="1"/>
  <c r="S71" i="7"/>
  <c r="R33" i="8"/>
  <c r="U35" i="8"/>
  <c r="Q40" i="9"/>
  <c r="U40" i="9" s="1"/>
  <c r="P53" i="9"/>
  <c r="P70" i="9"/>
  <c r="R71" i="9"/>
  <c r="Q33" i="10"/>
  <c r="U33" i="10" s="1"/>
  <c r="U51" i="10"/>
  <c r="R53" i="10"/>
  <c r="P59" i="10"/>
  <c r="Q67" i="10"/>
  <c r="U67" i="10" s="1"/>
  <c r="Q72" i="10"/>
  <c r="U14" i="11"/>
  <c r="P16" i="11"/>
  <c r="P24" i="11"/>
  <c r="P33" i="11"/>
  <c r="Q70" i="11"/>
  <c r="R16" i="12"/>
  <c r="P24" i="12"/>
  <c r="S30" i="12"/>
  <c r="Q66" i="3"/>
  <c r="P71" i="3"/>
  <c r="R72" i="3"/>
  <c r="Q30" i="4"/>
  <c r="E40" i="4"/>
  <c r="U65" i="4"/>
  <c r="P71" i="4"/>
  <c r="P30" i="5"/>
  <c r="E59" i="5"/>
  <c r="P66" i="5"/>
  <c r="U69" i="5"/>
  <c r="P71" i="5"/>
  <c r="Q16" i="6"/>
  <c r="Q24" i="6"/>
  <c r="E30" i="6"/>
  <c r="U30" i="6" s="1"/>
  <c r="E72" i="6"/>
  <c r="Q24" i="7"/>
  <c r="T32" i="7"/>
  <c r="E66" i="7"/>
  <c r="E71" i="7"/>
  <c r="U10" i="10"/>
  <c r="E16" i="10"/>
  <c r="R33" i="10"/>
  <c r="U35" i="10"/>
  <c r="P40" i="10"/>
  <c r="Q59" i="10"/>
  <c r="P66" i="10"/>
  <c r="R67" i="10"/>
  <c r="U69" i="10"/>
  <c r="P71" i="10"/>
  <c r="T71" i="10" s="1"/>
  <c r="U11" i="11"/>
  <c r="T14" i="11"/>
  <c r="Q16" i="11"/>
  <c r="Q24" i="11"/>
  <c r="Q33" i="11"/>
  <c r="U33" i="11" s="1"/>
  <c r="E53" i="11"/>
  <c r="E71" i="11"/>
  <c r="Q24" i="12"/>
  <c r="E30" i="12"/>
  <c r="U30" i="12" s="1"/>
  <c r="P33" i="12"/>
  <c r="P40" i="12"/>
  <c r="E53" i="12"/>
  <c r="T65" i="12"/>
  <c r="T98" i="1"/>
  <c r="T104" i="9"/>
  <c r="T107" i="3"/>
  <c r="T47" i="12"/>
  <c r="Q53" i="12"/>
  <c r="P59" i="12"/>
  <c r="P67" i="12"/>
  <c r="R72" i="12"/>
  <c r="Q59" i="12"/>
  <c r="Q67" i="12"/>
  <c r="E79" i="12"/>
  <c r="Q72" i="11"/>
  <c r="U72" i="11" s="1"/>
  <c r="Q53" i="11"/>
  <c r="R67" i="11"/>
  <c r="P72" i="11"/>
  <c r="E67" i="11"/>
  <c r="P59" i="11"/>
  <c r="Q67" i="11"/>
  <c r="Q59" i="11"/>
  <c r="E72" i="11"/>
  <c r="U109" i="11"/>
  <c r="T110" i="11"/>
  <c r="T99" i="11"/>
  <c r="P53" i="10"/>
  <c r="T53" i="10" s="1"/>
  <c r="Q53" i="10"/>
  <c r="P67" i="10"/>
  <c r="U57" i="10"/>
  <c r="E67" i="10"/>
  <c r="E72" i="10"/>
  <c r="P72" i="10"/>
  <c r="T98" i="10"/>
  <c r="E79" i="10"/>
  <c r="T47" i="9"/>
  <c r="Q53" i="9"/>
  <c r="R53" i="9"/>
  <c r="E59" i="9"/>
  <c r="U59" i="9" s="1"/>
  <c r="E67" i="9"/>
  <c r="E72" i="9"/>
  <c r="Q59" i="9"/>
  <c r="Q67" i="9"/>
  <c r="Q72" i="9"/>
  <c r="U57" i="9"/>
  <c r="R67" i="9"/>
  <c r="E79" i="9"/>
  <c r="Q67" i="8"/>
  <c r="Q72" i="8"/>
  <c r="Q59" i="8"/>
  <c r="P67" i="8"/>
  <c r="P72" i="8"/>
  <c r="U58" i="8"/>
  <c r="U47" i="7"/>
  <c r="Q53" i="7"/>
  <c r="U53" i="7" s="1"/>
  <c r="R53" i="7"/>
  <c r="P59" i="7"/>
  <c r="R67" i="7"/>
  <c r="R72" i="7"/>
  <c r="Q59" i="7"/>
  <c r="S67" i="7"/>
  <c r="S72" i="7"/>
  <c r="R95" i="7"/>
  <c r="T105" i="7"/>
  <c r="E79" i="7"/>
  <c r="T47" i="6"/>
  <c r="P72" i="6"/>
  <c r="T72" i="6" s="1"/>
  <c r="R53" i="6"/>
  <c r="S53" i="6"/>
  <c r="P59" i="6"/>
  <c r="S67" i="6"/>
  <c r="R72" i="6"/>
  <c r="E67" i="6"/>
  <c r="Q67" i="6"/>
  <c r="R67" i="6"/>
  <c r="Q72" i="6"/>
  <c r="T100" i="6"/>
  <c r="R95" i="6"/>
  <c r="P72" i="5"/>
  <c r="T72" i="5" s="1"/>
  <c r="P53" i="5"/>
  <c r="U58" i="5"/>
  <c r="P59" i="5"/>
  <c r="R67" i="5"/>
  <c r="R72" i="5"/>
  <c r="Q59" i="5"/>
  <c r="S67" i="5"/>
  <c r="S72" i="5"/>
  <c r="M112" i="5"/>
  <c r="S112" i="5" s="1"/>
  <c r="P53" i="4"/>
  <c r="E72" i="4"/>
  <c r="P67" i="4"/>
  <c r="T67" i="4" s="1"/>
  <c r="P59" i="4"/>
  <c r="Q67" i="4"/>
  <c r="Q72" i="4"/>
  <c r="U72" i="4" s="1"/>
  <c r="Q59" i="4"/>
  <c r="R67" i="4"/>
  <c r="R72" i="4"/>
  <c r="T96" i="4"/>
  <c r="S95" i="4"/>
  <c r="T104" i="4"/>
  <c r="Q53" i="3"/>
  <c r="E53" i="3"/>
  <c r="P53" i="3"/>
  <c r="P72" i="3"/>
  <c r="Q59" i="3"/>
  <c r="Q67" i="3"/>
  <c r="R67" i="3"/>
  <c r="E72" i="3"/>
  <c r="Q72" i="3"/>
  <c r="T99" i="3"/>
  <c r="U100" i="3"/>
  <c r="T101" i="3"/>
  <c r="T47" i="2"/>
  <c r="P53" i="2"/>
  <c r="Q53" i="2"/>
  <c r="R67" i="2"/>
  <c r="P72" i="2"/>
  <c r="E67" i="2"/>
  <c r="Q72" i="2"/>
  <c r="Q67" i="2"/>
  <c r="S72" i="2"/>
  <c r="E59" i="2"/>
  <c r="E72" i="2"/>
  <c r="T96" i="2"/>
  <c r="R53" i="1"/>
  <c r="S53" i="1"/>
  <c r="E59" i="1"/>
  <c r="U59" i="1" s="1"/>
  <c r="Q59" i="1"/>
  <c r="P67" i="1"/>
  <c r="T67" i="1" s="1"/>
  <c r="P72" i="1"/>
  <c r="Q67" i="1"/>
  <c r="U67" i="1" s="1"/>
  <c r="Q72" i="1"/>
  <c r="T100" i="1"/>
  <c r="T101" i="1"/>
  <c r="T102" i="1"/>
  <c r="U24" i="1"/>
  <c r="T24" i="1"/>
  <c r="U33" i="1"/>
  <c r="T33" i="1"/>
  <c r="U24" i="3"/>
  <c r="T24" i="3"/>
  <c r="U59" i="2"/>
  <c r="T59" i="2"/>
  <c r="U59" i="3"/>
  <c r="T59" i="3"/>
  <c r="U70" i="3"/>
  <c r="T70" i="3"/>
  <c r="U70" i="1"/>
  <c r="T70" i="1"/>
  <c r="U30" i="2"/>
  <c r="T30" i="2"/>
  <c r="U30" i="3"/>
  <c r="U71" i="2"/>
  <c r="T71" i="2"/>
  <c r="U71" i="3"/>
  <c r="T71" i="3"/>
  <c r="U72" i="1"/>
  <c r="U16" i="1"/>
  <c r="T72" i="1"/>
  <c r="T16" i="1"/>
  <c r="T10" i="1"/>
  <c r="T19" i="1"/>
  <c r="U9" i="1"/>
  <c r="U13" i="1"/>
  <c r="U18" i="1"/>
  <c r="U22" i="1"/>
  <c r="U27" i="1"/>
  <c r="U32" i="1"/>
  <c r="U40" i="1"/>
  <c r="T40" i="1"/>
  <c r="U37" i="1"/>
  <c r="U42" i="1"/>
  <c r="U46" i="1"/>
  <c r="U50" i="1"/>
  <c r="U55" i="1"/>
  <c r="U66" i="1"/>
  <c r="T66" i="1"/>
  <c r="U63" i="1"/>
  <c r="U89" i="1"/>
  <c r="U93" i="1"/>
  <c r="U12" i="2"/>
  <c r="U21" i="2"/>
  <c r="U26" i="2"/>
  <c r="U36" i="2"/>
  <c r="U53" i="2"/>
  <c r="T53" i="2"/>
  <c r="U45" i="2"/>
  <c r="U49" i="2"/>
  <c r="U58" i="2"/>
  <c r="U62" i="2"/>
  <c r="U88" i="2"/>
  <c r="U92" i="2"/>
  <c r="U67" i="3"/>
  <c r="T67" i="3"/>
  <c r="U72" i="3"/>
  <c r="U16" i="3"/>
  <c r="T72" i="3"/>
  <c r="U11" i="3"/>
  <c r="U15" i="3"/>
  <c r="U20" i="3"/>
  <c r="U29" i="3"/>
  <c r="U39" i="3"/>
  <c r="U44" i="3"/>
  <c r="U48" i="3"/>
  <c r="U52" i="3"/>
  <c r="U57" i="3"/>
  <c r="U65" i="3"/>
  <c r="U87" i="3"/>
  <c r="U91" i="3"/>
  <c r="U10" i="4"/>
  <c r="U24" i="4"/>
  <c r="T24" i="4"/>
  <c r="R30" i="4"/>
  <c r="U39" i="4"/>
  <c r="T39" i="4"/>
  <c r="U59" i="5"/>
  <c r="T59" i="5"/>
  <c r="U24" i="8"/>
  <c r="T24" i="8"/>
  <c r="U71" i="1"/>
  <c r="T71" i="1"/>
  <c r="U72" i="2"/>
  <c r="U67" i="2"/>
  <c r="T72" i="2"/>
  <c r="T67" i="2"/>
  <c r="U24" i="2"/>
  <c r="T24" i="2"/>
  <c r="U70" i="2"/>
  <c r="T70" i="2"/>
  <c r="U33" i="3"/>
  <c r="U14" i="4"/>
  <c r="T14" i="4"/>
  <c r="U20" i="4"/>
  <c r="T20" i="4"/>
  <c r="U29" i="4"/>
  <c r="T29" i="4"/>
  <c r="U48" i="4"/>
  <c r="T48" i="4"/>
  <c r="U24" i="5"/>
  <c r="T24" i="5"/>
  <c r="T33" i="5"/>
  <c r="U30" i="8"/>
  <c r="T30" i="8"/>
  <c r="U33" i="8"/>
  <c r="T33" i="8"/>
  <c r="U30" i="1"/>
  <c r="T14" i="1"/>
  <c r="T38" i="1"/>
  <c r="T47" i="1"/>
  <c r="T51" i="1"/>
  <c r="T56" i="1"/>
  <c r="T64" i="1"/>
  <c r="T69" i="1"/>
  <c r="T86" i="1"/>
  <c r="T90" i="1"/>
  <c r="T9" i="2"/>
  <c r="T13" i="2"/>
  <c r="T18" i="2"/>
  <c r="T22" i="2"/>
  <c r="T27" i="2"/>
  <c r="T32" i="2"/>
  <c r="T37" i="2"/>
  <c r="T42" i="2"/>
  <c r="T46" i="2"/>
  <c r="T50" i="2"/>
  <c r="T55" i="2"/>
  <c r="T63" i="2"/>
  <c r="T89" i="2"/>
  <c r="T93" i="2"/>
  <c r="T12" i="3"/>
  <c r="T21" i="3"/>
  <c r="T26" i="3"/>
  <c r="U40" i="3"/>
  <c r="T40" i="3"/>
  <c r="T36" i="3"/>
  <c r="T45" i="3"/>
  <c r="T49" i="3"/>
  <c r="T58" i="3"/>
  <c r="U66" i="3"/>
  <c r="T66" i="3"/>
  <c r="T62" i="3"/>
  <c r="T88" i="3"/>
  <c r="T92" i="3"/>
  <c r="T11" i="4"/>
  <c r="U15" i="4"/>
  <c r="T15" i="4"/>
  <c r="U40" i="4"/>
  <c r="T40" i="4"/>
  <c r="U35" i="4"/>
  <c r="T35" i="4"/>
  <c r="U71" i="4"/>
  <c r="T71" i="4"/>
  <c r="U70" i="5"/>
  <c r="T70" i="5"/>
  <c r="T33" i="6"/>
  <c r="U30" i="7"/>
  <c r="T30" i="7"/>
  <c r="U53" i="1"/>
  <c r="T53" i="1"/>
  <c r="T23" i="1"/>
  <c r="T28" i="1"/>
  <c r="T43" i="1"/>
  <c r="T9" i="1"/>
  <c r="U43" i="1"/>
  <c r="U9" i="2"/>
  <c r="U40" i="2"/>
  <c r="T40" i="2"/>
  <c r="U66" i="2"/>
  <c r="T66" i="2"/>
  <c r="T35" i="3"/>
  <c r="U53" i="3"/>
  <c r="T53" i="3"/>
  <c r="T61" i="3"/>
  <c r="U67" i="4"/>
  <c r="T72" i="4"/>
  <c r="T16" i="4"/>
  <c r="U30" i="4"/>
  <c r="U33" i="4"/>
  <c r="P33" i="4"/>
  <c r="T33" i="4" s="1"/>
  <c r="R40" i="4"/>
  <c r="U44" i="4"/>
  <c r="T44" i="4"/>
  <c r="U70" i="4"/>
  <c r="T70" i="4"/>
  <c r="U59" i="6"/>
  <c r="T59" i="6"/>
  <c r="U59" i="7"/>
  <c r="T59" i="7"/>
  <c r="U71" i="7"/>
  <c r="T71" i="7"/>
  <c r="U53" i="4"/>
  <c r="T53" i="4"/>
  <c r="T52" i="4"/>
  <c r="T57" i="4"/>
  <c r="T61" i="4"/>
  <c r="T65" i="4"/>
  <c r="T87" i="4"/>
  <c r="T91" i="4"/>
  <c r="T67" i="5"/>
  <c r="U72" i="5"/>
  <c r="U16" i="5"/>
  <c r="T16" i="5"/>
  <c r="T10" i="5"/>
  <c r="T14" i="5"/>
  <c r="T19" i="5"/>
  <c r="T23" i="5"/>
  <c r="T28" i="5"/>
  <c r="T38" i="5"/>
  <c r="T43" i="5"/>
  <c r="T47" i="5"/>
  <c r="T51" i="5"/>
  <c r="T56" i="5"/>
  <c r="T64" i="5"/>
  <c r="T69" i="5"/>
  <c r="T86" i="5"/>
  <c r="T90" i="5"/>
  <c r="T9" i="6"/>
  <c r="T13" i="6"/>
  <c r="T18" i="6"/>
  <c r="T22" i="6"/>
  <c r="T27" i="6"/>
  <c r="T32" i="6"/>
  <c r="T37" i="6"/>
  <c r="T42" i="6"/>
  <c r="T46" i="6"/>
  <c r="T50" i="6"/>
  <c r="T55" i="6"/>
  <c r="T63" i="6"/>
  <c r="T89" i="6"/>
  <c r="T93" i="6"/>
  <c r="T12" i="7"/>
  <c r="T21" i="7"/>
  <c r="T26" i="7"/>
  <c r="U40" i="7"/>
  <c r="T40" i="7"/>
  <c r="T36" i="7"/>
  <c r="T45" i="7"/>
  <c r="T49" i="7"/>
  <c r="T58" i="7"/>
  <c r="U66" i="7"/>
  <c r="T66" i="7"/>
  <c r="T62" i="7"/>
  <c r="T88" i="7"/>
  <c r="T92" i="7"/>
  <c r="T11" i="8"/>
  <c r="T15" i="8"/>
  <c r="T20" i="8"/>
  <c r="T29" i="8"/>
  <c r="T35" i="8"/>
  <c r="T55" i="8"/>
  <c r="U55" i="8"/>
  <c r="U59" i="8"/>
  <c r="T59" i="8"/>
  <c r="U30" i="9"/>
  <c r="T30" i="9"/>
  <c r="U33" i="9"/>
  <c r="T33" i="9"/>
  <c r="U30" i="10"/>
  <c r="T30" i="10"/>
  <c r="T19" i="4"/>
  <c r="T23" i="4"/>
  <c r="T28" i="4"/>
  <c r="T38" i="4"/>
  <c r="T43" i="4"/>
  <c r="T47" i="4"/>
  <c r="T51" i="4"/>
  <c r="T56" i="4"/>
  <c r="T64" i="4"/>
  <c r="T69" i="4"/>
  <c r="T86" i="4"/>
  <c r="T90" i="4"/>
  <c r="T9" i="5"/>
  <c r="T13" i="5"/>
  <c r="T18" i="5"/>
  <c r="T22" i="5"/>
  <c r="T27" i="5"/>
  <c r="T32" i="5"/>
  <c r="T37" i="5"/>
  <c r="T42" i="5"/>
  <c r="T46" i="5"/>
  <c r="T50" i="5"/>
  <c r="T55" i="5"/>
  <c r="T63" i="5"/>
  <c r="T89" i="5"/>
  <c r="T93" i="5"/>
  <c r="T12" i="6"/>
  <c r="T21" i="6"/>
  <c r="T26" i="6"/>
  <c r="U40" i="6"/>
  <c r="T40" i="6"/>
  <c r="T36" i="6"/>
  <c r="T45" i="6"/>
  <c r="T49" i="6"/>
  <c r="T58" i="6"/>
  <c r="U66" i="6"/>
  <c r="T66" i="6"/>
  <c r="T62" i="6"/>
  <c r="T87" i="7"/>
  <c r="T91" i="7"/>
  <c r="U72" i="8"/>
  <c r="U67" i="8"/>
  <c r="T72" i="8"/>
  <c r="T67" i="8"/>
  <c r="T16" i="8"/>
  <c r="P40" i="8"/>
  <c r="T42" i="8"/>
  <c r="U42" i="8"/>
  <c r="T46" i="8"/>
  <c r="U46" i="8"/>
  <c r="T50" i="8"/>
  <c r="U50" i="8"/>
  <c r="U43" i="4"/>
  <c r="U9" i="5"/>
  <c r="U40" i="5"/>
  <c r="U66" i="5"/>
  <c r="T66" i="5"/>
  <c r="T35" i="6"/>
  <c r="U53" i="6"/>
  <c r="T53" i="6"/>
  <c r="U71" i="6"/>
  <c r="U67" i="7"/>
  <c r="T67" i="7"/>
  <c r="U72" i="7"/>
  <c r="T16" i="7"/>
  <c r="T72" i="7"/>
  <c r="U24" i="7"/>
  <c r="T24" i="7"/>
  <c r="T70" i="7"/>
  <c r="T9" i="8"/>
  <c r="T36" i="8"/>
  <c r="U43" i="8"/>
  <c r="T56" i="8"/>
  <c r="U70" i="8"/>
  <c r="T70" i="8"/>
  <c r="U59" i="4"/>
  <c r="T59" i="4"/>
  <c r="U66" i="4"/>
  <c r="T66" i="4"/>
  <c r="U30" i="5"/>
  <c r="T30" i="5"/>
  <c r="U53" i="5"/>
  <c r="T53" i="5"/>
  <c r="U71" i="5"/>
  <c r="T71" i="5"/>
  <c r="U72" i="6"/>
  <c r="U67" i="6"/>
  <c r="U16" i="6"/>
  <c r="T67" i="6"/>
  <c r="T16" i="6"/>
  <c r="U24" i="6"/>
  <c r="T24" i="6"/>
  <c r="U70" i="6"/>
  <c r="U33" i="7"/>
  <c r="T33" i="7"/>
  <c r="U40" i="8"/>
  <c r="T40" i="8"/>
  <c r="U71" i="9"/>
  <c r="U24" i="10"/>
  <c r="T24" i="10"/>
  <c r="U66" i="8"/>
  <c r="T66" i="8"/>
  <c r="U63" i="8"/>
  <c r="U89" i="8"/>
  <c r="U93" i="8"/>
  <c r="U12" i="9"/>
  <c r="U21" i="9"/>
  <c r="U26" i="9"/>
  <c r="U36" i="9"/>
  <c r="U53" i="9"/>
  <c r="T53" i="9"/>
  <c r="U45" i="9"/>
  <c r="U49" i="9"/>
  <c r="U58" i="9"/>
  <c r="U62" i="9"/>
  <c r="T87" i="9"/>
  <c r="U88" i="9"/>
  <c r="T91" i="9"/>
  <c r="U92" i="9"/>
  <c r="U72" i="10"/>
  <c r="U16" i="10"/>
  <c r="T72" i="10"/>
  <c r="T67" i="10"/>
  <c r="T16" i="10"/>
  <c r="T10" i="10"/>
  <c r="U11" i="10"/>
  <c r="T14" i="10"/>
  <c r="U15" i="10"/>
  <c r="T19" i="10"/>
  <c r="U20" i="10"/>
  <c r="U29" i="10"/>
  <c r="U71" i="11"/>
  <c r="T71" i="11"/>
  <c r="U71" i="8"/>
  <c r="T71" i="8"/>
  <c r="U67" i="9"/>
  <c r="T67" i="9"/>
  <c r="U72" i="9"/>
  <c r="U16" i="9"/>
  <c r="T16" i="9"/>
  <c r="T72" i="9"/>
  <c r="U24" i="9"/>
  <c r="T24" i="9"/>
  <c r="U70" i="9"/>
  <c r="T70" i="9"/>
  <c r="T59" i="11"/>
  <c r="T64" i="8"/>
  <c r="T69" i="8"/>
  <c r="T86" i="8"/>
  <c r="T90" i="8"/>
  <c r="T9" i="9"/>
  <c r="T13" i="9"/>
  <c r="T18" i="9"/>
  <c r="T22" i="9"/>
  <c r="T27" i="9"/>
  <c r="T32" i="9"/>
  <c r="T37" i="9"/>
  <c r="T42" i="9"/>
  <c r="T46" i="9"/>
  <c r="T50" i="9"/>
  <c r="T55" i="9"/>
  <c r="T63" i="9"/>
  <c r="T89" i="9"/>
  <c r="T93" i="9"/>
  <c r="T12" i="10"/>
  <c r="T21" i="10"/>
  <c r="T26" i="10"/>
  <c r="U40" i="10"/>
  <c r="T40" i="10"/>
  <c r="T36" i="10"/>
  <c r="U38" i="10"/>
  <c r="T38" i="10"/>
  <c r="U70" i="10"/>
  <c r="T70" i="10"/>
  <c r="U9" i="9"/>
  <c r="T40" i="9"/>
  <c r="U66" i="9"/>
  <c r="T66" i="9"/>
  <c r="T35" i="10"/>
  <c r="U59" i="10"/>
  <c r="T59" i="10"/>
  <c r="T33" i="11"/>
  <c r="U42" i="10"/>
  <c r="T45" i="10"/>
  <c r="U46" i="10"/>
  <c r="T49" i="10"/>
  <c r="U50" i="10"/>
  <c r="U55" i="10"/>
  <c r="T58" i="10"/>
  <c r="U66" i="10"/>
  <c r="T66" i="10"/>
  <c r="T62" i="10"/>
  <c r="U63" i="10"/>
  <c r="U89" i="10"/>
  <c r="U93" i="10"/>
  <c r="U21" i="11"/>
  <c r="U30" i="11"/>
  <c r="T30" i="11"/>
  <c r="U53" i="11"/>
  <c r="T53" i="11"/>
  <c r="U45" i="11"/>
  <c r="U49" i="11"/>
  <c r="U58" i="11"/>
  <c r="U62" i="11"/>
  <c r="U67" i="12"/>
  <c r="T67" i="12"/>
  <c r="T16" i="12"/>
  <c r="U37" i="12"/>
  <c r="T37" i="12"/>
  <c r="U42" i="12"/>
  <c r="T42" i="12"/>
  <c r="U63" i="12"/>
  <c r="T63" i="12"/>
  <c r="U53" i="10"/>
  <c r="T48" i="10"/>
  <c r="T52" i="10"/>
  <c r="T61" i="10"/>
  <c r="U67" i="11"/>
  <c r="T67" i="11"/>
  <c r="U16" i="11"/>
  <c r="T72" i="11"/>
  <c r="T16" i="11"/>
  <c r="U24" i="11"/>
  <c r="T24" i="11"/>
  <c r="U70" i="11"/>
  <c r="T70" i="11"/>
  <c r="T33" i="12"/>
  <c r="U40" i="12"/>
  <c r="T40" i="12"/>
  <c r="T35" i="12"/>
  <c r="U50" i="12"/>
  <c r="T50" i="12"/>
  <c r="U55" i="12"/>
  <c r="T55" i="12"/>
  <c r="U89" i="12"/>
  <c r="T89" i="12"/>
  <c r="U106" i="1"/>
  <c r="T106" i="1"/>
  <c r="U101" i="11"/>
  <c r="E95" i="11"/>
  <c r="E112" i="11" s="1"/>
  <c r="U110" i="10"/>
  <c r="T110" i="10"/>
  <c r="T43" i="10"/>
  <c r="T47" i="10"/>
  <c r="T51" i="10"/>
  <c r="T56" i="10"/>
  <c r="T64" i="10"/>
  <c r="T69" i="10"/>
  <c r="T86" i="10"/>
  <c r="T90" i="10"/>
  <c r="T9" i="11"/>
  <c r="T13" i="11"/>
  <c r="T18" i="11"/>
  <c r="T22" i="11"/>
  <c r="T27" i="11"/>
  <c r="T32" i="11"/>
  <c r="T37" i="11"/>
  <c r="T42" i="11"/>
  <c r="U43" i="11"/>
  <c r="T46" i="11"/>
  <c r="T50" i="11"/>
  <c r="T55" i="11"/>
  <c r="T63" i="11"/>
  <c r="T89" i="11"/>
  <c r="T93" i="11"/>
  <c r="U9" i="12"/>
  <c r="T12" i="12"/>
  <c r="T21" i="12"/>
  <c r="T26" i="12"/>
  <c r="U35" i="12"/>
  <c r="P53" i="12"/>
  <c r="P71" i="12"/>
  <c r="Q72" i="12"/>
  <c r="U72" i="12" s="1"/>
  <c r="U105" i="1"/>
  <c r="T105" i="1"/>
  <c r="U113" i="9"/>
  <c r="T113" i="9"/>
  <c r="U43" i="10"/>
  <c r="U9" i="11"/>
  <c r="T40" i="11"/>
  <c r="U66" i="11"/>
  <c r="S33" i="12"/>
  <c r="U36" i="12"/>
  <c r="T36" i="12"/>
  <c r="U46" i="12"/>
  <c r="T46" i="12"/>
  <c r="U59" i="12"/>
  <c r="T59" i="12"/>
  <c r="U70" i="12"/>
  <c r="T70" i="12"/>
  <c r="U93" i="12"/>
  <c r="T93" i="12"/>
  <c r="U104" i="1"/>
  <c r="T104" i="1"/>
  <c r="E95" i="10"/>
  <c r="E112" i="10" s="1"/>
  <c r="U112" i="10" s="1"/>
  <c r="U97" i="3"/>
  <c r="T97" i="3"/>
  <c r="T104" i="3"/>
  <c r="U104" i="3"/>
  <c r="T71" i="12"/>
  <c r="E79" i="1"/>
  <c r="E79" i="8"/>
  <c r="E79" i="5"/>
  <c r="E79" i="3"/>
  <c r="T97" i="1"/>
  <c r="T113" i="12"/>
  <c r="U105" i="11"/>
  <c r="T106" i="11"/>
  <c r="T107" i="11"/>
  <c r="T102" i="10"/>
  <c r="E95" i="9"/>
  <c r="E112" i="9" s="1"/>
  <c r="L112" i="8"/>
  <c r="R112" i="8" s="1"/>
  <c r="T100" i="7"/>
  <c r="T101" i="7"/>
  <c r="U102" i="7"/>
  <c r="T103" i="7"/>
  <c r="T96" i="6"/>
  <c r="U97" i="6"/>
  <c r="T98" i="6"/>
  <c r="T108" i="6"/>
  <c r="U103" i="3"/>
  <c r="T103" i="3"/>
  <c r="U98" i="2"/>
  <c r="T98" i="2"/>
  <c r="U113" i="2"/>
  <c r="T113" i="2"/>
  <c r="T45" i="12"/>
  <c r="T49" i="12"/>
  <c r="T58" i="12"/>
  <c r="U66" i="12"/>
  <c r="T62" i="12"/>
  <c r="T88" i="12"/>
  <c r="T92" i="12"/>
  <c r="E95" i="1"/>
  <c r="E112" i="1" s="1"/>
  <c r="T108" i="1"/>
  <c r="T109" i="1"/>
  <c r="T110" i="1"/>
  <c r="T96" i="12"/>
  <c r="T97" i="12"/>
  <c r="T104" i="12"/>
  <c r="T105" i="12"/>
  <c r="T102" i="11"/>
  <c r="T103" i="11"/>
  <c r="T106" i="10"/>
  <c r="S95" i="9"/>
  <c r="T100" i="9"/>
  <c r="T101" i="9"/>
  <c r="T108" i="9"/>
  <c r="T109" i="9"/>
  <c r="E95" i="7"/>
  <c r="T95" i="7" s="1"/>
  <c r="T108" i="7"/>
  <c r="T109" i="7"/>
  <c r="U110" i="7"/>
  <c r="E95" i="6"/>
  <c r="T95" i="6" s="1"/>
  <c r="T103" i="6"/>
  <c r="T104" i="6"/>
  <c r="U105" i="6"/>
  <c r="T106" i="6"/>
  <c r="T102" i="4"/>
  <c r="L112" i="4"/>
  <c r="R112" i="4" s="1"/>
  <c r="U53" i="12"/>
  <c r="T53" i="12"/>
  <c r="T61" i="12"/>
  <c r="E79" i="4"/>
  <c r="S95" i="1"/>
  <c r="T97" i="5"/>
  <c r="U98" i="5"/>
  <c r="T99" i="5"/>
  <c r="U100" i="5"/>
  <c r="T101" i="5"/>
  <c r="U102" i="5"/>
  <c r="T103" i="5"/>
  <c r="U104" i="5"/>
  <c r="T105" i="5"/>
  <c r="U106" i="5"/>
  <c r="T107" i="5"/>
  <c r="U108" i="5"/>
  <c r="T109" i="5"/>
  <c r="U110" i="5"/>
  <c r="T100" i="4"/>
  <c r="T108" i="4"/>
  <c r="U110" i="4"/>
  <c r="T110" i="4"/>
  <c r="U105" i="3"/>
  <c r="T105" i="3"/>
  <c r="M112" i="2"/>
  <c r="S112" i="2" s="1"/>
  <c r="S95" i="2"/>
  <c r="U100" i="2"/>
  <c r="T100" i="2"/>
  <c r="T66" i="12"/>
  <c r="T109" i="3"/>
  <c r="R95" i="2"/>
  <c r="T106" i="2"/>
  <c r="U107" i="2"/>
  <c r="T108" i="2"/>
  <c r="T102" i="2"/>
  <c r="U103" i="2"/>
  <c r="T104" i="2"/>
  <c r="R95" i="1"/>
  <c r="T99" i="1"/>
  <c r="T103" i="1"/>
  <c r="T107" i="1"/>
  <c r="E95" i="12"/>
  <c r="T98" i="12"/>
  <c r="T102" i="12"/>
  <c r="T106" i="12"/>
  <c r="L112" i="12"/>
  <c r="R112" i="12" s="1"/>
  <c r="T98" i="11"/>
  <c r="U95" i="9"/>
  <c r="T95" i="9"/>
  <c r="T113" i="1"/>
  <c r="T99" i="12"/>
  <c r="T103" i="12"/>
  <c r="T107" i="12"/>
  <c r="U95" i="11"/>
  <c r="U100" i="11"/>
  <c r="T101" i="11"/>
  <c r="U96" i="1"/>
  <c r="U112" i="11"/>
  <c r="T112" i="11"/>
  <c r="S95" i="11"/>
  <c r="M112" i="11"/>
  <c r="S112" i="11" s="1"/>
  <c r="R95" i="11"/>
  <c r="T95" i="10"/>
  <c r="U96" i="10"/>
  <c r="T97" i="10"/>
  <c r="U100" i="10"/>
  <c r="T101" i="10"/>
  <c r="U104" i="10"/>
  <c r="T105" i="10"/>
  <c r="U108" i="10"/>
  <c r="T109" i="10"/>
  <c r="U113" i="10"/>
  <c r="U99" i="9"/>
  <c r="U103" i="9"/>
  <c r="U107" i="9"/>
  <c r="U98" i="8"/>
  <c r="U102" i="8"/>
  <c r="U106" i="8"/>
  <c r="U110" i="8"/>
  <c r="U95" i="7"/>
  <c r="U99" i="7"/>
  <c r="U107" i="7"/>
  <c r="U102" i="6"/>
  <c r="U110" i="6"/>
  <c r="L112" i="10"/>
  <c r="R112" i="10" s="1"/>
  <c r="U96" i="9"/>
  <c r="T113" i="7"/>
  <c r="M112" i="6"/>
  <c r="S112" i="6" s="1"/>
  <c r="R95" i="3"/>
  <c r="L112" i="3"/>
  <c r="R112" i="3" s="1"/>
  <c r="T104" i="11"/>
  <c r="T108" i="11"/>
  <c r="T113" i="11"/>
  <c r="T99" i="10"/>
  <c r="T103" i="10"/>
  <c r="T107" i="10"/>
  <c r="M112" i="10"/>
  <c r="S112" i="10" s="1"/>
  <c r="T98" i="9"/>
  <c r="T102" i="9"/>
  <c r="T106" i="9"/>
  <c r="T110" i="9"/>
  <c r="L112" i="9"/>
  <c r="R112" i="9" s="1"/>
  <c r="T97" i="8"/>
  <c r="T101" i="8"/>
  <c r="T105" i="8"/>
  <c r="T109" i="8"/>
  <c r="S95" i="7"/>
  <c r="T96" i="7"/>
  <c r="T104" i="7"/>
  <c r="T99" i="6"/>
  <c r="T107" i="6"/>
  <c r="R95" i="5"/>
  <c r="E95" i="5"/>
  <c r="T96" i="5"/>
  <c r="U113" i="3"/>
  <c r="E95" i="8"/>
  <c r="T97" i="7"/>
  <c r="U98" i="7"/>
  <c r="U106" i="7"/>
  <c r="U95" i="6"/>
  <c r="U101" i="6"/>
  <c r="U109" i="6"/>
  <c r="E95" i="4"/>
  <c r="U97" i="4"/>
  <c r="U99" i="4"/>
  <c r="U101" i="4"/>
  <c r="U103" i="4"/>
  <c r="U105" i="4"/>
  <c r="U107" i="4"/>
  <c r="U109" i="4"/>
  <c r="T96" i="3"/>
  <c r="E95" i="3"/>
  <c r="U108" i="3"/>
  <c r="T99" i="2"/>
  <c r="E95" i="2"/>
  <c r="T98" i="3"/>
  <c r="T102" i="3"/>
  <c r="T106" i="3"/>
  <c r="T110" i="3"/>
  <c r="T97" i="2"/>
  <c r="T101" i="2"/>
  <c r="T105" i="2"/>
  <c r="T109" i="2"/>
  <c r="T112" i="10" l="1"/>
  <c r="T59" i="9"/>
  <c r="T59" i="1"/>
  <c r="T30" i="12"/>
  <c r="E112" i="6"/>
  <c r="T30" i="6"/>
  <c r="T24" i="12"/>
  <c r="T33" i="2"/>
  <c r="T95" i="11"/>
  <c r="U95" i="10"/>
  <c r="T95" i="1"/>
  <c r="E112" i="7"/>
  <c r="U112" i="7" s="1"/>
  <c r="U95" i="1"/>
  <c r="E112" i="2"/>
  <c r="U95" i="2"/>
  <c r="T95" i="2"/>
  <c r="T95" i="4"/>
  <c r="E112" i="4"/>
  <c r="U95" i="4"/>
  <c r="U95" i="8"/>
  <c r="T95" i="8"/>
  <c r="E112" i="8"/>
  <c r="E112" i="12"/>
  <c r="T95" i="12"/>
  <c r="U95" i="12"/>
  <c r="T112" i="6"/>
  <c r="U112" i="6"/>
  <c r="U112" i="9"/>
  <c r="T112" i="9"/>
  <c r="T112" i="1"/>
  <c r="U112" i="1"/>
  <c r="E112" i="3"/>
  <c r="U95" i="3"/>
  <c r="T95" i="3"/>
  <c r="U95" i="5"/>
  <c r="E112" i="5"/>
  <c r="T95" i="5"/>
  <c r="T112" i="7" l="1"/>
  <c r="T112" i="5"/>
  <c r="U112" i="5"/>
  <c r="U112" i="3"/>
  <c r="T112" i="3"/>
  <c r="T112" i="12"/>
  <c r="U112" i="12"/>
  <c r="T112" i="8"/>
  <c r="U112" i="8"/>
  <c r="U112" i="4"/>
  <c r="T112" i="4"/>
  <c r="U112" i="2"/>
  <c r="T112" i="2"/>
</calcChain>
</file>

<file path=xl/sharedStrings.xml><?xml version="1.0" encoding="utf-8"?>
<sst xmlns="http://schemas.openxmlformats.org/spreadsheetml/2006/main" count="2376" uniqueCount="136">
  <si>
    <t>Figures Finalised as at 2022/05/05</t>
  </si>
  <si>
    <t/>
  </si>
  <si>
    <t>3rd Quarter Ended 31 March 2022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</si>
  <si>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</si>
  <si>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</si>
  <si>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</si>
  <si>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</si>
  <si>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</si>
  <si>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</si>
  <si>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</si>
  <si>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</si>
  <si>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2nd to 3rd Q</t>
  </si>
  <si>
    <t>% Changes for the 3rd Q</t>
  </si>
  <si>
    <t>Approved Roll Over</t>
  </si>
  <si>
    <t>R thousands</t>
  </si>
  <si>
    <t>Division of revenue Act No. 16 of 2019</t>
  </si>
  <si>
    <t>Adjustment (Mid year)</t>
  </si>
  <si>
    <t>Other Adjustments</t>
  </si>
  <si>
    <t>Total Available 2021/22</t>
  </si>
  <si>
    <t>Approved payment schedule</t>
  </si>
  <si>
    <t>Transferred to municipalities for direct grants</t>
  </si>
  <si>
    <t>Actual expenditure National Department by 30 September 2021</t>
  </si>
  <si>
    <t>Actual expenditure by municipalities by 30 September 2021</t>
  </si>
  <si>
    <t>Actual expenditure National Department by 31 December 2021</t>
  </si>
  <si>
    <t>Actual expenditure by municipalities by 31 December 2021</t>
  </si>
  <si>
    <t>Actual expenditure National Department by 31 March 2022</t>
  </si>
  <si>
    <t>Actual expenditure by municipalities by 31 March 2022</t>
  </si>
  <si>
    <t>Actual expenditure National Department by 30 June 2022</t>
  </si>
  <si>
    <t>Actual expenditure by municipalities by 30 June 2022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</si>
  <si>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</si>
  <si>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</si>
  <si>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</si>
  <si>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</si>
  <si>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</si>
  <si>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10)</t>
  </si>
  <si>
    <t>Programme and Project Preperation Support Grant</t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</si>
  <si>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</si>
  <si>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</si>
  <si>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</si>
  <si>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</si>
  <si>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</si>
  <si>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Integrated Urban Development Grant</t>
  </si>
  <si>
    <t>Sub-Total Vote</t>
  </si>
  <si>
    <t>Cooperative Governance (Vote 3)</t>
  </si>
  <si>
    <t>Municipal Systems Improvement Grant (Schedule 5B)</t>
  </si>
  <si>
    <t>Municipal Systems Improvement Grant (Schedule 6B)</t>
  </si>
  <si>
    <t>Municipal Disaster Grant</t>
  </si>
  <si>
    <t/>
  </si>
  <si>
    <t>Municipal Disaster Recovery Grant</t>
  </si>
  <si>
    <t>Municipal Demarcation Transition Grant (Schedule 5B)</t>
  </si>
  <si>
    <t>Municipal Demarcation Transition Grant (Schedule 6B)</t>
  </si>
  <si>
    <t>Transport (Vote 37)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</si>
  <si>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</si>
  <si>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</si>
  <si>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</si>
  <si>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</si>
  <si>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(Vote 6)</t>
  </si>
  <si>
    <t>Expanded Public Works Programme Integrated Grant (Municipality)</t>
  </si>
  <si>
    <t>Energy (Vote 29)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</si>
  <si>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</si>
  <si>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</si>
  <si>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</si>
  <si>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</si>
  <si>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</si>
  <si>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Affairs (Vote 38)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</si>
  <si>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</si>
  <si>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</si>
  <si>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</si>
  <si>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</si>
  <si>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</si>
  <si>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</si>
  <si>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</si>
  <si>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</si>
  <si>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</si>
  <si>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</si>
  <si>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</si>
  <si>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</si>
  <si>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</si>
  <si>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</si>
  <si>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</si>
  <si>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</si>
  <si>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31)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</si>
  <si>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</si>
  <si>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</si>
  <si>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</si>
  <si>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</si>
  <si>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</si>
  <si>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</si>
  <si>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</si>
  <si>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</si>
  <si>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</si>
  <si>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</si>
  <si>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</si>
  <si>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</si>
  <si>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</si>
  <si>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2021</t>
  </si>
  <si>
    <t>Actual expenditure Provincial Department by 31 December 2021</t>
  </si>
  <si>
    <t>Actual expenditure Provincial Department by 31 March 2022</t>
  </si>
  <si>
    <t>Actual expenditure Provincial Department by 30 June 2022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</si>
  <si>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</si>
  <si>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</si>
  <si>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</si>
  <si>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</si>
  <si>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</si>
  <si>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</si>
  <si>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</si>
  <si>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</si>
  <si>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</si>
  <si>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</si>
  <si>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</si>
  <si>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</si>
  <si>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GAUTENG: SEDIBENG (DC42)</t>
  </si>
  <si>
    <t>GAUTENG: WEST RAND (DC48)</t>
  </si>
  <si>
    <t>GAUTENG: CITY OF EKURHULENI (EKU)</t>
  </si>
  <si>
    <t>GAUTENG: EMFULENI (GT421)</t>
  </si>
  <si>
    <t>GAUTENG: MIDVAAL (GT422)</t>
  </si>
  <si>
    <t>GAUTENG: LESEDI (GT423)</t>
  </si>
  <si>
    <t>GAUTENG: MOGALE CITY (GT481)</t>
  </si>
  <si>
    <t>GAUTENG: MERAFONG CITY (GT484)</t>
  </si>
  <si>
    <t>GAUTENG: RAND WEST CITY (GT485)</t>
  </si>
  <si>
    <t>GAUTENG: CITY OF JOHANNESBURG (JHB)</t>
  </si>
  <si>
    <t>GAUTENG: CITY OF TSHWANE (TSH)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</si>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</sst>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Fill="1" applyBorder="1" applyAlignment="1" applyProtection="1">
      <alignment horizontal="left" vertical="top" wrapText="1"/>
    </xf>
    <xf numFmtId="165" fontId="2" fillId="0" borderId="1" xfId="0" applyNumberFormat="1" applyFont="1" applyFill="1" applyBorder="1" applyAlignment="1" applyProtection="1">
      <alignment horizontal="center" vertical="top" wrapText="1"/>
    </xf>
    <xf numFmtId="165" fontId="2" fillId="0" borderId="2" xfId="0" applyNumberFormat="1" applyFont="1" applyFill="1" applyBorder="1" applyAlignment="1" applyProtection="1">
      <alignment horizontal="center" vertical="top" wrapText="1"/>
    </xf>
    <xf numFmtId="166" fontId="3" fillId="0" borderId="3" xfId="0" applyNumberFormat="1" applyFont="1" applyBorder="1" applyProtection="1"/>
    <xf numFmtId="165" fontId="2" fillId="0" borderId="3" xfId="0" applyNumberFormat="1" applyFont="1" applyFill="1" applyBorder="1" applyAlignment="1" applyProtection="1">
      <alignment horizontal="center" vertical="top" wrapText="1"/>
    </xf>
    <xf numFmtId="165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5" xfId="0" applyNumberFormat="1" applyFont="1" applyFill="1" applyBorder="1" applyAlignment="1" applyProtection="1">
      <alignment horizontal="left"/>
    </xf>
    <xf numFmtId="165" fontId="2" fillId="0" borderId="5" xfId="0" applyNumberFormat="1" applyFont="1" applyFill="1" applyBorder="1" applyAlignment="1" applyProtection="1">
      <alignment horizontal="right"/>
    </xf>
    <xf numFmtId="165" fontId="2" fillId="0" borderId="6" xfId="0" applyNumberFormat="1" applyFont="1" applyFill="1" applyBorder="1" applyAlignment="1" applyProtection="1">
      <alignment horizontal="right"/>
    </xf>
    <xf numFmtId="0" fontId="2" fillId="0" borderId="7" xfId="0" applyNumberFormat="1" applyFont="1" applyFill="1" applyBorder="1" applyAlignment="1" applyProtection="1">
      <alignment horizontal="left"/>
    </xf>
    <xf numFmtId="165" fontId="2" fillId="0" borderId="7" xfId="0" applyNumberFormat="1" applyFont="1" applyFill="1" applyBorder="1" applyAlignment="1" applyProtection="1">
      <alignment horizontal="right"/>
    </xf>
    <xf numFmtId="165" fontId="2" fillId="0" borderId="8" xfId="0" applyNumberFormat="1" applyFont="1" applyFill="1" applyBorder="1" applyAlignment="1" applyProtection="1">
      <alignment horizontal="right"/>
    </xf>
    <xf numFmtId="0" fontId="3" fillId="0" borderId="3" xfId="0" applyNumberFormat="1" applyFont="1" applyFill="1" applyBorder="1" applyAlignment="1" applyProtection="1">
      <alignment horizontal="left" indent="1"/>
    </xf>
    <xf numFmtId="165" fontId="2" fillId="0" borderId="3" xfId="0" applyNumberFormat="1" applyFont="1" applyFill="1" applyBorder="1" applyAlignment="1" applyProtection="1">
      <alignment horizontal="right"/>
    </xf>
    <xf numFmtId="165" fontId="2" fillId="0" borderId="4" xfId="0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Alignment="1" applyProtection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NumberFormat="1" applyFont="1" applyFill="1" applyBorder="1" applyAlignment="1" applyProtection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NumberFormat="1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Protection="1"/>
    <xf numFmtId="0" fontId="2" fillId="0" borderId="9" xfId="0" applyNumberFormat="1" applyFont="1" applyFill="1" applyBorder="1" applyProtection="1"/>
    <xf numFmtId="0" fontId="2" fillId="0" borderId="0" xfId="0" applyNumberFormat="1" applyFont="1" applyFill="1" applyBorder="1" applyProtection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 applyFill="1" applyBorder="1" applyProtection="1"/>
    <xf numFmtId="0" fontId="6" fillId="0" borderId="11" xfId="0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 applyAlignment="1"/>
    <xf numFmtId="167" fontId="10" fillId="0" borderId="20" xfId="0" applyNumberFormat="1" applyFont="1" applyBorder="1" applyAlignment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 applyAlignment="1"/>
    <xf numFmtId="167" fontId="10" fillId="0" borderId="16" xfId="0" applyNumberFormat="1" applyFont="1" applyBorder="1" applyAlignment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 applyAlignment="1"/>
    <xf numFmtId="167" fontId="10" fillId="0" borderId="24" xfId="0" applyNumberFormat="1" applyFont="1" applyBorder="1" applyAlignment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NumberFormat="1" applyFont="1" applyFill="1" applyBorder="1" applyAlignment="1" applyProtection="1">
      <alignment horizontal="left" indent="1"/>
    </xf>
    <xf numFmtId="165" fontId="2" fillId="3" borderId="26" xfId="0" applyNumberFormat="1" applyFont="1" applyFill="1" applyBorder="1" applyAlignment="1" applyProtection="1">
      <alignment horizontal="right"/>
    </xf>
    <xf numFmtId="165" fontId="2" fillId="3" borderId="27" xfId="0" applyNumberFormat="1" applyFont="1" applyFill="1" applyBorder="1" applyAlignment="1" applyProtection="1">
      <alignment horizontal="right"/>
    </xf>
    <xf numFmtId="165" fontId="2" fillId="3" borderId="28" xfId="0" applyNumberFormat="1" applyFont="1" applyFill="1" applyBorder="1" applyAlignment="1" applyProtection="1">
      <alignment horizontal="right"/>
    </xf>
    <xf numFmtId="165" fontId="3" fillId="0" borderId="4" xfId="0" applyNumberFormat="1" applyFont="1" applyFill="1" applyBorder="1" applyAlignment="1" applyProtection="1">
      <alignment horizontal="right"/>
    </xf>
    <xf numFmtId="165" fontId="3" fillId="0" borderId="11" xfId="0" applyNumberFormat="1" applyFont="1" applyFill="1" applyBorder="1" applyAlignment="1" applyProtection="1">
      <alignment horizontal="right"/>
    </xf>
    <xf numFmtId="165" fontId="3" fillId="0" borderId="29" xfId="0" applyNumberFormat="1" applyFont="1" applyFill="1" applyBorder="1" applyAlignment="1" applyProtection="1">
      <alignment horizontal="center" vertical="center"/>
    </xf>
    <xf numFmtId="165" fontId="2" fillId="0" borderId="10" xfId="0" applyNumberFormat="1" applyFont="1" applyFill="1" applyBorder="1" applyAlignment="1" applyProtection="1">
      <alignment horizontal="center" vertical="center"/>
    </xf>
    <xf numFmtId="165" fontId="2" fillId="0" borderId="30" xfId="0" applyNumberFormat="1" applyFont="1" applyFill="1" applyBorder="1" applyAlignment="1" applyProtection="1">
      <alignment horizontal="center" vertical="center"/>
    </xf>
    <xf numFmtId="165" fontId="2" fillId="0" borderId="31" xfId="0" applyNumberFormat="1" applyFont="1" applyFill="1" applyBorder="1" applyAlignment="1" applyProtection="1">
      <alignment horizontal="center" vertical="center"/>
    </xf>
    <xf numFmtId="165" fontId="2" fillId="0" borderId="9" xfId="0" applyNumberFormat="1" applyFont="1" applyFill="1" applyBorder="1" applyAlignment="1" applyProtection="1">
      <alignment horizontal="center" vertical="center"/>
    </xf>
    <xf numFmtId="164" fontId="2" fillId="0" borderId="32" xfId="0" applyNumberFormat="1" applyFont="1" applyFill="1" applyBorder="1" applyAlignment="1" applyProtection="1">
      <alignment horizontal="left" vertical="top" wrapText="1"/>
    </xf>
    <xf numFmtId="165" fontId="2" fillId="0" borderId="32" xfId="0" applyNumberFormat="1" applyFont="1" applyFill="1" applyBorder="1" applyAlignment="1" applyProtection="1">
      <alignment horizontal="center" vertical="top" wrapText="1"/>
    </xf>
    <xf numFmtId="164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3" xfId="0" applyNumberFormat="1" applyFont="1" applyFill="1" applyBorder="1" applyAlignment="1" applyProtection="1">
      <alignment horizontal="center" vertical="top" wrapText="1"/>
    </xf>
    <xf numFmtId="164" fontId="2" fillId="0" borderId="3" xfId="0" applyNumberFormat="1" applyFont="1" applyFill="1" applyBorder="1" applyAlignment="1" applyProtection="1">
      <alignment horizontal="center" vertical="top" wrapText="1"/>
    </xf>
    <xf numFmtId="164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34" xfId="0" applyNumberFormat="1" applyFont="1" applyFill="1" applyBorder="1" applyAlignment="1" applyProtection="1">
      <alignment horizontal="left"/>
    </xf>
    <xf numFmtId="165" fontId="2" fillId="0" borderId="22" xfId="0" applyNumberFormat="1" applyFont="1" applyFill="1" applyBorder="1" applyAlignment="1" applyProtection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NumberFormat="1" applyFont="1" applyFill="1" applyBorder="1" applyAlignment="1" applyProtection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NumberFormat="1" applyFont="1" applyFill="1" applyBorder="1" applyAlignment="1" applyProtection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 applyAlignment="1"/>
    <xf numFmtId="169" fontId="10" fillId="0" borderId="19" xfId="0" applyNumberFormat="1" applyFont="1" applyBorder="1" applyAlignment="1"/>
    <xf numFmtId="169" fontId="10" fillId="0" borderId="20" xfId="0" applyNumberFormat="1" applyFont="1" applyBorder="1" applyAlignment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 applyAlignment="1"/>
    <xf numFmtId="169" fontId="10" fillId="0" borderId="15" xfId="0" applyNumberFormat="1" applyFont="1" applyBorder="1" applyAlignment="1"/>
    <xf numFmtId="169" fontId="10" fillId="0" borderId="16" xfId="0" applyNumberFormat="1" applyFont="1" applyBorder="1" applyAlignment="1"/>
    <xf numFmtId="169" fontId="10" fillId="0" borderId="9" xfId="0" applyNumberFormat="1" applyFont="1" applyBorder="1" applyAlignment="1"/>
    <xf numFmtId="169" fontId="10" fillId="0" borderId="23" xfId="0" applyNumberFormat="1" applyFont="1" applyBorder="1" applyAlignment="1"/>
    <xf numFmtId="169" fontId="10" fillId="0" borderId="24" xfId="0" applyNumberFormat="1" applyFont="1" applyBorder="1" applyAlignment="1"/>
    <xf numFmtId="169" fontId="2" fillId="0" borderId="3" xfId="0" applyNumberFormat="1" applyFont="1" applyFill="1" applyBorder="1" applyAlignment="1" applyProtection="1">
      <alignment horizontal="center" vertical="top" wrapText="1"/>
    </xf>
    <xf numFmtId="169" fontId="2" fillId="0" borderId="4" xfId="0" applyNumberFormat="1" applyFont="1" applyFill="1" applyBorder="1" applyAlignment="1" applyProtection="1">
      <alignment horizontal="center" vertical="top" wrapText="1"/>
    </xf>
    <xf numFmtId="169" fontId="2" fillId="0" borderId="5" xfId="0" applyNumberFormat="1" applyFont="1" applyFill="1" applyBorder="1" applyAlignment="1" applyProtection="1">
      <alignment horizontal="right"/>
    </xf>
    <xf numFmtId="169" fontId="2" fillId="0" borderId="6" xfId="0" applyNumberFormat="1" applyFont="1" applyFill="1" applyBorder="1" applyAlignment="1" applyProtection="1">
      <alignment horizontal="right"/>
    </xf>
    <xf numFmtId="169" fontId="2" fillId="0" borderId="7" xfId="0" applyNumberFormat="1" applyFont="1" applyFill="1" applyBorder="1" applyAlignment="1" applyProtection="1">
      <alignment horizontal="right"/>
    </xf>
    <xf numFmtId="169" fontId="2" fillId="0" borderId="8" xfId="0" applyNumberFormat="1" applyFont="1" applyFill="1" applyBorder="1" applyAlignment="1" applyProtection="1">
      <alignment horizontal="right"/>
    </xf>
    <xf numFmtId="169" fontId="2" fillId="0" borderId="3" xfId="0" applyNumberFormat="1" applyFont="1" applyFill="1" applyBorder="1" applyAlignment="1" applyProtection="1">
      <alignment horizontal="right"/>
    </xf>
    <xf numFmtId="169" fontId="3" fillId="0" borderId="3" xfId="0" applyNumberFormat="1" applyFont="1" applyFill="1" applyBorder="1" applyAlignment="1" applyProtection="1">
      <alignment horizontal="right"/>
      <protection locked="0"/>
    </xf>
    <xf numFmtId="169" fontId="2" fillId="0" borderId="4" xfId="0" applyNumberFormat="1" applyFont="1" applyFill="1" applyBorder="1" applyAlignment="1" applyProtection="1">
      <alignment horizontal="right"/>
    </xf>
    <xf numFmtId="169" fontId="2" fillId="0" borderId="34" xfId="0" applyNumberFormat="1" applyFont="1" applyFill="1" applyBorder="1" applyAlignment="1" applyProtection="1">
      <alignment horizontal="right"/>
    </xf>
    <xf numFmtId="169" fontId="2" fillId="0" borderId="22" xfId="0" applyNumberFormat="1" applyFont="1" applyFill="1" applyBorder="1" applyAlignment="1" applyProtection="1">
      <alignment horizontal="right"/>
    </xf>
    <xf numFmtId="169" fontId="2" fillId="0" borderId="32" xfId="0" applyNumberFormat="1" applyFont="1" applyFill="1" applyBorder="1" applyAlignment="1" applyProtection="1">
      <alignment horizontal="right"/>
    </xf>
    <xf numFmtId="169" fontId="2" fillId="0" borderId="1" xfId="0" applyNumberFormat="1" applyFont="1" applyFill="1" applyBorder="1" applyAlignment="1" applyProtection="1">
      <alignment horizontal="right"/>
    </xf>
    <xf numFmtId="169" fontId="2" fillId="0" borderId="2" xfId="0" applyNumberFormat="1" applyFont="1" applyFill="1" applyBorder="1" applyAlignment="1" applyProtection="1">
      <alignment horizontal="right"/>
    </xf>
    <xf numFmtId="169" fontId="2" fillId="0" borderId="9" xfId="0" applyNumberFormat="1" applyFont="1" applyFill="1" applyBorder="1" applyAlignment="1" applyProtection="1">
      <alignment horizontal="right"/>
    </xf>
    <xf numFmtId="169" fontId="2" fillId="0" borderId="10" xfId="0" applyNumberFormat="1" applyFont="1" applyFill="1" applyBorder="1" applyAlignment="1" applyProtection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Fill="1" applyBorder="1" applyAlignment="1" applyProtection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Fill="1" applyBorder="1" applyProtection="1"/>
    <xf numFmtId="169" fontId="2" fillId="0" borderId="1" xfId="0" applyNumberFormat="1" applyFont="1" applyFill="1" applyBorder="1" applyProtection="1"/>
    <xf numFmtId="169" fontId="2" fillId="0" borderId="10" xfId="0" applyNumberFormat="1" applyFont="1" applyFill="1" applyBorder="1" applyProtection="1"/>
    <xf numFmtId="169" fontId="2" fillId="0" borderId="0" xfId="0" applyNumberFormat="1" applyFont="1" applyFill="1" applyBorder="1" applyProtection="1"/>
    <xf numFmtId="165" fontId="2" fillId="0" borderId="10" xfId="0" applyNumberFormat="1" applyFont="1" applyFill="1" applyBorder="1" applyAlignment="1" applyProtection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tabSelected="1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193331000</v>
      </c>
      <c r="C9" s="92">
        <v>0</v>
      </c>
      <c r="D9" s="92"/>
      <c r="E9" s="92">
        <f>$B9       +$C9       +$D9</f>
        <v>193331000</v>
      </c>
      <c r="F9" s="93">
        <v>193331000</v>
      </c>
      <c r="G9" s="94">
        <v>193331000</v>
      </c>
      <c r="H9" s="93"/>
      <c r="I9" s="94"/>
      <c r="J9" s="93">
        <v>1478000</v>
      </c>
      <c r="K9" s="94">
        <v>11459098</v>
      </c>
      <c r="L9" s="93">
        <v>34850000</v>
      </c>
      <c r="M9" s="94">
        <v>13011849</v>
      </c>
      <c r="N9" s="93"/>
      <c r="O9" s="94"/>
      <c r="P9" s="93">
        <f>$H9       +$J9       +$L9       +$N9</f>
        <v>36328000</v>
      </c>
      <c r="Q9" s="94">
        <f>$I9       +$K9       +$M9       +$O9</f>
        <v>24470947</v>
      </c>
      <c r="R9" s="48">
        <f>IF(($J9       =0),0,((($L9       -$J9       )/$J9       )*100))</f>
        <v>2257.9161028416779</v>
      </c>
      <c r="S9" s="49">
        <f>IF(($K9       =0),0,((($M9       -$K9       )/$K9       )*100))</f>
        <v>13.550377176283856</v>
      </c>
      <c r="T9" s="48">
        <f>IF(($E9       =0),0,(($P9       /$E9       )*100))</f>
        <v>18.790571610347019</v>
      </c>
      <c r="U9" s="50">
        <f>IF(($E9       =0),0,(($Q9       /$E9       )*100))</f>
        <v>12.657539142713791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18000000</v>
      </c>
      <c r="C10" s="92">
        <v>0</v>
      </c>
      <c r="D10" s="92"/>
      <c r="E10" s="92">
        <f t="shared" ref="E10:E16" si="0">$B10      +$C10      +$D10</f>
        <v>18000000</v>
      </c>
      <c r="F10" s="93">
        <v>18000000</v>
      </c>
      <c r="G10" s="94">
        <v>18000000</v>
      </c>
      <c r="H10" s="93">
        <v>2141000</v>
      </c>
      <c r="I10" s="94">
        <v>768584</v>
      </c>
      <c r="J10" s="93">
        <v>3197000</v>
      </c>
      <c r="K10" s="94">
        <v>1777040</v>
      </c>
      <c r="L10" s="93">
        <v>4480000</v>
      </c>
      <c r="M10" s="94">
        <v>969962</v>
      </c>
      <c r="N10" s="93"/>
      <c r="O10" s="94"/>
      <c r="P10" s="93">
        <f t="shared" ref="P10:P16" si="1">$H10      +$J10      +$L10      +$N10</f>
        <v>9818000</v>
      </c>
      <c r="Q10" s="94">
        <f t="shared" ref="Q10:Q16" si="2">$I10      +$K10      +$M10      +$O10</f>
        <v>3515586</v>
      </c>
      <c r="R10" s="48">
        <f t="shared" ref="R10:R16" si="3">IF(($J10      =0),0,((($L10      -$J10      )/$J10      )*100))</f>
        <v>40.131373162339692</v>
      </c>
      <c r="S10" s="49">
        <f t="shared" ref="S10:S16" si="4">IF(($K10      =0),0,((($M10      -$K10      )/$K10      )*100))</f>
        <v>-45.416985549002838</v>
      </c>
      <c r="T10" s="48">
        <f t="shared" ref="T10:T15" si="5">IF(($E10      =0),0,(($P10      /$E10      )*100))</f>
        <v>54.544444444444437</v>
      </c>
      <c r="U10" s="50">
        <f t="shared" ref="U10:U15" si="6">IF(($E10      =0),0,(($Q10      /$E10      )*100))</f>
        <v>19.531033333333333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7500000</v>
      </c>
      <c r="C11" s="92">
        <v>0</v>
      </c>
      <c r="D11" s="92"/>
      <c r="E11" s="92">
        <f t="shared" si="0"/>
        <v>7500000</v>
      </c>
      <c r="F11" s="93">
        <v>7500000</v>
      </c>
      <c r="G11" s="94">
        <v>7500000</v>
      </c>
      <c r="H11" s="93"/>
      <c r="I11" s="94"/>
      <c r="J11" s="93"/>
      <c r="K11" s="94"/>
      <c r="L11" s="93">
        <v>558000</v>
      </c>
      <c r="M11" s="94"/>
      <c r="N11" s="93"/>
      <c r="O11" s="94"/>
      <c r="P11" s="93">
        <f t="shared" si="1"/>
        <v>558000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7.4399999999999995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155569000</v>
      </c>
      <c r="C13" s="92">
        <v>286931000</v>
      </c>
      <c r="D13" s="92"/>
      <c r="E13" s="92">
        <f t="shared" si="0"/>
        <v>442500000</v>
      </c>
      <c r="F13" s="93">
        <v>442500000</v>
      </c>
      <c r="G13" s="94">
        <v>442500000</v>
      </c>
      <c r="H13" s="93">
        <v>8603000</v>
      </c>
      <c r="I13" s="94">
        <v>1113241</v>
      </c>
      <c r="J13" s="93">
        <v>17015000</v>
      </c>
      <c r="K13" s="94">
        <v>7994987</v>
      </c>
      <c r="L13" s="93">
        <v>79476000</v>
      </c>
      <c r="M13" s="94">
        <v>35015345</v>
      </c>
      <c r="N13" s="93"/>
      <c r="O13" s="94"/>
      <c r="P13" s="93">
        <f t="shared" si="1"/>
        <v>105094000</v>
      </c>
      <c r="Q13" s="94">
        <f t="shared" si="2"/>
        <v>44123573</v>
      </c>
      <c r="R13" s="48">
        <f t="shared" si="3"/>
        <v>367.09374081692624</v>
      </c>
      <c r="S13" s="49">
        <f t="shared" si="4"/>
        <v>337.96625310335088</v>
      </c>
      <c r="T13" s="48">
        <f t="shared" si="5"/>
        <v>23.750056497175141</v>
      </c>
      <c r="U13" s="50">
        <f t="shared" si="6"/>
        <v>9.9714289265536724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44490000</v>
      </c>
      <c r="C14" s="92">
        <v>24000000</v>
      </c>
      <c r="D14" s="92"/>
      <c r="E14" s="92">
        <f t="shared" si="0"/>
        <v>68490000</v>
      </c>
      <c r="F14" s="93">
        <v>44490000</v>
      </c>
      <c r="G14" s="94">
        <v>134642000</v>
      </c>
      <c r="H14" s="93">
        <v>36073000</v>
      </c>
      <c r="I14" s="94"/>
      <c r="J14" s="93">
        <v>73490000</v>
      </c>
      <c r="K14" s="94"/>
      <c r="L14" s="93">
        <v>25079000</v>
      </c>
      <c r="M14" s="94"/>
      <c r="N14" s="93"/>
      <c r="O14" s="94"/>
      <c r="P14" s="93">
        <f t="shared" si="1"/>
        <v>134642000</v>
      </c>
      <c r="Q14" s="94">
        <f t="shared" si="2"/>
        <v>0</v>
      </c>
      <c r="R14" s="48">
        <f t="shared" si="3"/>
        <v>-65.874268607973875</v>
      </c>
      <c r="S14" s="49">
        <f t="shared" si="4"/>
        <v>0</v>
      </c>
      <c r="T14" s="48">
        <f t="shared" si="5"/>
        <v>196.58636297269675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142974000</v>
      </c>
      <c r="C15" s="92">
        <v>0</v>
      </c>
      <c r="D15" s="92"/>
      <c r="E15" s="92">
        <f t="shared" si="0"/>
        <v>142974000</v>
      </c>
      <c r="F15" s="93">
        <v>142974000</v>
      </c>
      <c r="G15" s="94">
        <v>142974000</v>
      </c>
      <c r="H15" s="93">
        <v>13738000</v>
      </c>
      <c r="I15" s="94"/>
      <c r="J15" s="93">
        <v>20186000</v>
      </c>
      <c r="K15" s="94"/>
      <c r="L15" s="93">
        <v>16864000</v>
      </c>
      <c r="M15" s="94"/>
      <c r="N15" s="93"/>
      <c r="O15" s="94"/>
      <c r="P15" s="93">
        <f t="shared" si="1"/>
        <v>50788000</v>
      </c>
      <c r="Q15" s="94">
        <f t="shared" si="2"/>
        <v>0</v>
      </c>
      <c r="R15" s="48">
        <f t="shared" si="3"/>
        <v>-16.456950361636778</v>
      </c>
      <c r="S15" s="49">
        <f t="shared" si="4"/>
        <v>0</v>
      </c>
      <c r="T15" s="48">
        <f t="shared" si="5"/>
        <v>35.522542560185769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561864000</v>
      </c>
      <c r="C16" s="95">
        <f>SUM(C9:C15)</f>
        <v>310931000</v>
      </c>
      <c r="D16" s="95"/>
      <c r="E16" s="95">
        <f t="shared" si="0"/>
        <v>872795000</v>
      </c>
      <c r="F16" s="96">
        <f t="shared" ref="F16:O16" si="7">SUM(F9:F15)</f>
        <v>848795000</v>
      </c>
      <c r="G16" s="97">
        <f t="shared" si="7"/>
        <v>938947000</v>
      </c>
      <c r="H16" s="96">
        <f t="shared" si="7"/>
        <v>60555000</v>
      </c>
      <c r="I16" s="97">
        <f t="shared" si="7"/>
        <v>1881825</v>
      </c>
      <c r="J16" s="96">
        <f t="shared" si="7"/>
        <v>115366000</v>
      </c>
      <c r="K16" s="97">
        <f t="shared" si="7"/>
        <v>21231125</v>
      </c>
      <c r="L16" s="96">
        <f t="shared" si="7"/>
        <v>161307000</v>
      </c>
      <c r="M16" s="97">
        <f t="shared" si="7"/>
        <v>48997156</v>
      </c>
      <c r="N16" s="96">
        <f t="shared" si="7"/>
        <v>0</v>
      </c>
      <c r="O16" s="97">
        <f t="shared" si="7"/>
        <v>0</v>
      </c>
      <c r="P16" s="96">
        <f t="shared" si="1"/>
        <v>337228000</v>
      </c>
      <c r="Q16" s="97">
        <f t="shared" si="2"/>
        <v>72110106</v>
      </c>
      <c r="R16" s="52">
        <f t="shared" si="3"/>
        <v>39.821957942548067</v>
      </c>
      <c r="S16" s="53">
        <f t="shared" si="4"/>
        <v>130.77983856248784</v>
      </c>
      <c r="T16" s="52">
        <f>IF((SUM($E9:$E13)+$E15)=0,0,(P16/(SUM($E9:$E13)+$E15)*100))</f>
        <v>41.927875619323515</v>
      </c>
      <c r="U16" s="54">
        <f>IF((SUM($E9:$E13)+$E15)=0,0,(Q16/(SUM($E9:$E13)+$E15)*100))</f>
        <v>8.9655175586375808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7250000</v>
      </c>
      <c r="C19" s="92">
        <v>0</v>
      </c>
      <c r="D19" s="92"/>
      <c r="E19" s="92">
        <f t="shared" si="8"/>
        <v>7250000</v>
      </c>
      <c r="F19" s="93">
        <v>7250000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7250000</v>
      </c>
      <c r="C24" s="95">
        <f>SUM(C18:C23)</f>
        <v>0</v>
      </c>
      <c r="D24" s="95"/>
      <c r="E24" s="95">
        <f t="shared" si="8"/>
        <v>7250000</v>
      </c>
      <c r="F24" s="96">
        <f t="shared" ref="F24:O24" si="15">SUM(F18:F23)</f>
        <v>7250000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2368874000</v>
      </c>
      <c r="C28" s="92">
        <v>-170153000</v>
      </c>
      <c r="D28" s="92"/>
      <c r="E28" s="92">
        <f>$B28      +$C28      +$D28</f>
        <v>2198721000</v>
      </c>
      <c r="F28" s="93">
        <v>2198721000</v>
      </c>
      <c r="G28" s="94">
        <v>2198721000</v>
      </c>
      <c r="H28" s="93">
        <v>139524000</v>
      </c>
      <c r="I28" s="94">
        <v>46025471</v>
      </c>
      <c r="J28" s="93">
        <v>416324000</v>
      </c>
      <c r="K28" s="94">
        <v>200268565</v>
      </c>
      <c r="L28" s="93">
        <v>275838000</v>
      </c>
      <c r="M28" s="94">
        <v>234607981</v>
      </c>
      <c r="N28" s="93"/>
      <c r="O28" s="94"/>
      <c r="P28" s="93">
        <f>$H28      +$J28      +$L28      +$N28</f>
        <v>831686000</v>
      </c>
      <c r="Q28" s="94">
        <f>$I28      +$K28      +$M28      +$O28</f>
        <v>480902017</v>
      </c>
      <c r="R28" s="48">
        <f>IF(($J28      =0),0,((($L28      -$J28      )/$J28      )*100))</f>
        <v>-33.744391387477066</v>
      </c>
      <c r="S28" s="49">
        <f>IF(($K28      =0),0,((($M28      -$K28      )/$K28      )*100))</f>
        <v>17.146683005393282</v>
      </c>
      <c r="T28" s="48">
        <f>IF(($E28      =0),0,(($P28      /$E28      )*100))</f>
        <v>37.825899693503636</v>
      </c>
      <c r="U28" s="50">
        <f>IF(($E28      =0),0,(($Q28      /$E28      )*100))</f>
        <v>21.871898117132645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5140000</v>
      </c>
      <c r="C29" s="92">
        <v>0</v>
      </c>
      <c r="D29" s="92"/>
      <c r="E29" s="92">
        <f>$B29      +$C29      +$D29</f>
        <v>5140000</v>
      </c>
      <c r="F29" s="93">
        <v>5140000</v>
      </c>
      <c r="G29" s="94">
        <v>5140000</v>
      </c>
      <c r="H29" s="93">
        <v>208000</v>
      </c>
      <c r="I29" s="94">
        <v>707475</v>
      </c>
      <c r="J29" s="93">
        <v>1843000</v>
      </c>
      <c r="K29" s="94">
        <v>1020235</v>
      </c>
      <c r="L29" s="93">
        <v>172000</v>
      </c>
      <c r="M29" s="94">
        <v>271551</v>
      </c>
      <c r="N29" s="93"/>
      <c r="O29" s="94"/>
      <c r="P29" s="93">
        <f>$H29      +$J29      +$L29      +$N29</f>
        <v>2223000</v>
      </c>
      <c r="Q29" s="94">
        <f>$I29      +$K29      +$M29      +$O29</f>
        <v>1999261</v>
      </c>
      <c r="R29" s="48">
        <f>IF(($J29      =0),0,((($L29      -$J29      )/$J29      )*100))</f>
        <v>-90.667390124796526</v>
      </c>
      <c r="S29" s="49">
        <f>IF(($K29      =0),0,((($M29      -$K29      )/$K29      )*100))</f>
        <v>-73.383485177434622</v>
      </c>
      <c r="T29" s="48">
        <f>IF(($E29      =0),0,(($P29      /$E29      )*100))</f>
        <v>43.249027237354085</v>
      </c>
      <c r="U29" s="50">
        <f>IF(($E29      =0),0,(($Q29      /$E29      )*100))</f>
        <v>38.896128404669263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2374014000</v>
      </c>
      <c r="C30" s="95">
        <f>SUM(C26:C29)</f>
        <v>-170153000</v>
      </c>
      <c r="D30" s="95"/>
      <c r="E30" s="95">
        <f>$B30      +$C30      +$D30</f>
        <v>2203861000</v>
      </c>
      <c r="F30" s="96">
        <f t="shared" ref="F30:O30" si="16">SUM(F26:F29)</f>
        <v>2203861000</v>
      </c>
      <c r="G30" s="97">
        <f t="shared" si="16"/>
        <v>2203861000</v>
      </c>
      <c r="H30" s="96">
        <f t="shared" si="16"/>
        <v>139732000</v>
      </c>
      <c r="I30" s="97">
        <f t="shared" si="16"/>
        <v>46732946</v>
      </c>
      <c r="J30" s="96">
        <f t="shared" si="16"/>
        <v>418167000</v>
      </c>
      <c r="K30" s="97">
        <f t="shared" si="16"/>
        <v>201288800</v>
      </c>
      <c r="L30" s="96">
        <f t="shared" si="16"/>
        <v>276010000</v>
      </c>
      <c r="M30" s="97">
        <f t="shared" si="16"/>
        <v>234879532</v>
      </c>
      <c r="N30" s="96">
        <f t="shared" si="16"/>
        <v>0</v>
      </c>
      <c r="O30" s="97">
        <f t="shared" si="16"/>
        <v>0</v>
      </c>
      <c r="P30" s="96">
        <f>$H30      +$J30      +$L30      +$N30</f>
        <v>833909000</v>
      </c>
      <c r="Q30" s="97">
        <f>$I30      +$K30      +$M30      +$O30</f>
        <v>482901278</v>
      </c>
      <c r="R30" s="52">
        <f>IF(($J30      =0),0,((($L30      -$J30      )/$J30      )*100))</f>
        <v>-33.995269832387535</v>
      </c>
      <c r="S30" s="53">
        <f>IF(($K30      =0),0,((($M30      -$K30      )/$K30      )*100))</f>
        <v>16.68782962589076</v>
      </c>
      <c r="T30" s="52">
        <f>IF($E30   =0,0,($P30   /$E30   )*100)</f>
        <v>37.838547893900746</v>
      </c>
      <c r="U30" s="54">
        <f>IF($E30   =0,0,($Q30   /$E30   )*100)</f>
        <v>21.911603227245273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66976000</v>
      </c>
      <c r="C32" s="92">
        <v>0</v>
      </c>
      <c r="D32" s="92"/>
      <c r="E32" s="92">
        <f>$B32      +$C32      +$D32</f>
        <v>66976000</v>
      </c>
      <c r="F32" s="93">
        <v>66976000</v>
      </c>
      <c r="G32" s="94">
        <v>65632000</v>
      </c>
      <c r="H32" s="93">
        <v>23532000</v>
      </c>
      <c r="I32" s="94">
        <v>11579104</v>
      </c>
      <c r="J32" s="93">
        <v>13850000</v>
      </c>
      <c r="K32" s="94">
        <v>17096821</v>
      </c>
      <c r="L32" s="93">
        <v>15504000</v>
      </c>
      <c r="M32" s="94">
        <v>6960818</v>
      </c>
      <c r="N32" s="93"/>
      <c r="O32" s="94"/>
      <c r="P32" s="93">
        <f>$H32      +$J32      +$L32      +$N32</f>
        <v>52886000</v>
      </c>
      <c r="Q32" s="94">
        <f>$I32      +$K32      +$M32      +$O32</f>
        <v>35636743</v>
      </c>
      <c r="R32" s="48">
        <f>IF(($J32      =0),0,((($L32      -$J32      )/$J32      )*100))</f>
        <v>11.942238267148014</v>
      </c>
      <c r="S32" s="49">
        <f>IF(($K32      =0),0,((($M32      -$K32      )/$K32      )*100))</f>
        <v>-59.285892973904332</v>
      </c>
      <c r="T32" s="48">
        <f>IF(($E32      =0),0,(($P32      /$E32      )*100))</f>
        <v>78.962613473483032</v>
      </c>
      <c r="U32" s="50">
        <f>IF(($E32      =0),0,(($Q32      /$E32      )*100))</f>
        <v>53.208228320592454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66976000</v>
      </c>
      <c r="C33" s="95">
        <f>C32</f>
        <v>0</v>
      </c>
      <c r="D33" s="95"/>
      <c r="E33" s="95">
        <f>$B33      +$C33      +$D33</f>
        <v>66976000</v>
      </c>
      <c r="F33" s="96">
        <f t="shared" ref="F33:O33" si="17">F32</f>
        <v>66976000</v>
      </c>
      <c r="G33" s="97">
        <f t="shared" si="17"/>
        <v>65632000</v>
      </c>
      <c r="H33" s="96">
        <f t="shared" si="17"/>
        <v>23532000</v>
      </c>
      <c r="I33" s="97">
        <f t="shared" si="17"/>
        <v>11579104</v>
      </c>
      <c r="J33" s="96">
        <f t="shared" si="17"/>
        <v>13850000</v>
      </c>
      <c r="K33" s="97">
        <f t="shared" si="17"/>
        <v>17096821</v>
      </c>
      <c r="L33" s="96">
        <f t="shared" si="17"/>
        <v>15504000</v>
      </c>
      <c r="M33" s="97">
        <f t="shared" si="17"/>
        <v>6960818</v>
      </c>
      <c r="N33" s="96">
        <f t="shared" si="17"/>
        <v>0</v>
      </c>
      <c r="O33" s="97">
        <f t="shared" si="17"/>
        <v>0</v>
      </c>
      <c r="P33" s="96">
        <f>$H33      +$J33      +$L33      +$N33</f>
        <v>52886000</v>
      </c>
      <c r="Q33" s="97">
        <f>$I33      +$K33      +$M33      +$O33</f>
        <v>35636743</v>
      </c>
      <c r="R33" s="52">
        <f>IF(($J33      =0),0,((($L33      -$J33      )/$J33      )*100))</f>
        <v>11.942238267148014</v>
      </c>
      <c r="S33" s="53">
        <f>IF(($K33      =0),0,((($M33      -$K33      )/$K33      )*100))</f>
        <v>-59.285892973904332</v>
      </c>
      <c r="T33" s="52">
        <f>IF($E33   =0,0,($P33   /$E33   )*100)</f>
        <v>78.962613473483032</v>
      </c>
      <c r="U33" s="54">
        <f>IF($E33   =0,0,($Q33   /$E33   )*100)</f>
        <v>53.208228320592454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130148000</v>
      </c>
      <c r="C35" s="92">
        <v>5100000</v>
      </c>
      <c r="D35" s="92"/>
      <c r="E35" s="92">
        <f t="shared" ref="E35:E40" si="18">$B35      +$C35      +$D35</f>
        <v>135248000</v>
      </c>
      <c r="F35" s="93">
        <v>135248000</v>
      </c>
      <c r="G35" s="94">
        <v>135248000</v>
      </c>
      <c r="H35" s="93">
        <v>23481000</v>
      </c>
      <c r="I35" s="94">
        <v>8126523</v>
      </c>
      <c r="J35" s="93">
        <v>37374000</v>
      </c>
      <c r="K35" s="94">
        <v>31946952</v>
      </c>
      <c r="L35" s="93">
        <v>11842000</v>
      </c>
      <c r="M35" s="94">
        <v>11185889</v>
      </c>
      <c r="N35" s="93"/>
      <c r="O35" s="94"/>
      <c r="P35" s="93">
        <f t="shared" ref="P35:P40" si="19">$H35      +$J35      +$L35      +$N35</f>
        <v>72697000</v>
      </c>
      <c r="Q35" s="94">
        <f t="shared" ref="Q35:Q40" si="20">$I35      +$K35      +$M35      +$O35</f>
        <v>51259364</v>
      </c>
      <c r="R35" s="48">
        <f t="shared" ref="R35:R40" si="21">IF(($J35      =0),0,((($L35      -$J35      )/$J35      )*100))</f>
        <v>-68.314871300904372</v>
      </c>
      <c r="S35" s="49">
        <f t="shared" ref="S35:S40" si="22">IF(($K35      =0),0,((($M35      -$K35      )/$K35      )*100))</f>
        <v>-64.986052503537735</v>
      </c>
      <c r="T35" s="48">
        <f t="shared" ref="T35:T39" si="23">IF(($E35      =0),0,(($P35      /$E35      )*100))</f>
        <v>53.750887258961313</v>
      </c>
      <c r="U35" s="50">
        <f t="shared" ref="U35:U39" si="24">IF(($E35      =0),0,(($Q35      /$E35      )*100))</f>
        <v>37.900275050278012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106054000</v>
      </c>
      <c r="C36" s="92">
        <v>0</v>
      </c>
      <c r="D36" s="92"/>
      <c r="E36" s="92">
        <f t="shared" si="18"/>
        <v>106054000</v>
      </c>
      <c r="F36" s="93">
        <v>106054000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42000000</v>
      </c>
      <c r="C38" s="92">
        <v>-4000000</v>
      </c>
      <c r="D38" s="92"/>
      <c r="E38" s="92">
        <f t="shared" si="18"/>
        <v>38000000</v>
      </c>
      <c r="F38" s="93">
        <v>38000000</v>
      </c>
      <c r="G38" s="94">
        <v>38000000</v>
      </c>
      <c r="H38" s="93"/>
      <c r="I38" s="94">
        <v>193618</v>
      </c>
      <c r="J38" s="93">
        <v>11453000</v>
      </c>
      <c r="K38" s="94">
        <v>8944457</v>
      </c>
      <c r="L38" s="93">
        <v>5009000</v>
      </c>
      <c r="M38" s="94">
        <v>1706040</v>
      </c>
      <c r="N38" s="93"/>
      <c r="O38" s="94"/>
      <c r="P38" s="93">
        <f t="shared" si="19"/>
        <v>16462000</v>
      </c>
      <c r="Q38" s="94">
        <f t="shared" si="20"/>
        <v>10844115</v>
      </c>
      <c r="R38" s="48">
        <f t="shared" si="21"/>
        <v>-56.264734130795425</v>
      </c>
      <c r="S38" s="49">
        <f t="shared" si="22"/>
        <v>-80.926287643844674</v>
      </c>
      <c r="T38" s="48">
        <f t="shared" si="23"/>
        <v>43.321052631578951</v>
      </c>
      <c r="U38" s="50">
        <f t="shared" si="24"/>
        <v>28.537144736842109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278202000</v>
      </c>
      <c r="C40" s="95">
        <f>SUM(C35:C39)</f>
        <v>1100000</v>
      </c>
      <c r="D40" s="95"/>
      <c r="E40" s="95">
        <f t="shared" si="18"/>
        <v>279302000</v>
      </c>
      <c r="F40" s="96">
        <f t="shared" ref="F40:O40" si="25">SUM(F35:F39)</f>
        <v>279302000</v>
      </c>
      <c r="G40" s="97">
        <f t="shared" si="25"/>
        <v>173248000</v>
      </c>
      <c r="H40" s="96">
        <f t="shared" si="25"/>
        <v>23481000</v>
      </c>
      <c r="I40" s="97">
        <f t="shared" si="25"/>
        <v>8320141</v>
      </c>
      <c r="J40" s="96">
        <f t="shared" si="25"/>
        <v>48827000</v>
      </c>
      <c r="K40" s="97">
        <f t="shared" si="25"/>
        <v>40891409</v>
      </c>
      <c r="L40" s="96">
        <f t="shared" si="25"/>
        <v>16851000</v>
      </c>
      <c r="M40" s="97">
        <f t="shared" si="25"/>
        <v>12891929</v>
      </c>
      <c r="N40" s="96">
        <f t="shared" si="25"/>
        <v>0</v>
      </c>
      <c r="O40" s="97">
        <f t="shared" si="25"/>
        <v>0</v>
      </c>
      <c r="P40" s="96">
        <f t="shared" si="19"/>
        <v>89159000</v>
      </c>
      <c r="Q40" s="97">
        <f t="shared" si="20"/>
        <v>62103479</v>
      </c>
      <c r="R40" s="52">
        <f t="shared" si="21"/>
        <v>-65.488356851741869</v>
      </c>
      <c r="S40" s="53">
        <f t="shared" si="22"/>
        <v>-68.472768937847064</v>
      </c>
      <c r="T40" s="52">
        <f>IF((+$E35+$E38) =0,0,(P40   /(+$E35+$E38) )*100)</f>
        <v>51.463220354636128</v>
      </c>
      <c r="U40" s="54">
        <f>IF((+$E35+$E38) =0,0,(Q40   /(+$E35+$E38) )*100)</f>
        <v>35.846577738271151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437407000</v>
      </c>
      <c r="C44" s="92">
        <v>751869000</v>
      </c>
      <c r="D44" s="92"/>
      <c r="E44" s="92">
        <f t="shared" si="26"/>
        <v>1189276000</v>
      </c>
      <c r="F44" s="93">
        <v>1189276000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172000000</v>
      </c>
      <c r="C51" s="92">
        <v>43000000</v>
      </c>
      <c r="D51" s="92"/>
      <c r="E51" s="92">
        <f t="shared" si="26"/>
        <v>215000000</v>
      </c>
      <c r="F51" s="93">
        <v>215000000</v>
      </c>
      <c r="G51" s="94">
        <v>215000000</v>
      </c>
      <c r="H51" s="93">
        <v>40140000</v>
      </c>
      <c r="I51" s="94">
        <v>953747</v>
      </c>
      <c r="J51" s="93">
        <v>44412000</v>
      </c>
      <c r="K51" s="94">
        <v>12532945</v>
      </c>
      <c r="L51" s="93">
        <v>39236000</v>
      </c>
      <c r="M51" s="94">
        <v>10779701</v>
      </c>
      <c r="N51" s="93"/>
      <c r="O51" s="94"/>
      <c r="P51" s="93">
        <f t="shared" si="27"/>
        <v>123788000</v>
      </c>
      <c r="Q51" s="94">
        <f t="shared" si="28"/>
        <v>24266393</v>
      </c>
      <c r="R51" s="48">
        <f t="shared" si="29"/>
        <v>-11.654507790687202</v>
      </c>
      <c r="S51" s="49">
        <f t="shared" si="30"/>
        <v>-13.989082374493783</v>
      </c>
      <c r="T51" s="48">
        <f t="shared" si="31"/>
        <v>57.575813953488378</v>
      </c>
      <c r="U51" s="50">
        <f t="shared" si="32"/>
        <v>11.28669441860465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34761000</v>
      </c>
      <c r="C52" s="92">
        <v>-4185000</v>
      </c>
      <c r="D52" s="92"/>
      <c r="E52" s="92">
        <f t="shared" si="26"/>
        <v>30576000</v>
      </c>
      <c r="F52" s="93">
        <v>30576000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644168000</v>
      </c>
      <c r="C53" s="95">
        <f>SUM(C42:C52)</f>
        <v>790684000</v>
      </c>
      <c r="D53" s="95"/>
      <c r="E53" s="95">
        <f t="shared" si="26"/>
        <v>1434852000</v>
      </c>
      <c r="F53" s="96">
        <f t="shared" ref="F53:O53" si="33">SUM(F42:F52)</f>
        <v>1434852000</v>
      </c>
      <c r="G53" s="97">
        <f t="shared" si="33"/>
        <v>215000000</v>
      </c>
      <c r="H53" s="96">
        <f t="shared" si="33"/>
        <v>40140000</v>
      </c>
      <c r="I53" s="97">
        <f t="shared" si="33"/>
        <v>953747</v>
      </c>
      <c r="J53" s="96">
        <f t="shared" si="33"/>
        <v>44412000</v>
      </c>
      <c r="K53" s="97">
        <f t="shared" si="33"/>
        <v>12532945</v>
      </c>
      <c r="L53" s="96">
        <f t="shared" si="33"/>
        <v>39236000</v>
      </c>
      <c r="M53" s="97">
        <f t="shared" si="33"/>
        <v>10779701</v>
      </c>
      <c r="N53" s="96">
        <f t="shared" si="33"/>
        <v>0</v>
      </c>
      <c r="O53" s="97">
        <f t="shared" si="33"/>
        <v>0</v>
      </c>
      <c r="P53" s="96">
        <f t="shared" si="27"/>
        <v>123788000</v>
      </c>
      <c r="Q53" s="97">
        <f t="shared" si="28"/>
        <v>24266393</v>
      </c>
      <c r="R53" s="52">
        <f t="shared" si="29"/>
        <v>-11.654507790687202</v>
      </c>
      <c r="S53" s="53">
        <f t="shared" si="30"/>
        <v>-13.989082374493783</v>
      </c>
      <c r="T53" s="52">
        <f>IF((+$E43+$E45+$E47+$E48+$E51) =0,0,(P53   /(+$E43+$E45+$E47+$E48+$E51) )*100)</f>
        <v>57.575813953488378</v>
      </c>
      <c r="U53" s="54">
        <f>IF((+$E43+$E45+$E47+$E48+$E51) =0,0,(Q53   /(+$E43+$E45+$E47+$E48+$E51) )*100)</f>
        <v>11.28669441860465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1894742000</v>
      </c>
      <c r="C65" s="92">
        <v>-32167000</v>
      </c>
      <c r="D65" s="92"/>
      <c r="E65" s="92">
        <f t="shared" si="35"/>
        <v>1862575000</v>
      </c>
      <c r="F65" s="93">
        <v>1862575000</v>
      </c>
      <c r="G65" s="94">
        <v>1862575000</v>
      </c>
      <c r="H65" s="93">
        <v>130903000</v>
      </c>
      <c r="I65" s="94">
        <v>105419578</v>
      </c>
      <c r="J65" s="93">
        <v>484046000</v>
      </c>
      <c r="K65" s="94">
        <v>512161822</v>
      </c>
      <c r="L65" s="93">
        <v>523881000</v>
      </c>
      <c r="M65" s="94">
        <v>306301210</v>
      </c>
      <c r="N65" s="93"/>
      <c r="O65" s="94"/>
      <c r="P65" s="93">
        <f t="shared" si="36"/>
        <v>1138830000</v>
      </c>
      <c r="Q65" s="94">
        <f t="shared" si="37"/>
        <v>923882610</v>
      </c>
      <c r="R65" s="48">
        <f t="shared" si="38"/>
        <v>8.2295897497345294</v>
      </c>
      <c r="S65" s="49">
        <f t="shared" si="39"/>
        <v>-40.194446980860668</v>
      </c>
      <c r="T65" s="48">
        <f t="shared" si="40"/>
        <v>61.142772774250695</v>
      </c>
      <c r="U65" s="50">
        <f t="shared" si="41"/>
        <v>49.602438022629961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1894742000</v>
      </c>
      <c r="C66" s="95">
        <f>SUM(C61:C65)</f>
        <v>-32167000</v>
      </c>
      <c r="D66" s="95"/>
      <c r="E66" s="95">
        <f t="shared" si="35"/>
        <v>1862575000</v>
      </c>
      <c r="F66" s="96">
        <f t="shared" ref="F66:O66" si="42">SUM(F61:F65)</f>
        <v>1862575000</v>
      </c>
      <c r="G66" s="97">
        <f t="shared" si="42"/>
        <v>1862575000</v>
      </c>
      <c r="H66" s="96">
        <f t="shared" si="42"/>
        <v>130903000</v>
      </c>
      <c r="I66" s="97">
        <f t="shared" si="42"/>
        <v>105419578</v>
      </c>
      <c r="J66" s="96">
        <f t="shared" si="42"/>
        <v>484046000</v>
      </c>
      <c r="K66" s="97">
        <f t="shared" si="42"/>
        <v>512161822</v>
      </c>
      <c r="L66" s="96">
        <f t="shared" si="42"/>
        <v>523881000</v>
      </c>
      <c r="M66" s="97">
        <f t="shared" si="42"/>
        <v>306301210</v>
      </c>
      <c r="N66" s="96">
        <f t="shared" si="42"/>
        <v>0</v>
      </c>
      <c r="O66" s="97">
        <f t="shared" si="42"/>
        <v>0</v>
      </c>
      <c r="P66" s="96">
        <f t="shared" si="36"/>
        <v>1138830000</v>
      </c>
      <c r="Q66" s="97">
        <f t="shared" si="37"/>
        <v>923882610</v>
      </c>
      <c r="R66" s="52">
        <f t="shared" si="38"/>
        <v>8.2295897497345294</v>
      </c>
      <c r="S66" s="53">
        <f t="shared" si="39"/>
        <v>-40.194446980860668</v>
      </c>
      <c r="T66" s="52">
        <f>IF((+$E61+$E63+$E64++$E65) =0,0,(P66   /(+$E61+$E63+$E64+$E65) )*100)</f>
        <v>61.142772774250695</v>
      </c>
      <c r="U66" s="54">
        <f>IF((+$E61+$E63+$E65) =0,0,(Q66  /(+$E61+$E63+$E65) )*100)</f>
        <v>49.602438022629961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5827216000</v>
      </c>
      <c r="C67" s="104">
        <f>SUM(C9:C15,C18:C23,C26:C29,C32,C35:C39,C42:C52,C55:C58,C61:C65)</f>
        <v>900395000</v>
      </c>
      <c r="D67" s="104"/>
      <c r="E67" s="104">
        <f t="shared" si="35"/>
        <v>6727611000</v>
      </c>
      <c r="F67" s="105">
        <f t="shared" ref="F67:O67" si="43">SUM(F9:F15,F18:F23,F26:F29,F32,F35:F39,F42:F52,F55:F58,F61:F65)</f>
        <v>6703611000</v>
      </c>
      <c r="G67" s="106">
        <f t="shared" si="43"/>
        <v>5459263000</v>
      </c>
      <c r="H67" s="105">
        <f t="shared" si="43"/>
        <v>418343000</v>
      </c>
      <c r="I67" s="106">
        <f t="shared" si="43"/>
        <v>174887341</v>
      </c>
      <c r="J67" s="105">
        <f t="shared" si="43"/>
        <v>1124668000</v>
      </c>
      <c r="K67" s="106">
        <f t="shared" si="43"/>
        <v>805202922</v>
      </c>
      <c r="L67" s="105">
        <f t="shared" si="43"/>
        <v>1032789000</v>
      </c>
      <c r="M67" s="106">
        <f t="shared" si="43"/>
        <v>620810346</v>
      </c>
      <c r="N67" s="105">
        <f t="shared" si="43"/>
        <v>0</v>
      </c>
      <c r="O67" s="106">
        <f t="shared" si="43"/>
        <v>0</v>
      </c>
      <c r="P67" s="105">
        <f t="shared" si="36"/>
        <v>2575800000</v>
      </c>
      <c r="Q67" s="106">
        <f t="shared" si="37"/>
        <v>1600900609</v>
      </c>
      <c r="R67" s="61">
        <f t="shared" si="38"/>
        <v>-8.16943311270526</v>
      </c>
      <c r="S67" s="62">
        <f t="shared" si="39"/>
        <v>-22.900137463733643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48.363066599198454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30.058413996336814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406652000</v>
      </c>
      <c r="C69" s="92">
        <v>-125000000</v>
      </c>
      <c r="D69" s="92"/>
      <c r="E69" s="92">
        <f>$B69      +$C69      +$D69</f>
        <v>281652000</v>
      </c>
      <c r="F69" s="93">
        <v>281652000</v>
      </c>
      <c r="G69" s="94">
        <v>281652000</v>
      </c>
      <c r="H69" s="93">
        <v>33039000</v>
      </c>
      <c r="I69" s="94">
        <v>3031339</v>
      </c>
      <c r="J69" s="93">
        <v>76053000</v>
      </c>
      <c r="K69" s="94">
        <v>21208677</v>
      </c>
      <c r="L69" s="93">
        <v>32039000</v>
      </c>
      <c r="M69" s="94">
        <v>17767588</v>
      </c>
      <c r="N69" s="93"/>
      <c r="O69" s="94"/>
      <c r="P69" s="93">
        <f>$H69      +$J69      +$L69      +$N69</f>
        <v>141131000</v>
      </c>
      <c r="Q69" s="94">
        <f>$I69      +$K69      +$M69      +$O69</f>
        <v>42007604</v>
      </c>
      <c r="R69" s="48">
        <f>IF(($J69      =0),0,((($L69      -$J69      )/$J69      )*100))</f>
        <v>-57.872799232114446</v>
      </c>
      <c r="S69" s="49">
        <f>IF(($K69      =0),0,((($M69      -$K69      )/$K69      )*100))</f>
        <v>-16.224911153109645</v>
      </c>
      <c r="T69" s="48">
        <f>IF(($E69      =0),0,(($P69      /$E69      )*100))</f>
        <v>50.10828966242029</v>
      </c>
      <c r="U69" s="50">
        <f>IF(($E69      =0),0,(($Q69      /$E69      )*100))</f>
        <v>14.914718872935396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406652000</v>
      </c>
      <c r="C70" s="101">
        <f>C69</f>
        <v>-125000000</v>
      </c>
      <c r="D70" s="101"/>
      <c r="E70" s="101">
        <f>$B70      +$C70      +$D70</f>
        <v>281652000</v>
      </c>
      <c r="F70" s="102">
        <f t="shared" ref="F70:O70" si="44">F69</f>
        <v>281652000</v>
      </c>
      <c r="G70" s="103">
        <f t="shared" si="44"/>
        <v>281652000</v>
      </c>
      <c r="H70" s="102">
        <f t="shared" si="44"/>
        <v>33039000</v>
      </c>
      <c r="I70" s="103">
        <f t="shared" si="44"/>
        <v>3031339</v>
      </c>
      <c r="J70" s="102">
        <f t="shared" si="44"/>
        <v>76053000</v>
      </c>
      <c r="K70" s="103">
        <f t="shared" si="44"/>
        <v>21208677</v>
      </c>
      <c r="L70" s="102">
        <f t="shared" si="44"/>
        <v>32039000</v>
      </c>
      <c r="M70" s="103">
        <f t="shared" si="44"/>
        <v>17767588</v>
      </c>
      <c r="N70" s="102">
        <f t="shared" si="44"/>
        <v>0</v>
      </c>
      <c r="O70" s="103">
        <f t="shared" si="44"/>
        <v>0</v>
      </c>
      <c r="P70" s="102">
        <f>$H70      +$J70      +$L70      +$N70</f>
        <v>141131000</v>
      </c>
      <c r="Q70" s="103">
        <f>$I70      +$K70      +$M70      +$O70</f>
        <v>42007604</v>
      </c>
      <c r="R70" s="57">
        <f>IF(($J70      =0),0,((($L70      -$J70      )/$J70      )*100))</f>
        <v>-57.872799232114446</v>
      </c>
      <c r="S70" s="58">
        <f>IF(($K70      =0),0,((($M70      -$K70      )/$K70      )*100))</f>
        <v>-16.224911153109645</v>
      </c>
      <c r="T70" s="57">
        <f>IF($E70   =0,0,($P70   /$E70   )*100)</f>
        <v>50.10828966242029</v>
      </c>
      <c r="U70" s="59">
        <f>IF($E70   =0,0,($Q70   /$E70 )*100)</f>
        <v>14.914718872935396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406652000</v>
      </c>
      <c r="C71" s="104">
        <f>C69</f>
        <v>-125000000</v>
      </c>
      <c r="D71" s="104"/>
      <c r="E71" s="104">
        <f>$B71      +$C71      +$D71</f>
        <v>281652000</v>
      </c>
      <c r="F71" s="105">
        <f t="shared" ref="F71:O71" si="45">F69</f>
        <v>281652000</v>
      </c>
      <c r="G71" s="106">
        <f t="shared" si="45"/>
        <v>281652000</v>
      </c>
      <c r="H71" s="105">
        <f t="shared" si="45"/>
        <v>33039000</v>
      </c>
      <c r="I71" s="106">
        <f t="shared" si="45"/>
        <v>3031339</v>
      </c>
      <c r="J71" s="105">
        <f t="shared" si="45"/>
        <v>76053000</v>
      </c>
      <c r="K71" s="106">
        <f t="shared" si="45"/>
        <v>21208677</v>
      </c>
      <c r="L71" s="105">
        <f t="shared" si="45"/>
        <v>32039000</v>
      </c>
      <c r="M71" s="106">
        <f t="shared" si="45"/>
        <v>17767588</v>
      </c>
      <c r="N71" s="105">
        <f t="shared" si="45"/>
        <v>0</v>
      </c>
      <c r="O71" s="106">
        <f t="shared" si="45"/>
        <v>0</v>
      </c>
      <c r="P71" s="105">
        <f>$H71      +$J71      +$L71      +$N71</f>
        <v>141131000</v>
      </c>
      <c r="Q71" s="106">
        <f>$I71      +$K71      +$M71      +$O71</f>
        <v>42007604</v>
      </c>
      <c r="R71" s="61">
        <f>IF(($J71      =0),0,((($L71      -$J71      )/$J71      )*100))</f>
        <v>-57.872799232114446</v>
      </c>
      <c r="S71" s="62">
        <f>IF(($K71      =0),0,((($M71      -$K71      )/$K71      )*100))</f>
        <v>-16.224911153109645</v>
      </c>
      <c r="T71" s="61">
        <f>IF($E71   =0,0,($P71   /$E71   )*100)</f>
        <v>50.10828966242029</v>
      </c>
      <c r="U71" s="65">
        <f>IF($E71   =0,0,($Q71   /$E71   )*100)</f>
        <v>14.914718872935396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6233868000</v>
      </c>
      <c r="C72" s="104">
        <f>SUM(C9:C15,C18:C23,C26:C29,C32,C35:C39,C42:C52,C55:C58,C61:C65,C69)</f>
        <v>775395000</v>
      </c>
      <c r="D72" s="104"/>
      <c r="E72" s="104">
        <f>$B72      +$C72      +$D72</f>
        <v>7009263000</v>
      </c>
      <c r="F72" s="105">
        <f t="shared" ref="F72:O72" si="46">SUM(F9:F15,F18:F23,F26:F29,F32,F35:F39,F42:F52,F55:F58,F61:F65,F69)</f>
        <v>6985263000</v>
      </c>
      <c r="G72" s="106">
        <f t="shared" si="46"/>
        <v>5740915000</v>
      </c>
      <c r="H72" s="105">
        <f t="shared" si="46"/>
        <v>451382000</v>
      </c>
      <c r="I72" s="106">
        <f t="shared" si="46"/>
        <v>177918680</v>
      </c>
      <c r="J72" s="105">
        <f t="shared" si="46"/>
        <v>1200721000</v>
      </c>
      <c r="K72" s="106">
        <f t="shared" si="46"/>
        <v>826411599</v>
      </c>
      <c r="L72" s="105">
        <f t="shared" si="46"/>
        <v>1064828000</v>
      </c>
      <c r="M72" s="106">
        <f t="shared" si="46"/>
        <v>638577934</v>
      </c>
      <c r="N72" s="105">
        <f t="shared" si="46"/>
        <v>0</v>
      </c>
      <c r="O72" s="106">
        <f t="shared" si="46"/>
        <v>0</v>
      </c>
      <c r="P72" s="105">
        <f>$H72      +$J72      +$L72      +$N72</f>
        <v>2716931000</v>
      </c>
      <c r="Q72" s="106">
        <f>$I72      +$K72      +$M72      +$O72</f>
        <v>1642908213</v>
      </c>
      <c r="R72" s="61">
        <f>IF(($J72      =0),0,((($L72      -$J72      )/$J72      )*100))</f>
        <v>-11.317616665320253</v>
      </c>
      <c r="S72" s="62">
        <f>IF(($K72      =0),0,((($M72      -$K72      )/$K72      )*100))</f>
        <v>-22.72882728501007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48.450723364309653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30.06432831934309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7RE3hA5AP46qN4MlhboehpNAmV2Q1sYY93Hx51WVdFmkwB6Fa0SXi5BurcFAJAp4F0hXgPFcJYlMTQN45m8tHw==" saltValue="ACtI201lsCKtqNmcYAUu2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2200000</v>
      </c>
      <c r="C10" s="92">
        <v>0</v>
      </c>
      <c r="D10" s="92"/>
      <c r="E10" s="92">
        <f t="shared" ref="E10:E16" si="0">$B10      +$C10      +$D10</f>
        <v>2200000</v>
      </c>
      <c r="F10" s="93">
        <v>2200000</v>
      </c>
      <c r="G10" s="94">
        <v>2200000</v>
      </c>
      <c r="H10" s="93">
        <v>108000</v>
      </c>
      <c r="I10" s="94"/>
      <c r="J10" s="93">
        <v>147000</v>
      </c>
      <c r="K10" s="94"/>
      <c r="L10" s="93">
        <v>1389000</v>
      </c>
      <c r="M10" s="94"/>
      <c r="N10" s="93"/>
      <c r="O10" s="94"/>
      <c r="P10" s="93">
        <f t="shared" ref="P10:P16" si="1">$H10      +$J10      +$L10      +$N10</f>
        <v>1644000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844.89795918367338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74.727272727272734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900000</v>
      </c>
      <c r="C14" s="92">
        <v>0</v>
      </c>
      <c r="D14" s="92"/>
      <c r="E14" s="92">
        <f t="shared" si="0"/>
        <v>900000</v>
      </c>
      <c r="F14" s="93">
        <v>900000</v>
      </c>
      <c r="G14" s="94">
        <v>649000</v>
      </c>
      <c r="H14" s="93">
        <v>649000</v>
      </c>
      <c r="I14" s="94"/>
      <c r="J14" s="93"/>
      <c r="K14" s="94"/>
      <c r="L14" s="93"/>
      <c r="M14" s="94"/>
      <c r="N14" s="93"/>
      <c r="O14" s="94"/>
      <c r="P14" s="93">
        <f t="shared" si="1"/>
        <v>649000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72.111111111111114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3100000</v>
      </c>
      <c r="C16" s="95">
        <f>SUM(C9:C15)</f>
        <v>0</v>
      </c>
      <c r="D16" s="95"/>
      <c r="E16" s="95">
        <f t="shared" si="0"/>
        <v>3100000</v>
      </c>
      <c r="F16" s="96">
        <f t="shared" ref="F16:O16" si="7">SUM(F9:F15)</f>
        <v>3100000</v>
      </c>
      <c r="G16" s="97">
        <f t="shared" si="7"/>
        <v>2849000</v>
      </c>
      <c r="H16" s="96">
        <f t="shared" si="7"/>
        <v>757000</v>
      </c>
      <c r="I16" s="97">
        <f t="shared" si="7"/>
        <v>0</v>
      </c>
      <c r="J16" s="96">
        <f t="shared" si="7"/>
        <v>147000</v>
      </c>
      <c r="K16" s="97">
        <f t="shared" si="7"/>
        <v>0</v>
      </c>
      <c r="L16" s="96">
        <f t="shared" si="7"/>
        <v>1389000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2293000</v>
      </c>
      <c r="Q16" s="97">
        <f t="shared" si="2"/>
        <v>0</v>
      </c>
      <c r="R16" s="52">
        <f t="shared" si="3"/>
        <v>844.89795918367338</v>
      </c>
      <c r="S16" s="53">
        <f t="shared" si="4"/>
        <v>0</v>
      </c>
      <c r="T16" s="52">
        <f>IF((SUM($E9:$E13)+$E15)=0,0,(P16/(SUM($E9:$E13)+$E15)*100))</f>
        <v>104.22727272727272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2933000</v>
      </c>
      <c r="C32" s="92">
        <v>0</v>
      </c>
      <c r="D32" s="92"/>
      <c r="E32" s="92">
        <f>$B32      +$C32      +$D32</f>
        <v>2933000</v>
      </c>
      <c r="F32" s="93">
        <v>2933000</v>
      </c>
      <c r="G32" s="94">
        <v>2933000</v>
      </c>
      <c r="H32" s="93">
        <v>755000</v>
      </c>
      <c r="I32" s="94"/>
      <c r="J32" s="93">
        <v>253000</v>
      </c>
      <c r="K32" s="94"/>
      <c r="L32" s="93">
        <v>122000</v>
      </c>
      <c r="M32" s="94"/>
      <c r="N32" s="93"/>
      <c r="O32" s="94"/>
      <c r="P32" s="93">
        <f>$H32      +$J32      +$L32      +$N32</f>
        <v>1130000</v>
      </c>
      <c r="Q32" s="94">
        <f>$I32      +$K32      +$M32      +$O32</f>
        <v>0</v>
      </c>
      <c r="R32" s="48">
        <f>IF(($J32      =0),0,((($L32      -$J32      )/$J32      )*100))</f>
        <v>-51.778656126482211</v>
      </c>
      <c r="S32" s="49">
        <f>IF(($K32      =0),0,((($M32      -$K32      )/$K32      )*100))</f>
        <v>0</v>
      </c>
      <c r="T32" s="48">
        <f>IF(($E32      =0),0,(($P32      /$E32      )*100))</f>
        <v>38.527105352881009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2933000</v>
      </c>
      <c r="C33" s="95">
        <f>C32</f>
        <v>0</v>
      </c>
      <c r="D33" s="95"/>
      <c r="E33" s="95">
        <f>$B33      +$C33      +$D33</f>
        <v>2933000</v>
      </c>
      <c r="F33" s="96">
        <f t="shared" ref="F33:O33" si="17">F32</f>
        <v>2933000</v>
      </c>
      <c r="G33" s="97">
        <f t="shared" si="17"/>
        <v>2933000</v>
      </c>
      <c r="H33" s="96">
        <f t="shared" si="17"/>
        <v>755000</v>
      </c>
      <c r="I33" s="97">
        <f t="shared" si="17"/>
        <v>0</v>
      </c>
      <c r="J33" s="96">
        <f t="shared" si="17"/>
        <v>253000</v>
      </c>
      <c r="K33" s="97">
        <f t="shared" si="17"/>
        <v>0</v>
      </c>
      <c r="L33" s="96">
        <f t="shared" si="17"/>
        <v>122000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1130000</v>
      </c>
      <c r="Q33" s="97">
        <f>$I33      +$K33      +$M33      +$O33</f>
        <v>0</v>
      </c>
      <c r="R33" s="52">
        <f>IF(($J33      =0),0,((($L33      -$J33      )/$J33      )*100))</f>
        <v>-51.778656126482211</v>
      </c>
      <c r="S33" s="53">
        <f>IF(($K33      =0),0,((($M33      -$K33      )/$K33      )*100))</f>
        <v>0</v>
      </c>
      <c r="T33" s="52">
        <f>IF($E33   =0,0,($P33   /$E33   )*100)</f>
        <v>38.527105352881009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19700000</v>
      </c>
      <c r="C35" s="92">
        <v>3100000</v>
      </c>
      <c r="D35" s="92"/>
      <c r="E35" s="92">
        <f t="shared" ref="E35:E40" si="18">$B35      +$C35      +$D35</f>
        <v>22800000</v>
      </c>
      <c r="F35" s="93">
        <v>22800000</v>
      </c>
      <c r="G35" s="94">
        <v>22800000</v>
      </c>
      <c r="H35" s="93">
        <v>9500000</v>
      </c>
      <c r="I35" s="94"/>
      <c r="J35" s="93">
        <v>10318000</v>
      </c>
      <c r="K35" s="94"/>
      <c r="L35" s="93">
        <v>-5159000</v>
      </c>
      <c r="M35" s="94"/>
      <c r="N35" s="93"/>
      <c r="O35" s="94"/>
      <c r="P35" s="93">
        <f t="shared" ref="P35:P40" si="19">$H35      +$J35      +$L35      +$N35</f>
        <v>14659000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-150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64.293859649122808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5385000</v>
      </c>
      <c r="C36" s="92">
        <v>0</v>
      </c>
      <c r="D36" s="92"/>
      <c r="E36" s="92">
        <f t="shared" si="18"/>
        <v>5385000</v>
      </c>
      <c r="F36" s="93">
        <v>5385000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4000000</v>
      </c>
      <c r="C38" s="92">
        <v>0</v>
      </c>
      <c r="D38" s="92"/>
      <c r="E38" s="92">
        <f t="shared" si="18"/>
        <v>4000000</v>
      </c>
      <c r="F38" s="93">
        <v>4000000</v>
      </c>
      <c r="G38" s="94">
        <v>4000000</v>
      </c>
      <c r="H38" s="93"/>
      <c r="I38" s="94"/>
      <c r="J38" s="93">
        <v>2453000</v>
      </c>
      <c r="K38" s="94"/>
      <c r="L38" s="93">
        <v>246000</v>
      </c>
      <c r="M38" s="94"/>
      <c r="N38" s="93"/>
      <c r="O38" s="94"/>
      <c r="P38" s="93">
        <f t="shared" si="19"/>
        <v>2699000</v>
      </c>
      <c r="Q38" s="94">
        <f t="shared" si="20"/>
        <v>0</v>
      </c>
      <c r="R38" s="48">
        <f t="shared" si="21"/>
        <v>-89.971463514064411</v>
      </c>
      <c r="S38" s="49">
        <f t="shared" si="22"/>
        <v>0</v>
      </c>
      <c r="T38" s="48">
        <f t="shared" si="23"/>
        <v>67.474999999999994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29085000</v>
      </c>
      <c r="C40" s="95">
        <f>SUM(C35:C39)</f>
        <v>3100000</v>
      </c>
      <c r="D40" s="95"/>
      <c r="E40" s="95">
        <f t="shared" si="18"/>
        <v>32185000</v>
      </c>
      <c r="F40" s="96">
        <f t="shared" ref="F40:O40" si="25">SUM(F35:F39)</f>
        <v>32185000</v>
      </c>
      <c r="G40" s="97">
        <f t="shared" si="25"/>
        <v>26800000</v>
      </c>
      <c r="H40" s="96">
        <f t="shared" si="25"/>
        <v>9500000</v>
      </c>
      <c r="I40" s="97">
        <f t="shared" si="25"/>
        <v>0</v>
      </c>
      <c r="J40" s="96">
        <f t="shared" si="25"/>
        <v>12771000</v>
      </c>
      <c r="K40" s="97">
        <f t="shared" si="25"/>
        <v>0</v>
      </c>
      <c r="L40" s="96">
        <f t="shared" si="25"/>
        <v>-4913000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17358000</v>
      </c>
      <c r="Q40" s="97">
        <f t="shared" si="20"/>
        <v>0</v>
      </c>
      <c r="R40" s="52">
        <f t="shared" si="21"/>
        <v>-138.46997102811056</v>
      </c>
      <c r="S40" s="53">
        <f t="shared" si="22"/>
        <v>0</v>
      </c>
      <c r="T40" s="52">
        <f>IF((+$E35+$E38) =0,0,(P40   /(+$E35+$E38) )*100)</f>
        <v>64.768656716417908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70000000</v>
      </c>
      <c r="C44" s="92">
        <v>-40000000</v>
      </c>
      <c r="D44" s="92"/>
      <c r="E44" s="92">
        <f t="shared" si="26"/>
        <v>30000000</v>
      </c>
      <c r="F44" s="93">
        <v>30000000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50000000</v>
      </c>
      <c r="C51" s="92">
        <v>10000000</v>
      </c>
      <c r="D51" s="92"/>
      <c r="E51" s="92">
        <f t="shared" si="26"/>
        <v>60000000</v>
      </c>
      <c r="F51" s="93">
        <v>60000000</v>
      </c>
      <c r="G51" s="94">
        <v>60000000</v>
      </c>
      <c r="H51" s="93">
        <v>14958000</v>
      </c>
      <c r="I51" s="94"/>
      <c r="J51" s="93">
        <v>11171000</v>
      </c>
      <c r="K51" s="94"/>
      <c r="L51" s="93"/>
      <c r="M51" s="94"/>
      <c r="N51" s="93"/>
      <c r="O51" s="94"/>
      <c r="P51" s="93">
        <f t="shared" si="27"/>
        <v>26129000</v>
      </c>
      <c r="Q51" s="94">
        <f t="shared" si="28"/>
        <v>0</v>
      </c>
      <c r="R51" s="48">
        <f t="shared" si="29"/>
        <v>-100</v>
      </c>
      <c r="S51" s="49">
        <f t="shared" si="30"/>
        <v>0</v>
      </c>
      <c r="T51" s="48">
        <f t="shared" si="31"/>
        <v>43.548333333333332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120000000</v>
      </c>
      <c r="C53" s="95">
        <f>SUM(C42:C52)</f>
        <v>-30000000</v>
      </c>
      <c r="D53" s="95"/>
      <c r="E53" s="95">
        <f t="shared" si="26"/>
        <v>90000000</v>
      </c>
      <c r="F53" s="96">
        <f t="shared" ref="F53:O53" si="33">SUM(F42:F52)</f>
        <v>90000000</v>
      </c>
      <c r="G53" s="97">
        <f t="shared" si="33"/>
        <v>60000000</v>
      </c>
      <c r="H53" s="96">
        <f t="shared" si="33"/>
        <v>14958000</v>
      </c>
      <c r="I53" s="97">
        <f t="shared" si="33"/>
        <v>0</v>
      </c>
      <c r="J53" s="96">
        <f t="shared" si="33"/>
        <v>11171000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26129000</v>
      </c>
      <c r="Q53" s="97">
        <f t="shared" si="28"/>
        <v>0</v>
      </c>
      <c r="R53" s="52">
        <f t="shared" si="29"/>
        <v>-100</v>
      </c>
      <c r="S53" s="53">
        <f t="shared" si="30"/>
        <v>0</v>
      </c>
      <c r="T53" s="52">
        <f>IF((+$E43+$E45+$E47+$E48+$E51) =0,0,(P53   /(+$E43+$E45+$E47+$E48+$E51) )*100)</f>
        <v>43.548333333333332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155118000</v>
      </c>
      <c r="C67" s="104">
        <f>SUM(C9:C15,C18:C23,C26:C29,C32,C35:C39,C42:C52,C55:C58,C61:C65)</f>
        <v>-26900000</v>
      </c>
      <c r="D67" s="104"/>
      <c r="E67" s="104">
        <f t="shared" si="35"/>
        <v>128218000</v>
      </c>
      <c r="F67" s="105">
        <f t="shared" ref="F67:O67" si="43">SUM(F9:F15,F18:F23,F26:F29,F32,F35:F39,F42:F52,F55:F58,F61:F65)</f>
        <v>128218000</v>
      </c>
      <c r="G67" s="106">
        <f t="shared" si="43"/>
        <v>92582000</v>
      </c>
      <c r="H67" s="105">
        <f t="shared" si="43"/>
        <v>25970000</v>
      </c>
      <c r="I67" s="106">
        <f t="shared" si="43"/>
        <v>0</v>
      </c>
      <c r="J67" s="105">
        <f t="shared" si="43"/>
        <v>24342000</v>
      </c>
      <c r="K67" s="106">
        <f t="shared" si="43"/>
        <v>0</v>
      </c>
      <c r="L67" s="105">
        <f t="shared" si="43"/>
        <v>-3402000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46910000</v>
      </c>
      <c r="Q67" s="106">
        <f t="shared" si="37"/>
        <v>0</v>
      </c>
      <c r="R67" s="61">
        <f t="shared" si="38"/>
        <v>-113.9758442198669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51.026290885753752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96442000</v>
      </c>
      <c r="C69" s="92">
        <v>0</v>
      </c>
      <c r="D69" s="92"/>
      <c r="E69" s="92">
        <f>$B69      +$C69      +$D69</f>
        <v>96442000</v>
      </c>
      <c r="F69" s="93">
        <v>96442000</v>
      </c>
      <c r="G69" s="94">
        <v>96442000</v>
      </c>
      <c r="H69" s="93">
        <v>14785000</v>
      </c>
      <c r="I69" s="94"/>
      <c r="J69" s="93">
        <v>38011000</v>
      </c>
      <c r="K69" s="94"/>
      <c r="L69" s="93">
        <v>7976000</v>
      </c>
      <c r="M69" s="94"/>
      <c r="N69" s="93"/>
      <c r="O69" s="94"/>
      <c r="P69" s="93">
        <f>$H69      +$J69      +$L69      +$N69</f>
        <v>60772000</v>
      </c>
      <c r="Q69" s="94">
        <f>$I69      +$K69      +$M69      +$O69</f>
        <v>0</v>
      </c>
      <c r="R69" s="48">
        <f>IF(($J69      =0),0,((($L69      -$J69      )/$J69      )*100))</f>
        <v>-79.016600457762237</v>
      </c>
      <c r="S69" s="49">
        <f>IF(($K69      =0),0,((($M69      -$K69      )/$K69      )*100))</f>
        <v>0</v>
      </c>
      <c r="T69" s="48">
        <f>IF(($E69      =0),0,(($P69      /$E69      )*100))</f>
        <v>63.014039526347446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96442000</v>
      </c>
      <c r="C70" s="101">
        <f>C69</f>
        <v>0</v>
      </c>
      <c r="D70" s="101"/>
      <c r="E70" s="101">
        <f>$B70      +$C70      +$D70</f>
        <v>96442000</v>
      </c>
      <c r="F70" s="102">
        <f t="shared" ref="F70:O70" si="44">F69</f>
        <v>96442000</v>
      </c>
      <c r="G70" s="103">
        <f t="shared" si="44"/>
        <v>96442000</v>
      </c>
      <c r="H70" s="102">
        <f t="shared" si="44"/>
        <v>14785000</v>
      </c>
      <c r="I70" s="103">
        <f t="shared" si="44"/>
        <v>0</v>
      </c>
      <c r="J70" s="102">
        <f t="shared" si="44"/>
        <v>38011000</v>
      </c>
      <c r="K70" s="103">
        <f t="shared" si="44"/>
        <v>0</v>
      </c>
      <c r="L70" s="102">
        <f t="shared" si="44"/>
        <v>7976000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60772000</v>
      </c>
      <c r="Q70" s="103">
        <f>$I70      +$K70      +$M70      +$O70</f>
        <v>0</v>
      </c>
      <c r="R70" s="57">
        <f>IF(($J70      =0),0,((($L70      -$J70      )/$J70      )*100))</f>
        <v>-79.016600457762237</v>
      </c>
      <c r="S70" s="58">
        <f>IF(($K70      =0),0,((($M70      -$K70      )/$K70      )*100))</f>
        <v>0</v>
      </c>
      <c r="T70" s="57">
        <f>IF($E70   =0,0,($P70   /$E70   )*100)</f>
        <v>63.014039526347446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96442000</v>
      </c>
      <c r="C71" s="104">
        <f>C69</f>
        <v>0</v>
      </c>
      <c r="D71" s="104"/>
      <c r="E71" s="104">
        <f>$B71      +$C71      +$D71</f>
        <v>96442000</v>
      </c>
      <c r="F71" s="105">
        <f t="shared" ref="F71:O71" si="45">F69</f>
        <v>96442000</v>
      </c>
      <c r="G71" s="106">
        <f t="shared" si="45"/>
        <v>96442000</v>
      </c>
      <c r="H71" s="105">
        <f t="shared" si="45"/>
        <v>14785000</v>
      </c>
      <c r="I71" s="106">
        <f t="shared" si="45"/>
        <v>0</v>
      </c>
      <c r="J71" s="105">
        <f t="shared" si="45"/>
        <v>38011000</v>
      </c>
      <c r="K71" s="106">
        <f t="shared" si="45"/>
        <v>0</v>
      </c>
      <c r="L71" s="105">
        <f t="shared" si="45"/>
        <v>7976000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60772000</v>
      </c>
      <c r="Q71" s="106">
        <f>$I71      +$K71      +$M71      +$O71</f>
        <v>0</v>
      </c>
      <c r="R71" s="61">
        <f>IF(($J71      =0),0,((($L71      -$J71      )/$J71      )*100))</f>
        <v>-79.016600457762237</v>
      </c>
      <c r="S71" s="62">
        <f>IF(($K71      =0),0,((($M71      -$K71      )/$K71      )*100))</f>
        <v>0</v>
      </c>
      <c r="T71" s="61">
        <f>IF($E71   =0,0,($P71   /$E71   )*100)</f>
        <v>63.014039526347446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251560000</v>
      </c>
      <c r="C72" s="104">
        <f>SUM(C9:C15,C18:C23,C26:C29,C32,C35:C39,C42:C52,C55:C58,C61:C65,C69)</f>
        <v>-26900000</v>
      </c>
      <c r="D72" s="104"/>
      <c r="E72" s="104">
        <f>$B72      +$C72      +$D72</f>
        <v>224660000</v>
      </c>
      <c r="F72" s="105">
        <f t="shared" ref="F72:O72" si="46">SUM(F9:F15,F18:F23,F26:F29,F32,F35:F39,F42:F52,F55:F58,F61:F65,F69)</f>
        <v>224660000</v>
      </c>
      <c r="G72" s="106">
        <f t="shared" si="46"/>
        <v>189024000</v>
      </c>
      <c r="H72" s="105">
        <f t="shared" si="46"/>
        <v>40755000</v>
      </c>
      <c r="I72" s="106">
        <f t="shared" si="46"/>
        <v>0</v>
      </c>
      <c r="J72" s="105">
        <f t="shared" si="46"/>
        <v>62353000</v>
      </c>
      <c r="K72" s="106">
        <f t="shared" si="46"/>
        <v>0</v>
      </c>
      <c r="L72" s="105">
        <f t="shared" si="46"/>
        <v>4574000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107682000</v>
      </c>
      <c r="Q72" s="106">
        <f>$I72      +$K72      +$M72      +$O72</f>
        <v>0</v>
      </c>
      <c r="R72" s="61">
        <f>IF(($J72      =0),0,((($L72      -$J72      )/$J72      )*100))</f>
        <v>-92.6643465430693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57.163636363636364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m6naDA5qXBg500ylA1NLPXxaY8yaQynjS6z+PtwoCLJPyjL6+WlPTrHtv3hqVCvQ59kOh026lIbr+VnieUYTHg==" saltValue="68amACHG1aMDOLMNbFXpd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80361000</v>
      </c>
      <c r="C9" s="92">
        <v>0</v>
      </c>
      <c r="D9" s="92"/>
      <c r="E9" s="92">
        <f>$B9       +$C9       +$D9</f>
        <v>80361000</v>
      </c>
      <c r="F9" s="93">
        <v>80361000</v>
      </c>
      <c r="G9" s="94">
        <v>80361000</v>
      </c>
      <c r="H9" s="93"/>
      <c r="I9" s="94"/>
      <c r="J9" s="93"/>
      <c r="K9" s="94"/>
      <c r="L9" s="93">
        <v>691000</v>
      </c>
      <c r="M9" s="94"/>
      <c r="N9" s="93"/>
      <c r="O9" s="94"/>
      <c r="P9" s="93">
        <f>$H9       +$J9       +$L9       +$N9</f>
        <v>691000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0.85986983735891787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249000</v>
      </c>
      <c r="I10" s="94"/>
      <c r="J10" s="93">
        <v>249000</v>
      </c>
      <c r="K10" s="94"/>
      <c r="L10" s="93">
        <v>249000</v>
      </c>
      <c r="M10" s="94"/>
      <c r="N10" s="93"/>
      <c r="O10" s="94"/>
      <c r="P10" s="93">
        <f t="shared" ref="P10:P16" si="1">$H10      +$J10      +$L10      +$N10</f>
        <v>747000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0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74.7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7500000</v>
      </c>
      <c r="C11" s="92">
        <v>0</v>
      </c>
      <c r="D11" s="92"/>
      <c r="E11" s="92">
        <f t="shared" si="0"/>
        <v>7500000</v>
      </c>
      <c r="F11" s="93">
        <v>7500000</v>
      </c>
      <c r="G11" s="94">
        <v>7500000</v>
      </c>
      <c r="H11" s="93"/>
      <c r="I11" s="94"/>
      <c r="J11" s="93"/>
      <c r="K11" s="94"/>
      <c r="L11" s="93">
        <v>558000</v>
      </c>
      <c r="M11" s="94"/>
      <c r="N11" s="93"/>
      <c r="O11" s="94"/>
      <c r="P11" s="93">
        <f t="shared" si="1"/>
        <v>558000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7.4399999999999995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56569000</v>
      </c>
      <c r="C13" s="92">
        <v>92969000</v>
      </c>
      <c r="D13" s="92"/>
      <c r="E13" s="92">
        <f t="shared" si="0"/>
        <v>149538000</v>
      </c>
      <c r="F13" s="93">
        <v>149538000</v>
      </c>
      <c r="G13" s="94">
        <v>149538000</v>
      </c>
      <c r="H13" s="93">
        <v>6162000</v>
      </c>
      <c r="I13" s="94"/>
      <c r="J13" s="93">
        <v>7594000</v>
      </c>
      <c r="K13" s="94"/>
      <c r="L13" s="93">
        <v>5421000</v>
      </c>
      <c r="M13" s="94"/>
      <c r="N13" s="93"/>
      <c r="O13" s="94"/>
      <c r="P13" s="93">
        <f t="shared" si="1"/>
        <v>19177000</v>
      </c>
      <c r="Q13" s="94">
        <f t="shared" si="2"/>
        <v>0</v>
      </c>
      <c r="R13" s="48">
        <f t="shared" si="3"/>
        <v>-28.614695812483536</v>
      </c>
      <c r="S13" s="49">
        <f t="shared" si="4"/>
        <v>0</v>
      </c>
      <c r="T13" s="48">
        <f t="shared" si="5"/>
        <v>12.82416509515976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3000000</v>
      </c>
      <c r="C14" s="92">
        <v>6000000</v>
      </c>
      <c r="D14" s="92"/>
      <c r="E14" s="92">
        <f t="shared" si="0"/>
        <v>9000000</v>
      </c>
      <c r="F14" s="93">
        <v>3000000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148430000</v>
      </c>
      <c r="C16" s="95">
        <f>SUM(C9:C15)</f>
        <v>98969000</v>
      </c>
      <c r="D16" s="95"/>
      <c r="E16" s="95">
        <f t="shared" si="0"/>
        <v>247399000</v>
      </c>
      <c r="F16" s="96">
        <f t="shared" ref="F16:O16" si="7">SUM(F9:F15)</f>
        <v>241399000</v>
      </c>
      <c r="G16" s="97">
        <f t="shared" si="7"/>
        <v>238399000</v>
      </c>
      <c r="H16" s="96">
        <f t="shared" si="7"/>
        <v>6411000</v>
      </c>
      <c r="I16" s="97">
        <f t="shared" si="7"/>
        <v>0</v>
      </c>
      <c r="J16" s="96">
        <f t="shared" si="7"/>
        <v>7843000</v>
      </c>
      <c r="K16" s="97">
        <f t="shared" si="7"/>
        <v>0</v>
      </c>
      <c r="L16" s="96">
        <f t="shared" si="7"/>
        <v>6919000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21173000</v>
      </c>
      <c r="Q16" s="97">
        <f t="shared" si="2"/>
        <v>0</v>
      </c>
      <c r="R16" s="52">
        <f t="shared" si="3"/>
        <v>-11.781206171107995</v>
      </c>
      <c r="S16" s="53">
        <f t="shared" si="4"/>
        <v>0</v>
      </c>
      <c r="T16" s="52">
        <f>IF((SUM($E9:$E13)+$E15)=0,0,(P16/(SUM($E9:$E13)+$E15)*100))</f>
        <v>8.8813292002063768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1064843000</v>
      </c>
      <c r="C28" s="92">
        <v>-170153000</v>
      </c>
      <c r="D28" s="92"/>
      <c r="E28" s="92">
        <f>$B28      +$C28      +$D28</f>
        <v>894690000</v>
      </c>
      <c r="F28" s="93">
        <v>894690000</v>
      </c>
      <c r="G28" s="94">
        <v>894690000</v>
      </c>
      <c r="H28" s="93">
        <v>38295000</v>
      </c>
      <c r="I28" s="94"/>
      <c r="J28" s="93">
        <v>99298000</v>
      </c>
      <c r="K28" s="94"/>
      <c r="L28" s="93">
        <v>30556000</v>
      </c>
      <c r="M28" s="94"/>
      <c r="N28" s="93"/>
      <c r="O28" s="94"/>
      <c r="P28" s="93">
        <f>$H28      +$J28      +$L28      +$N28</f>
        <v>168149000</v>
      </c>
      <c r="Q28" s="94">
        <f>$I28      +$K28      +$M28      +$O28</f>
        <v>0</v>
      </c>
      <c r="R28" s="48">
        <f>IF(($J28      =0),0,((($L28      -$J28      )/$J28      )*100))</f>
        <v>-69.227980422566418</v>
      </c>
      <c r="S28" s="49">
        <f>IF(($K28      =0),0,((($M28      -$K28      )/$K28      )*100))</f>
        <v>0</v>
      </c>
      <c r="T28" s="48">
        <f>IF(($E28      =0),0,(($P28      /$E28      )*100))</f>
        <v>18.794107456213887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1064843000</v>
      </c>
      <c r="C30" s="95">
        <f>SUM(C26:C29)</f>
        <v>-170153000</v>
      </c>
      <c r="D30" s="95"/>
      <c r="E30" s="95">
        <f>$B30      +$C30      +$D30</f>
        <v>894690000</v>
      </c>
      <c r="F30" s="96">
        <f t="shared" ref="F30:O30" si="16">SUM(F26:F29)</f>
        <v>894690000</v>
      </c>
      <c r="G30" s="97">
        <f t="shared" si="16"/>
        <v>894690000</v>
      </c>
      <c r="H30" s="96">
        <f t="shared" si="16"/>
        <v>38295000</v>
      </c>
      <c r="I30" s="97">
        <f t="shared" si="16"/>
        <v>0</v>
      </c>
      <c r="J30" s="96">
        <f t="shared" si="16"/>
        <v>99298000</v>
      </c>
      <c r="K30" s="97">
        <f t="shared" si="16"/>
        <v>0</v>
      </c>
      <c r="L30" s="96">
        <f t="shared" si="16"/>
        <v>30556000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168149000</v>
      </c>
      <c r="Q30" s="97">
        <f>$I30      +$K30      +$M30      +$O30</f>
        <v>0</v>
      </c>
      <c r="R30" s="52">
        <f>IF(($J30      =0),0,((($L30      -$J30      )/$J30      )*100))</f>
        <v>-69.227980422566418</v>
      </c>
      <c r="S30" s="53">
        <f>IF(($K30      =0),0,((($M30      -$K30      )/$K30      )*100))</f>
        <v>0</v>
      </c>
      <c r="T30" s="52">
        <f>IF($E30   =0,0,($P30   /$E30   )*100)</f>
        <v>18.794107456213887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8529000</v>
      </c>
      <c r="C32" s="92">
        <v>0</v>
      </c>
      <c r="D32" s="92"/>
      <c r="E32" s="92">
        <f>$B32      +$C32      +$D32</f>
        <v>8529000</v>
      </c>
      <c r="F32" s="93">
        <v>8529000</v>
      </c>
      <c r="G32" s="94">
        <v>8529000</v>
      </c>
      <c r="H32" s="93">
        <v>7764000</v>
      </c>
      <c r="I32" s="94"/>
      <c r="J32" s="93">
        <v>176000</v>
      </c>
      <c r="K32" s="94"/>
      <c r="L32" s="93">
        <v>264000</v>
      </c>
      <c r="M32" s="94"/>
      <c r="N32" s="93"/>
      <c r="O32" s="94"/>
      <c r="P32" s="93">
        <f>$H32      +$J32      +$L32      +$N32</f>
        <v>8204000</v>
      </c>
      <c r="Q32" s="94">
        <f>$I32      +$K32      +$M32      +$O32</f>
        <v>0</v>
      </c>
      <c r="R32" s="48">
        <f>IF(($J32      =0),0,((($L32      -$J32      )/$J32      )*100))</f>
        <v>50</v>
      </c>
      <c r="S32" s="49">
        <f>IF(($K32      =0),0,((($M32      -$K32      )/$K32      )*100))</f>
        <v>0</v>
      </c>
      <c r="T32" s="48">
        <f>IF(($E32      =0),0,(($P32      /$E32      )*100))</f>
        <v>96.189471215851796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8529000</v>
      </c>
      <c r="C33" s="95">
        <f>C32</f>
        <v>0</v>
      </c>
      <c r="D33" s="95"/>
      <c r="E33" s="95">
        <f>$B33      +$C33      +$D33</f>
        <v>8529000</v>
      </c>
      <c r="F33" s="96">
        <f t="shared" ref="F33:O33" si="17">F32</f>
        <v>8529000</v>
      </c>
      <c r="G33" s="97">
        <f t="shared" si="17"/>
        <v>8529000</v>
      </c>
      <c r="H33" s="96">
        <f t="shared" si="17"/>
        <v>7764000</v>
      </c>
      <c r="I33" s="97">
        <f t="shared" si="17"/>
        <v>0</v>
      </c>
      <c r="J33" s="96">
        <f t="shared" si="17"/>
        <v>176000</v>
      </c>
      <c r="K33" s="97">
        <f t="shared" si="17"/>
        <v>0</v>
      </c>
      <c r="L33" s="96">
        <f t="shared" si="17"/>
        <v>264000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8204000</v>
      </c>
      <c r="Q33" s="97">
        <f>$I33      +$K33      +$M33      +$O33</f>
        <v>0</v>
      </c>
      <c r="R33" s="52">
        <f>IF(($J33      =0),0,((($L33      -$J33      )/$J33      )*100))</f>
        <v>50</v>
      </c>
      <c r="S33" s="53">
        <f>IF(($K33      =0),0,((($M33      -$K33      )/$K33      )*100))</f>
        <v>0</v>
      </c>
      <c r="T33" s="52">
        <f>IF($E33   =0,0,($P33   /$E33   )*100)</f>
        <v>96.189471215851796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20261000</v>
      </c>
      <c r="C36" s="92">
        <v>0</v>
      </c>
      <c r="D36" s="92"/>
      <c r="E36" s="92">
        <f t="shared" si="18"/>
        <v>20261000</v>
      </c>
      <c r="F36" s="93">
        <v>20261000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10000000</v>
      </c>
      <c r="C38" s="92">
        <v>0</v>
      </c>
      <c r="D38" s="92"/>
      <c r="E38" s="92">
        <f t="shared" si="18"/>
        <v>10000000</v>
      </c>
      <c r="F38" s="93">
        <v>10000000</v>
      </c>
      <c r="G38" s="94">
        <v>10000000</v>
      </c>
      <c r="H38" s="93"/>
      <c r="I38" s="94"/>
      <c r="J38" s="93"/>
      <c r="K38" s="94"/>
      <c r="L38" s="93">
        <v>2880000</v>
      </c>
      <c r="M38" s="94"/>
      <c r="N38" s="93"/>
      <c r="O38" s="94"/>
      <c r="P38" s="93">
        <f t="shared" si="19"/>
        <v>2880000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28.799999999999997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30261000</v>
      </c>
      <c r="C40" s="95">
        <f>SUM(C35:C39)</f>
        <v>0</v>
      </c>
      <c r="D40" s="95"/>
      <c r="E40" s="95">
        <f t="shared" si="18"/>
        <v>30261000</v>
      </c>
      <c r="F40" s="96">
        <f t="shared" ref="F40:O40" si="25">SUM(F35:F39)</f>
        <v>30261000</v>
      </c>
      <c r="G40" s="97">
        <f t="shared" si="25"/>
        <v>10000000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2880000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2880000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28.799999999999997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646375000</v>
      </c>
      <c r="C65" s="92">
        <v>-17000000</v>
      </c>
      <c r="D65" s="92"/>
      <c r="E65" s="92">
        <f t="shared" si="35"/>
        <v>629375000</v>
      </c>
      <c r="F65" s="93">
        <v>629375000</v>
      </c>
      <c r="G65" s="94">
        <v>629375000</v>
      </c>
      <c r="H65" s="93">
        <v>25484000</v>
      </c>
      <c r="I65" s="94"/>
      <c r="J65" s="93">
        <v>145692000</v>
      </c>
      <c r="K65" s="94"/>
      <c r="L65" s="93">
        <v>253663000</v>
      </c>
      <c r="M65" s="94"/>
      <c r="N65" s="93"/>
      <c r="O65" s="94"/>
      <c r="P65" s="93">
        <f t="shared" si="36"/>
        <v>424839000</v>
      </c>
      <c r="Q65" s="94">
        <f t="shared" si="37"/>
        <v>0</v>
      </c>
      <c r="R65" s="48">
        <f t="shared" si="38"/>
        <v>74.109079427834061</v>
      </c>
      <c r="S65" s="49">
        <f t="shared" si="39"/>
        <v>0</v>
      </c>
      <c r="T65" s="48">
        <f t="shared" si="40"/>
        <v>67.501727904667334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646375000</v>
      </c>
      <c r="C66" s="95">
        <f>SUM(C61:C65)</f>
        <v>-17000000</v>
      </c>
      <c r="D66" s="95"/>
      <c r="E66" s="95">
        <f t="shared" si="35"/>
        <v>629375000</v>
      </c>
      <c r="F66" s="96">
        <f t="shared" ref="F66:O66" si="42">SUM(F61:F65)</f>
        <v>629375000</v>
      </c>
      <c r="G66" s="97">
        <f t="shared" si="42"/>
        <v>629375000</v>
      </c>
      <c r="H66" s="96">
        <f t="shared" si="42"/>
        <v>25484000</v>
      </c>
      <c r="I66" s="97">
        <f t="shared" si="42"/>
        <v>0</v>
      </c>
      <c r="J66" s="96">
        <f t="shared" si="42"/>
        <v>145692000</v>
      </c>
      <c r="K66" s="97">
        <f t="shared" si="42"/>
        <v>0</v>
      </c>
      <c r="L66" s="96">
        <f t="shared" si="42"/>
        <v>253663000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424839000</v>
      </c>
      <c r="Q66" s="97">
        <f t="shared" si="37"/>
        <v>0</v>
      </c>
      <c r="R66" s="52">
        <f t="shared" si="38"/>
        <v>74.109079427834061</v>
      </c>
      <c r="S66" s="53">
        <f t="shared" si="39"/>
        <v>0</v>
      </c>
      <c r="T66" s="52">
        <f>IF((+$E61+$E63+$E64++$E65) =0,0,(P66   /(+$E61+$E63+$E64+$E65) )*100)</f>
        <v>67.501727904667334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1898438000</v>
      </c>
      <c r="C67" s="104">
        <f>SUM(C9:C15,C18:C23,C26:C29,C32,C35:C39,C42:C52,C55:C58,C61:C65)</f>
        <v>-88184000</v>
      </c>
      <c r="D67" s="104"/>
      <c r="E67" s="104">
        <f t="shared" si="35"/>
        <v>1810254000</v>
      </c>
      <c r="F67" s="105">
        <f t="shared" ref="F67:O67" si="43">SUM(F9:F15,F18:F23,F26:F29,F32,F35:F39,F42:F52,F55:F58,F61:F65)</f>
        <v>1804254000</v>
      </c>
      <c r="G67" s="106">
        <f t="shared" si="43"/>
        <v>1780993000</v>
      </c>
      <c r="H67" s="105">
        <f t="shared" si="43"/>
        <v>77954000</v>
      </c>
      <c r="I67" s="106">
        <f t="shared" si="43"/>
        <v>0</v>
      </c>
      <c r="J67" s="105">
        <f t="shared" si="43"/>
        <v>253009000</v>
      </c>
      <c r="K67" s="106">
        <f t="shared" si="43"/>
        <v>0</v>
      </c>
      <c r="L67" s="105">
        <f t="shared" si="43"/>
        <v>294282000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625245000</v>
      </c>
      <c r="Q67" s="106">
        <f t="shared" si="37"/>
        <v>0</v>
      </c>
      <c r="R67" s="61">
        <f t="shared" si="38"/>
        <v>16.31285843586592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35.106538880276339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IF(($J70      =0),0,((($L70      -$J70      )/$J70      )*100))</f>
        <v>0</v>
      </c>
      <c r="S70" s="58">
        <f>IF(($K70      =0),0,((($M70      -$K70      )/$K70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IF(($J71      =0),0,((($L71      -$J71      )/$J71      )*100))</f>
        <v>0</v>
      </c>
      <c r="S71" s="62">
        <f>IF(($K71      =0),0,((($M71      -$K71      )/$K71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1898438000</v>
      </c>
      <c r="C72" s="104">
        <f>SUM(C9:C15,C18:C23,C26:C29,C32,C35:C39,C42:C52,C55:C58,C61:C65,C69)</f>
        <v>-88184000</v>
      </c>
      <c r="D72" s="104"/>
      <c r="E72" s="104">
        <f>$B72      +$C72      +$D72</f>
        <v>1810254000</v>
      </c>
      <c r="F72" s="105">
        <f t="shared" ref="F72:O72" si="46">SUM(F9:F15,F18:F23,F26:F29,F32,F35:F39,F42:F52,F55:F58,F61:F65,F69)</f>
        <v>1804254000</v>
      </c>
      <c r="G72" s="106">
        <f t="shared" si="46"/>
        <v>1780993000</v>
      </c>
      <c r="H72" s="105">
        <f t="shared" si="46"/>
        <v>77954000</v>
      </c>
      <c r="I72" s="106">
        <f t="shared" si="46"/>
        <v>0</v>
      </c>
      <c r="J72" s="105">
        <f t="shared" si="46"/>
        <v>253009000</v>
      </c>
      <c r="K72" s="106">
        <f t="shared" si="46"/>
        <v>0</v>
      </c>
      <c r="L72" s="105">
        <f t="shared" si="46"/>
        <v>294282000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625245000</v>
      </c>
      <c r="Q72" s="106">
        <f>$I72      +$K72      +$M72      +$O72</f>
        <v>0</v>
      </c>
      <c r="R72" s="61">
        <f>IF(($J72      =0),0,((($L72      -$J72      )/$J72      )*100))</f>
        <v>16.31285843586592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35.106538880276339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mU7taKulLbPMxgYNPsBawmiekVFBkKId7hATbY715ROyWgBxOhWsobYeRxR1miualtXfwgVZ8YXcjjqeErhbJw==" saltValue="Yyus95R9z2WaXfJ/a3Jkk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55375000</v>
      </c>
      <c r="C9" s="92">
        <v>0</v>
      </c>
      <c r="D9" s="92"/>
      <c r="E9" s="92">
        <f>$B9       +$C9       +$D9</f>
        <v>55375000</v>
      </c>
      <c r="F9" s="93">
        <v>55375000</v>
      </c>
      <c r="G9" s="94">
        <v>55375000</v>
      </c>
      <c r="H9" s="93"/>
      <c r="I9" s="94"/>
      <c r="J9" s="93">
        <v>1478000</v>
      </c>
      <c r="K9" s="94"/>
      <c r="L9" s="93">
        <v>55000</v>
      </c>
      <c r="M9" s="94"/>
      <c r="N9" s="93"/>
      <c r="O9" s="94"/>
      <c r="P9" s="93">
        <f>$H9       +$J9       +$L9       +$N9</f>
        <v>1533000</v>
      </c>
      <c r="Q9" s="94">
        <f>$I9       +$K9       +$M9       +$O9</f>
        <v>0</v>
      </c>
      <c r="R9" s="48">
        <f>IF(($J9       =0),0,((($L9       -$J9       )/$J9       )*100))</f>
        <v>-96.278755074424893</v>
      </c>
      <c r="S9" s="49">
        <f>IF(($K9       =0),0,((($M9       -$K9       )/$K9       )*100))</f>
        <v>0</v>
      </c>
      <c r="T9" s="48">
        <f>IF(($E9       =0),0,(($P9       /$E9       )*100))</f>
        <v>2.7683972911963886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2100000</v>
      </c>
      <c r="C10" s="92">
        <v>0</v>
      </c>
      <c r="D10" s="92"/>
      <c r="E10" s="92">
        <f t="shared" ref="E10:E16" si="0">$B10      +$C10      +$D10</f>
        <v>2100000</v>
      </c>
      <c r="F10" s="93">
        <v>2100000</v>
      </c>
      <c r="G10" s="94">
        <v>2100000</v>
      </c>
      <c r="H10" s="93"/>
      <c r="I10" s="94"/>
      <c r="J10" s="93"/>
      <c r="K10" s="94">
        <v>152665</v>
      </c>
      <c r="L10" s="93">
        <v>1080000</v>
      </c>
      <c r="M10" s="94">
        <v>56100</v>
      </c>
      <c r="N10" s="93"/>
      <c r="O10" s="94"/>
      <c r="P10" s="93">
        <f t="shared" ref="P10:P16" si="1">$H10      +$J10      +$L10      +$N10</f>
        <v>1080000</v>
      </c>
      <c r="Q10" s="94">
        <f t="shared" ref="Q10:Q16" si="2">$I10      +$K10      +$M10      +$O10</f>
        <v>208765</v>
      </c>
      <c r="R10" s="48">
        <f t="shared" ref="R10:R16" si="3">IF(($J10      =0),0,((($L10      -$J10      )/$J10      )*100))</f>
        <v>0</v>
      </c>
      <c r="S10" s="49">
        <f t="shared" ref="S10:S16" si="4">IF(($K10      =0),0,((($M10      -$K10      )/$K10      )*100))</f>
        <v>-63.252873939671829</v>
      </c>
      <c r="T10" s="48">
        <f t="shared" ref="T10:T15" si="5">IF(($E10      =0),0,(($P10      /$E10      )*100))</f>
        <v>51.428571428571423</v>
      </c>
      <c r="U10" s="50">
        <f t="shared" ref="U10:U15" si="6">IF(($E10      =0),0,(($Q10      /$E10      )*100))</f>
        <v>9.9411904761904761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20000000</v>
      </c>
      <c r="C13" s="92">
        <v>139111000</v>
      </c>
      <c r="D13" s="92"/>
      <c r="E13" s="92">
        <f t="shared" si="0"/>
        <v>159111000</v>
      </c>
      <c r="F13" s="93">
        <v>159111000</v>
      </c>
      <c r="G13" s="94">
        <v>159111000</v>
      </c>
      <c r="H13" s="93">
        <v>2441000</v>
      </c>
      <c r="I13" s="94">
        <v>1113241</v>
      </c>
      <c r="J13" s="93">
        <v>76000</v>
      </c>
      <c r="K13" s="94">
        <v>112739</v>
      </c>
      <c r="L13" s="93">
        <v>34160000</v>
      </c>
      <c r="M13" s="94">
        <v>4222322</v>
      </c>
      <c r="N13" s="93"/>
      <c r="O13" s="94"/>
      <c r="P13" s="93">
        <f t="shared" si="1"/>
        <v>36677000</v>
      </c>
      <c r="Q13" s="94">
        <f t="shared" si="2"/>
        <v>5448302</v>
      </c>
      <c r="R13" s="48">
        <f t="shared" si="3"/>
        <v>44847.368421052633</v>
      </c>
      <c r="S13" s="49">
        <f t="shared" si="4"/>
        <v>3645.2186022583137</v>
      </c>
      <c r="T13" s="48">
        <f t="shared" si="5"/>
        <v>23.05120324804696</v>
      </c>
      <c r="U13" s="50">
        <f t="shared" si="6"/>
        <v>3.4242145420492616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4000000</v>
      </c>
      <c r="C14" s="92">
        <v>8000000</v>
      </c>
      <c r="D14" s="92"/>
      <c r="E14" s="92">
        <f t="shared" si="0"/>
        <v>12000000</v>
      </c>
      <c r="F14" s="93">
        <v>4000000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81475000</v>
      </c>
      <c r="C16" s="95">
        <f>SUM(C9:C15)</f>
        <v>147111000</v>
      </c>
      <c r="D16" s="95"/>
      <c r="E16" s="95">
        <f t="shared" si="0"/>
        <v>228586000</v>
      </c>
      <c r="F16" s="96">
        <f t="shared" ref="F16:O16" si="7">SUM(F9:F15)</f>
        <v>220586000</v>
      </c>
      <c r="G16" s="97">
        <f t="shared" si="7"/>
        <v>216586000</v>
      </c>
      <c r="H16" s="96">
        <f t="shared" si="7"/>
        <v>2441000</v>
      </c>
      <c r="I16" s="97">
        <f t="shared" si="7"/>
        <v>1113241</v>
      </c>
      <c r="J16" s="96">
        <f t="shared" si="7"/>
        <v>1554000</v>
      </c>
      <c r="K16" s="97">
        <f t="shared" si="7"/>
        <v>265404</v>
      </c>
      <c r="L16" s="96">
        <f t="shared" si="7"/>
        <v>35295000</v>
      </c>
      <c r="M16" s="97">
        <f t="shared" si="7"/>
        <v>4278422</v>
      </c>
      <c r="N16" s="96">
        <f t="shared" si="7"/>
        <v>0</v>
      </c>
      <c r="O16" s="97">
        <f t="shared" si="7"/>
        <v>0</v>
      </c>
      <c r="P16" s="96">
        <f t="shared" si="1"/>
        <v>39290000</v>
      </c>
      <c r="Q16" s="97">
        <f t="shared" si="2"/>
        <v>5657067</v>
      </c>
      <c r="R16" s="52">
        <f t="shared" si="3"/>
        <v>2171.2355212355214</v>
      </c>
      <c r="S16" s="53">
        <f t="shared" si="4"/>
        <v>1512.0412653916294</v>
      </c>
      <c r="T16" s="52">
        <f>IF((SUM($E9:$E13)+$E15)=0,0,(P16/(SUM($E9:$E13)+$E15)*100))</f>
        <v>18.140600038783671</v>
      </c>
      <c r="U16" s="54">
        <f>IF((SUM($E9:$E13)+$E15)=0,0,(Q16/(SUM($E9:$E13)+$E15)*100))</f>
        <v>2.6119264403054676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675462000</v>
      </c>
      <c r="C28" s="92">
        <v>0</v>
      </c>
      <c r="D28" s="92"/>
      <c r="E28" s="92">
        <f>$B28      +$C28      +$D28</f>
        <v>675462000</v>
      </c>
      <c r="F28" s="93">
        <v>675462000</v>
      </c>
      <c r="G28" s="94">
        <v>675462000</v>
      </c>
      <c r="H28" s="93">
        <v>71009000</v>
      </c>
      <c r="I28" s="94">
        <v>20606122</v>
      </c>
      <c r="J28" s="93">
        <v>195215000</v>
      </c>
      <c r="K28" s="94">
        <v>74372635</v>
      </c>
      <c r="L28" s="93">
        <v>106343000</v>
      </c>
      <c r="M28" s="94">
        <v>100691961</v>
      </c>
      <c r="N28" s="93"/>
      <c r="O28" s="94"/>
      <c r="P28" s="93">
        <f>$H28      +$J28      +$L28      +$N28</f>
        <v>372567000</v>
      </c>
      <c r="Q28" s="94">
        <f>$I28      +$K28      +$M28      +$O28</f>
        <v>195670718</v>
      </c>
      <c r="R28" s="48">
        <f>IF(($J28      =0),0,((($L28      -$J28      )/$J28      )*100))</f>
        <v>-45.525190174935325</v>
      </c>
      <c r="S28" s="49">
        <f>IF(($K28      =0),0,((($M28      -$K28      )/$K28      )*100))</f>
        <v>35.388454369002794</v>
      </c>
      <c r="T28" s="48">
        <f>IF(($E28      =0),0,(($P28      /$E28      )*100))</f>
        <v>55.157358963198519</v>
      </c>
      <c r="U28" s="50">
        <f>IF(($E28      =0),0,(($Q28      /$E28      )*100))</f>
        <v>28.968427239430198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675462000</v>
      </c>
      <c r="C30" s="95">
        <f>SUM(C26:C29)</f>
        <v>0</v>
      </c>
      <c r="D30" s="95"/>
      <c r="E30" s="95">
        <f>$B30      +$C30      +$D30</f>
        <v>675462000</v>
      </c>
      <c r="F30" s="96">
        <f t="shared" ref="F30:O30" si="16">SUM(F26:F29)</f>
        <v>675462000</v>
      </c>
      <c r="G30" s="97">
        <f t="shared" si="16"/>
        <v>675462000</v>
      </c>
      <c r="H30" s="96">
        <f t="shared" si="16"/>
        <v>71009000</v>
      </c>
      <c r="I30" s="97">
        <f t="shared" si="16"/>
        <v>20606122</v>
      </c>
      <c r="J30" s="96">
        <f t="shared" si="16"/>
        <v>195215000</v>
      </c>
      <c r="K30" s="97">
        <f t="shared" si="16"/>
        <v>74372635</v>
      </c>
      <c r="L30" s="96">
        <f t="shared" si="16"/>
        <v>106343000</v>
      </c>
      <c r="M30" s="97">
        <f t="shared" si="16"/>
        <v>100691961</v>
      </c>
      <c r="N30" s="96">
        <f t="shared" si="16"/>
        <v>0</v>
      </c>
      <c r="O30" s="97">
        <f t="shared" si="16"/>
        <v>0</v>
      </c>
      <c r="P30" s="96">
        <f>$H30      +$J30      +$L30      +$N30</f>
        <v>372567000</v>
      </c>
      <c r="Q30" s="97">
        <f>$I30      +$K30      +$M30      +$O30</f>
        <v>195670718</v>
      </c>
      <c r="R30" s="52">
        <f>IF(($J30      =0),0,((($L30      -$J30      )/$J30      )*100))</f>
        <v>-45.525190174935325</v>
      </c>
      <c r="S30" s="53">
        <f>IF(($K30      =0),0,((($M30      -$K30      )/$K30      )*100))</f>
        <v>35.388454369002794</v>
      </c>
      <c r="T30" s="52">
        <f>IF($E30   =0,0,($P30   /$E30   )*100)</f>
        <v>55.157358963198519</v>
      </c>
      <c r="U30" s="54">
        <f>IF($E30   =0,0,($Q30   /$E30   )*100)</f>
        <v>28.968427239430198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19031000</v>
      </c>
      <c r="C32" s="92">
        <v>0</v>
      </c>
      <c r="D32" s="92"/>
      <c r="E32" s="92">
        <f>$B32      +$C32      +$D32</f>
        <v>19031000</v>
      </c>
      <c r="F32" s="93">
        <v>19031000</v>
      </c>
      <c r="G32" s="94">
        <v>19031000</v>
      </c>
      <c r="H32" s="93">
        <v>4758000</v>
      </c>
      <c r="I32" s="94">
        <v>4758000</v>
      </c>
      <c r="J32" s="93"/>
      <c r="K32" s="94">
        <v>6181730</v>
      </c>
      <c r="L32" s="93">
        <v>7778000</v>
      </c>
      <c r="M32" s="94">
        <v>2381270</v>
      </c>
      <c r="N32" s="93"/>
      <c r="O32" s="94"/>
      <c r="P32" s="93">
        <f>$H32      +$J32      +$L32      +$N32</f>
        <v>12536000</v>
      </c>
      <c r="Q32" s="94">
        <f>$I32      +$K32      +$M32      +$O32</f>
        <v>13321000</v>
      </c>
      <c r="R32" s="48">
        <f>IF(($J32      =0),0,((($L32      -$J32      )/$J32      )*100))</f>
        <v>0</v>
      </c>
      <c r="S32" s="49">
        <f>IF(($K32      =0),0,((($M32      -$K32      )/$K32      )*100))</f>
        <v>-61.478906390282326</v>
      </c>
      <c r="T32" s="48">
        <f>IF(($E32      =0),0,(($P32      /$E32      )*100))</f>
        <v>65.871472860070412</v>
      </c>
      <c r="U32" s="50">
        <f>IF(($E32      =0),0,(($Q32      /$E32      )*100))</f>
        <v>69.996321790762437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19031000</v>
      </c>
      <c r="C33" s="95">
        <f>C32</f>
        <v>0</v>
      </c>
      <c r="D33" s="95"/>
      <c r="E33" s="95">
        <f>$B33      +$C33      +$D33</f>
        <v>19031000</v>
      </c>
      <c r="F33" s="96">
        <f t="shared" ref="F33:O33" si="17">F32</f>
        <v>19031000</v>
      </c>
      <c r="G33" s="97">
        <f t="shared" si="17"/>
        <v>19031000</v>
      </c>
      <c r="H33" s="96">
        <f t="shared" si="17"/>
        <v>4758000</v>
      </c>
      <c r="I33" s="97">
        <f t="shared" si="17"/>
        <v>4758000</v>
      </c>
      <c r="J33" s="96">
        <f t="shared" si="17"/>
        <v>0</v>
      </c>
      <c r="K33" s="97">
        <f t="shared" si="17"/>
        <v>6181730</v>
      </c>
      <c r="L33" s="96">
        <f t="shared" si="17"/>
        <v>7778000</v>
      </c>
      <c r="M33" s="97">
        <f t="shared" si="17"/>
        <v>2381270</v>
      </c>
      <c r="N33" s="96">
        <f t="shared" si="17"/>
        <v>0</v>
      </c>
      <c r="O33" s="97">
        <f t="shared" si="17"/>
        <v>0</v>
      </c>
      <c r="P33" s="96">
        <f>$H33      +$J33      +$L33      +$N33</f>
        <v>12536000</v>
      </c>
      <c r="Q33" s="97">
        <f>$I33      +$K33      +$M33      +$O33</f>
        <v>13321000</v>
      </c>
      <c r="R33" s="52">
        <f>IF(($J33      =0),0,((($L33      -$J33      )/$J33      )*100))</f>
        <v>0</v>
      </c>
      <c r="S33" s="53">
        <f>IF(($K33      =0),0,((($M33      -$K33      )/$K33      )*100))</f>
        <v>-61.478906390282326</v>
      </c>
      <c r="T33" s="52">
        <f>IF($E33   =0,0,($P33   /$E33   )*100)</f>
        <v>65.871472860070412</v>
      </c>
      <c r="U33" s="54">
        <f>IF($E33   =0,0,($Q33   /$E33   )*100)</f>
        <v>69.996321790762437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3671000</v>
      </c>
      <c r="C36" s="92">
        <v>0</v>
      </c>
      <c r="D36" s="92"/>
      <c r="E36" s="92">
        <f t="shared" si="18"/>
        <v>3671000</v>
      </c>
      <c r="F36" s="93">
        <v>3671000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10000000</v>
      </c>
      <c r="C38" s="92">
        <v>-5000000</v>
      </c>
      <c r="D38" s="92"/>
      <c r="E38" s="92">
        <f t="shared" si="18"/>
        <v>5000000</v>
      </c>
      <c r="F38" s="93">
        <v>5000000</v>
      </c>
      <c r="G38" s="94">
        <v>5000000</v>
      </c>
      <c r="H38" s="93"/>
      <c r="I38" s="94">
        <v>193618</v>
      </c>
      <c r="J38" s="93"/>
      <c r="K38" s="94"/>
      <c r="L38" s="93">
        <v>1883000</v>
      </c>
      <c r="M38" s="94">
        <v>1706040</v>
      </c>
      <c r="N38" s="93"/>
      <c r="O38" s="94"/>
      <c r="P38" s="93">
        <f t="shared" si="19"/>
        <v>1883000</v>
      </c>
      <c r="Q38" s="94">
        <f t="shared" si="20"/>
        <v>1899658</v>
      </c>
      <c r="R38" s="48">
        <f t="shared" si="21"/>
        <v>0</v>
      </c>
      <c r="S38" s="49">
        <f t="shared" si="22"/>
        <v>0</v>
      </c>
      <c r="T38" s="48">
        <f t="shared" si="23"/>
        <v>37.659999999999997</v>
      </c>
      <c r="U38" s="50">
        <f t="shared" si="24"/>
        <v>37.993159999999996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13671000</v>
      </c>
      <c r="C40" s="95">
        <f>SUM(C35:C39)</f>
        <v>-5000000</v>
      </c>
      <c r="D40" s="95"/>
      <c r="E40" s="95">
        <f t="shared" si="18"/>
        <v>8671000</v>
      </c>
      <c r="F40" s="96">
        <f t="shared" ref="F40:O40" si="25">SUM(F35:F39)</f>
        <v>8671000</v>
      </c>
      <c r="G40" s="97">
        <f t="shared" si="25"/>
        <v>5000000</v>
      </c>
      <c r="H40" s="96">
        <f t="shared" si="25"/>
        <v>0</v>
      </c>
      <c r="I40" s="97">
        <f t="shared" si="25"/>
        <v>193618</v>
      </c>
      <c r="J40" s="96">
        <f t="shared" si="25"/>
        <v>0</v>
      </c>
      <c r="K40" s="97">
        <f t="shared" si="25"/>
        <v>0</v>
      </c>
      <c r="L40" s="96">
        <f t="shared" si="25"/>
        <v>1883000</v>
      </c>
      <c r="M40" s="97">
        <f t="shared" si="25"/>
        <v>1706040</v>
      </c>
      <c r="N40" s="96">
        <f t="shared" si="25"/>
        <v>0</v>
      </c>
      <c r="O40" s="97">
        <f t="shared" si="25"/>
        <v>0</v>
      </c>
      <c r="P40" s="96">
        <f t="shared" si="19"/>
        <v>1883000</v>
      </c>
      <c r="Q40" s="97">
        <f t="shared" si="20"/>
        <v>1899658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37.659999999999997</v>
      </c>
      <c r="U40" s="54">
        <f>IF((+$E35+$E38) =0,0,(Q40   /(+$E35+$E38) )*100)</f>
        <v>37.993159999999996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560301000</v>
      </c>
      <c r="C65" s="92">
        <v>0</v>
      </c>
      <c r="D65" s="92"/>
      <c r="E65" s="92">
        <f t="shared" si="35"/>
        <v>560301000</v>
      </c>
      <c r="F65" s="93">
        <v>560301000</v>
      </c>
      <c r="G65" s="94">
        <v>560301000</v>
      </c>
      <c r="H65" s="93">
        <v>87235000</v>
      </c>
      <c r="I65" s="94">
        <v>87235516</v>
      </c>
      <c r="J65" s="93">
        <v>165479000</v>
      </c>
      <c r="K65" s="94">
        <v>339286557</v>
      </c>
      <c r="L65" s="93">
        <v>87380000</v>
      </c>
      <c r="M65" s="94">
        <v>123463165</v>
      </c>
      <c r="N65" s="93"/>
      <c r="O65" s="94"/>
      <c r="P65" s="93">
        <f t="shared" si="36"/>
        <v>340094000</v>
      </c>
      <c r="Q65" s="94">
        <f t="shared" si="37"/>
        <v>549985238</v>
      </c>
      <c r="R65" s="48">
        <f t="shared" si="38"/>
        <v>-47.195716677040586</v>
      </c>
      <c r="S65" s="49">
        <f t="shared" si="39"/>
        <v>-63.610947014325717</v>
      </c>
      <c r="T65" s="48">
        <f t="shared" si="40"/>
        <v>60.698446013838989</v>
      </c>
      <c r="U65" s="50">
        <f t="shared" si="41"/>
        <v>98.158889239890698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560301000</v>
      </c>
      <c r="C66" s="95">
        <f>SUM(C61:C65)</f>
        <v>0</v>
      </c>
      <c r="D66" s="95"/>
      <c r="E66" s="95">
        <f t="shared" si="35"/>
        <v>560301000</v>
      </c>
      <c r="F66" s="96">
        <f t="shared" ref="F66:O66" si="42">SUM(F61:F65)</f>
        <v>560301000</v>
      </c>
      <c r="G66" s="97">
        <f t="shared" si="42"/>
        <v>560301000</v>
      </c>
      <c r="H66" s="96">
        <f t="shared" si="42"/>
        <v>87235000</v>
      </c>
      <c r="I66" s="97">
        <f t="shared" si="42"/>
        <v>87235516</v>
      </c>
      <c r="J66" s="96">
        <f t="shared" si="42"/>
        <v>165479000</v>
      </c>
      <c r="K66" s="97">
        <f t="shared" si="42"/>
        <v>339286557</v>
      </c>
      <c r="L66" s="96">
        <f t="shared" si="42"/>
        <v>87380000</v>
      </c>
      <c r="M66" s="97">
        <f t="shared" si="42"/>
        <v>123463165</v>
      </c>
      <c r="N66" s="96">
        <f t="shared" si="42"/>
        <v>0</v>
      </c>
      <c r="O66" s="97">
        <f t="shared" si="42"/>
        <v>0</v>
      </c>
      <c r="P66" s="96">
        <f t="shared" si="36"/>
        <v>340094000</v>
      </c>
      <c r="Q66" s="97">
        <f t="shared" si="37"/>
        <v>549985238</v>
      </c>
      <c r="R66" s="52">
        <f t="shared" si="38"/>
        <v>-47.195716677040586</v>
      </c>
      <c r="S66" s="53">
        <f t="shared" si="39"/>
        <v>-63.610947014325717</v>
      </c>
      <c r="T66" s="52">
        <f>IF((+$E61+$E63+$E64++$E65) =0,0,(P66   /(+$E61+$E63+$E64+$E65) )*100)</f>
        <v>60.698446013838989</v>
      </c>
      <c r="U66" s="54">
        <f>IF((+$E61+$E63+$E65) =0,0,(Q66  /(+$E61+$E63+$E65) )*100)</f>
        <v>98.158889239890698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1349940000</v>
      </c>
      <c r="C67" s="104">
        <f>SUM(C9:C15,C18:C23,C26:C29,C32,C35:C39,C42:C52,C55:C58,C61:C65)</f>
        <v>142111000</v>
      </c>
      <c r="D67" s="104"/>
      <c r="E67" s="104">
        <f t="shared" si="35"/>
        <v>1492051000</v>
      </c>
      <c r="F67" s="105">
        <f t="shared" ref="F67:O67" si="43">SUM(F9:F15,F18:F23,F26:F29,F32,F35:F39,F42:F52,F55:F58,F61:F65)</f>
        <v>1484051000</v>
      </c>
      <c r="G67" s="106">
        <f t="shared" si="43"/>
        <v>1476380000</v>
      </c>
      <c r="H67" s="105">
        <f t="shared" si="43"/>
        <v>165443000</v>
      </c>
      <c r="I67" s="106">
        <f t="shared" si="43"/>
        <v>113906497</v>
      </c>
      <c r="J67" s="105">
        <f t="shared" si="43"/>
        <v>362248000</v>
      </c>
      <c r="K67" s="106">
        <f t="shared" si="43"/>
        <v>420106326</v>
      </c>
      <c r="L67" s="105">
        <f t="shared" si="43"/>
        <v>238679000</v>
      </c>
      <c r="M67" s="106">
        <f t="shared" si="43"/>
        <v>232520858</v>
      </c>
      <c r="N67" s="105">
        <f t="shared" si="43"/>
        <v>0</v>
      </c>
      <c r="O67" s="106">
        <f t="shared" si="43"/>
        <v>0</v>
      </c>
      <c r="P67" s="105">
        <f t="shared" si="36"/>
        <v>766370000</v>
      </c>
      <c r="Q67" s="106">
        <f t="shared" si="37"/>
        <v>766533681</v>
      </c>
      <c r="R67" s="61">
        <f t="shared" si="38"/>
        <v>-34.111713522227866</v>
      </c>
      <c r="S67" s="62">
        <f t="shared" si="39"/>
        <v>-44.651902718551298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51.90872268657121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51.919809330931066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IF(($J70      =0),0,((($L70      -$J70      )/$J70      )*100))</f>
        <v>0</v>
      </c>
      <c r="S70" s="58">
        <f>IF(($K70      =0),0,((($M70      -$K70      )/$K70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IF(($J71      =0),0,((($L71      -$J71      )/$J71      )*100))</f>
        <v>0</v>
      </c>
      <c r="S71" s="62">
        <f>IF(($K71      =0),0,((($M71      -$K71      )/$K71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1349940000</v>
      </c>
      <c r="C72" s="104">
        <f>SUM(C9:C15,C18:C23,C26:C29,C32,C35:C39,C42:C52,C55:C58,C61:C65,C69)</f>
        <v>142111000</v>
      </c>
      <c r="D72" s="104"/>
      <c r="E72" s="104">
        <f>$B72      +$C72      +$D72</f>
        <v>1492051000</v>
      </c>
      <c r="F72" s="105">
        <f t="shared" ref="F72:O72" si="46">SUM(F9:F15,F18:F23,F26:F29,F32,F35:F39,F42:F52,F55:F58,F61:F65,F69)</f>
        <v>1484051000</v>
      </c>
      <c r="G72" s="106">
        <f t="shared" si="46"/>
        <v>1476380000</v>
      </c>
      <c r="H72" s="105">
        <f t="shared" si="46"/>
        <v>165443000</v>
      </c>
      <c r="I72" s="106">
        <f t="shared" si="46"/>
        <v>113906497</v>
      </c>
      <c r="J72" s="105">
        <f t="shared" si="46"/>
        <v>362248000</v>
      </c>
      <c r="K72" s="106">
        <f t="shared" si="46"/>
        <v>420106326</v>
      </c>
      <c r="L72" s="105">
        <f t="shared" si="46"/>
        <v>238679000</v>
      </c>
      <c r="M72" s="106">
        <f t="shared" si="46"/>
        <v>232520858</v>
      </c>
      <c r="N72" s="105">
        <f t="shared" si="46"/>
        <v>0</v>
      </c>
      <c r="O72" s="106">
        <f t="shared" si="46"/>
        <v>0</v>
      </c>
      <c r="P72" s="105">
        <f>$H72      +$J72      +$L72      +$N72</f>
        <v>766370000</v>
      </c>
      <c r="Q72" s="106">
        <f>$I72      +$K72      +$M72      +$O72</f>
        <v>766533681</v>
      </c>
      <c r="R72" s="61">
        <f>IF(($J72      =0),0,((($L72      -$J72      )/$J72      )*100))</f>
        <v>-34.111713522227866</v>
      </c>
      <c r="S72" s="62">
        <f>IF(($K72      =0),0,((($M72      -$K72      )/$K72      )*100))</f>
        <v>-44.651902718551298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51.90872268657121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51.919809330931066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xtR/h2kmf+QX4Lrr72CJ9HzVbmoaY7x2D8fmZjUkBdpuUuznhRb5FOYGkO4a2BR2bhtMxiYNaaMhPupyKnBovA==" saltValue="DtS5uYCkBxeBcArwd8wdS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1200000</v>
      </c>
      <c r="C10" s="92">
        <v>0</v>
      </c>
      <c r="D10" s="92"/>
      <c r="E10" s="92">
        <f t="shared" ref="E10:E16" si="0">$B10      +$C10      +$D10</f>
        <v>1200000</v>
      </c>
      <c r="F10" s="93">
        <v>1200000</v>
      </c>
      <c r="G10" s="94">
        <v>1200000</v>
      </c>
      <c r="H10" s="93">
        <v>306000</v>
      </c>
      <c r="I10" s="94">
        <v>306006</v>
      </c>
      <c r="J10" s="93">
        <v>471000</v>
      </c>
      <c r="K10" s="94">
        <v>480773</v>
      </c>
      <c r="L10" s="93">
        <v>204000</v>
      </c>
      <c r="M10" s="94">
        <v>205328</v>
      </c>
      <c r="N10" s="93"/>
      <c r="O10" s="94"/>
      <c r="P10" s="93">
        <f t="shared" ref="P10:P16" si="1">$H10      +$J10      +$L10      +$N10</f>
        <v>981000</v>
      </c>
      <c r="Q10" s="94">
        <f t="shared" ref="Q10:Q16" si="2">$I10      +$K10      +$M10      +$O10</f>
        <v>992107</v>
      </c>
      <c r="R10" s="48">
        <f t="shared" ref="R10:R16" si="3">IF(($J10      =0),0,((($L10      -$J10      )/$J10      )*100))</f>
        <v>-56.687898089171973</v>
      </c>
      <c r="S10" s="49">
        <f t="shared" ref="S10:S16" si="4">IF(($K10      =0),0,((($M10      -$K10      )/$K10      )*100))</f>
        <v>-57.292110829851097</v>
      </c>
      <c r="T10" s="48">
        <f t="shared" ref="T10:T15" si="5">IF(($E10      =0),0,(($P10      /$E10      )*100))</f>
        <v>81.75</v>
      </c>
      <c r="U10" s="50">
        <f t="shared" ref="U10:U15" si="6">IF(($E10      =0),0,(($Q10      /$E10      )*100))</f>
        <v>82.675583333333336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1200000</v>
      </c>
      <c r="C16" s="95">
        <f>SUM(C9:C15)</f>
        <v>0</v>
      </c>
      <c r="D16" s="95"/>
      <c r="E16" s="95">
        <f t="shared" si="0"/>
        <v>1200000</v>
      </c>
      <c r="F16" s="96">
        <f t="shared" ref="F16:O16" si="7">SUM(F9:F15)</f>
        <v>1200000</v>
      </c>
      <c r="G16" s="97">
        <f t="shared" si="7"/>
        <v>1200000</v>
      </c>
      <c r="H16" s="96">
        <f t="shared" si="7"/>
        <v>306000</v>
      </c>
      <c r="I16" s="97">
        <f t="shared" si="7"/>
        <v>306006</v>
      </c>
      <c r="J16" s="96">
        <f t="shared" si="7"/>
        <v>471000</v>
      </c>
      <c r="K16" s="97">
        <f t="shared" si="7"/>
        <v>480773</v>
      </c>
      <c r="L16" s="96">
        <f t="shared" si="7"/>
        <v>204000</v>
      </c>
      <c r="M16" s="97">
        <f t="shared" si="7"/>
        <v>205328</v>
      </c>
      <c r="N16" s="96">
        <f t="shared" si="7"/>
        <v>0</v>
      </c>
      <c r="O16" s="97">
        <f t="shared" si="7"/>
        <v>0</v>
      </c>
      <c r="P16" s="96">
        <f t="shared" si="1"/>
        <v>981000</v>
      </c>
      <c r="Q16" s="97">
        <f t="shared" si="2"/>
        <v>992107</v>
      </c>
      <c r="R16" s="52">
        <f t="shared" si="3"/>
        <v>-56.687898089171973</v>
      </c>
      <c r="S16" s="53">
        <f t="shared" si="4"/>
        <v>-57.292110829851097</v>
      </c>
      <c r="T16" s="52">
        <f>IF((SUM($E9:$E13)+$E15)=0,0,(P16/(SUM($E9:$E13)+$E15)*100))</f>
        <v>81.75</v>
      </c>
      <c r="U16" s="54">
        <f>IF((SUM($E9:$E13)+$E15)=0,0,(Q16/(SUM($E9:$E13)+$E15)*100))</f>
        <v>82.675583333333336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4305000</v>
      </c>
      <c r="C19" s="92">
        <v>0</v>
      </c>
      <c r="D19" s="92"/>
      <c r="E19" s="92">
        <f t="shared" si="8"/>
        <v>4305000</v>
      </c>
      <c r="F19" s="93">
        <v>4305000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4305000</v>
      </c>
      <c r="C24" s="95">
        <f>SUM(C18:C23)</f>
        <v>0</v>
      </c>
      <c r="D24" s="95"/>
      <c r="E24" s="95">
        <f t="shared" si="8"/>
        <v>4305000</v>
      </c>
      <c r="F24" s="96">
        <f t="shared" ref="F24:O24" si="15">SUM(F18:F23)</f>
        <v>4305000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2489000</v>
      </c>
      <c r="C29" s="92">
        <v>0</v>
      </c>
      <c r="D29" s="92"/>
      <c r="E29" s="92">
        <f>$B29      +$C29      +$D29</f>
        <v>2489000</v>
      </c>
      <c r="F29" s="93">
        <v>2489000</v>
      </c>
      <c r="G29" s="94">
        <v>2489000</v>
      </c>
      <c r="H29" s="93">
        <v>33000</v>
      </c>
      <c r="I29" s="94">
        <v>707475</v>
      </c>
      <c r="J29" s="93">
        <v>1687000</v>
      </c>
      <c r="K29" s="94">
        <v>1020235</v>
      </c>
      <c r="L29" s="93">
        <v>44000</v>
      </c>
      <c r="M29" s="94">
        <v>271551</v>
      </c>
      <c r="N29" s="93"/>
      <c r="O29" s="94"/>
      <c r="P29" s="93">
        <f>$H29      +$J29      +$L29      +$N29</f>
        <v>1764000</v>
      </c>
      <c r="Q29" s="94">
        <f>$I29      +$K29      +$M29      +$O29</f>
        <v>1999261</v>
      </c>
      <c r="R29" s="48">
        <f>IF(($J29      =0),0,((($L29      -$J29      )/$J29      )*100))</f>
        <v>-97.391819798458798</v>
      </c>
      <c r="S29" s="49">
        <f>IF(($K29      =0),0,((($M29      -$K29      )/$K29      )*100))</f>
        <v>-73.383485177434622</v>
      </c>
      <c r="T29" s="48">
        <f>IF(($E29      =0),0,(($P29      /$E29      )*100))</f>
        <v>70.871836078746483</v>
      </c>
      <c r="U29" s="50">
        <f>IF(($E29      =0),0,(($Q29      /$E29      )*100))</f>
        <v>80.323865006026523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2489000</v>
      </c>
      <c r="C30" s="95">
        <f>SUM(C26:C29)</f>
        <v>0</v>
      </c>
      <c r="D30" s="95"/>
      <c r="E30" s="95">
        <f>$B30      +$C30      +$D30</f>
        <v>2489000</v>
      </c>
      <c r="F30" s="96">
        <f t="shared" ref="F30:O30" si="16">SUM(F26:F29)</f>
        <v>2489000</v>
      </c>
      <c r="G30" s="97">
        <f t="shared" si="16"/>
        <v>2489000</v>
      </c>
      <c r="H30" s="96">
        <f t="shared" si="16"/>
        <v>33000</v>
      </c>
      <c r="I30" s="97">
        <f t="shared" si="16"/>
        <v>707475</v>
      </c>
      <c r="J30" s="96">
        <f t="shared" si="16"/>
        <v>1687000</v>
      </c>
      <c r="K30" s="97">
        <f t="shared" si="16"/>
        <v>1020235</v>
      </c>
      <c r="L30" s="96">
        <f t="shared" si="16"/>
        <v>44000</v>
      </c>
      <c r="M30" s="97">
        <f t="shared" si="16"/>
        <v>271551</v>
      </c>
      <c r="N30" s="96">
        <f t="shared" si="16"/>
        <v>0</v>
      </c>
      <c r="O30" s="97">
        <f t="shared" si="16"/>
        <v>0</v>
      </c>
      <c r="P30" s="96">
        <f>$H30      +$J30      +$L30      +$N30</f>
        <v>1764000</v>
      </c>
      <c r="Q30" s="97">
        <f>$I30      +$K30      +$M30      +$O30</f>
        <v>1999261</v>
      </c>
      <c r="R30" s="52">
        <f>IF(($J30      =0),0,((($L30      -$J30      )/$J30      )*100))</f>
        <v>-97.391819798458798</v>
      </c>
      <c r="S30" s="53">
        <f>IF(($K30      =0),0,((($M30      -$K30      )/$K30      )*100))</f>
        <v>-73.383485177434622</v>
      </c>
      <c r="T30" s="52">
        <f>IF($E30   =0,0,($P30   /$E30   )*100)</f>
        <v>70.871836078746483</v>
      </c>
      <c r="U30" s="54">
        <f>IF($E30   =0,0,($Q30   /$E30   )*100)</f>
        <v>80.323865006026523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1023000</v>
      </c>
      <c r="C32" s="92">
        <v>0</v>
      </c>
      <c r="D32" s="92"/>
      <c r="E32" s="92">
        <f>$B32      +$C32      +$D32</f>
        <v>1023000</v>
      </c>
      <c r="F32" s="93">
        <v>1023000</v>
      </c>
      <c r="G32" s="94">
        <v>1023000</v>
      </c>
      <c r="H32" s="93"/>
      <c r="I32" s="94">
        <v>155136</v>
      </c>
      <c r="J32" s="93">
        <v>468000</v>
      </c>
      <c r="K32" s="94">
        <v>314123</v>
      </c>
      <c r="L32" s="93">
        <v>237000</v>
      </c>
      <c r="M32" s="94">
        <v>237168</v>
      </c>
      <c r="N32" s="93"/>
      <c r="O32" s="94"/>
      <c r="P32" s="93">
        <f>$H32      +$J32      +$L32      +$N32</f>
        <v>705000</v>
      </c>
      <c r="Q32" s="94">
        <f>$I32      +$K32      +$M32      +$O32</f>
        <v>706427</v>
      </c>
      <c r="R32" s="48">
        <f>IF(($J32      =0),0,((($L32      -$J32      )/$J32      )*100))</f>
        <v>-49.358974358974365</v>
      </c>
      <c r="S32" s="49">
        <f>IF(($K32      =0),0,((($M32      -$K32      )/$K32      )*100))</f>
        <v>-24.498365290029703</v>
      </c>
      <c r="T32" s="48">
        <f>IF(($E32      =0),0,(($P32      /$E32      )*100))</f>
        <v>68.914956011730212</v>
      </c>
      <c r="U32" s="50">
        <f>IF(($E32      =0),0,(($Q32      /$E32      )*100))</f>
        <v>69.054447702834793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1023000</v>
      </c>
      <c r="C33" s="95">
        <f>C32</f>
        <v>0</v>
      </c>
      <c r="D33" s="95"/>
      <c r="E33" s="95">
        <f>$B33      +$C33      +$D33</f>
        <v>1023000</v>
      </c>
      <c r="F33" s="96">
        <f t="shared" ref="F33:O33" si="17">F32</f>
        <v>1023000</v>
      </c>
      <c r="G33" s="97">
        <f t="shared" si="17"/>
        <v>1023000</v>
      </c>
      <c r="H33" s="96">
        <f t="shared" si="17"/>
        <v>0</v>
      </c>
      <c r="I33" s="97">
        <f t="shared" si="17"/>
        <v>155136</v>
      </c>
      <c r="J33" s="96">
        <f t="shared" si="17"/>
        <v>468000</v>
      </c>
      <c r="K33" s="97">
        <f t="shared" si="17"/>
        <v>314123</v>
      </c>
      <c r="L33" s="96">
        <f t="shared" si="17"/>
        <v>237000</v>
      </c>
      <c r="M33" s="97">
        <f t="shared" si="17"/>
        <v>237168</v>
      </c>
      <c r="N33" s="96">
        <f t="shared" si="17"/>
        <v>0</v>
      </c>
      <c r="O33" s="97">
        <f t="shared" si="17"/>
        <v>0</v>
      </c>
      <c r="P33" s="96">
        <f>$H33      +$J33      +$L33      +$N33</f>
        <v>705000</v>
      </c>
      <c r="Q33" s="97">
        <f>$I33      +$K33      +$M33      +$O33</f>
        <v>706427</v>
      </c>
      <c r="R33" s="52">
        <f>IF(($J33      =0),0,((($L33      -$J33      )/$J33      )*100))</f>
        <v>-49.358974358974365</v>
      </c>
      <c r="S33" s="53">
        <f>IF(($K33      =0),0,((($M33      -$K33      )/$K33      )*100))</f>
        <v>-24.498365290029703</v>
      </c>
      <c r="T33" s="52">
        <f>IF($E33   =0,0,($P33   /$E33   )*100)</f>
        <v>68.914956011730212</v>
      </c>
      <c r="U33" s="54">
        <f>IF($E33   =0,0,($Q33   /$E33   )*100)</f>
        <v>69.054447702834793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9017000</v>
      </c>
      <c r="C67" s="104">
        <f>SUM(C9:C15,C18:C23,C26:C29,C32,C35:C39,C42:C52,C55:C58,C61:C65)</f>
        <v>0</v>
      </c>
      <c r="D67" s="104"/>
      <c r="E67" s="104">
        <f t="shared" si="35"/>
        <v>9017000</v>
      </c>
      <c r="F67" s="105">
        <f t="shared" ref="F67:O67" si="43">SUM(F9:F15,F18:F23,F26:F29,F32,F35:F39,F42:F52,F55:F58,F61:F65)</f>
        <v>9017000</v>
      </c>
      <c r="G67" s="106">
        <f t="shared" si="43"/>
        <v>4712000</v>
      </c>
      <c r="H67" s="105">
        <f t="shared" si="43"/>
        <v>339000</v>
      </c>
      <c r="I67" s="106">
        <f t="shared" si="43"/>
        <v>1168617</v>
      </c>
      <c r="J67" s="105">
        <f t="shared" si="43"/>
        <v>2626000</v>
      </c>
      <c r="K67" s="106">
        <f t="shared" si="43"/>
        <v>1815131</v>
      </c>
      <c r="L67" s="105">
        <f t="shared" si="43"/>
        <v>485000</v>
      </c>
      <c r="M67" s="106">
        <f t="shared" si="43"/>
        <v>714047</v>
      </c>
      <c r="N67" s="105">
        <f t="shared" si="43"/>
        <v>0</v>
      </c>
      <c r="O67" s="106">
        <f t="shared" si="43"/>
        <v>0</v>
      </c>
      <c r="P67" s="105">
        <f t="shared" si="36"/>
        <v>3450000</v>
      </c>
      <c r="Q67" s="106">
        <f t="shared" si="37"/>
        <v>3697795</v>
      </c>
      <c r="R67" s="61">
        <f t="shared" si="38"/>
        <v>-81.530845392231527</v>
      </c>
      <c r="S67" s="62">
        <f t="shared" si="39"/>
        <v>-60.66140680755273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73.217317487266556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78.476124787775888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IF(($J70      =0),0,((($L70      -$J70      )/$J70      )*100))</f>
        <v>0</v>
      </c>
      <c r="S70" s="58">
        <f>IF(($K70      =0),0,((($M70      -$K70      )/$K70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IF(($J71      =0),0,((($L71      -$J71      )/$J71      )*100))</f>
        <v>0</v>
      </c>
      <c r="S71" s="62">
        <f>IF(($K71      =0),0,((($M71      -$K71      )/$K71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9017000</v>
      </c>
      <c r="C72" s="104">
        <f>SUM(C9:C15,C18:C23,C26:C29,C32,C35:C39,C42:C52,C55:C58,C61:C65,C69)</f>
        <v>0</v>
      </c>
      <c r="D72" s="104"/>
      <c r="E72" s="104">
        <f>$B72      +$C72      +$D72</f>
        <v>9017000</v>
      </c>
      <c r="F72" s="105">
        <f t="shared" ref="F72:O72" si="46">SUM(F9:F15,F18:F23,F26:F29,F32,F35:F39,F42:F52,F55:F58,F61:F65,F69)</f>
        <v>9017000</v>
      </c>
      <c r="G72" s="106">
        <f t="shared" si="46"/>
        <v>4712000</v>
      </c>
      <c r="H72" s="105">
        <f t="shared" si="46"/>
        <v>339000</v>
      </c>
      <c r="I72" s="106">
        <f t="shared" si="46"/>
        <v>1168617</v>
      </c>
      <c r="J72" s="105">
        <f t="shared" si="46"/>
        <v>2626000</v>
      </c>
      <c r="K72" s="106">
        <f t="shared" si="46"/>
        <v>1815131</v>
      </c>
      <c r="L72" s="105">
        <f t="shared" si="46"/>
        <v>485000</v>
      </c>
      <c r="M72" s="106">
        <f t="shared" si="46"/>
        <v>714047</v>
      </c>
      <c r="N72" s="105">
        <f t="shared" si="46"/>
        <v>0</v>
      </c>
      <c r="O72" s="106">
        <f t="shared" si="46"/>
        <v>0</v>
      </c>
      <c r="P72" s="105">
        <f>$H72      +$J72      +$L72      +$N72</f>
        <v>3450000</v>
      </c>
      <c r="Q72" s="106">
        <f>$I72      +$K72      +$M72      +$O72</f>
        <v>3697795</v>
      </c>
      <c r="R72" s="61">
        <f>IF(($J72      =0),0,((($L72      -$J72      )/$J72      )*100))</f>
        <v>-81.530845392231527</v>
      </c>
      <c r="S72" s="62">
        <f>IF(($K72      =0),0,((($M72      -$K72      )/$K72      )*100))</f>
        <v>-60.66140680755273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73.217317487266556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78.476124787775888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SZxc082gipgTlZXmaaXhlOj8FhZgpbcCj2wBLrx86fOypz5jaqV++z0P7jrifKcQ9wxw5CYiVdtl2kNunK4KBg==" saltValue="US1dsWTZXDOo5C93Sv5A9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67000</v>
      </c>
      <c r="I10" s="94"/>
      <c r="J10" s="93">
        <v>363000</v>
      </c>
      <c r="K10" s="94"/>
      <c r="L10" s="93">
        <v>186000</v>
      </c>
      <c r="M10" s="94"/>
      <c r="N10" s="93"/>
      <c r="O10" s="94"/>
      <c r="P10" s="93">
        <f t="shared" ref="P10:P16" si="1">$H10      +$J10      +$L10      +$N10</f>
        <v>616000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-48.760330578512395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61.6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23136000</v>
      </c>
      <c r="C14" s="92">
        <v>0</v>
      </c>
      <c r="D14" s="92"/>
      <c r="E14" s="92">
        <f t="shared" si="0"/>
        <v>23136000</v>
      </c>
      <c r="F14" s="93">
        <v>23136000</v>
      </c>
      <c r="G14" s="94">
        <v>54152000</v>
      </c>
      <c r="H14" s="93">
        <v>24638000</v>
      </c>
      <c r="I14" s="94"/>
      <c r="J14" s="93">
        <v>21695000</v>
      </c>
      <c r="K14" s="94"/>
      <c r="L14" s="93">
        <v>7819000</v>
      </c>
      <c r="M14" s="94"/>
      <c r="N14" s="93"/>
      <c r="O14" s="94"/>
      <c r="P14" s="93">
        <f t="shared" si="1"/>
        <v>54152000</v>
      </c>
      <c r="Q14" s="94">
        <f t="shared" si="2"/>
        <v>0</v>
      </c>
      <c r="R14" s="48">
        <f t="shared" si="3"/>
        <v>-63.959437658446646</v>
      </c>
      <c r="S14" s="49">
        <f t="shared" si="4"/>
        <v>0</v>
      </c>
      <c r="T14" s="48">
        <f t="shared" si="5"/>
        <v>234.05947441217151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24136000</v>
      </c>
      <c r="C16" s="95">
        <f>SUM(C9:C15)</f>
        <v>0</v>
      </c>
      <c r="D16" s="95"/>
      <c r="E16" s="95">
        <f t="shared" si="0"/>
        <v>24136000</v>
      </c>
      <c r="F16" s="96">
        <f t="shared" ref="F16:O16" si="7">SUM(F9:F15)</f>
        <v>24136000</v>
      </c>
      <c r="G16" s="97">
        <f t="shared" si="7"/>
        <v>55152000</v>
      </c>
      <c r="H16" s="96">
        <f t="shared" si="7"/>
        <v>24705000</v>
      </c>
      <c r="I16" s="97">
        <f t="shared" si="7"/>
        <v>0</v>
      </c>
      <c r="J16" s="96">
        <f t="shared" si="7"/>
        <v>22058000</v>
      </c>
      <c r="K16" s="97">
        <f t="shared" si="7"/>
        <v>0</v>
      </c>
      <c r="L16" s="96">
        <f t="shared" si="7"/>
        <v>8005000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54768000</v>
      </c>
      <c r="Q16" s="97">
        <f t="shared" si="2"/>
        <v>0</v>
      </c>
      <c r="R16" s="52">
        <f t="shared" si="3"/>
        <v>-63.709311814307732</v>
      </c>
      <c r="S16" s="53">
        <f t="shared" si="4"/>
        <v>0</v>
      </c>
      <c r="T16" s="52">
        <f>IF((SUM($E9:$E13)+$E15)=0,0,(P16/(SUM($E9:$E13)+$E15)*100))</f>
        <v>5476.8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2945000</v>
      </c>
      <c r="C19" s="92">
        <v>0</v>
      </c>
      <c r="D19" s="92"/>
      <c r="E19" s="92">
        <f t="shared" si="8"/>
        <v>2945000</v>
      </c>
      <c r="F19" s="93">
        <v>2945000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2945000</v>
      </c>
      <c r="C24" s="95">
        <f>SUM(C18:C23)</f>
        <v>0</v>
      </c>
      <c r="D24" s="95"/>
      <c r="E24" s="95">
        <f t="shared" si="8"/>
        <v>2945000</v>
      </c>
      <c r="F24" s="96">
        <f t="shared" ref="F24:O24" si="15">SUM(F18:F23)</f>
        <v>2945000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2651000</v>
      </c>
      <c r="C29" s="92">
        <v>0</v>
      </c>
      <c r="D29" s="92"/>
      <c r="E29" s="92">
        <f>$B29      +$C29      +$D29</f>
        <v>2651000</v>
      </c>
      <c r="F29" s="93">
        <v>2651000</v>
      </c>
      <c r="G29" s="94">
        <v>2651000</v>
      </c>
      <c r="H29" s="93">
        <v>175000</v>
      </c>
      <c r="I29" s="94"/>
      <c r="J29" s="93">
        <v>156000</v>
      </c>
      <c r="K29" s="94"/>
      <c r="L29" s="93">
        <v>128000</v>
      </c>
      <c r="M29" s="94"/>
      <c r="N29" s="93"/>
      <c r="O29" s="94"/>
      <c r="P29" s="93">
        <f>$H29      +$J29      +$L29      +$N29</f>
        <v>459000</v>
      </c>
      <c r="Q29" s="94">
        <f>$I29      +$K29      +$M29      +$O29</f>
        <v>0</v>
      </c>
      <c r="R29" s="48">
        <f>IF(($J29      =0),0,((($L29      -$J29      )/$J29      )*100))</f>
        <v>-17.948717948717949</v>
      </c>
      <c r="S29" s="49">
        <f>IF(($K29      =0),0,((($M29      -$K29      )/$K29      )*100))</f>
        <v>0</v>
      </c>
      <c r="T29" s="48">
        <f>IF(($E29      =0),0,(($P29      /$E29      )*100))</f>
        <v>17.314221048660883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2651000</v>
      </c>
      <c r="C30" s="95">
        <f>SUM(C26:C29)</f>
        <v>0</v>
      </c>
      <c r="D30" s="95"/>
      <c r="E30" s="95">
        <f>$B30      +$C30      +$D30</f>
        <v>2651000</v>
      </c>
      <c r="F30" s="96">
        <f t="shared" ref="F30:O30" si="16">SUM(F26:F29)</f>
        <v>2651000</v>
      </c>
      <c r="G30" s="97">
        <f t="shared" si="16"/>
        <v>2651000</v>
      </c>
      <c r="H30" s="96">
        <f t="shared" si="16"/>
        <v>175000</v>
      </c>
      <c r="I30" s="97">
        <f t="shared" si="16"/>
        <v>0</v>
      </c>
      <c r="J30" s="96">
        <f t="shared" si="16"/>
        <v>156000</v>
      </c>
      <c r="K30" s="97">
        <f t="shared" si="16"/>
        <v>0</v>
      </c>
      <c r="L30" s="96">
        <f t="shared" si="16"/>
        <v>128000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459000</v>
      </c>
      <c r="Q30" s="97">
        <f>$I30      +$K30      +$M30      +$O30</f>
        <v>0</v>
      </c>
      <c r="R30" s="52">
        <f>IF(($J30      =0),0,((($L30      -$J30      )/$J30      )*100))</f>
        <v>-17.948717948717949</v>
      </c>
      <c r="S30" s="53">
        <f>IF(($K30      =0),0,((($M30      -$K30      )/$K30      )*100))</f>
        <v>0</v>
      </c>
      <c r="T30" s="52">
        <f>IF($E30   =0,0,($P30   /$E30   )*100)</f>
        <v>17.314221048660883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1090000</v>
      </c>
      <c r="C32" s="92">
        <v>0</v>
      </c>
      <c r="D32" s="92"/>
      <c r="E32" s="92">
        <f>$B32      +$C32      +$D32</f>
        <v>1090000</v>
      </c>
      <c r="F32" s="93">
        <v>1090000</v>
      </c>
      <c r="G32" s="94">
        <v>1090000</v>
      </c>
      <c r="H32" s="93">
        <v>124000</v>
      </c>
      <c r="I32" s="94"/>
      <c r="J32" s="93">
        <v>370000</v>
      </c>
      <c r="K32" s="94"/>
      <c r="L32" s="93">
        <v>361000</v>
      </c>
      <c r="M32" s="94"/>
      <c r="N32" s="93"/>
      <c r="O32" s="94"/>
      <c r="P32" s="93">
        <f>$H32      +$J32      +$L32      +$N32</f>
        <v>855000</v>
      </c>
      <c r="Q32" s="94">
        <f>$I32      +$K32      +$M32      +$O32</f>
        <v>0</v>
      </c>
      <c r="R32" s="48">
        <f>IF(($J32      =0),0,((($L32      -$J32      )/$J32      )*100))</f>
        <v>-2.4324324324324325</v>
      </c>
      <c r="S32" s="49">
        <f>IF(($K32      =0),0,((($M32      -$K32      )/$K32      )*100))</f>
        <v>0</v>
      </c>
      <c r="T32" s="48">
        <f>IF(($E32      =0),0,(($P32      /$E32      )*100))</f>
        <v>78.440366972477065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1090000</v>
      </c>
      <c r="C33" s="95">
        <f>C32</f>
        <v>0</v>
      </c>
      <c r="D33" s="95"/>
      <c r="E33" s="95">
        <f>$B33      +$C33      +$D33</f>
        <v>1090000</v>
      </c>
      <c r="F33" s="96">
        <f t="shared" ref="F33:O33" si="17">F32</f>
        <v>1090000</v>
      </c>
      <c r="G33" s="97">
        <f t="shared" si="17"/>
        <v>1090000</v>
      </c>
      <c r="H33" s="96">
        <f t="shared" si="17"/>
        <v>124000</v>
      </c>
      <c r="I33" s="97">
        <f t="shared" si="17"/>
        <v>0</v>
      </c>
      <c r="J33" s="96">
        <f t="shared" si="17"/>
        <v>370000</v>
      </c>
      <c r="K33" s="97">
        <f t="shared" si="17"/>
        <v>0</v>
      </c>
      <c r="L33" s="96">
        <f t="shared" si="17"/>
        <v>361000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855000</v>
      </c>
      <c r="Q33" s="97">
        <f>$I33      +$K33      +$M33      +$O33</f>
        <v>0</v>
      </c>
      <c r="R33" s="52">
        <f>IF(($J33      =0),0,((($L33      -$J33      )/$J33      )*100))</f>
        <v>-2.4324324324324325</v>
      </c>
      <c r="S33" s="53">
        <f>IF(($K33      =0),0,((($M33      -$K33      )/$K33      )*100))</f>
        <v>0</v>
      </c>
      <c r="T33" s="52">
        <f>IF($E33   =0,0,($P33   /$E33   )*100)</f>
        <v>78.440366972477065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10192000</v>
      </c>
      <c r="D52" s="92"/>
      <c r="E52" s="92">
        <f t="shared" si="26"/>
        <v>10192000</v>
      </c>
      <c r="F52" s="93">
        <v>10192000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10192000</v>
      </c>
      <c r="D53" s="95"/>
      <c r="E53" s="95">
        <f t="shared" si="26"/>
        <v>10192000</v>
      </c>
      <c r="F53" s="96">
        <f t="shared" ref="F53:O53" si="33">SUM(F42:F52)</f>
        <v>10192000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30822000</v>
      </c>
      <c r="C67" s="104">
        <f>SUM(C9:C15,C18:C23,C26:C29,C32,C35:C39,C42:C52,C55:C58,C61:C65)</f>
        <v>10192000</v>
      </c>
      <c r="D67" s="104"/>
      <c r="E67" s="104">
        <f t="shared" si="35"/>
        <v>41014000</v>
      </c>
      <c r="F67" s="105">
        <f t="shared" ref="F67:O67" si="43">SUM(F9:F15,F18:F23,F26:F29,F32,F35:F39,F42:F52,F55:F58,F61:F65)</f>
        <v>41014000</v>
      </c>
      <c r="G67" s="106">
        <f t="shared" si="43"/>
        <v>58893000</v>
      </c>
      <c r="H67" s="105">
        <f t="shared" si="43"/>
        <v>25004000</v>
      </c>
      <c r="I67" s="106">
        <f t="shared" si="43"/>
        <v>0</v>
      </c>
      <c r="J67" s="105">
        <f t="shared" si="43"/>
        <v>22584000</v>
      </c>
      <c r="K67" s="106">
        <f t="shared" si="43"/>
        <v>0</v>
      </c>
      <c r="L67" s="105">
        <f t="shared" si="43"/>
        <v>8494000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56082000</v>
      </c>
      <c r="Q67" s="106">
        <f t="shared" si="37"/>
        <v>0</v>
      </c>
      <c r="R67" s="61">
        <f t="shared" si="38"/>
        <v>-62.389302160821828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1182.9149968361105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IF(($J70      =0),0,((($L70      -$J70      )/$J70      )*100))</f>
        <v>0</v>
      </c>
      <c r="S70" s="58">
        <f>IF(($K70      =0),0,((($M70      -$K70      )/$K70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IF(($J71      =0),0,((($L71      -$J71      )/$J71      )*100))</f>
        <v>0</v>
      </c>
      <c r="S71" s="62">
        <f>IF(($K71      =0),0,((($M71      -$K71      )/$K71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30822000</v>
      </c>
      <c r="C72" s="104">
        <f>SUM(C9:C15,C18:C23,C26:C29,C32,C35:C39,C42:C52,C55:C58,C61:C65,C69)</f>
        <v>10192000</v>
      </c>
      <c r="D72" s="104"/>
      <c r="E72" s="104">
        <f>$B72      +$C72      +$D72</f>
        <v>41014000</v>
      </c>
      <c r="F72" s="105">
        <f t="shared" ref="F72:O72" si="46">SUM(F9:F15,F18:F23,F26:F29,F32,F35:F39,F42:F52,F55:F58,F61:F65,F69)</f>
        <v>41014000</v>
      </c>
      <c r="G72" s="106">
        <f t="shared" si="46"/>
        <v>58893000</v>
      </c>
      <c r="H72" s="105">
        <f t="shared" si="46"/>
        <v>25004000</v>
      </c>
      <c r="I72" s="106">
        <f t="shared" si="46"/>
        <v>0</v>
      </c>
      <c r="J72" s="105">
        <f t="shared" si="46"/>
        <v>22584000</v>
      </c>
      <c r="K72" s="106">
        <f t="shared" si="46"/>
        <v>0</v>
      </c>
      <c r="L72" s="105">
        <f t="shared" si="46"/>
        <v>8494000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56082000</v>
      </c>
      <c r="Q72" s="106">
        <f>$I72      +$K72      +$M72      +$O72</f>
        <v>0</v>
      </c>
      <c r="R72" s="61">
        <f>IF(($J72      =0),0,((($L72      -$J72      )/$J72      )*100))</f>
        <v>-62.389302160821828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1182.9149968361105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XNk994bCK446vAt5ol+QPMyBxzor7QWAY4f3mt5tbskEVvSadkBitMO/tVYl3AEFPtOrqKhz3mWZiWFOstldJw==" saltValue="G4JjPxwZ+gPyk4AVCy59f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57595000</v>
      </c>
      <c r="C9" s="92">
        <v>0</v>
      </c>
      <c r="D9" s="92"/>
      <c r="E9" s="92">
        <f>$B9       +$C9       +$D9</f>
        <v>57595000</v>
      </c>
      <c r="F9" s="93">
        <v>57595000</v>
      </c>
      <c r="G9" s="94">
        <v>57595000</v>
      </c>
      <c r="H9" s="93"/>
      <c r="I9" s="94"/>
      <c r="J9" s="93"/>
      <c r="K9" s="94">
        <v>11459098</v>
      </c>
      <c r="L9" s="93">
        <v>34104000</v>
      </c>
      <c r="M9" s="94">
        <v>13011849</v>
      </c>
      <c r="N9" s="93"/>
      <c r="O9" s="94"/>
      <c r="P9" s="93">
        <f>$H9       +$J9       +$L9       +$N9</f>
        <v>34104000</v>
      </c>
      <c r="Q9" s="94">
        <f>$I9       +$K9       +$M9       +$O9</f>
        <v>24470947</v>
      </c>
      <c r="R9" s="48">
        <f>IF(($J9       =0),0,((($L9       -$J9       )/$J9       )*100))</f>
        <v>0</v>
      </c>
      <c r="S9" s="49">
        <f>IF(($K9       =0),0,((($M9       -$K9       )/$K9       )*100))</f>
        <v>13.550377176283856</v>
      </c>
      <c r="T9" s="48">
        <f>IF(($E9       =0),0,(($P9       /$E9       )*100))</f>
        <v>59.213473391787488</v>
      </c>
      <c r="U9" s="50">
        <f>IF(($E9       =0),0,(($Q9       /$E9       )*100))</f>
        <v>42.487971178053655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247000</v>
      </c>
      <c r="I10" s="94">
        <v>247350</v>
      </c>
      <c r="J10" s="93">
        <v>208000</v>
      </c>
      <c r="K10" s="94">
        <v>208375</v>
      </c>
      <c r="L10" s="93">
        <v>215000</v>
      </c>
      <c r="M10" s="94">
        <v>214700</v>
      </c>
      <c r="N10" s="93"/>
      <c r="O10" s="94"/>
      <c r="P10" s="93">
        <f t="shared" ref="P10:P16" si="1">$H10      +$J10      +$L10      +$N10</f>
        <v>670000</v>
      </c>
      <c r="Q10" s="94">
        <f t="shared" ref="Q10:Q16" si="2">$I10      +$K10      +$M10      +$O10</f>
        <v>670425</v>
      </c>
      <c r="R10" s="48">
        <f t="shared" ref="R10:R16" si="3">IF(($J10      =0),0,((($L10      -$J10      )/$J10      )*100))</f>
        <v>3.3653846153846154</v>
      </c>
      <c r="S10" s="49">
        <f t="shared" ref="S10:S16" si="4">IF(($K10      =0),0,((($M10      -$K10      )/$K10      )*100))</f>
        <v>3.0353929214157169</v>
      </c>
      <c r="T10" s="48">
        <f t="shared" ref="T10:T15" si="5">IF(($E10      =0),0,(($P10      /$E10      )*100))</f>
        <v>67</v>
      </c>
      <c r="U10" s="50">
        <f t="shared" ref="U10:U15" si="6">IF(($E10      =0),0,(($Q10      /$E10      )*100))</f>
        <v>67.042500000000004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54000000</v>
      </c>
      <c r="C13" s="92">
        <v>69851000</v>
      </c>
      <c r="D13" s="92"/>
      <c r="E13" s="92">
        <f t="shared" si="0"/>
        <v>123851000</v>
      </c>
      <c r="F13" s="93">
        <v>123851000</v>
      </c>
      <c r="G13" s="94">
        <v>123851000</v>
      </c>
      <c r="H13" s="93"/>
      <c r="I13" s="94"/>
      <c r="J13" s="93">
        <v>9345000</v>
      </c>
      <c r="K13" s="94">
        <v>7882248</v>
      </c>
      <c r="L13" s="93">
        <v>39785000</v>
      </c>
      <c r="M13" s="94">
        <v>29541986</v>
      </c>
      <c r="N13" s="93"/>
      <c r="O13" s="94"/>
      <c r="P13" s="93">
        <f t="shared" si="1"/>
        <v>49130000</v>
      </c>
      <c r="Q13" s="94">
        <f t="shared" si="2"/>
        <v>37424234</v>
      </c>
      <c r="R13" s="48">
        <f t="shared" si="3"/>
        <v>325.73568753344034</v>
      </c>
      <c r="S13" s="49">
        <f t="shared" si="4"/>
        <v>274.7913793120947</v>
      </c>
      <c r="T13" s="48">
        <f t="shared" si="5"/>
        <v>39.668634084504767</v>
      </c>
      <c r="U13" s="50">
        <f t="shared" si="6"/>
        <v>30.217143180111584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5000000</v>
      </c>
      <c r="C14" s="92">
        <v>10000000</v>
      </c>
      <c r="D14" s="92"/>
      <c r="E14" s="92">
        <f t="shared" si="0"/>
        <v>15000000</v>
      </c>
      <c r="F14" s="93">
        <v>5000000</v>
      </c>
      <c r="G14" s="94">
        <v>3574000</v>
      </c>
      <c r="H14" s="93">
        <v>3574000</v>
      </c>
      <c r="I14" s="94"/>
      <c r="J14" s="93"/>
      <c r="K14" s="94"/>
      <c r="L14" s="93"/>
      <c r="M14" s="94"/>
      <c r="N14" s="93"/>
      <c r="O14" s="94"/>
      <c r="P14" s="93">
        <f t="shared" si="1"/>
        <v>3574000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23.826666666666664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117595000</v>
      </c>
      <c r="C16" s="95">
        <f>SUM(C9:C15)</f>
        <v>79851000</v>
      </c>
      <c r="D16" s="95"/>
      <c r="E16" s="95">
        <f t="shared" si="0"/>
        <v>197446000</v>
      </c>
      <c r="F16" s="96">
        <f t="shared" ref="F16:O16" si="7">SUM(F9:F15)</f>
        <v>187446000</v>
      </c>
      <c r="G16" s="97">
        <f t="shared" si="7"/>
        <v>186020000</v>
      </c>
      <c r="H16" s="96">
        <f t="shared" si="7"/>
        <v>3821000</v>
      </c>
      <c r="I16" s="97">
        <f t="shared" si="7"/>
        <v>247350</v>
      </c>
      <c r="J16" s="96">
        <f t="shared" si="7"/>
        <v>9553000</v>
      </c>
      <c r="K16" s="97">
        <f t="shared" si="7"/>
        <v>19549721</v>
      </c>
      <c r="L16" s="96">
        <f t="shared" si="7"/>
        <v>74104000</v>
      </c>
      <c r="M16" s="97">
        <f t="shared" si="7"/>
        <v>42768535</v>
      </c>
      <c r="N16" s="96">
        <f t="shared" si="7"/>
        <v>0</v>
      </c>
      <c r="O16" s="97">
        <f t="shared" si="7"/>
        <v>0</v>
      </c>
      <c r="P16" s="96">
        <f t="shared" si="1"/>
        <v>87478000</v>
      </c>
      <c r="Q16" s="97">
        <f t="shared" si="2"/>
        <v>62565606</v>
      </c>
      <c r="R16" s="52">
        <f t="shared" si="3"/>
        <v>675.71443525594054</v>
      </c>
      <c r="S16" s="53">
        <f t="shared" si="4"/>
        <v>118.76800697053427</v>
      </c>
      <c r="T16" s="52">
        <f>IF((SUM($E9:$E13)+$E15)=0,0,(P16/(SUM($E9:$E13)+$E15)*100))</f>
        <v>47.947337842430088</v>
      </c>
      <c r="U16" s="54">
        <f>IF((SUM($E9:$E13)+$E15)=0,0,(Q16/(SUM($E9:$E13)+$E15)*100))</f>
        <v>34.292670708045122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628569000</v>
      </c>
      <c r="C28" s="92">
        <v>0</v>
      </c>
      <c r="D28" s="92"/>
      <c r="E28" s="92">
        <f>$B28      +$C28      +$D28</f>
        <v>628569000</v>
      </c>
      <c r="F28" s="93">
        <v>628569000</v>
      </c>
      <c r="G28" s="94">
        <v>628569000</v>
      </c>
      <c r="H28" s="93">
        <v>30220000</v>
      </c>
      <c r="I28" s="94">
        <v>25419349</v>
      </c>
      <c r="J28" s="93">
        <v>121811000</v>
      </c>
      <c r="K28" s="94">
        <v>125895930</v>
      </c>
      <c r="L28" s="93">
        <v>138939000</v>
      </c>
      <c r="M28" s="94">
        <v>133916020</v>
      </c>
      <c r="N28" s="93"/>
      <c r="O28" s="94"/>
      <c r="P28" s="93">
        <f>$H28      +$J28      +$L28      +$N28</f>
        <v>290970000</v>
      </c>
      <c r="Q28" s="94">
        <f>$I28      +$K28      +$M28      +$O28</f>
        <v>285231299</v>
      </c>
      <c r="R28" s="48">
        <f>IF(($J28      =0),0,((($L28      -$J28      )/$J28      )*100))</f>
        <v>14.061127484381542</v>
      </c>
      <c r="S28" s="49">
        <f>IF(($K28      =0),0,((($M28      -$K28      )/$K28      )*100))</f>
        <v>6.3704124509823306</v>
      </c>
      <c r="T28" s="48">
        <f>IF(($E28      =0),0,(($P28      /$E28      )*100))</f>
        <v>46.290860669234405</v>
      </c>
      <c r="U28" s="50">
        <f>IF(($E28      =0),0,(($Q28      /$E28      )*100))</f>
        <v>45.377881982725846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628569000</v>
      </c>
      <c r="C30" s="95">
        <f>SUM(C26:C29)</f>
        <v>0</v>
      </c>
      <c r="D30" s="95"/>
      <c r="E30" s="95">
        <f>$B30      +$C30      +$D30</f>
        <v>628569000</v>
      </c>
      <c r="F30" s="96">
        <f t="shared" ref="F30:O30" si="16">SUM(F26:F29)</f>
        <v>628569000</v>
      </c>
      <c r="G30" s="97">
        <f t="shared" si="16"/>
        <v>628569000</v>
      </c>
      <c r="H30" s="96">
        <f t="shared" si="16"/>
        <v>30220000</v>
      </c>
      <c r="I30" s="97">
        <f t="shared" si="16"/>
        <v>25419349</v>
      </c>
      <c r="J30" s="96">
        <f t="shared" si="16"/>
        <v>121811000</v>
      </c>
      <c r="K30" s="97">
        <f t="shared" si="16"/>
        <v>125895930</v>
      </c>
      <c r="L30" s="96">
        <f t="shared" si="16"/>
        <v>138939000</v>
      </c>
      <c r="M30" s="97">
        <f t="shared" si="16"/>
        <v>133916020</v>
      </c>
      <c r="N30" s="96">
        <f t="shared" si="16"/>
        <v>0</v>
      </c>
      <c r="O30" s="97">
        <f t="shared" si="16"/>
        <v>0</v>
      </c>
      <c r="P30" s="96">
        <f>$H30      +$J30      +$L30      +$N30</f>
        <v>290970000</v>
      </c>
      <c r="Q30" s="97">
        <f>$I30      +$K30      +$M30      +$O30</f>
        <v>285231299</v>
      </c>
      <c r="R30" s="52">
        <f>IF(($J30      =0),0,((($L30      -$J30      )/$J30      )*100))</f>
        <v>14.061127484381542</v>
      </c>
      <c r="S30" s="53">
        <f>IF(($K30      =0),0,((($M30      -$K30      )/$K30      )*100))</f>
        <v>6.3704124509823306</v>
      </c>
      <c r="T30" s="52">
        <f>IF($E30   =0,0,($P30   /$E30   )*100)</f>
        <v>46.290860669234405</v>
      </c>
      <c r="U30" s="54">
        <f>IF($E30   =0,0,($Q30   /$E30   )*100)</f>
        <v>45.377881982725846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20669000</v>
      </c>
      <c r="C32" s="92">
        <v>0</v>
      </c>
      <c r="D32" s="92"/>
      <c r="E32" s="92">
        <f>$B32      +$C32      +$D32</f>
        <v>20669000</v>
      </c>
      <c r="F32" s="93">
        <v>20669000</v>
      </c>
      <c r="G32" s="94">
        <v>20669000</v>
      </c>
      <c r="H32" s="93">
        <v>6666000</v>
      </c>
      <c r="I32" s="94">
        <v>6665968</v>
      </c>
      <c r="J32" s="93">
        <v>10133000</v>
      </c>
      <c r="K32" s="94">
        <v>10132978</v>
      </c>
      <c r="L32" s="93">
        <v>3870000</v>
      </c>
      <c r="M32" s="94">
        <v>4040370</v>
      </c>
      <c r="N32" s="93"/>
      <c r="O32" s="94"/>
      <c r="P32" s="93">
        <f>$H32      +$J32      +$L32      +$N32</f>
        <v>20669000</v>
      </c>
      <c r="Q32" s="94">
        <f>$I32      +$K32      +$M32      +$O32</f>
        <v>20839316</v>
      </c>
      <c r="R32" s="48">
        <f>IF(($J32      =0),0,((($L32      -$J32      )/$J32      )*100))</f>
        <v>-61.807954209020032</v>
      </c>
      <c r="S32" s="49">
        <f>IF(($K32      =0),0,((($M32      -$K32      )/$K32      )*100))</f>
        <v>-60.12652943685459</v>
      </c>
      <c r="T32" s="48">
        <f>IF(($E32      =0),0,(($P32      /$E32      )*100))</f>
        <v>100</v>
      </c>
      <c r="U32" s="50">
        <f>IF(($E32      =0),0,(($Q32      /$E32      )*100))</f>
        <v>100.82401664328219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20669000</v>
      </c>
      <c r="C33" s="95">
        <f>C32</f>
        <v>0</v>
      </c>
      <c r="D33" s="95"/>
      <c r="E33" s="95">
        <f>$B33      +$C33      +$D33</f>
        <v>20669000</v>
      </c>
      <c r="F33" s="96">
        <f t="shared" ref="F33:O33" si="17">F32</f>
        <v>20669000</v>
      </c>
      <c r="G33" s="97">
        <f t="shared" si="17"/>
        <v>20669000</v>
      </c>
      <c r="H33" s="96">
        <f t="shared" si="17"/>
        <v>6666000</v>
      </c>
      <c r="I33" s="97">
        <f t="shared" si="17"/>
        <v>6665968</v>
      </c>
      <c r="J33" s="96">
        <f t="shared" si="17"/>
        <v>10133000</v>
      </c>
      <c r="K33" s="97">
        <f t="shared" si="17"/>
        <v>10132978</v>
      </c>
      <c r="L33" s="96">
        <f t="shared" si="17"/>
        <v>3870000</v>
      </c>
      <c r="M33" s="97">
        <f t="shared" si="17"/>
        <v>4040370</v>
      </c>
      <c r="N33" s="96">
        <f t="shared" si="17"/>
        <v>0</v>
      </c>
      <c r="O33" s="97">
        <f t="shared" si="17"/>
        <v>0</v>
      </c>
      <c r="P33" s="96">
        <f>$H33      +$J33      +$L33      +$N33</f>
        <v>20669000</v>
      </c>
      <c r="Q33" s="97">
        <f>$I33      +$K33      +$M33      +$O33</f>
        <v>20839316</v>
      </c>
      <c r="R33" s="52">
        <f>IF(($J33      =0),0,((($L33      -$J33      )/$J33      )*100))</f>
        <v>-61.807954209020032</v>
      </c>
      <c r="S33" s="53">
        <f>IF(($K33      =0),0,((($M33      -$K33      )/$K33      )*100))</f>
        <v>-60.12652943685459</v>
      </c>
      <c r="T33" s="52">
        <f>IF($E33   =0,0,($P33   /$E33   )*100)</f>
        <v>100</v>
      </c>
      <c r="U33" s="54">
        <f>IF($E33   =0,0,($Q33   /$E33   )*100)</f>
        <v>100.82401664328219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35389000</v>
      </c>
      <c r="C36" s="92">
        <v>0</v>
      </c>
      <c r="D36" s="92"/>
      <c r="E36" s="92">
        <f t="shared" si="18"/>
        <v>35389000</v>
      </c>
      <c r="F36" s="93">
        <v>35389000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10000000</v>
      </c>
      <c r="C38" s="92">
        <v>0</v>
      </c>
      <c r="D38" s="92"/>
      <c r="E38" s="92">
        <f t="shared" si="18"/>
        <v>10000000</v>
      </c>
      <c r="F38" s="93">
        <v>10000000</v>
      </c>
      <c r="G38" s="94">
        <v>10000000</v>
      </c>
      <c r="H38" s="93"/>
      <c r="I38" s="94"/>
      <c r="J38" s="93">
        <v>9000000</v>
      </c>
      <c r="K38" s="94">
        <v>8944457</v>
      </c>
      <c r="L38" s="93"/>
      <c r="M38" s="94"/>
      <c r="N38" s="93"/>
      <c r="O38" s="94"/>
      <c r="P38" s="93">
        <f t="shared" si="19"/>
        <v>9000000</v>
      </c>
      <c r="Q38" s="94">
        <f t="shared" si="20"/>
        <v>8944457</v>
      </c>
      <c r="R38" s="48">
        <f t="shared" si="21"/>
        <v>-100</v>
      </c>
      <c r="S38" s="49">
        <f t="shared" si="22"/>
        <v>-100</v>
      </c>
      <c r="T38" s="48">
        <f t="shared" si="23"/>
        <v>90</v>
      </c>
      <c r="U38" s="50">
        <f t="shared" si="24"/>
        <v>89.444569999999999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45389000</v>
      </c>
      <c r="C40" s="95">
        <f>SUM(C35:C39)</f>
        <v>0</v>
      </c>
      <c r="D40" s="95"/>
      <c r="E40" s="95">
        <f t="shared" si="18"/>
        <v>45389000</v>
      </c>
      <c r="F40" s="96">
        <f t="shared" ref="F40:O40" si="25">SUM(F35:F39)</f>
        <v>45389000</v>
      </c>
      <c r="G40" s="97">
        <f t="shared" si="25"/>
        <v>10000000</v>
      </c>
      <c r="H40" s="96">
        <f t="shared" si="25"/>
        <v>0</v>
      </c>
      <c r="I40" s="97">
        <f t="shared" si="25"/>
        <v>0</v>
      </c>
      <c r="J40" s="96">
        <f t="shared" si="25"/>
        <v>9000000</v>
      </c>
      <c r="K40" s="97">
        <f t="shared" si="25"/>
        <v>8944457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9000000</v>
      </c>
      <c r="Q40" s="97">
        <f t="shared" si="20"/>
        <v>8944457</v>
      </c>
      <c r="R40" s="52">
        <f t="shared" si="21"/>
        <v>-100</v>
      </c>
      <c r="S40" s="53">
        <f t="shared" si="22"/>
        <v>-100</v>
      </c>
      <c r="T40" s="52">
        <f>IF((+$E35+$E38) =0,0,(P40   /(+$E35+$E38) )*100)</f>
        <v>90</v>
      </c>
      <c r="U40" s="54">
        <f>IF((+$E35+$E38) =0,0,(Q40   /(+$E35+$E38) )*100)</f>
        <v>89.444569999999999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688066000</v>
      </c>
      <c r="C65" s="92">
        <v>-15167000</v>
      </c>
      <c r="D65" s="92"/>
      <c r="E65" s="92">
        <f t="shared" si="35"/>
        <v>672899000</v>
      </c>
      <c r="F65" s="93">
        <v>672899000</v>
      </c>
      <c r="G65" s="94">
        <v>672899000</v>
      </c>
      <c r="H65" s="93">
        <v>18184000</v>
      </c>
      <c r="I65" s="94">
        <v>18184062</v>
      </c>
      <c r="J65" s="93">
        <v>172875000</v>
      </c>
      <c r="K65" s="94">
        <v>172875265</v>
      </c>
      <c r="L65" s="93">
        <v>182838000</v>
      </c>
      <c r="M65" s="94">
        <v>182838045</v>
      </c>
      <c r="N65" s="93"/>
      <c r="O65" s="94"/>
      <c r="P65" s="93">
        <f t="shared" si="36"/>
        <v>373897000</v>
      </c>
      <c r="Q65" s="94">
        <f t="shared" si="37"/>
        <v>373897372</v>
      </c>
      <c r="R65" s="48">
        <f t="shared" si="38"/>
        <v>5.7631236442516265</v>
      </c>
      <c r="S65" s="49">
        <f t="shared" si="39"/>
        <v>5.7629875505903057</v>
      </c>
      <c r="T65" s="48">
        <f t="shared" si="40"/>
        <v>55.565099665774511</v>
      </c>
      <c r="U65" s="50">
        <f t="shared" si="41"/>
        <v>55.565154948959652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688066000</v>
      </c>
      <c r="C66" s="95">
        <f>SUM(C61:C65)</f>
        <v>-15167000</v>
      </c>
      <c r="D66" s="95"/>
      <c r="E66" s="95">
        <f t="shared" si="35"/>
        <v>672899000</v>
      </c>
      <c r="F66" s="96">
        <f t="shared" ref="F66:O66" si="42">SUM(F61:F65)</f>
        <v>672899000</v>
      </c>
      <c r="G66" s="97">
        <f t="shared" si="42"/>
        <v>672899000</v>
      </c>
      <c r="H66" s="96">
        <f t="shared" si="42"/>
        <v>18184000</v>
      </c>
      <c r="I66" s="97">
        <f t="shared" si="42"/>
        <v>18184062</v>
      </c>
      <c r="J66" s="96">
        <f t="shared" si="42"/>
        <v>172875000</v>
      </c>
      <c r="K66" s="97">
        <f t="shared" si="42"/>
        <v>172875265</v>
      </c>
      <c r="L66" s="96">
        <f t="shared" si="42"/>
        <v>182838000</v>
      </c>
      <c r="M66" s="97">
        <f t="shared" si="42"/>
        <v>182838045</v>
      </c>
      <c r="N66" s="96">
        <f t="shared" si="42"/>
        <v>0</v>
      </c>
      <c r="O66" s="97">
        <f t="shared" si="42"/>
        <v>0</v>
      </c>
      <c r="P66" s="96">
        <f t="shared" si="36"/>
        <v>373897000</v>
      </c>
      <c r="Q66" s="97">
        <f t="shared" si="37"/>
        <v>373897372</v>
      </c>
      <c r="R66" s="52">
        <f t="shared" si="38"/>
        <v>5.7631236442516265</v>
      </c>
      <c r="S66" s="53">
        <f t="shared" si="39"/>
        <v>5.7629875505903057</v>
      </c>
      <c r="T66" s="52">
        <f>IF((+$E61+$E63+$E64++$E65) =0,0,(P66   /(+$E61+$E63+$E64+$E65) )*100)</f>
        <v>55.565099665774511</v>
      </c>
      <c r="U66" s="54">
        <f>IF((+$E61+$E63+$E65) =0,0,(Q66  /(+$E61+$E63+$E65) )*100)</f>
        <v>55.565154948959652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1500288000</v>
      </c>
      <c r="C67" s="104">
        <f>SUM(C9:C15,C18:C23,C26:C29,C32,C35:C39,C42:C52,C55:C58,C61:C65)</f>
        <v>64684000</v>
      </c>
      <c r="D67" s="104"/>
      <c r="E67" s="104">
        <f t="shared" si="35"/>
        <v>1564972000</v>
      </c>
      <c r="F67" s="105">
        <f t="shared" ref="F67:O67" si="43">SUM(F9:F15,F18:F23,F26:F29,F32,F35:F39,F42:F52,F55:F58,F61:F65)</f>
        <v>1554972000</v>
      </c>
      <c r="G67" s="106">
        <f t="shared" si="43"/>
        <v>1518157000</v>
      </c>
      <c r="H67" s="105">
        <f t="shared" si="43"/>
        <v>58891000</v>
      </c>
      <c r="I67" s="106">
        <f t="shared" si="43"/>
        <v>50516729</v>
      </c>
      <c r="J67" s="105">
        <f t="shared" si="43"/>
        <v>323372000</v>
      </c>
      <c r="K67" s="106">
        <f t="shared" si="43"/>
        <v>337398351</v>
      </c>
      <c r="L67" s="105">
        <f t="shared" si="43"/>
        <v>399751000</v>
      </c>
      <c r="M67" s="106">
        <f t="shared" si="43"/>
        <v>363562970</v>
      </c>
      <c r="N67" s="105">
        <f t="shared" si="43"/>
        <v>0</v>
      </c>
      <c r="O67" s="106">
        <f t="shared" si="43"/>
        <v>0</v>
      </c>
      <c r="P67" s="105">
        <f t="shared" si="36"/>
        <v>782014000</v>
      </c>
      <c r="Q67" s="106">
        <f t="shared" si="37"/>
        <v>751478050</v>
      </c>
      <c r="R67" s="61">
        <f t="shared" si="38"/>
        <v>23.619546528456393</v>
      </c>
      <c r="S67" s="62">
        <f t="shared" si="39"/>
        <v>7.7548153162135636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51.632297470656937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49.616168278661519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IF(($J70      =0),0,((($L70      -$J70      )/$J70      )*100))</f>
        <v>0</v>
      </c>
      <c r="S70" s="58">
        <f>IF(($K70      =0),0,((($M70      -$K70      )/$K70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IF(($J71      =0),0,((($L71      -$J71      )/$J71      )*100))</f>
        <v>0</v>
      </c>
      <c r="S71" s="62">
        <f>IF(($K71      =0),0,((($M71      -$K71      )/$K71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1500288000</v>
      </c>
      <c r="C72" s="104">
        <f>SUM(C9:C15,C18:C23,C26:C29,C32,C35:C39,C42:C52,C55:C58,C61:C65,C69)</f>
        <v>64684000</v>
      </c>
      <c r="D72" s="104"/>
      <c r="E72" s="104">
        <f>$B72      +$C72      +$D72</f>
        <v>1564972000</v>
      </c>
      <c r="F72" s="105">
        <f t="shared" ref="F72:O72" si="46">SUM(F9:F15,F18:F23,F26:F29,F32,F35:F39,F42:F52,F55:F58,F61:F65,F69)</f>
        <v>1554972000</v>
      </c>
      <c r="G72" s="106">
        <f t="shared" si="46"/>
        <v>1518157000</v>
      </c>
      <c r="H72" s="105">
        <f t="shared" si="46"/>
        <v>58891000</v>
      </c>
      <c r="I72" s="106">
        <f t="shared" si="46"/>
        <v>50516729</v>
      </c>
      <c r="J72" s="105">
        <f t="shared" si="46"/>
        <v>323372000</v>
      </c>
      <c r="K72" s="106">
        <f t="shared" si="46"/>
        <v>337398351</v>
      </c>
      <c r="L72" s="105">
        <f t="shared" si="46"/>
        <v>399751000</v>
      </c>
      <c r="M72" s="106">
        <f t="shared" si="46"/>
        <v>363562970</v>
      </c>
      <c r="N72" s="105">
        <f t="shared" si="46"/>
        <v>0</v>
      </c>
      <c r="O72" s="106">
        <f t="shared" si="46"/>
        <v>0</v>
      </c>
      <c r="P72" s="105">
        <f>$H72      +$J72      +$L72      +$N72</f>
        <v>782014000</v>
      </c>
      <c r="Q72" s="106">
        <f>$I72      +$K72      +$M72      +$O72</f>
        <v>751478050</v>
      </c>
      <c r="R72" s="61">
        <f>IF(($J72      =0),0,((($L72      -$J72      )/$J72      )*100))</f>
        <v>23.619546528456393</v>
      </c>
      <c r="S72" s="62">
        <f>IF(($K72      =0),0,((($M72      -$K72      )/$K72      )*100))</f>
        <v>7.7548153162135636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51.632297470656937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49.616168278661519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a4Mj8qwX/YIizUSCqeoNz97GbHMXscdfjTXspbb4FYjpjyrMw5cA+Jv4KZpuEdM6SZ1hU/Vhnpm68GSOLDRhew==" saltValue="LHCfgPqEFvo0CfxXIchYn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2100000</v>
      </c>
      <c r="C10" s="92">
        <v>0</v>
      </c>
      <c r="D10" s="92"/>
      <c r="E10" s="92">
        <f t="shared" ref="E10:E16" si="0">$B10      +$C10      +$D10</f>
        <v>2100000</v>
      </c>
      <c r="F10" s="93">
        <v>2100000</v>
      </c>
      <c r="G10" s="94">
        <v>2100000</v>
      </c>
      <c r="H10" s="93">
        <v>116000</v>
      </c>
      <c r="I10" s="94">
        <v>94827</v>
      </c>
      <c r="J10" s="93">
        <v>17000</v>
      </c>
      <c r="K10" s="94">
        <v>37517</v>
      </c>
      <c r="L10" s="93">
        <v>322000</v>
      </c>
      <c r="M10" s="94">
        <v>321325</v>
      </c>
      <c r="N10" s="93"/>
      <c r="O10" s="94"/>
      <c r="P10" s="93">
        <f t="shared" ref="P10:P16" si="1">$H10      +$J10      +$L10      +$N10</f>
        <v>455000</v>
      </c>
      <c r="Q10" s="94">
        <f t="shared" ref="Q10:Q16" si="2">$I10      +$K10      +$M10      +$O10</f>
        <v>453669</v>
      </c>
      <c r="R10" s="48">
        <f t="shared" ref="R10:R16" si="3">IF(($J10      =0),0,((($L10      -$J10      )/$J10      )*100))</f>
        <v>1794.1176470588236</v>
      </c>
      <c r="S10" s="49">
        <f t="shared" ref="S10:S16" si="4">IF(($K10      =0),0,((($M10      -$K10      )/$K10      )*100))</f>
        <v>756.47839646027137</v>
      </c>
      <c r="T10" s="48">
        <f t="shared" ref="T10:T15" si="5">IF(($E10      =0),0,(($P10      /$E10      )*100))</f>
        <v>21.666666666666668</v>
      </c>
      <c r="U10" s="50">
        <f t="shared" ref="U10:U15" si="6">IF(($E10      =0),0,(($Q10      /$E10      )*100))</f>
        <v>21.603285714285715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8254000</v>
      </c>
      <c r="C14" s="92">
        <v>0</v>
      </c>
      <c r="D14" s="92"/>
      <c r="E14" s="92">
        <f t="shared" si="0"/>
        <v>8254000</v>
      </c>
      <c r="F14" s="93">
        <v>8254000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10354000</v>
      </c>
      <c r="C16" s="95">
        <f>SUM(C9:C15)</f>
        <v>0</v>
      </c>
      <c r="D16" s="95"/>
      <c r="E16" s="95">
        <f t="shared" si="0"/>
        <v>10354000</v>
      </c>
      <c r="F16" s="96">
        <f t="shared" ref="F16:O16" si="7">SUM(F9:F15)</f>
        <v>10354000</v>
      </c>
      <c r="G16" s="97">
        <f t="shared" si="7"/>
        <v>2100000</v>
      </c>
      <c r="H16" s="96">
        <f t="shared" si="7"/>
        <v>116000</v>
      </c>
      <c r="I16" s="97">
        <f t="shared" si="7"/>
        <v>94827</v>
      </c>
      <c r="J16" s="96">
        <f t="shared" si="7"/>
        <v>17000</v>
      </c>
      <c r="K16" s="97">
        <f t="shared" si="7"/>
        <v>37517</v>
      </c>
      <c r="L16" s="96">
        <f t="shared" si="7"/>
        <v>322000</v>
      </c>
      <c r="M16" s="97">
        <f t="shared" si="7"/>
        <v>321325</v>
      </c>
      <c r="N16" s="96">
        <f t="shared" si="7"/>
        <v>0</v>
      </c>
      <c r="O16" s="97">
        <f t="shared" si="7"/>
        <v>0</v>
      </c>
      <c r="P16" s="96">
        <f t="shared" si="1"/>
        <v>455000</v>
      </c>
      <c r="Q16" s="97">
        <f t="shared" si="2"/>
        <v>453669</v>
      </c>
      <c r="R16" s="52">
        <f t="shared" si="3"/>
        <v>1794.1176470588236</v>
      </c>
      <c r="S16" s="53">
        <f t="shared" si="4"/>
        <v>756.47839646027137</v>
      </c>
      <c r="T16" s="52">
        <f>IF((SUM($E9:$E13)+$E15)=0,0,(P16/(SUM($E9:$E13)+$E15)*100))</f>
        <v>21.666666666666668</v>
      </c>
      <c r="U16" s="54">
        <f>IF((SUM($E9:$E13)+$E15)=0,0,(Q16/(SUM($E9:$E13)+$E15)*100))</f>
        <v>21.603285714285715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3360000</v>
      </c>
      <c r="C32" s="92">
        <v>0</v>
      </c>
      <c r="D32" s="92"/>
      <c r="E32" s="92">
        <f>$B32      +$C32      +$D32</f>
        <v>3360000</v>
      </c>
      <c r="F32" s="93">
        <v>3360000</v>
      </c>
      <c r="G32" s="94">
        <v>2016000</v>
      </c>
      <c r="H32" s="93"/>
      <c r="I32" s="94"/>
      <c r="J32" s="93"/>
      <c r="K32" s="94"/>
      <c r="L32" s="93">
        <v>170000</v>
      </c>
      <c r="M32" s="94"/>
      <c r="N32" s="93"/>
      <c r="O32" s="94"/>
      <c r="P32" s="93">
        <f>$H32      +$J32      +$L32      +$N32</f>
        <v>170000</v>
      </c>
      <c r="Q32" s="94">
        <f>$I32      +$K32      +$M32      +$O32</f>
        <v>0</v>
      </c>
      <c r="R32" s="48">
        <f>IF(($J32      =0),0,((($L32      -$J32      )/$J32      )*100))</f>
        <v>0</v>
      </c>
      <c r="S32" s="49">
        <f>IF(($K32      =0),0,((($M32      -$K32      )/$K32      )*100))</f>
        <v>0</v>
      </c>
      <c r="T32" s="48">
        <f>IF(($E32      =0),0,(($P32      /$E32      )*100))</f>
        <v>5.0595238095238093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3360000</v>
      </c>
      <c r="C33" s="95">
        <f>C32</f>
        <v>0</v>
      </c>
      <c r="D33" s="95"/>
      <c r="E33" s="95">
        <f>$B33      +$C33      +$D33</f>
        <v>3360000</v>
      </c>
      <c r="F33" s="96">
        <f t="shared" ref="F33:O33" si="17">F32</f>
        <v>3360000</v>
      </c>
      <c r="G33" s="97">
        <f t="shared" si="17"/>
        <v>2016000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170000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170000</v>
      </c>
      <c r="Q33" s="97">
        <f>$I33      +$K33      +$M33      +$O33</f>
        <v>0</v>
      </c>
      <c r="R33" s="52">
        <f>IF(($J33      =0),0,((($L33      -$J33      )/$J33      )*100))</f>
        <v>0</v>
      </c>
      <c r="S33" s="53">
        <f>IF(($K33      =0),0,((($M33      -$K33      )/$K33      )*100))</f>
        <v>0</v>
      </c>
      <c r="T33" s="52">
        <f>IF($E33   =0,0,($P33   /$E33   )*100)</f>
        <v>5.0595238095238093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18244000</v>
      </c>
      <c r="C35" s="92">
        <v>0</v>
      </c>
      <c r="D35" s="92"/>
      <c r="E35" s="92">
        <f t="shared" ref="E35:E40" si="18">$B35      +$C35      +$D35</f>
        <v>18244000</v>
      </c>
      <c r="F35" s="93">
        <v>18244000</v>
      </c>
      <c r="G35" s="94">
        <v>18244000</v>
      </c>
      <c r="H35" s="93"/>
      <c r="I35" s="94"/>
      <c r="J35" s="93"/>
      <c r="K35" s="94"/>
      <c r="L35" s="93"/>
      <c r="M35" s="94">
        <v>6028582</v>
      </c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6028582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33.044189870642406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13678000</v>
      </c>
      <c r="C36" s="92">
        <v>0</v>
      </c>
      <c r="D36" s="92"/>
      <c r="E36" s="92">
        <f t="shared" si="18"/>
        <v>13678000</v>
      </c>
      <c r="F36" s="93">
        <v>13678000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4000000</v>
      </c>
      <c r="C38" s="92">
        <v>1000000</v>
      </c>
      <c r="D38" s="92"/>
      <c r="E38" s="92">
        <f t="shared" si="18"/>
        <v>5000000</v>
      </c>
      <c r="F38" s="93">
        <v>5000000</v>
      </c>
      <c r="G38" s="94">
        <v>5000000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35922000</v>
      </c>
      <c r="C40" s="95">
        <f>SUM(C35:C39)</f>
        <v>1000000</v>
      </c>
      <c r="D40" s="95"/>
      <c r="E40" s="95">
        <f t="shared" si="18"/>
        <v>36922000</v>
      </c>
      <c r="F40" s="96">
        <f t="shared" ref="F40:O40" si="25">SUM(F35:F39)</f>
        <v>36922000</v>
      </c>
      <c r="G40" s="97">
        <f t="shared" si="25"/>
        <v>23244000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6028582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6028582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25.936078127688866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277407000</v>
      </c>
      <c r="C44" s="92">
        <v>761869000</v>
      </c>
      <c r="D44" s="92"/>
      <c r="E44" s="92">
        <f t="shared" si="26"/>
        <v>1039276000</v>
      </c>
      <c r="F44" s="93">
        <v>1039276000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34761000</v>
      </c>
      <c r="C52" s="92">
        <v>-34761000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312168000</v>
      </c>
      <c r="C53" s="95">
        <f>SUM(C42:C52)</f>
        <v>727108000</v>
      </c>
      <c r="D53" s="95"/>
      <c r="E53" s="95">
        <f t="shared" si="26"/>
        <v>1039276000</v>
      </c>
      <c r="F53" s="96">
        <f t="shared" ref="F53:O53" si="33">SUM(F42:F52)</f>
        <v>1039276000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361804000</v>
      </c>
      <c r="C67" s="104">
        <f>SUM(C9:C15,C18:C23,C26:C29,C32,C35:C39,C42:C52,C55:C58,C61:C65)</f>
        <v>728108000</v>
      </c>
      <c r="D67" s="104"/>
      <c r="E67" s="104">
        <f t="shared" si="35"/>
        <v>1089912000</v>
      </c>
      <c r="F67" s="105">
        <f t="shared" ref="F67:O67" si="43">SUM(F9:F15,F18:F23,F26:F29,F32,F35:F39,F42:F52,F55:F58,F61:F65)</f>
        <v>1089912000</v>
      </c>
      <c r="G67" s="106">
        <f t="shared" si="43"/>
        <v>27360000</v>
      </c>
      <c r="H67" s="105">
        <f t="shared" si="43"/>
        <v>116000</v>
      </c>
      <c r="I67" s="106">
        <f t="shared" si="43"/>
        <v>94827</v>
      </c>
      <c r="J67" s="105">
        <f t="shared" si="43"/>
        <v>17000</v>
      </c>
      <c r="K67" s="106">
        <f t="shared" si="43"/>
        <v>37517</v>
      </c>
      <c r="L67" s="105">
        <f t="shared" si="43"/>
        <v>492000</v>
      </c>
      <c r="M67" s="106">
        <f t="shared" si="43"/>
        <v>6349907</v>
      </c>
      <c r="N67" s="105">
        <f t="shared" si="43"/>
        <v>0</v>
      </c>
      <c r="O67" s="106">
        <f t="shared" si="43"/>
        <v>0</v>
      </c>
      <c r="P67" s="105">
        <f t="shared" si="36"/>
        <v>625000</v>
      </c>
      <c r="Q67" s="106">
        <f t="shared" si="37"/>
        <v>6482251</v>
      </c>
      <c r="R67" s="61">
        <f t="shared" si="38"/>
        <v>2794.1176470588234</v>
      </c>
      <c r="S67" s="62">
        <f t="shared" si="39"/>
        <v>16825.412479675881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2.1773968784838353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22.583092948717947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179030000</v>
      </c>
      <c r="C69" s="92">
        <v>-120000000</v>
      </c>
      <c r="D69" s="92"/>
      <c r="E69" s="92">
        <f>$B69      +$C69      +$D69</f>
        <v>59030000</v>
      </c>
      <c r="F69" s="93">
        <v>59030000</v>
      </c>
      <c r="G69" s="94">
        <v>59030000</v>
      </c>
      <c r="H69" s="93">
        <v>1977000</v>
      </c>
      <c r="I69" s="94"/>
      <c r="J69" s="93">
        <v>3462000</v>
      </c>
      <c r="K69" s="94">
        <v>1392492</v>
      </c>
      <c r="L69" s="93">
        <v>6609000</v>
      </c>
      <c r="M69" s="94">
        <v>8068974</v>
      </c>
      <c r="N69" s="93"/>
      <c r="O69" s="94"/>
      <c r="P69" s="93">
        <f>$H69      +$J69      +$L69      +$N69</f>
        <v>12048000</v>
      </c>
      <c r="Q69" s="94">
        <f>$I69      +$K69      +$M69      +$O69</f>
        <v>9461466</v>
      </c>
      <c r="R69" s="48">
        <f>IF(($J69      =0),0,((($L69      -$J69      )/$J69      )*100))</f>
        <v>90.901213171577126</v>
      </c>
      <c r="S69" s="49">
        <f>IF(($K69      =0),0,((($M69      -$K69      )/$K69      )*100))</f>
        <v>479.46286226419971</v>
      </c>
      <c r="T69" s="48">
        <f>IF(($E69      =0),0,(($P69      /$E69      )*100))</f>
        <v>20.409961036760969</v>
      </c>
      <c r="U69" s="50">
        <f>IF(($E69      =0),0,(($Q69      /$E69      )*100))</f>
        <v>16.028233101812638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179030000</v>
      </c>
      <c r="C70" s="101">
        <f>C69</f>
        <v>-120000000</v>
      </c>
      <c r="D70" s="101"/>
      <c r="E70" s="101">
        <f>$B70      +$C70      +$D70</f>
        <v>59030000</v>
      </c>
      <c r="F70" s="102">
        <f t="shared" ref="F70:O70" si="44">F69</f>
        <v>59030000</v>
      </c>
      <c r="G70" s="103">
        <f t="shared" si="44"/>
        <v>59030000</v>
      </c>
      <c r="H70" s="102">
        <f t="shared" si="44"/>
        <v>1977000</v>
      </c>
      <c r="I70" s="103">
        <f t="shared" si="44"/>
        <v>0</v>
      </c>
      <c r="J70" s="102">
        <f t="shared" si="44"/>
        <v>3462000</v>
      </c>
      <c r="K70" s="103">
        <f t="shared" si="44"/>
        <v>1392492</v>
      </c>
      <c r="L70" s="102">
        <f t="shared" si="44"/>
        <v>6609000</v>
      </c>
      <c r="M70" s="103">
        <f t="shared" si="44"/>
        <v>8068974</v>
      </c>
      <c r="N70" s="102">
        <f t="shared" si="44"/>
        <v>0</v>
      </c>
      <c r="O70" s="103">
        <f t="shared" si="44"/>
        <v>0</v>
      </c>
      <c r="P70" s="102">
        <f>$H70      +$J70      +$L70      +$N70</f>
        <v>12048000</v>
      </c>
      <c r="Q70" s="103">
        <f>$I70      +$K70      +$M70      +$O70</f>
        <v>9461466</v>
      </c>
      <c r="R70" s="57">
        <f>IF(($J70      =0),0,((($L70      -$J70      )/$J70      )*100))</f>
        <v>90.901213171577126</v>
      </c>
      <c r="S70" s="58">
        <f>IF(($K70      =0),0,((($M70      -$K70      )/$K70      )*100))</f>
        <v>479.46286226419971</v>
      </c>
      <c r="T70" s="57">
        <f>IF($E70   =0,0,($P70   /$E70   )*100)</f>
        <v>20.409961036760969</v>
      </c>
      <c r="U70" s="59">
        <f>IF($E70   =0,0,($Q70   /$E70 )*100)</f>
        <v>16.028233101812638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179030000</v>
      </c>
      <c r="C71" s="104">
        <f>C69</f>
        <v>-120000000</v>
      </c>
      <c r="D71" s="104"/>
      <c r="E71" s="104">
        <f>$B71      +$C71      +$D71</f>
        <v>59030000</v>
      </c>
      <c r="F71" s="105">
        <f t="shared" ref="F71:O71" si="45">F69</f>
        <v>59030000</v>
      </c>
      <c r="G71" s="106">
        <f t="shared" si="45"/>
        <v>59030000</v>
      </c>
      <c r="H71" s="105">
        <f t="shared" si="45"/>
        <v>1977000</v>
      </c>
      <c r="I71" s="106">
        <f t="shared" si="45"/>
        <v>0</v>
      </c>
      <c r="J71" s="105">
        <f t="shared" si="45"/>
        <v>3462000</v>
      </c>
      <c r="K71" s="106">
        <f t="shared" si="45"/>
        <v>1392492</v>
      </c>
      <c r="L71" s="105">
        <f t="shared" si="45"/>
        <v>6609000</v>
      </c>
      <c r="M71" s="106">
        <f t="shared" si="45"/>
        <v>8068974</v>
      </c>
      <c r="N71" s="105">
        <f t="shared" si="45"/>
        <v>0</v>
      </c>
      <c r="O71" s="106">
        <f t="shared" si="45"/>
        <v>0</v>
      </c>
      <c r="P71" s="105">
        <f>$H71      +$J71      +$L71      +$N71</f>
        <v>12048000</v>
      </c>
      <c r="Q71" s="106">
        <f>$I71      +$K71      +$M71      +$O71</f>
        <v>9461466</v>
      </c>
      <c r="R71" s="61">
        <f>IF(($J71      =0),0,((($L71      -$J71      )/$J71      )*100))</f>
        <v>90.901213171577126</v>
      </c>
      <c r="S71" s="62">
        <f>IF(($K71      =0),0,((($M71      -$K71      )/$K71      )*100))</f>
        <v>479.46286226419971</v>
      </c>
      <c r="T71" s="61">
        <f>IF($E71   =0,0,($P71   /$E71   )*100)</f>
        <v>20.409961036760969</v>
      </c>
      <c r="U71" s="65">
        <f>IF($E71   =0,0,($Q71   /$E71   )*100)</f>
        <v>16.028233101812638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540834000</v>
      </c>
      <c r="C72" s="104">
        <f>SUM(C9:C15,C18:C23,C26:C29,C32,C35:C39,C42:C52,C55:C58,C61:C65,C69)</f>
        <v>608108000</v>
      </c>
      <c r="D72" s="104"/>
      <c r="E72" s="104">
        <f>$B72      +$C72      +$D72</f>
        <v>1148942000</v>
      </c>
      <c r="F72" s="105">
        <f t="shared" ref="F72:O72" si="46">SUM(F9:F15,F18:F23,F26:F29,F32,F35:F39,F42:F52,F55:F58,F61:F65,F69)</f>
        <v>1148942000</v>
      </c>
      <c r="G72" s="106">
        <f t="shared" si="46"/>
        <v>86390000</v>
      </c>
      <c r="H72" s="105">
        <f t="shared" si="46"/>
        <v>2093000</v>
      </c>
      <c r="I72" s="106">
        <f t="shared" si="46"/>
        <v>94827</v>
      </c>
      <c r="J72" s="105">
        <f t="shared" si="46"/>
        <v>3479000</v>
      </c>
      <c r="K72" s="106">
        <f t="shared" si="46"/>
        <v>1430009</v>
      </c>
      <c r="L72" s="105">
        <f t="shared" si="46"/>
        <v>7101000</v>
      </c>
      <c r="M72" s="106">
        <f t="shared" si="46"/>
        <v>14418881</v>
      </c>
      <c r="N72" s="105">
        <f t="shared" si="46"/>
        <v>0</v>
      </c>
      <c r="O72" s="106">
        <f t="shared" si="46"/>
        <v>0</v>
      </c>
      <c r="P72" s="105">
        <f>$H72      +$J72      +$L72      +$N72</f>
        <v>12673000</v>
      </c>
      <c r="Q72" s="106">
        <f>$I72      +$K72      +$M72      +$O72</f>
        <v>15943717</v>
      </c>
      <c r="R72" s="61">
        <f>IF(($J72      =0),0,((($L72      -$J72      )/$J72      )*100))</f>
        <v>104.11037654498418</v>
      </c>
      <c r="S72" s="62">
        <f>IF(($K72      =0),0,((($M72      -$K72      )/$K72      )*100))</f>
        <v>908.30701065517769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14.444799051678938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18.172791620124467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zbMvS0XvlwpnGIDNZYym8bZRHOZzUX8twOZldZZ23IsJzki14oIXjFx4tfkSGibfJ4jssMBjgjUD4Mn9edgmyw==" saltValue="sX7KP+nFCBHu1/cMwKZGL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430000</v>
      </c>
      <c r="I10" s="94"/>
      <c r="J10" s="93">
        <v>306000</v>
      </c>
      <c r="K10" s="94"/>
      <c r="L10" s="93">
        <v>346000</v>
      </c>
      <c r="M10" s="94"/>
      <c r="N10" s="93"/>
      <c r="O10" s="94"/>
      <c r="P10" s="93">
        <f t="shared" ref="P10:P16" si="1">$H10      +$J10      +$L10      +$N10</f>
        <v>1082000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13.071895424836603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69.806451612903231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10000000</v>
      </c>
      <c r="C13" s="92">
        <v>0</v>
      </c>
      <c r="D13" s="92"/>
      <c r="E13" s="92">
        <f t="shared" si="0"/>
        <v>10000000</v>
      </c>
      <c r="F13" s="93">
        <v>10000000</v>
      </c>
      <c r="G13" s="94">
        <v>10000000</v>
      </c>
      <c r="H13" s="93"/>
      <c r="I13" s="94"/>
      <c r="J13" s="93"/>
      <c r="K13" s="94"/>
      <c r="L13" s="93">
        <v>110000</v>
      </c>
      <c r="M13" s="94">
        <v>1251037</v>
      </c>
      <c r="N13" s="93"/>
      <c r="O13" s="94"/>
      <c r="P13" s="93">
        <f t="shared" si="1"/>
        <v>110000</v>
      </c>
      <c r="Q13" s="94">
        <f t="shared" si="2"/>
        <v>1251037</v>
      </c>
      <c r="R13" s="48">
        <f t="shared" si="3"/>
        <v>0</v>
      </c>
      <c r="S13" s="49">
        <f t="shared" si="4"/>
        <v>0</v>
      </c>
      <c r="T13" s="48">
        <f t="shared" si="5"/>
        <v>1.0999999999999999</v>
      </c>
      <c r="U13" s="50">
        <f t="shared" si="6"/>
        <v>12.510370000000002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100000</v>
      </c>
      <c r="C14" s="92">
        <v>0</v>
      </c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11650000</v>
      </c>
      <c r="C16" s="95">
        <f>SUM(C9:C15)</f>
        <v>0</v>
      </c>
      <c r="D16" s="95"/>
      <c r="E16" s="95">
        <f t="shared" si="0"/>
        <v>11650000</v>
      </c>
      <c r="F16" s="96">
        <f t="shared" ref="F16:O16" si="7">SUM(F9:F15)</f>
        <v>11650000</v>
      </c>
      <c r="G16" s="97">
        <f t="shared" si="7"/>
        <v>11550000</v>
      </c>
      <c r="H16" s="96">
        <f t="shared" si="7"/>
        <v>430000</v>
      </c>
      <c r="I16" s="97">
        <f t="shared" si="7"/>
        <v>0</v>
      </c>
      <c r="J16" s="96">
        <f t="shared" si="7"/>
        <v>306000</v>
      </c>
      <c r="K16" s="97">
        <f t="shared" si="7"/>
        <v>0</v>
      </c>
      <c r="L16" s="96">
        <f t="shared" si="7"/>
        <v>456000</v>
      </c>
      <c r="M16" s="97">
        <f t="shared" si="7"/>
        <v>1251037</v>
      </c>
      <c r="N16" s="96">
        <f t="shared" si="7"/>
        <v>0</v>
      </c>
      <c r="O16" s="97">
        <f t="shared" si="7"/>
        <v>0</v>
      </c>
      <c r="P16" s="96">
        <f t="shared" si="1"/>
        <v>1192000</v>
      </c>
      <c r="Q16" s="97">
        <f t="shared" si="2"/>
        <v>1251037</v>
      </c>
      <c r="R16" s="52">
        <f t="shared" si="3"/>
        <v>49.019607843137251</v>
      </c>
      <c r="S16" s="53">
        <f t="shared" si="4"/>
        <v>0</v>
      </c>
      <c r="T16" s="52">
        <f>IF((SUM($E9:$E13)+$E15)=0,0,(P16/(SUM($E9:$E13)+$E15)*100))</f>
        <v>10.320346320346321</v>
      </c>
      <c r="U16" s="54">
        <f>IF((SUM($E9:$E13)+$E15)=0,0,(Q16/(SUM($E9:$E13)+$E15)*100))</f>
        <v>10.831489177489177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1539000</v>
      </c>
      <c r="C32" s="92">
        <v>0</v>
      </c>
      <c r="D32" s="92"/>
      <c r="E32" s="92">
        <f>$B32      +$C32      +$D32</f>
        <v>1539000</v>
      </c>
      <c r="F32" s="93">
        <v>1539000</v>
      </c>
      <c r="G32" s="94">
        <v>1539000</v>
      </c>
      <c r="H32" s="93">
        <v>1539000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1539000</v>
      </c>
      <c r="Q32" s="94">
        <f>$I32      +$K32      +$M32      +$O32</f>
        <v>0</v>
      </c>
      <c r="R32" s="48">
        <f>IF(($J32      =0),0,((($L32      -$J32      )/$J32      )*100))</f>
        <v>0</v>
      </c>
      <c r="S32" s="49">
        <f>IF(($K32      =0),0,((($M32      -$K32      )/$K32      )*100))</f>
        <v>0</v>
      </c>
      <c r="T32" s="48">
        <f>IF(($E32      =0),0,(($P32      /$E32      )*100))</f>
        <v>100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1539000</v>
      </c>
      <c r="C33" s="95">
        <f>C32</f>
        <v>0</v>
      </c>
      <c r="D33" s="95"/>
      <c r="E33" s="95">
        <f>$B33      +$C33      +$D33</f>
        <v>1539000</v>
      </c>
      <c r="F33" s="96">
        <f t="shared" ref="F33:O33" si="17">F32</f>
        <v>1539000</v>
      </c>
      <c r="G33" s="97">
        <f t="shared" si="17"/>
        <v>1539000</v>
      </c>
      <c r="H33" s="96">
        <f t="shared" si="17"/>
        <v>1539000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1539000</v>
      </c>
      <c r="Q33" s="97">
        <f>$I33      +$K33      +$M33      +$O33</f>
        <v>0</v>
      </c>
      <c r="R33" s="52">
        <f>IF(($J33      =0),0,((($L33      -$J33      )/$J33      )*100))</f>
        <v>0</v>
      </c>
      <c r="S33" s="53">
        <f>IF(($K33      =0),0,((($M33      -$K33      )/$K33      )*100))</f>
        <v>0</v>
      </c>
      <c r="T33" s="52">
        <f>IF($E33   =0,0,($P33   /$E33   )*100)</f>
        <v>100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22072000</v>
      </c>
      <c r="C35" s="92">
        <v>0</v>
      </c>
      <c r="D35" s="92"/>
      <c r="E35" s="92">
        <f t="shared" ref="E35:E40" si="18">$B35      +$C35      +$D35</f>
        <v>22072000</v>
      </c>
      <c r="F35" s="93">
        <v>22072000</v>
      </c>
      <c r="G35" s="94">
        <v>22072000</v>
      </c>
      <c r="H35" s="93">
        <v>3000000</v>
      </c>
      <c r="I35" s="94"/>
      <c r="J35" s="93">
        <v>8791000</v>
      </c>
      <c r="K35" s="94">
        <v>11418762</v>
      </c>
      <c r="L35" s="93"/>
      <c r="M35" s="94">
        <v>760759</v>
      </c>
      <c r="N35" s="93"/>
      <c r="O35" s="94"/>
      <c r="P35" s="93">
        <f t="shared" ref="P35:P40" si="19">$H35      +$J35      +$L35      +$N35</f>
        <v>11791000</v>
      </c>
      <c r="Q35" s="94">
        <f t="shared" ref="Q35:Q40" si="20">$I35      +$K35      +$M35      +$O35</f>
        <v>12179521</v>
      </c>
      <c r="R35" s="48">
        <f t="shared" ref="R35:R40" si="21">IF(($J35      =0),0,((($L35      -$J35      )/$J35      )*100))</f>
        <v>-100</v>
      </c>
      <c r="S35" s="49">
        <f t="shared" ref="S35:S40" si="22">IF(($K35      =0),0,((($M35      -$K35      )/$K35      )*100))</f>
        <v>-93.33764028009341</v>
      </c>
      <c r="T35" s="48">
        <f t="shared" ref="T35:T39" si="23">IF(($E35      =0),0,(($P35      /$E35      )*100))</f>
        <v>53.420623414280534</v>
      </c>
      <c r="U35" s="50">
        <f t="shared" ref="U35:U39" si="24">IF(($E35      =0),0,(($Q35      /$E35      )*100))</f>
        <v>55.180867162015225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22072000</v>
      </c>
      <c r="C40" s="95">
        <f>SUM(C35:C39)</f>
        <v>0</v>
      </c>
      <c r="D40" s="95"/>
      <c r="E40" s="95">
        <f t="shared" si="18"/>
        <v>22072000</v>
      </c>
      <c r="F40" s="96">
        <f t="shared" ref="F40:O40" si="25">SUM(F35:F39)</f>
        <v>22072000</v>
      </c>
      <c r="G40" s="97">
        <f t="shared" si="25"/>
        <v>22072000</v>
      </c>
      <c r="H40" s="96">
        <f t="shared" si="25"/>
        <v>3000000</v>
      </c>
      <c r="I40" s="97">
        <f t="shared" si="25"/>
        <v>0</v>
      </c>
      <c r="J40" s="96">
        <f t="shared" si="25"/>
        <v>8791000</v>
      </c>
      <c r="K40" s="97">
        <f t="shared" si="25"/>
        <v>11418762</v>
      </c>
      <c r="L40" s="96">
        <f t="shared" si="25"/>
        <v>0</v>
      </c>
      <c r="M40" s="97">
        <f t="shared" si="25"/>
        <v>760759</v>
      </c>
      <c r="N40" s="96">
        <f t="shared" si="25"/>
        <v>0</v>
      </c>
      <c r="O40" s="97">
        <f t="shared" si="25"/>
        <v>0</v>
      </c>
      <c r="P40" s="96">
        <f t="shared" si="19"/>
        <v>11791000</v>
      </c>
      <c r="Q40" s="97">
        <f t="shared" si="20"/>
        <v>12179521</v>
      </c>
      <c r="R40" s="52">
        <f t="shared" si="21"/>
        <v>-100</v>
      </c>
      <c r="S40" s="53">
        <f t="shared" si="22"/>
        <v>-93.33764028009341</v>
      </c>
      <c r="T40" s="52">
        <f>IF((+$E35+$E38) =0,0,(P40   /(+$E35+$E38) )*100)</f>
        <v>53.420623414280534</v>
      </c>
      <c r="U40" s="54">
        <f>IF((+$E35+$E38) =0,0,(Q40   /(+$E35+$E38) )*100)</f>
        <v>55.180867162015225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90000000</v>
      </c>
      <c r="C44" s="92">
        <v>30000000</v>
      </c>
      <c r="D44" s="92"/>
      <c r="E44" s="92">
        <f t="shared" si="26"/>
        <v>120000000</v>
      </c>
      <c r="F44" s="93">
        <v>120000000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18000000</v>
      </c>
      <c r="C51" s="92">
        <v>0</v>
      </c>
      <c r="D51" s="92"/>
      <c r="E51" s="92">
        <f t="shared" si="26"/>
        <v>18000000</v>
      </c>
      <c r="F51" s="93">
        <v>18000000</v>
      </c>
      <c r="G51" s="94">
        <v>18000000</v>
      </c>
      <c r="H51" s="93"/>
      <c r="I51" s="94"/>
      <c r="J51" s="93">
        <v>8538000</v>
      </c>
      <c r="K51" s="94">
        <v>6124550</v>
      </c>
      <c r="L51" s="93">
        <v>7085000</v>
      </c>
      <c r="M51" s="94">
        <v>6637359</v>
      </c>
      <c r="N51" s="93"/>
      <c r="O51" s="94"/>
      <c r="P51" s="93">
        <f t="shared" si="27"/>
        <v>15623000</v>
      </c>
      <c r="Q51" s="94">
        <f t="shared" si="28"/>
        <v>12761909</v>
      </c>
      <c r="R51" s="48">
        <f t="shared" si="29"/>
        <v>-17.018037011009604</v>
      </c>
      <c r="S51" s="49">
        <f t="shared" si="30"/>
        <v>8.373006996432391</v>
      </c>
      <c r="T51" s="48">
        <f t="shared" si="31"/>
        <v>86.794444444444437</v>
      </c>
      <c r="U51" s="50">
        <f t="shared" si="32"/>
        <v>70.899494444444443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10192000</v>
      </c>
      <c r="D52" s="92"/>
      <c r="E52" s="92">
        <f t="shared" si="26"/>
        <v>10192000</v>
      </c>
      <c r="F52" s="93">
        <v>10192000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108000000</v>
      </c>
      <c r="C53" s="95">
        <f>SUM(C42:C52)</f>
        <v>40192000</v>
      </c>
      <c r="D53" s="95"/>
      <c r="E53" s="95">
        <f t="shared" si="26"/>
        <v>148192000</v>
      </c>
      <c r="F53" s="96">
        <f t="shared" ref="F53:O53" si="33">SUM(F42:F52)</f>
        <v>148192000</v>
      </c>
      <c r="G53" s="97">
        <f t="shared" si="33"/>
        <v>18000000</v>
      </c>
      <c r="H53" s="96">
        <f t="shared" si="33"/>
        <v>0</v>
      </c>
      <c r="I53" s="97">
        <f t="shared" si="33"/>
        <v>0</v>
      </c>
      <c r="J53" s="96">
        <f t="shared" si="33"/>
        <v>8538000</v>
      </c>
      <c r="K53" s="97">
        <f t="shared" si="33"/>
        <v>6124550</v>
      </c>
      <c r="L53" s="96">
        <f t="shared" si="33"/>
        <v>7085000</v>
      </c>
      <c r="M53" s="97">
        <f t="shared" si="33"/>
        <v>6637359</v>
      </c>
      <c r="N53" s="96">
        <f t="shared" si="33"/>
        <v>0</v>
      </c>
      <c r="O53" s="97">
        <f t="shared" si="33"/>
        <v>0</v>
      </c>
      <c r="P53" s="96">
        <f t="shared" si="27"/>
        <v>15623000</v>
      </c>
      <c r="Q53" s="97">
        <f t="shared" si="28"/>
        <v>12761909</v>
      </c>
      <c r="R53" s="52">
        <f t="shared" si="29"/>
        <v>-17.018037011009604</v>
      </c>
      <c r="S53" s="53">
        <f t="shared" si="30"/>
        <v>8.373006996432391</v>
      </c>
      <c r="T53" s="52">
        <f>IF((+$E43+$E45+$E47+$E48+$E51) =0,0,(P53   /(+$E43+$E45+$E47+$E48+$E51) )*100)</f>
        <v>86.794444444444437</v>
      </c>
      <c r="U53" s="54">
        <f>IF((+$E43+$E45+$E47+$E48+$E51) =0,0,(Q53   /(+$E43+$E45+$E47+$E48+$E51) )*100)</f>
        <v>70.899494444444443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143261000</v>
      </c>
      <c r="C67" s="104">
        <f>SUM(C9:C15,C18:C23,C26:C29,C32,C35:C39,C42:C52,C55:C58,C61:C65)</f>
        <v>40192000</v>
      </c>
      <c r="D67" s="104"/>
      <c r="E67" s="104">
        <f t="shared" si="35"/>
        <v>183453000</v>
      </c>
      <c r="F67" s="105">
        <f t="shared" ref="F67:O67" si="43">SUM(F9:F15,F18:F23,F26:F29,F32,F35:F39,F42:F52,F55:F58,F61:F65)</f>
        <v>183453000</v>
      </c>
      <c r="G67" s="106">
        <f t="shared" si="43"/>
        <v>53161000</v>
      </c>
      <c r="H67" s="105">
        <f t="shared" si="43"/>
        <v>4969000</v>
      </c>
      <c r="I67" s="106">
        <f t="shared" si="43"/>
        <v>0</v>
      </c>
      <c r="J67" s="105">
        <f t="shared" si="43"/>
        <v>17635000</v>
      </c>
      <c r="K67" s="106">
        <f t="shared" si="43"/>
        <v>17543312</v>
      </c>
      <c r="L67" s="105">
        <f t="shared" si="43"/>
        <v>7541000</v>
      </c>
      <c r="M67" s="106">
        <f t="shared" si="43"/>
        <v>8649155</v>
      </c>
      <c r="N67" s="105">
        <f t="shared" si="43"/>
        <v>0</v>
      </c>
      <c r="O67" s="106">
        <f t="shared" si="43"/>
        <v>0</v>
      </c>
      <c r="P67" s="105">
        <f t="shared" si="36"/>
        <v>30145000</v>
      </c>
      <c r="Q67" s="106">
        <f t="shared" si="37"/>
        <v>26192467</v>
      </c>
      <c r="R67" s="61">
        <f t="shared" si="38"/>
        <v>-57.23844627161894</v>
      </c>
      <c r="S67" s="62">
        <f t="shared" si="39"/>
        <v>-50.698277497430354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56.705103365248966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49.270079569609301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33429000</v>
      </c>
      <c r="C69" s="92">
        <v>0</v>
      </c>
      <c r="D69" s="92"/>
      <c r="E69" s="92">
        <f>$B69      +$C69      +$D69</f>
        <v>33429000</v>
      </c>
      <c r="F69" s="93">
        <v>33429000</v>
      </c>
      <c r="G69" s="94">
        <v>33429000</v>
      </c>
      <c r="H69" s="93">
        <v>5783000</v>
      </c>
      <c r="I69" s="94"/>
      <c r="J69" s="93">
        <v>10430000</v>
      </c>
      <c r="K69" s="94">
        <v>11563998</v>
      </c>
      <c r="L69" s="93">
        <v>2659000</v>
      </c>
      <c r="M69" s="94">
        <v>4591652</v>
      </c>
      <c r="N69" s="93"/>
      <c r="O69" s="94"/>
      <c r="P69" s="93">
        <f>$H69      +$J69      +$L69      +$N69</f>
        <v>18872000</v>
      </c>
      <c r="Q69" s="94">
        <f>$I69      +$K69      +$M69      +$O69</f>
        <v>16155650</v>
      </c>
      <c r="R69" s="48">
        <f>IF(($J69      =0),0,((($L69      -$J69      )/$J69      )*100))</f>
        <v>-74.50623202301054</v>
      </c>
      <c r="S69" s="49">
        <f>IF(($K69      =0),0,((($M69      -$K69      )/$K69      )*100))</f>
        <v>-60.293559372805149</v>
      </c>
      <c r="T69" s="48">
        <f>IF(($E69      =0),0,(($P69      /$E69      )*100))</f>
        <v>56.45397708576386</v>
      </c>
      <c r="U69" s="50">
        <f>IF(($E69      =0),0,(($Q69      /$E69      )*100))</f>
        <v>48.328247928445364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33429000</v>
      </c>
      <c r="C70" s="101">
        <f>C69</f>
        <v>0</v>
      </c>
      <c r="D70" s="101"/>
      <c r="E70" s="101">
        <f>$B70      +$C70      +$D70</f>
        <v>33429000</v>
      </c>
      <c r="F70" s="102">
        <f t="shared" ref="F70:O70" si="44">F69</f>
        <v>33429000</v>
      </c>
      <c r="G70" s="103">
        <f t="shared" si="44"/>
        <v>33429000</v>
      </c>
      <c r="H70" s="102">
        <f t="shared" si="44"/>
        <v>5783000</v>
      </c>
      <c r="I70" s="103">
        <f t="shared" si="44"/>
        <v>0</v>
      </c>
      <c r="J70" s="102">
        <f t="shared" si="44"/>
        <v>10430000</v>
      </c>
      <c r="K70" s="103">
        <f t="shared" si="44"/>
        <v>11563998</v>
      </c>
      <c r="L70" s="102">
        <f t="shared" si="44"/>
        <v>2659000</v>
      </c>
      <c r="M70" s="103">
        <f t="shared" si="44"/>
        <v>4591652</v>
      </c>
      <c r="N70" s="102">
        <f t="shared" si="44"/>
        <v>0</v>
      </c>
      <c r="O70" s="103">
        <f t="shared" si="44"/>
        <v>0</v>
      </c>
      <c r="P70" s="102">
        <f>$H70      +$J70      +$L70      +$N70</f>
        <v>18872000</v>
      </c>
      <c r="Q70" s="103">
        <f>$I70      +$K70      +$M70      +$O70</f>
        <v>16155650</v>
      </c>
      <c r="R70" s="57">
        <f>IF(($J70      =0),0,((($L70      -$J70      )/$J70      )*100))</f>
        <v>-74.50623202301054</v>
      </c>
      <c r="S70" s="58">
        <f>IF(($K70      =0),0,((($M70      -$K70      )/$K70      )*100))</f>
        <v>-60.293559372805149</v>
      </c>
      <c r="T70" s="57">
        <f>IF($E70   =0,0,($P70   /$E70   )*100)</f>
        <v>56.45397708576386</v>
      </c>
      <c r="U70" s="59">
        <f>IF($E70   =0,0,($Q70   /$E70 )*100)</f>
        <v>48.328247928445364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33429000</v>
      </c>
      <c r="C71" s="104">
        <f>C69</f>
        <v>0</v>
      </c>
      <c r="D71" s="104"/>
      <c r="E71" s="104">
        <f>$B71      +$C71      +$D71</f>
        <v>33429000</v>
      </c>
      <c r="F71" s="105">
        <f t="shared" ref="F71:O71" si="45">F69</f>
        <v>33429000</v>
      </c>
      <c r="G71" s="106">
        <f t="shared" si="45"/>
        <v>33429000</v>
      </c>
      <c r="H71" s="105">
        <f t="shared" si="45"/>
        <v>5783000</v>
      </c>
      <c r="I71" s="106">
        <f t="shared" si="45"/>
        <v>0</v>
      </c>
      <c r="J71" s="105">
        <f t="shared" si="45"/>
        <v>10430000</v>
      </c>
      <c r="K71" s="106">
        <f t="shared" si="45"/>
        <v>11563998</v>
      </c>
      <c r="L71" s="105">
        <f t="shared" si="45"/>
        <v>2659000</v>
      </c>
      <c r="M71" s="106">
        <f t="shared" si="45"/>
        <v>4591652</v>
      </c>
      <c r="N71" s="105">
        <f t="shared" si="45"/>
        <v>0</v>
      </c>
      <c r="O71" s="106">
        <f t="shared" si="45"/>
        <v>0</v>
      </c>
      <c r="P71" s="105">
        <f>$H71      +$J71      +$L71      +$N71</f>
        <v>18872000</v>
      </c>
      <c r="Q71" s="106">
        <f>$I71      +$K71      +$M71      +$O71</f>
        <v>16155650</v>
      </c>
      <c r="R71" s="61">
        <f>IF(($J71      =0),0,((($L71      -$J71      )/$J71      )*100))</f>
        <v>-74.50623202301054</v>
      </c>
      <c r="S71" s="62">
        <f>IF(($K71      =0),0,((($M71      -$K71      )/$K71      )*100))</f>
        <v>-60.293559372805149</v>
      </c>
      <c r="T71" s="61">
        <f>IF($E71   =0,0,($P71   /$E71   )*100)</f>
        <v>56.45397708576386</v>
      </c>
      <c r="U71" s="65">
        <f>IF($E71   =0,0,($Q71   /$E71   )*100)</f>
        <v>48.328247928445364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176690000</v>
      </c>
      <c r="C72" s="104">
        <f>SUM(C9:C15,C18:C23,C26:C29,C32,C35:C39,C42:C52,C55:C58,C61:C65,C69)</f>
        <v>40192000</v>
      </c>
      <c r="D72" s="104"/>
      <c r="E72" s="104">
        <f>$B72      +$C72      +$D72</f>
        <v>216882000</v>
      </c>
      <c r="F72" s="105">
        <f t="shared" ref="F72:O72" si="46">SUM(F9:F15,F18:F23,F26:F29,F32,F35:F39,F42:F52,F55:F58,F61:F65,F69)</f>
        <v>216882000</v>
      </c>
      <c r="G72" s="106">
        <f t="shared" si="46"/>
        <v>86590000</v>
      </c>
      <c r="H72" s="105">
        <f t="shared" si="46"/>
        <v>10752000</v>
      </c>
      <c r="I72" s="106">
        <f t="shared" si="46"/>
        <v>0</v>
      </c>
      <c r="J72" s="105">
        <f t="shared" si="46"/>
        <v>28065000</v>
      </c>
      <c r="K72" s="106">
        <f t="shared" si="46"/>
        <v>29107310</v>
      </c>
      <c r="L72" s="105">
        <f t="shared" si="46"/>
        <v>10200000</v>
      </c>
      <c r="M72" s="106">
        <f t="shared" si="46"/>
        <v>13240807</v>
      </c>
      <c r="N72" s="105">
        <f t="shared" si="46"/>
        <v>0</v>
      </c>
      <c r="O72" s="106">
        <f t="shared" si="46"/>
        <v>0</v>
      </c>
      <c r="P72" s="105">
        <f>$H72      +$J72      +$L72      +$N72</f>
        <v>49017000</v>
      </c>
      <c r="Q72" s="106">
        <f>$I72      +$K72      +$M72      +$O72</f>
        <v>42348117</v>
      </c>
      <c r="R72" s="61">
        <f>IF(($J72      =0),0,((($L72      -$J72      )/$J72      )*100))</f>
        <v>-63.655799037947624</v>
      </c>
      <c r="S72" s="62">
        <f>IF(($K72      =0),0,((($M72      -$K72      )/$K72      )*100))</f>
        <v>-54.510372136758775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56.608153366439538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48.906475343573163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/OvGVG9ZcEGC0uV3qBD9n73MDGEnnYLw2OO3IgCdHqiyJ2N2ID+A9wfLH0Oxfi4K8bfoAda+D7ySrrnxna9u5Q==" saltValue="RPxuPsyUZG1JB8g02E3s5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1750000</v>
      </c>
      <c r="C10" s="92">
        <v>0</v>
      </c>
      <c r="D10" s="92"/>
      <c r="E10" s="92">
        <f t="shared" ref="E10:E16" si="0">$B10      +$C10      +$D10</f>
        <v>1750000</v>
      </c>
      <c r="F10" s="93">
        <v>1750000</v>
      </c>
      <c r="G10" s="94">
        <v>1750000</v>
      </c>
      <c r="H10" s="93">
        <v>146000</v>
      </c>
      <c r="I10" s="94">
        <v>120401</v>
      </c>
      <c r="J10" s="93">
        <v>873000</v>
      </c>
      <c r="K10" s="94">
        <v>897710</v>
      </c>
      <c r="L10" s="93">
        <v>174000</v>
      </c>
      <c r="M10" s="94">
        <v>172509</v>
      </c>
      <c r="N10" s="93"/>
      <c r="O10" s="94"/>
      <c r="P10" s="93">
        <f t="shared" ref="P10:P16" si="1">$H10      +$J10      +$L10      +$N10</f>
        <v>1193000</v>
      </c>
      <c r="Q10" s="94">
        <f t="shared" ref="Q10:Q16" si="2">$I10      +$K10      +$M10      +$O10</f>
        <v>1190620</v>
      </c>
      <c r="R10" s="48">
        <f t="shared" ref="R10:R16" si="3">IF(($J10      =0),0,((($L10      -$J10      )/$J10      )*100))</f>
        <v>-80.06872852233677</v>
      </c>
      <c r="S10" s="49">
        <f t="shared" ref="S10:S16" si="4">IF(($K10      =0),0,((($M10      -$K10      )/$K10      )*100))</f>
        <v>-80.783437858551196</v>
      </c>
      <c r="T10" s="48">
        <f t="shared" ref="T10:T15" si="5">IF(($E10      =0),0,(($P10      /$E10      )*100))</f>
        <v>68.171428571428578</v>
      </c>
      <c r="U10" s="50">
        <f t="shared" ref="U10:U15" si="6">IF(($E10      =0),0,(($Q10      /$E10      )*100))</f>
        <v>68.035428571428568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1750000</v>
      </c>
      <c r="C16" s="95">
        <f>SUM(C9:C15)</f>
        <v>0</v>
      </c>
      <c r="D16" s="95"/>
      <c r="E16" s="95">
        <f t="shared" si="0"/>
        <v>1750000</v>
      </c>
      <c r="F16" s="96">
        <f t="shared" ref="F16:O16" si="7">SUM(F9:F15)</f>
        <v>1750000</v>
      </c>
      <c r="G16" s="97">
        <f t="shared" si="7"/>
        <v>1750000</v>
      </c>
      <c r="H16" s="96">
        <f t="shared" si="7"/>
        <v>146000</v>
      </c>
      <c r="I16" s="97">
        <f t="shared" si="7"/>
        <v>120401</v>
      </c>
      <c r="J16" s="96">
        <f t="shared" si="7"/>
        <v>873000</v>
      </c>
      <c r="K16" s="97">
        <f t="shared" si="7"/>
        <v>897710</v>
      </c>
      <c r="L16" s="96">
        <f t="shared" si="7"/>
        <v>174000</v>
      </c>
      <c r="M16" s="97">
        <f t="shared" si="7"/>
        <v>172509</v>
      </c>
      <c r="N16" s="96">
        <f t="shared" si="7"/>
        <v>0</v>
      </c>
      <c r="O16" s="97">
        <f t="shared" si="7"/>
        <v>0</v>
      </c>
      <c r="P16" s="96">
        <f t="shared" si="1"/>
        <v>1193000</v>
      </c>
      <c r="Q16" s="97">
        <f t="shared" si="2"/>
        <v>1190620</v>
      </c>
      <c r="R16" s="52">
        <f t="shared" si="3"/>
        <v>-80.06872852233677</v>
      </c>
      <c r="S16" s="53">
        <f t="shared" si="4"/>
        <v>-80.783437858551196</v>
      </c>
      <c r="T16" s="52">
        <f>IF((SUM($E9:$E13)+$E15)=0,0,(P16/(SUM($E9:$E13)+$E15)*100))</f>
        <v>68.171428571428578</v>
      </c>
      <c r="U16" s="54">
        <f>IF((SUM($E9:$E13)+$E15)=0,0,(Q16/(SUM($E9:$E13)+$E15)*100))</f>
        <v>68.035428571428568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1100000</v>
      </c>
      <c r="C32" s="92">
        <v>0</v>
      </c>
      <c r="D32" s="92"/>
      <c r="E32" s="92">
        <f>$B32      +$C32      +$D32</f>
        <v>1100000</v>
      </c>
      <c r="F32" s="93">
        <v>1100000</v>
      </c>
      <c r="G32" s="94">
        <v>1100000</v>
      </c>
      <c r="H32" s="93"/>
      <c r="I32" s="94"/>
      <c r="J32" s="93">
        <v>712000</v>
      </c>
      <c r="K32" s="94">
        <v>467990</v>
      </c>
      <c r="L32" s="93">
        <v>211000</v>
      </c>
      <c r="M32" s="94">
        <v>302010</v>
      </c>
      <c r="N32" s="93"/>
      <c r="O32" s="94"/>
      <c r="P32" s="93">
        <f>$H32      +$J32      +$L32      +$N32</f>
        <v>923000</v>
      </c>
      <c r="Q32" s="94">
        <f>$I32      +$K32      +$M32      +$O32</f>
        <v>770000</v>
      </c>
      <c r="R32" s="48">
        <f>IF(($J32      =0),0,((($L32      -$J32      )/$J32      )*100))</f>
        <v>-70.365168539325836</v>
      </c>
      <c r="S32" s="49">
        <f>IF(($K32      =0),0,((($M32      -$K32      )/$K32      )*100))</f>
        <v>-35.466569798499968</v>
      </c>
      <c r="T32" s="48">
        <f>IF(($E32      =0),0,(($P32      /$E32      )*100))</f>
        <v>83.909090909090907</v>
      </c>
      <c r="U32" s="50">
        <f>IF(($E32      =0),0,(($Q32      /$E32      )*100))</f>
        <v>70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1100000</v>
      </c>
      <c r="C33" s="95">
        <f>C32</f>
        <v>0</v>
      </c>
      <c r="D33" s="95"/>
      <c r="E33" s="95">
        <f>$B33      +$C33      +$D33</f>
        <v>1100000</v>
      </c>
      <c r="F33" s="96">
        <f t="shared" ref="F33:O33" si="17">F32</f>
        <v>1100000</v>
      </c>
      <c r="G33" s="97">
        <f t="shared" si="17"/>
        <v>1100000</v>
      </c>
      <c r="H33" s="96">
        <f t="shared" si="17"/>
        <v>0</v>
      </c>
      <c r="I33" s="97">
        <f t="shared" si="17"/>
        <v>0</v>
      </c>
      <c r="J33" s="96">
        <f t="shared" si="17"/>
        <v>712000</v>
      </c>
      <c r="K33" s="97">
        <f t="shared" si="17"/>
        <v>467990</v>
      </c>
      <c r="L33" s="96">
        <f t="shared" si="17"/>
        <v>211000</v>
      </c>
      <c r="M33" s="97">
        <f t="shared" si="17"/>
        <v>302010</v>
      </c>
      <c r="N33" s="96">
        <f t="shared" si="17"/>
        <v>0</v>
      </c>
      <c r="O33" s="97">
        <f t="shared" si="17"/>
        <v>0</v>
      </c>
      <c r="P33" s="96">
        <f>$H33      +$J33      +$L33      +$N33</f>
        <v>923000</v>
      </c>
      <c r="Q33" s="97">
        <f>$I33      +$K33      +$M33      +$O33</f>
        <v>770000</v>
      </c>
      <c r="R33" s="52">
        <f>IF(($J33      =0),0,((($L33      -$J33      )/$J33      )*100))</f>
        <v>-70.365168539325836</v>
      </c>
      <c r="S33" s="53">
        <f>IF(($K33      =0),0,((($M33      -$K33      )/$K33      )*100))</f>
        <v>-35.466569798499968</v>
      </c>
      <c r="T33" s="52">
        <f>IF($E33   =0,0,($P33   /$E33   )*100)</f>
        <v>83.909090909090907</v>
      </c>
      <c r="U33" s="54">
        <f>IF($E33   =0,0,($Q33   /$E33   )*100)</f>
        <v>70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40400000</v>
      </c>
      <c r="C35" s="92">
        <v>0</v>
      </c>
      <c r="D35" s="92"/>
      <c r="E35" s="92">
        <f t="shared" ref="E35:E40" si="18">$B35      +$C35      +$D35</f>
        <v>40400000</v>
      </c>
      <c r="F35" s="93">
        <v>40400000</v>
      </c>
      <c r="G35" s="94">
        <v>40400000</v>
      </c>
      <c r="H35" s="93">
        <v>10981000</v>
      </c>
      <c r="I35" s="94">
        <v>8126523</v>
      </c>
      <c r="J35" s="93">
        <v>18265000</v>
      </c>
      <c r="K35" s="94">
        <v>20528190</v>
      </c>
      <c r="L35" s="93">
        <v>5423000</v>
      </c>
      <c r="M35" s="94">
        <v>4396548</v>
      </c>
      <c r="N35" s="93"/>
      <c r="O35" s="94"/>
      <c r="P35" s="93">
        <f t="shared" ref="P35:P40" si="19">$H35      +$J35      +$L35      +$N35</f>
        <v>34669000</v>
      </c>
      <c r="Q35" s="94">
        <f t="shared" ref="Q35:Q40" si="20">$I35      +$K35      +$M35      +$O35</f>
        <v>33051261</v>
      </c>
      <c r="R35" s="48">
        <f t="shared" ref="R35:R40" si="21">IF(($J35      =0),0,((($L35      -$J35      )/$J35      )*100))</f>
        <v>-70.309334793320559</v>
      </c>
      <c r="S35" s="49">
        <f t="shared" ref="S35:S40" si="22">IF(($K35      =0),0,((($M35      -$K35      )/$K35      )*100))</f>
        <v>-78.582875548209557</v>
      </c>
      <c r="T35" s="48">
        <f t="shared" ref="T35:T39" si="23">IF(($E35      =0),0,(($P35      /$E35      )*100))</f>
        <v>85.814356435643575</v>
      </c>
      <c r="U35" s="50">
        <f t="shared" ref="U35:U39" si="24">IF(($E35      =0),0,(($Q35      /$E35      )*100))</f>
        <v>81.810051980198011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4000000</v>
      </c>
      <c r="C38" s="92">
        <v>0</v>
      </c>
      <c r="D38" s="92"/>
      <c r="E38" s="92">
        <f t="shared" si="18"/>
        <v>4000000</v>
      </c>
      <c r="F38" s="93">
        <v>4000000</v>
      </c>
      <c r="G38" s="94">
        <v>4000000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44400000</v>
      </c>
      <c r="C40" s="95">
        <f>SUM(C35:C39)</f>
        <v>0</v>
      </c>
      <c r="D40" s="95"/>
      <c r="E40" s="95">
        <f t="shared" si="18"/>
        <v>44400000</v>
      </c>
      <c r="F40" s="96">
        <f t="shared" ref="F40:O40" si="25">SUM(F35:F39)</f>
        <v>44400000</v>
      </c>
      <c r="G40" s="97">
        <f t="shared" si="25"/>
        <v>44400000</v>
      </c>
      <c r="H40" s="96">
        <f t="shared" si="25"/>
        <v>10981000</v>
      </c>
      <c r="I40" s="97">
        <f t="shared" si="25"/>
        <v>8126523</v>
      </c>
      <c r="J40" s="96">
        <f t="shared" si="25"/>
        <v>18265000</v>
      </c>
      <c r="K40" s="97">
        <f t="shared" si="25"/>
        <v>20528190</v>
      </c>
      <c r="L40" s="96">
        <f t="shared" si="25"/>
        <v>5423000</v>
      </c>
      <c r="M40" s="97">
        <f t="shared" si="25"/>
        <v>4396548</v>
      </c>
      <c r="N40" s="96">
        <f t="shared" si="25"/>
        <v>0</v>
      </c>
      <c r="O40" s="97">
        <f t="shared" si="25"/>
        <v>0</v>
      </c>
      <c r="P40" s="96">
        <f t="shared" si="19"/>
        <v>34669000</v>
      </c>
      <c r="Q40" s="97">
        <f t="shared" si="20"/>
        <v>33051261</v>
      </c>
      <c r="R40" s="52">
        <f t="shared" si="21"/>
        <v>-70.309334793320559</v>
      </c>
      <c r="S40" s="53">
        <f t="shared" si="22"/>
        <v>-78.582875548209557</v>
      </c>
      <c r="T40" s="52">
        <f>IF((+$E35+$E38) =0,0,(P40   /(+$E35+$E38) )*100)</f>
        <v>78.083333333333343</v>
      </c>
      <c r="U40" s="54">
        <f>IF((+$E35+$E38) =0,0,(Q40   /(+$E35+$E38) )*100)</f>
        <v>74.439777027027034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19000000</v>
      </c>
      <c r="C51" s="92">
        <v>8000000</v>
      </c>
      <c r="D51" s="92"/>
      <c r="E51" s="92">
        <f t="shared" si="26"/>
        <v>27000000</v>
      </c>
      <c r="F51" s="93">
        <v>27000000</v>
      </c>
      <c r="G51" s="94">
        <v>27000000</v>
      </c>
      <c r="H51" s="93"/>
      <c r="I51" s="94">
        <v>953747</v>
      </c>
      <c r="J51" s="93">
        <v>9641000</v>
      </c>
      <c r="K51" s="94">
        <v>6282287</v>
      </c>
      <c r="L51" s="93">
        <v>7062000</v>
      </c>
      <c r="M51" s="94">
        <v>4142342</v>
      </c>
      <c r="N51" s="93"/>
      <c r="O51" s="94"/>
      <c r="P51" s="93">
        <f t="shared" si="27"/>
        <v>16703000</v>
      </c>
      <c r="Q51" s="94">
        <f t="shared" si="28"/>
        <v>11378376</v>
      </c>
      <c r="R51" s="48">
        <f t="shared" si="29"/>
        <v>-26.750337101960376</v>
      </c>
      <c r="S51" s="49">
        <f t="shared" si="30"/>
        <v>-34.063152479343906</v>
      </c>
      <c r="T51" s="48">
        <f t="shared" si="31"/>
        <v>61.862962962962968</v>
      </c>
      <c r="U51" s="50">
        <f t="shared" si="32"/>
        <v>42.142133333333334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19000000</v>
      </c>
      <c r="C53" s="95">
        <f>SUM(C42:C52)</f>
        <v>8000000</v>
      </c>
      <c r="D53" s="95"/>
      <c r="E53" s="95">
        <f t="shared" si="26"/>
        <v>27000000</v>
      </c>
      <c r="F53" s="96">
        <f t="shared" ref="F53:O53" si="33">SUM(F42:F52)</f>
        <v>27000000</v>
      </c>
      <c r="G53" s="97">
        <f t="shared" si="33"/>
        <v>27000000</v>
      </c>
      <c r="H53" s="96">
        <f t="shared" si="33"/>
        <v>0</v>
      </c>
      <c r="I53" s="97">
        <f t="shared" si="33"/>
        <v>953747</v>
      </c>
      <c r="J53" s="96">
        <f t="shared" si="33"/>
        <v>9641000</v>
      </c>
      <c r="K53" s="97">
        <f t="shared" si="33"/>
        <v>6282287</v>
      </c>
      <c r="L53" s="96">
        <f t="shared" si="33"/>
        <v>7062000</v>
      </c>
      <c r="M53" s="97">
        <f t="shared" si="33"/>
        <v>4142342</v>
      </c>
      <c r="N53" s="96">
        <f t="shared" si="33"/>
        <v>0</v>
      </c>
      <c r="O53" s="97">
        <f t="shared" si="33"/>
        <v>0</v>
      </c>
      <c r="P53" s="96">
        <f t="shared" si="27"/>
        <v>16703000</v>
      </c>
      <c r="Q53" s="97">
        <f t="shared" si="28"/>
        <v>11378376</v>
      </c>
      <c r="R53" s="52">
        <f t="shared" si="29"/>
        <v>-26.750337101960376</v>
      </c>
      <c r="S53" s="53">
        <f t="shared" si="30"/>
        <v>-34.063152479343906</v>
      </c>
      <c r="T53" s="52">
        <f>IF((+$E43+$E45+$E47+$E48+$E51) =0,0,(P53   /(+$E43+$E45+$E47+$E48+$E51) )*100)</f>
        <v>61.862962962962968</v>
      </c>
      <c r="U53" s="54">
        <f>IF((+$E43+$E45+$E47+$E48+$E51) =0,0,(Q53   /(+$E43+$E45+$E47+$E48+$E51) )*100)</f>
        <v>42.142133333333334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66250000</v>
      </c>
      <c r="C67" s="104">
        <f>SUM(C9:C15,C18:C23,C26:C29,C32,C35:C39,C42:C52,C55:C58,C61:C65)</f>
        <v>8000000</v>
      </c>
      <c r="D67" s="104"/>
      <c r="E67" s="104">
        <f t="shared" si="35"/>
        <v>74250000</v>
      </c>
      <c r="F67" s="105">
        <f t="shared" ref="F67:O67" si="43">SUM(F9:F15,F18:F23,F26:F29,F32,F35:F39,F42:F52,F55:F58,F61:F65)</f>
        <v>74250000</v>
      </c>
      <c r="G67" s="106">
        <f t="shared" si="43"/>
        <v>74250000</v>
      </c>
      <c r="H67" s="105">
        <f t="shared" si="43"/>
        <v>11127000</v>
      </c>
      <c r="I67" s="106">
        <f t="shared" si="43"/>
        <v>9200671</v>
      </c>
      <c r="J67" s="105">
        <f t="shared" si="43"/>
        <v>29491000</v>
      </c>
      <c r="K67" s="106">
        <f t="shared" si="43"/>
        <v>28176177</v>
      </c>
      <c r="L67" s="105">
        <f t="shared" si="43"/>
        <v>12870000</v>
      </c>
      <c r="M67" s="106">
        <f t="shared" si="43"/>
        <v>9013409</v>
      </c>
      <c r="N67" s="105">
        <f t="shared" si="43"/>
        <v>0</v>
      </c>
      <c r="O67" s="106">
        <f t="shared" si="43"/>
        <v>0</v>
      </c>
      <c r="P67" s="105">
        <f t="shared" si="36"/>
        <v>53488000</v>
      </c>
      <c r="Q67" s="106">
        <f t="shared" si="37"/>
        <v>46390257</v>
      </c>
      <c r="R67" s="61">
        <f t="shared" si="38"/>
        <v>-56.359567325624774</v>
      </c>
      <c r="S67" s="62">
        <f t="shared" si="39"/>
        <v>-68.010532443773329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72.03771043771043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62.478460606060601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27716000</v>
      </c>
      <c r="C69" s="92">
        <v>-5000000</v>
      </c>
      <c r="D69" s="92"/>
      <c r="E69" s="92">
        <f>$B69      +$C69      +$D69</f>
        <v>22716000</v>
      </c>
      <c r="F69" s="93">
        <v>22716000</v>
      </c>
      <c r="G69" s="94">
        <v>22716000</v>
      </c>
      <c r="H69" s="93">
        <v>2826000</v>
      </c>
      <c r="I69" s="94">
        <v>2543327</v>
      </c>
      <c r="J69" s="93">
        <v>3372000</v>
      </c>
      <c r="K69" s="94">
        <v>3544619</v>
      </c>
      <c r="L69" s="93">
        <v>7764000</v>
      </c>
      <c r="M69" s="94">
        <v>5106962</v>
      </c>
      <c r="N69" s="93"/>
      <c r="O69" s="94"/>
      <c r="P69" s="93">
        <f>$H69      +$J69      +$L69      +$N69</f>
        <v>13962000</v>
      </c>
      <c r="Q69" s="94">
        <f>$I69      +$K69      +$M69      +$O69</f>
        <v>11194908</v>
      </c>
      <c r="R69" s="48">
        <f>IF(($J69      =0),0,((($L69      -$J69      )/$J69      )*100))</f>
        <v>130.2491103202847</v>
      </c>
      <c r="S69" s="49">
        <f>IF(($K69      =0),0,((($M69      -$K69      )/$K69      )*100))</f>
        <v>44.07647197061236</v>
      </c>
      <c r="T69" s="48">
        <f>IF(($E69      =0),0,(($P69      /$E69      )*100))</f>
        <v>61.463285789751723</v>
      </c>
      <c r="U69" s="50">
        <f>IF(($E69      =0),0,(($Q69      /$E69      )*100))</f>
        <v>49.282039091389329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27716000</v>
      </c>
      <c r="C70" s="101">
        <f>C69</f>
        <v>-5000000</v>
      </c>
      <c r="D70" s="101"/>
      <c r="E70" s="101">
        <f>$B70      +$C70      +$D70</f>
        <v>22716000</v>
      </c>
      <c r="F70" s="102">
        <f t="shared" ref="F70:O70" si="44">F69</f>
        <v>22716000</v>
      </c>
      <c r="G70" s="103">
        <f t="shared" si="44"/>
        <v>22716000</v>
      </c>
      <c r="H70" s="102">
        <f t="shared" si="44"/>
        <v>2826000</v>
      </c>
      <c r="I70" s="103">
        <f t="shared" si="44"/>
        <v>2543327</v>
      </c>
      <c r="J70" s="102">
        <f t="shared" si="44"/>
        <v>3372000</v>
      </c>
      <c r="K70" s="103">
        <f t="shared" si="44"/>
        <v>3544619</v>
      </c>
      <c r="L70" s="102">
        <f t="shared" si="44"/>
        <v>7764000</v>
      </c>
      <c r="M70" s="103">
        <f t="shared" si="44"/>
        <v>5106962</v>
      </c>
      <c r="N70" s="102">
        <f t="shared" si="44"/>
        <v>0</v>
      </c>
      <c r="O70" s="103">
        <f t="shared" si="44"/>
        <v>0</v>
      </c>
      <c r="P70" s="102">
        <f>$H70      +$J70      +$L70      +$N70</f>
        <v>13962000</v>
      </c>
      <c r="Q70" s="103">
        <f>$I70      +$K70      +$M70      +$O70</f>
        <v>11194908</v>
      </c>
      <c r="R70" s="57">
        <f>IF(($J70      =0),0,((($L70      -$J70      )/$J70      )*100))</f>
        <v>130.2491103202847</v>
      </c>
      <c r="S70" s="58">
        <f>IF(($K70      =0),0,((($M70      -$K70      )/$K70      )*100))</f>
        <v>44.07647197061236</v>
      </c>
      <c r="T70" s="57">
        <f>IF($E70   =0,0,($P70   /$E70   )*100)</f>
        <v>61.463285789751723</v>
      </c>
      <c r="U70" s="59">
        <f>IF($E70   =0,0,($Q70   /$E70 )*100)</f>
        <v>49.282039091389329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27716000</v>
      </c>
      <c r="C71" s="104">
        <f>C69</f>
        <v>-5000000</v>
      </c>
      <c r="D71" s="104"/>
      <c r="E71" s="104">
        <f>$B71      +$C71      +$D71</f>
        <v>22716000</v>
      </c>
      <c r="F71" s="105">
        <f t="shared" ref="F71:O71" si="45">F69</f>
        <v>22716000</v>
      </c>
      <c r="G71" s="106">
        <f t="shared" si="45"/>
        <v>22716000</v>
      </c>
      <c r="H71" s="105">
        <f t="shared" si="45"/>
        <v>2826000</v>
      </c>
      <c r="I71" s="106">
        <f t="shared" si="45"/>
        <v>2543327</v>
      </c>
      <c r="J71" s="105">
        <f t="shared" si="45"/>
        <v>3372000</v>
      </c>
      <c r="K71" s="106">
        <f t="shared" si="45"/>
        <v>3544619</v>
      </c>
      <c r="L71" s="105">
        <f t="shared" si="45"/>
        <v>7764000</v>
      </c>
      <c r="M71" s="106">
        <f t="shared" si="45"/>
        <v>5106962</v>
      </c>
      <c r="N71" s="105">
        <f t="shared" si="45"/>
        <v>0</v>
      </c>
      <c r="O71" s="106">
        <f t="shared" si="45"/>
        <v>0</v>
      </c>
      <c r="P71" s="105">
        <f>$H71      +$J71      +$L71      +$N71</f>
        <v>13962000</v>
      </c>
      <c r="Q71" s="106">
        <f>$I71      +$K71      +$M71      +$O71</f>
        <v>11194908</v>
      </c>
      <c r="R71" s="61">
        <f>IF(($J71      =0),0,((($L71      -$J71      )/$J71      )*100))</f>
        <v>130.2491103202847</v>
      </c>
      <c r="S71" s="62">
        <f>IF(($K71      =0),0,((($M71      -$K71      )/$K71      )*100))</f>
        <v>44.07647197061236</v>
      </c>
      <c r="T71" s="61">
        <f>IF($E71   =0,0,($P71   /$E71   )*100)</f>
        <v>61.463285789751723</v>
      </c>
      <c r="U71" s="65">
        <f>IF($E71   =0,0,($Q71   /$E71   )*100)</f>
        <v>49.282039091389329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93966000</v>
      </c>
      <c r="C72" s="104">
        <f>SUM(C9:C15,C18:C23,C26:C29,C32,C35:C39,C42:C52,C55:C58,C61:C65,C69)</f>
        <v>3000000</v>
      </c>
      <c r="D72" s="104"/>
      <c r="E72" s="104">
        <f>$B72      +$C72      +$D72</f>
        <v>96966000</v>
      </c>
      <c r="F72" s="105">
        <f t="shared" ref="F72:O72" si="46">SUM(F9:F15,F18:F23,F26:F29,F32,F35:F39,F42:F52,F55:F58,F61:F65,F69)</f>
        <v>96966000</v>
      </c>
      <c r="G72" s="106">
        <f t="shared" si="46"/>
        <v>96966000</v>
      </c>
      <c r="H72" s="105">
        <f t="shared" si="46"/>
        <v>13953000</v>
      </c>
      <c r="I72" s="106">
        <f t="shared" si="46"/>
        <v>11743998</v>
      </c>
      <c r="J72" s="105">
        <f t="shared" si="46"/>
        <v>32863000</v>
      </c>
      <c r="K72" s="106">
        <f t="shared" si="46"/>
        <v>31720796</v>
      </c>
      <c r="L72" s="105">
        <f t="shared" si="46"/>
        <v>20634000</v>
      </c>
      <c r="M72" s="106">
        <f t="shared" si="46"/>
        <v>14120371</v>
      </c>
      <c r="N72" s="105">
        <f t="shared" si="46"/>
        <v>0</v>
      </c>
      <c r="O72" s="106">
        <f t="shared" si="46"/>
        <v>0</v>
      </c>
      <c r="P72" s="105">
        <f>$H72      +$J72      +$L72      +$N72</f>
        <v>67450000</v>
      </c>
      <c r="Q72" s="106">
        <f>$I72      +$K72      +$M72      +$O72</f>
        <v>57585165</v>
      </c>
      <c r="R72" s="61">
        <f>IF(($J72      =0),0,((($L72      -$J72      )/$J72      )*100))</f>
        <v>-37.212062197608255</v>
      </c>
      <c r="S72" s="62">
        <f>IF(($K72      =0),0,((($M72      -$K72      )/$K72      )*100))</f>
        <v>-55.485445573307814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69.560464492708789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59.386965534310995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2gxTv7WYIc3afljDKWuZ2Swtck/H26EkRqMbhX6clTGYu9k5p1mbyl5U4oer4EvQhID4UlAt1B8HCAwf1ADfPg==" saltValue="cz0ukU7Xqb6oAp8TS8tPx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194000</v>
      </c>
      <c r="I10" s="94"/>
      <c r="J10" s="93">
        <v>334000</v>
      </c>
      <c r="K10" s="94"/>
      <c r="L10" s="93">
        <v>164000</v>
      </c>
      <c r="M10" s="94"/>
      <c r="N10" s="93"/>
      <c r="O10" s="94"/>
      <c r="P10" s="93">
        <f t="shared" ref="P10:P16" si="1">$H10      +$J10      +$L10      +$N10</f>
        <v>692000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-50.898203592814376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44.645161290322584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15000000</v>
      </c>
      <c r="C13" s="92">
        <v>-15000000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100000</v>
      </c>
      <c r="C14" s="92">
        <v>0</v>
      </c>
      <c r="D14" s="92"/>
      <c r="E14" s="92">
        <f t="shared" si="0"/>
        <v>100000</v>
      </c>
      <c r="F14" s="93">
        <v>100000</v>
      </c>
      <c r="G14" s="94">
        <v>76267000</v>
      </c>
      <c r="H14" s="93">
        <v>7212000</v>
      </c>
      <c r="I14" s="94"/>
      <c r="J14" s="93">
        <v>51795000</v>
      </c>
      <c r="K14" s="94"/>
      <c r="L14" s="93">
        <v>17260000</v>
      </c>
      <c r="M14" s="94"/>
      <c r="N14" s="93"/>
      <c r="O14" s="94"/>
      <c r="P14" s="93">
        <f t="shared" si="1"/>
        <v>76267000</v>
      </c>
      <c r="Q14" s="94">
        <f t="shared" si="2"/>
        <v>0</v>
      </c>
      <c r="R14" s="48">
        <f t="shared" si="3"/>
        <v>-66.676320108118546</v>
      </c>
      <c r="S14" s="49">
        <f t="shared" si="4"/>
        <v>0</v>
      </c>
      <c r="T14" s="48">
        <f t="shared" si="5"/>
        <v>76267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142974000</v>
      </c>
      <c r="C15" s="92">
        <v>0</v>
      </c>
      <c r="D15" s="92"/>
      <c r="E15" s="92">
        <f t="shared" si="0"/>
        <v>142974000</v>
      </c>
      <c r="F15" s="93">
        <v>142974000</v>
      </c>
      <c r="G15" s="94">
        <v>142974000</v>
      </c>
      <c r="H15" s="93">
        <v>13738000</v>
      </c>
      <c r="I15" s="94"/>
      <c r="J15" s="93">
        <v>20186000</v>
      </c>
      <c r="K15" s="94"/>
      <c r="L15" s="93">
        <v>16864000</v>
      </c>
      <c r="M15" s="94"/>
      <c r="N15" s="93"/>
      <c r="O15" s="94"/>
      <c r="P15" s="93">
        <f t="shared" si="1"/>
        <v>50788000</v>
      </c>
      <c r="Q15" s="94">
        <f t="shared" si="2"/>
        <v>0</v>
      </c>
      <c r="R15" s="48">
        <f t="shared" si="3"/>
        <v>-16.456950361636778</v>
      </c>
      <c r="S15" s="49">
        <f t="shared" si="4"/>
        <v>0</v>
      </c>
      <c r="T15" s="48">
        <f t="shared" si="5"/>
        <v>35.522542560185769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159624000</v>
      </c>
      <c r="C16" s="95">
        <f>SUM(C9:C15)</f>
        <v>-15000000</v>
      </c>
      <c r="D16" s="95"/>
      <c r="E16" s="95">
        <f t="shared" si="0"/>
        <v>144624000</v>
      </c>
      <c r="F16" s="96">
        <f t="shared" ref="F16:O16" si="7">SUM(F9:F15)</f>
        <v>144624000</v>
      </c>
      <c r="G16" s="97">
        <f t="shared" si="7"/>
        <v>220791000</v>
      </c>
      <c r="H16" s="96">
        <f t="shared" si="7"/>
        <v>21144000</v>
      </c>
      <c r="I16" s="97">
        <f t="shared" si="7"/>
        <v>0</v>
      </c>
      <c r="J16" s="96">
        <f t="shared" si="7"/>
        <v>72315000</v>
      </c>
      <c r="K16" s="97">
        <f t="shared" si="7"/>
        <v>0</v>
      </c>
      <c r="L16" s="96">
        <f t="shared" si="7"/>
        <v>34288000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127747000</v>
      </c>
      <c r="Q16" s="97">
        <f t="shared" si="2"/>
        <v>0</v>
      </c>
      <c r="R16" s="52">
        <f t="shared" si="3"/>
        <v>-52.585217451427781</v>
      </c>
      <c r="S16" s="53">
        <f t="shared" si="4"/>
        <v>0</v>
      </c>
      <c r="T16" s="52">
        <f>IF((SUM($E9:$E13)+$E15)=0,0,(P16/(SUM($E9:$E13)+$E15)*100))</f>
        <v>88.391547424649204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7702000</v>
      </c>
      <c r="C32" s="92">
        <v>0</v>
      </c>
      <c r="D32" s="92"/>
      <c r="E32" s="92">
        <f>$B32      +$C32      +$D32</f>
        <v>7702000</v>
      </c>
      <c r="F32" s="93">
        <v>7702000</v>
      </c>
      <c r="G32" s="94">
        <v>7702000</v>
      </c>
      <c r="H32" s="93">
        <v>1926000</v>
      </c>
      <c r="I32" s="94"/>
      <c r="J32" s="93">
        <v>1738000</v>
      </c>
      <c r="K32" s="94"/>
      <c r="L32" s="93">
        <v>2491000</v>
      </c>
      <c r="M32" s="94"/>
      <c r="N32" s="93"/>
      <c r="O32" s="94"/>
      <c r="P32" s="93">
        <f>$H32      +$J32      +$L32      +$N32</f>
        <v>6155000</v>
      </c>
      <c r="Q32" s="94">
        <f>$I32      +$K32      +$M32      +$O32</f>
        <v>0</v>
      </c>
      <c r="R32" s="48">
        <f>IF(($J32      =0),0,((($L32      -$J32      )/$J32      )*100))</f>
        <v>43.325661680092061</v>
      </c>
      <c r="S32" s="49">
        <f>IF(($K32      =0),0,((($M32      -$K32      )/$K32      )*100))</f>
        <v>0</v>
      </c>
      <c r="T32" s="48">
        <f>IF(($E32      =0),0,(($P32      /$E32      )*100))</f>
        <v>79.914307971955338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7702000</v>
      </c>
      <c r="C33" s="95">
        <f>C32</f>
        <v>0</v>
      </c>
      <c r="D33" s="95"/>
      <c r="E33" s="95">
        <f>$B33      +$C33      +$D33</f>
        <v>7702000</v>
      </c>
      <c r="F33" s="96">
        <f t="shared" ref="F33:O33" si="17">F32</f>
        <v>7702000</v>
      </c>
      <c r="G33" s="97">
        <f t="shared" si="17"/>
        <v>7702000</v>
      </c>
      <c r="H33" s="96">
        <f t="shared" si="17"/>
        <v>1926000</v>
      </c>
      <c r="I33" s="97">
        <f t="shared" si="17"/>
        <v>0</v>
      </c>
      <c r="J33" s="96">
        <f t="shared" si="17"/>
        <v>1738000</v>
      </c>
      <c r="K33" s="97">
        <f t="shared" si="17"/>
        <v>0</v>
      </c>
      <c r="L33" s="96">
        <f t="shared" si="17"/>
        <v>2491000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6155000</v>
      </c>
      <c r="Q33" s="97">
        <f>$I33      +$K33      +$M33      +$O33</f>
        <v>0</v>
      </c>
      <c r="R33" s="52">
        <f>IF(($J33      =0),0,((($L33      -$J33      )/$J33      )*100))</f>
        <v>43.325661680092061</v>
      </c>
      <c r="S33" s="53">
        <f>IF(($K33      =0),0,((($M33      -$K33      )/$K33      )*100))</f>
        <v>0</v>
      </c>
      <c r="T33" s="52">
        <f>IF($E33   =0,0,($P33   /$E33   )*100)</f>
        <v>79.914307971955338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18513000</v>
      </c>
      <c r="C35" s="92">
        <v>0</v>
      </c>
      <c r="D35" s="92"/>
      <c r="E35" s="92">
        <f t="shared" ref="E35:E40" si="18">$B35      +$C35      +$D35</f>
        <v>18513000</v>
      </c>
      <c r="F35" s="93">
        <v>18513000</v>
      </c>
      <c r="G35" s="94">
        <v>18513000</v>
      </c>
      <c r="H35" s="93"/>
      <c r="I35" s="94"/>
      <c r="J35" s="93"/>
      <c r="K35" s="94"/>
      <c r="L35" s="93">
        <v>5059000</v>
      </c>
      <c r="M35" s="94"/>
      <c r="N35" s="93"/>
      <c r="O35" s="94"/>
      <c r="P35" s="93">
        <f t="shared" ref="P35:P40" si="19">$H35      +$J35      +$L35      +$N35</f>
        <v>5059000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27.32674336952412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25633000</v>
      </c>
      <c r="C36" s="92">
        <v>0</v>
      </c>
      <c r="D36" s="92"/>
      <c r="E36" s="92">
        <f t="shared" si="18"/>
        <v>25633000</v>
      </c>
      <c r="F36" s="93">
        <v>25633000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44146000</v>
      </c>
      <c r="C40" s="95">
        <f>SUM(C35:C39)</f>
        <v>0</v>
      </c>
      <c r="D40" s="95"/>
      <c r="E40" s="95">
        <f t="shared" si="18"/>
        <v>44146000</v>
      </c>
      <c r="F40" s="96">
        <f t="shared" ref="F40:O40" si="25">SUM(F35:F39)</f>
        <v>44146000</v>
      </c>
      <c r="G40" s="97">
        <f t="shared" si="25"/>
        <v>18513000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5059000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5059000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27.32674336952412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45000000</v>
      </c>
      <c r="C51" s="92">
        <v>10000000</v>
      </c>
      <c r="D51" s="92"/>
      <c r="E51" s="92">
        <f t="shared" si="26"/>
        <v>55000000</v>
      </c>
      <c r="F51" s="93">
        <v>55000000</v>
      </c>
      <c r="G51" s="94">
        <v>55000000</v>
      </c>
      <c r="H51" s="93">
        <v>9261000</v>
      </c>
      <c r="I51" s="94"/>
      <c r="J51" s="93">
        <v>10585000</v>
      </c>
      <c r="K51" s="94"/>
      <c r="L51" s="93">
        <v>16328000</v>
      </c>
      <c r="M51" s="94"/>
      <c r="N51" s="93"/>
      <c r="O51" s="94"/>
      <c r="P51" s="93">
        <f t="shared" si="27"/>
        <v>36174000</v>
      </c>
      <c r="Q51" s="94">
        <f t="shared" si="28"/>
        <v>0</v>
      </c>
      <c r="R51" s="48">
        <f t="shared" si="29"/>
        <v>54.256022673594707</v>
      </c>
      <c r="S51" s="49">
        <f t="shared" si="30"/>
        <v>0</v>
      </c>
      <c r="T51" s="48">
        <f t="shared" si="31"/>
        <v>65.770909090909086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45000000</v>
      </c>
      <c r="C53" s="95">
        <f>SUM(C42:C52)</f>
        <v>10000000</v>
      </c>
      <c r="D53" s="95"/>
      <c r="E53" s="95">
        <f t="shared" si="26"/>
        <v>55000000</v>
      </c>
      <c r="F53" s="96">
        <f t="shared" ref="F53:O53" si="33">SUM(F42:F52)</f>
        <v>55000000</v>
      </c>
      <c r="G53" s="97">
        <f t="shared" si="33"/>
        <v>55000000</v>
      </c>
      <c r="H53" s="96">
        <f t="shared" si="33"/>
        <v>9261000</v>
      </c>
      <c r="I53" s="97">
        <f t="shared" si="33"/>
        <v>0</v>
      </c>
      <c r="J53" s="96">
        <f t="shared" si="33"/>
        <v>10585000</v>
      </c>
      <c r="K53" s="97">
        <f t="shared" si="33"/>
        <v>0</v>
      </c>
      <c r="L53" s="96">
        <f t="shared" si="33"/>
        <v>16328000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36174000</v>
      </c>
      <c r="Q53" s="97">
        <f t="shared" si="28"/>
        <v>0</v>
      </c>
      <c r="R53" s="52">
        <f t="shared" si="29"/>
        <v>54.256022673594707</v>
      </c>
      <c r="S53" s="53">
        <f t="shared" si="30"/>
        <v>0</v>
      </c>
      <c r="T53" s="52">
        <f>IF((+$E43+$E45+$E47+$E48+$E51) =0,0,(P53   /(+$E43+$E45+$E47+$E48+$E51) )*100)</f>
        <v>65.770909090909086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256472000</v>
      </c>
      <c r="C67" s="104">
        <f>SUM(C9:C15,C18:C23,C26:C29,C32,C35:C39,C42:C52,C55:C58,C61:C65)</f>
        <v>-5000000</v>
      </c>
      <c r="D67" s="104"/>
      <c r="E67" s="104">
        <f t="shared" si="35"/>
        <v>251472000</v>
      </c>
      <c r="F67" s="105">
        <f t="shared" ref="F67:O67" si="43">SUM(F9:F15,F18:F23,F26:F29,F32,F35:F39,F42:F52,F55:F58,F61:F65)</f>
        <v>251472000</v>
      </c>
      <c r="G67" s="106">
        <f t="shared" si="43"/>
        <v>302006000</v>
      </c>
      <c r="H67" s="105">
        <f t="shared" si="43"/>
        <v>32331000</v>
      </c>
      <c r="I67" s="106">
        <f t="shared" si="43"/>
        <v>0</v>
      </c>
      <c r="J67" s="105">
        <f t="shared" si="43"/>
        <v>84638000</v>
      </c>
      <c r="K67" s="106">
        <f t="shared" si="43"/>
        <v>0</v>
      </c>
      <c r="L67" s="105">
        <f t="shared" si="43"/>
        <v>58166000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175135000</v>
      </c>
      <c r="Q67" s="106">
        <f t="shared" si="37"/>
        <v>0</v>
      </c>
      <c r="R67" s="61">
        <f t="shared" si="38"/>
        <v>-31.276731491764931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77.582960853020523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IF(($J70      =0),0,((($L70      -$J70      )/$J70      )*100))</f>
        <v>0</v>
      </c>
      <c r="S70" s="58">
        <f>IF(($K70      =0),0,((($M70      -$K70      )/$K70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IF(($J71      =0),0,((($L71      -$J71      )/$J71      )*100))</f>
        <v>0</v>
      </c>
      <c r="S71" s="62">
        <f>IF(($K71      =0),0,((($M71      -$K71      )/$K71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256472000</v>
      </c>
      <c r="C72" s="104">
        <f>SUM(C9:C15,C18:C23,C26:C29,C32,C35:C39,C42:C52,C55:C58,C61:C65,C69)</f>
        <v>-5000000</v>
      </c>
      <c r="D72" s="104"/>
      <c r="E72" s="104">
        <f>$B72      +$C72      +$D72</f>
        <v>251472000</v>
      </c>
      <c r="F72" s="105">
        <f t="shared" ref="F72:O72" si="46">SUM(F9:F15,F18:F23,F26:F29,F32,F35:F39,F42:F52,F55:F58,F61:F65,F69)</f>
        <v>251472000</v>
      </c>
      <c r="G72" s="106">
        <f t="shared" si="46"/>
        <v>302006000</v>
      </c>
      <c r="H72" s="105">
        <f t="shared" si="46"/>
        <v>32331000</v>
      </c>
      <c r="I72" s="106">
        <f t="shared" si="46"/>
        <v>0</v>
      </c>
      <c r="J72" s="105">
        <f t="shared" si="46"/>
        <v>84638000</v>
      </c>
      <c r="K72" s="106">
        <f t="shared" si="46"/>
        <v>0</v>
      </c>
      <c r="L72" s="105">
        <f t="shared" si="46"/>
        <v>58166000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175135000</v>
      </c>
      <c r="Q72" s="106">
        <f>$I72      +$K72      +$M72      +$O72</f>
        <v>0</v>
      </c>
      <c r="R72" s="61">
        <f>IF(($J72      =0),0,((($L72      -$J72      )/$J72      )*100))</f>
        <v>-31.276731491764931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77.582960853020523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0mbGD5KFMlTRUsRlQaXXFW7eiKxChLC2doPzWAKhAl6+lvQCl980VzfJubKpaSJPdGhkWPWEz2ZkjCjPDO6BQQ==" saltValue="o9AMfPeVsTpVOfWxtwqaE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2550000</v>
      </c>
      <c r="C10" s="92">
        <v>0</v>
      </c>
      <c r="D10" s="92"/>
      <c r="E10" s="92">
        <f t="shared" ref="E10:E16" si="0">$B10      +$C10      +$D10</f>
        <v>2550000</v>
      </c>
      <c r="F10" s="93">
        <v>2550000</v>
      </c>
      <c r="G10" s="94">
        <v>2550000</v>
      </c>
      <c r="H10" s="93">
        <v>278000</v>
      </c>
      <c r="I10" s="94"/>
      <c r="J10" s="93">
        <v>229000</v>
      </c>
      <c r="K10" s="94"/>
      <c r="L10" s="93">
        <v>151000</v>
      </c>
      <c r="M10" s="94"/>
      <c r="N10" s="93"/>
      <c r="O10" s="94"/>
      <c r="P10" s="93">
        <f t="shared" ref="P10:P16" si="1">$H10      +$J10      +$L10      +$N10</f>
        <v>658000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-34.061135371179041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25.803921568627452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2550000</v>
      </c>
      <c r="C16" s="95">
        <f>SUM(C9:C15)</f>
        <v>0</v>
      </c>
      <c r="D16" s="95"/>
      <c r="E16" s="95">
        <f t="shared" si="0"/>
        <v>2550000</v>
      </c>
      <c r="F16" s="96">
        <f t="shared" ref="F16:O16" si="7">SUM(F9:F15)</f>
        <v>2550000</v>
      </c>
      <c r="G16" s="97">
        <f t="shared" si="7"/>
        <v>2550000</v>
      </c>
      <c r="H16" s="96">
        <f t="shared" si="7"/>
        <v>278000</v>
      </c>
      <c r="I16" s="97">
        <f t="shared" si="7"/>
        <v>0</v>
      </c>
      <c r="J16" s="96">
        <f t="shared" si="7"/>
        <v>229000</v>
      </c>
      <c r="K16" s="97">
        <f t="shared" si="7"/>
        <v>0</v>
      </c>
      <c r="L16" s="96">
        <f t="shared" si="7"/>
        <v>151000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658000</v>
      </c>
      <c r="Q16" s="97">
        <f t="shared" si="2"/>
        <v>0</v>
      </c>
      <c r="R16" s="52">
        <f t="shared" si="3"/>
        <v>-34.061135371179041</v>
      </c>
      <c r="S16" s="53">
        <f t="shared" si="4"/>
        <v>0</v>
      </c>
      <c r="T16" s="52">
        <f>IF((SUM($E9:$E13)+$E15)=0,0,(P16/(SUM($E9:$E13)+$E15)*100))</f>
        <v>25.803921568627452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0</v>
      </c>
      <c r="C32" s="92">
        <v>0</v>
      </c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IF(($J32      =0),0,((($L32      -$J32      )/$J32      )*100))</f>
        <v>0</v>
      </c>
      <c r="S32" s="49">
        <f>IF(($K32      =0),0,((($M32      -$K32      )/$K32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IF(($J33      =0),0,((($L33      -$J33      )/$J33      )*100))</f>
        <v>0</v>
      </c>
      <c r="S33" s="53">
        <f>IF(($K33      =0),0,((($M33      -$K33      )/$K33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11219000</v>
      </c>
      <c r="C35" s="92">
        <v>2000000</v>
      </c>
      <c r="D35" s="92"/>
      <c r="E35" s="92">
        <f t="shared" ref="E35:E40" si="18">$B35      +$C35      +$D35</f>
        <v>13219000</v>
      </c>
      <c r="F35" s="93">
        <v>13219000</v>
      </c>
      <c r="G35" s="94">
        <v>13219000</v>
      </c>
      <c r="H35" s="93"/>
      <c r="I35" s="94"/>
      <c r="J35" s="93"/>
      <c r="K35" s="94"/>
      <c r="L35" s="93">
        <v>6519000</v>
      </c>
      <c r="M35" s="94"/>
      <c r="N35" s="93"/>
      <c r="O35" s="94"/>
      <c r="P35" s="93">
        <f t="shared" ref="P35:P40" si="19">$H35      +$J35      +$L35      +$N35</f>
        <v>6519000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49.31537937816779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2037000</v>
      </c>
      <c r="C36" s="92">
        <v>0</v>
      </c>
      <c r="D36" s="92"/>
      <c r="E36" s="92">
        <f t="shared" si="18"/>
        <v>2037000</v>
      </c>
      <c r="F36" s="93">
        <v>2037000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13256000</v>
      </c>
      <c r="C40" s="95">
        <f>SUM(C35:C39)</f>
        <v>2000000</v>
      </c>
      <c r="D40" s="95"/>
      <c r="E40" s="95">
        <f t="shared" si="18"/>
        <v>15256000</v>
      </c>
      <c r="F40" s="96">
        <f t="shared" ref="F40:O40" si="25">SUM(F35:F39)</f>
        <v>15256000</v>
      </c>
      <c r="G40" s="97">
        <f t="shared" si="25"/>
        <v>13219000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6519000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6519000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49.31537937816779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40000000</v>
      </c>
      <c r="C51" s="92">
        <v>15000000</v>
      </c>
      <c r="D51" s="92"/>
      <c r="E51" s="92">
        <f t="shared" si="26"/>
        <v>55000000</v>
      </c>
      <c r="F51" s="93">
        <v>55000000</v>
      </c>
      <c r="G51" s="94">
        <v>55000000</v>
      </c>
      <c r="H51" s="93">
        <v>15921000</v>
      </c>
      <c r="I51" s="94"/>
      <c r="J51" s="93">
        <v>4477000</v>
      </c>
      <c r="K51" s="94">
        <v>126108</v>
      </c>
      <c r="L51" s="93">
        <v>8761000</v>
      </c>
      <c r="M51" s="94"/>
      <c r="N51" s="93"/>
      <c r="O51" s="94"/>
      <c r="P51" s="93">
        <f t="shared" si="27"/>
        <v>29159000</v>
      </c>
      <c r="Q51" s="94">
        <f t="shared" si="28"/>
        <v>126108</v>
      </c>
      <c r="R51" s="48">
        <f t="shared" si="29"/>
        <v>95.689077507259327</v>
      </c>
      <c r="S51" s="49">
        <f t="shared" si="30"/>
        <v>-100</v>
      </c>
      <c r="T51" s="48">
        <f t="shared" si="31"/>
        <v>53.016363636363636</v>
      </c>
      <c r="U51" s="50">
        <f t="shared" si="32"/>
        <v>0.22928727272727273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10192000</v>
      </c>
      <c r="D52" s="92"/>
      <c r="E52" s="92">
        <f t="shared" si="26"/>
        <v>10192000</v>
      </c>
      <c r="F52" s="93">
        <v>10192000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40000000</v>
      </c>
      <c r="C53" s="95">
        <f>SUM(C42:C52)</f>
        <v>25192000</v>
      </c>
      <c r="D53" s="95"/>
      <c r="E53" s="95">
        <f t="shared" si="26"/>
        <v>65192000</v>
      </c>
      <c r="F53" s="96">
        <f t="shared" ref="F53:O53" si="33">SUM(F42:F52)</f>
        <v>65192000</v>
      </c>
      <c r="G53" s="97">
        <f t="shared" si="33"/>
        <v>55000000</v>
      </c>
      <c r="H53" s="96">
        <f t="shared" si="33"/>
        <v>15921000</v>
      </c>
      <c r="I53" s="97">
        <f t="shared" si="33"/>
        <v>0</v>
      </c>
      <c r="J53" s="96">
        <f t="shared" si="33"/>
        <v>4477000</v>
      </c>
      <c r="K53" s="97">
        <f t="shared" si="33"/>
        <v>126108</v>
      </c>
      <c r="L53" s="96">
        <f t="shared" si="33"/>
        <v>8761000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29159000</v>
      </c>
      <c r="Q53" s="97">
        <f t="shared" si="28"/>
        <v>126108</v>
      </c>
      <c r="R53" s="52">
        <f t="shared" si="29"/>
        <v>95.689077507259327</v>
      </c>
      <c r="S53" s="53">
        <f t="shared" si="30"/>
        <v>-100</v>
      </c>
      <c r="T53" s="52">
        <f>IF((+$E43+$E45+$E47+$E48+$E51) =0,0,(P53   /(+$E43+$E45+$E47+$E48+$E51) )*100)</f>
        <v>53.016363636363636</v>
      </c>
      <c r="U53" s="54">
        <f>IF((+$E43+$E45+$E47+$E48+$E51) =0,0,(Q53   /(+$E43+$E45+$E47+$E48+$E51) )*100)</f>
        <v>0.22928727272727273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55806000</v>
      </c>
      <c r="C67" s="104">
        <f>SUM(C9:C15,C18:C23,C26:C29,C32,C35:C39,C42:C52,C55:C58,C61:C65)</f>
        <v>27192000</v>
      </c>
      <c r="D67" s="104"/>
      <c r="E67" s="104">
        <f t="shared" si="35"/>
        <v>82998000</v>
      </c>
      <c r="F67" s="105">
        <f t="shared" ref="F67:O67" si="43">SUM(F9:F15,F18:F23,F26:F29,F32,F35:F39,F42:F52,F55:F58,F61:F65)</f>
        <v>82998000</v>
      </c>
      <c r="G67" s="106">
        <f t="shared" si="43"/>
        <v>70769000</v>
      </c>
      <c r="H67" s="105">
        <f t="shared" si="43"/>
        <v>16199000</v>
      </c>
      <c r="I67" s="106">
        <f t="shared" si="43"/>
        <v>0</v>
      </c>
      <c r="J67" s="105">
        <f t="shared" si="43"/>
        <v>4706000</v>
      </c>
      <c r="K67" s="106">
        <f t="shared" si="43"/>
        <v>126108</v>
      </c>
      <c r="L67" s="105">
        <f t="shared" si="43"/>
        <v>15431000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36336000</v>
      </c>
      <c r="Q67" s="106">
        <f t="shared" si="37"/>
        <v>126108</v>
      </c>
      <c r="R67" s="61">
        <f t="shared" si="38"/>
        <v>227.90055248618785</v>
      </c>
      <c r="S67" s="62">
        <f t="shared" si="39"/>
        <v>-100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51.344515253854084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0.17819666803261314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70035000</v>
      </c>
      <c r="C69" s="92">
        <v>0</v>
      </c>
      <c r="D69" s="92"/>
      <c r="E69" s="92">
        <f>$B69      +$C69      +$D69</f>
        <v>70035000</v>
      </c>
      <c r="F69" s="93">
        <v>70035000</v>
      </c>
      <c r="G69" s="94">
        <v>70035000</v>
      </c>
      <c r="H69" s="93">
        <v>7668000</v>
      </c>
      <c r="I69" s="94">
        <v>488012</v>
      </c>
      <c r="J69" s="93">
        <v>20778000</v>
      </c>
      <c r="K69" s="94">
        <v>4707568</v>
      </c>
      <c r="L69" s="93">
        <v>7031000</v>
      </c>
      <c r="M69" s="94"/>
      <c r="N69" s="93"/>
      <c r="O69" s="94"/>
      <c r="P69" s="93">
        <f>$H69      +$J69      +$L69      +$N69</f>
        <v>35477000</v>
      </c>
      <c r="Q69" s="94">
        <f>$I69      +$K69      +$M69      +$O69</f>
        <v>5195580</v>
      </c>
      <c r="R69" s="48">
        <f>IF(($J69      =0),0,((($L69      -$J69      )/$J69      )*100))</f>
        <v>-66.161324477813068</v>
      </c>
      <c r="S69" s="49">
        <f>IF(($K69      =0),0,((($M69      -$K69      )/$K69      )*100))</f>
        <v>-100</v>
      </c>
      <c r="T69" s="48">
        <f>IF(($E69      =0),0,(($P69      /$E69      )*100))</f>
        <v>50.656100521167993</v>
      </c>
      <c r="U69" s="50">
        <f>IF(($E69      =0),0,(($Q69      /$E69      )*100))</f>
        <v>7.4185478689226816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70035000</v>
      </c>
      <c r="C70" s="101">
        <f>C69</f>
        <v>0</v>
      </c>
      <c r="D70" s="101"/>
      <c r="E70" s="101">
        <f>$B70      +$C70      +$D70</f>
        <v>70035000</v>
      </c>
      <c r="F70" s="102">
        <f t="shared" ref="F70:O70" si="44">F69</f>
        <v>70035000</v>
      </c>
      <c r="G70" s="103">
        <f t="shared" si="44"/>
        <v>70035000</v>
      </c>
      <c r="H70" s="102">
        <f t="shared" si="44"/>
        <v>7668000</v>
      </c>
      <c r="I70" s="103">
        <f t="shared" si="44"/>
        <v>488012</v>
      </c>
      <c r="J70" s="102">
        <f t="shared" si="44"/>
        <v>20778000</v>
      </c>
      <c r="K70" s="103">
        <f t="shared" si="44"/>
        <v>4707568</v>
      </c>
      <c r="L70" s="102">
        <f t="shared" si="44"/>
        <v>7031000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35477000</v>
      </c>
      <c r="Q70" s="103">
        <f>$I70      +$K70      +$M70      +$O70</f>
        <v>5195580</v>
      </c>
      <c r="R70" s="57">
        <f>IF(($J70      =0),0,((($L70      -$J70      )/$J70      )*100))</f>
        <v>-66.161324477813068</v>
      </c>
      <c r="S70" s="58">
        <f>IF(($K70      =0),0,((($M70      -$K70      )/$K70      )*100))</f>
        <v>-100</v>
      </c>
      <c r="T70" s="57">
        <f>IF($E70   =0,0,($P70   /$E70   )*100)</f>
        <v>50.656100521167993</v>
      </c>
      <c r="U70" s="59">
        <f>IF($E70   =0,0,($Q70   /$E70 )*100)</f>
        <v>7.4185478689226816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70035000</v>
      </c>
      <c r="C71" s="104">
        <f>C69</f>
        <v>0</v>
      </c>
      <c r="D71" s="104"/>
      <c r="E71" s="104">
        <f>$B71      +$C71      +$D71</f>
        <v>70035000</v>
      </c>
      <c r="F71" s="105">
        <f t="shared" ref="F71:O71" si="45">F69</f>
        <v>70035000</v>
      </c>
      <c r="G71" s="106">
        <f t="shared" si="45"/>
        <v>70035000</v>
      </c>
      <c r="H71" s="105">
        <f t="shared" si="45"/>
        <v>7668000</v>
      </c>
      <c r="I71" s="106">
        <f t="shared" si="45"/>
        <v>488012</v>
      </c>
      <c r="J71" s="105">
        <f t="shared" si="45"/>
        <v>20778000</v>
      </c>
      <c r="K71" s="106">
        <f t="shared" si="45"/>
        <v>4707568</v>
      </c>
      <c r="L71" s="105">
        <f t="shared" si="45"/>
        <v>7031000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35477000</v>
      </c>
      <c r="Q71" s="106">
        <f>$I71      +$K71      +$M71      +$O71</f>
        <v>5195580</v>
      </c>
      <c r="R71" s="61">
        <f>IF(($J71      =0),0,((($L71      -$J71      )/$J71      )*100))</f>
        <v>-66.161324477813068</v>
      </c>
      <c r="S71" s="62">
        <f>IF(($K71      =0),0,((($M71      -$K71      )/$K71      )*100))</f>
        <v>-100</v>
      </c>
      <c r="T71" s="61">
        <f>IF($E71   =0,0,($P71   /$E71   )*100)</f>
        <v>50.656100521167993</v>
      </c>
      <c r="U71" s="65">
        <f>IF($E71   =0,0,($Q71   /$E71   )*100)</f>
        <v>7.4185478689226816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125841000</v>
      </c>
      <c r="C72" s="104">
        <f>SUM(C9:C15,C18:C23,C26:C29,C32,C35:C39,C42:C52,C55:C58,C61:C65,C69)</f>
        <v>27192000</v>
      </c>
      <c r="D72" s="104"/>
      <c r="E72" s="104">
        <f>$B72      +$C72      +$D72</f>
        <v>153033000</v>
      </c>
      <c r="F72" s="105">
        <f t="shared" ref="F72:O72" si="46">SUM(F9:F15,F18:F23,F26:F29,F32,F35:F39,F42:F52,F55:F58,F61:F65,F69)</f>
        <v>153033000</v>
      </c>
      <c r="G72" s="106">
        <f t="shared" si="46"/>
        <v>140804000</v>
      </c>
      <c r="H72" s="105">
        <f t="shared" si="46"/>
        <v>23867000</v>
      </c>
      <c r="I72" s="106">
        <f t="shared" si="46"/>
        <v>488012</v>
      </c>
      <c r="J72" s="105">
        <f t="shared" si="46"/>
        <v>25484000</v>
      </c>
      <c r="K72" s="106">
        <f t="shared" si="46"/>
        <v>4833676</v>
      </c>
      <c r="L72" s="105">
        <f t="shared" si="46"/>
        <v>22462000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71813000</v>
      </c>
      <c r="Q72" s="106">
        <f>$I72      +$K72      +$M72      +$O72</f>
        <v>5321688</v>
      </c>
      <c r="R72" s="61">
        <f>IF(($J72      =0),0,((($L72      -$J72      )/$J72      )*100))</f>
        <v>-11.858420970020404</v>
      </c>
      <c r="S72" s="62">
        <f>IF(($K72      =0),0,((($M72      -$K72      )/$K72      )*100))</f>
        <v>-100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51.002102213005308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3.7795005823698191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/PedL8XnE6d7p/5ThbgKBLqCZmNdZTJypvOxn2MaQEXCpu4Qg0Abn6Qrplk2wNSbt4QFZk90s5Xqnunpssc2yA==" saltValue="3Ar+d4UvaU+HUmngRo/iI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8785A74-29A6-4463-9962-E934C0201A14}"/>
</file>

<file path=customXml/itemProps2.xml><?xml version="1.0" encoding="utf-8"?>
<ds:datastoreItem xmlns:ds="http://schemas.openxmlformats.org/officeDocument/2006/customXml" ds:itemID="{6CB57855-B9C0-45D3-881B-9DCCBC14EAEB}"/>
</file>

<file path=customXml/itemProps3.xml><?xml version="1.0" encoding="utf-8"?>
<ds:datastoreItem xmlns:ds="http://schemas.openxmlformats.org/officeDocument/2006/customXml" ds:itemID="{5A0DD0E8-0AFD-4FB0-A792-B9D23A2FAE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Summary</vt:lpstr>
      <vt:lpstr>DC42</vt:lpstr>
      <vt:lpstr>DC48</vt:lpstr>
      <vt:lpstr>EKU</vt:lpstr>
      <vt:lpstr>GT421</vt:lpstr>
      <vt:lpstr>GT422</vt:lpstr>
      <vt:lpstr>GT423</vt:lpstr>
      <vt:lpstr>GT481</vt:lpstr>
      <vt:lpstr>GT484</vt:lpstr>
      <vt:lpstr>GT485</vt:lpstr>
      <vt:lpstr>JHB</vt:lpstr>
      <vt:lpstr>TSH</vt:lpstr>
      <vt:lpstr>'DC42'!Print_Area</vt:lpstr>
      <vt:lpstr>'DC48'!Print_Area</vt:lpstr>
      <vt:lpstr>EKU!Print_Area</vt:lpstr>
      <vt:lpstr>'GT421'!Print_Area</vt:lpstr>
      <vt:lpstr>'GT422'!Print_Area</vt:lpstr>
      <vt:lpstr>'GT423'!Print_Area</vt:lpstr>
      <vt:lpstr>'GT481'!Print_Area</vt:lpstr>
      <vt:lpstr>'GT484'!Print_Area</vt:lpstr>
      <vt:lpstr>'GT485'!Print_Area</vt:lpstr>
      <vt:lpstr>JHB!Print_Area</vt:lpstr>
      <vt:lpstr>Summary!Print_Area</vt:lpstr>
      <vt:lpstr>TSH!Print_Area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Kgothatso Matlala</dc:creator>
  <cp:lastModifiedBy>Kgothatso Matlala</cp:lastModifiedBy>
  <dcterms:created xsi:type="dcterms:W3CDTF">2022-05-05T12:33:38Z</dcterms:created>
  <dcterms:modified xsi:type="dcterms:W3CDTF">2022-05-05T12:36:18Z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