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F3EDD2DD-E3C8-4267-A08C-3A35D8E09B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G330" i="2" s="1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G296" i="2" s="1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G283" i="2" s="1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G273" i="2" s="1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G245" i="2" s="1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G228" i="2" s="1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G214" i="2" s="1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G189" i="2" s="1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G155" i="2" s="1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G124" i="2" s="1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G119" i="2" s="1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G99" i="2" s="1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G83" i="2" s="1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G76" i="2" s="1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G25" i="2" s="1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G8" i="2" s="1"/>
  <c r="E8" i="2"/>
  <c r="D8" i="2"/>
  <c r="G7" i="2"/>
  <c r="G6" i="2"/>
  <c r="G51" i="2" l="1"/>
  <c r="G167" i="2"/>
  <c r="G222" i="2"/>
  <c r="G336" i="2"/>
  <c r="G265" i="2"/>
  <c r="G52" i="2"/>
  <c r="G94" i="2"/>
  <c r="G110" i="2"/>
  <c r="G135" i="2"/>
  <c r="G168" i="2"/>
  <c r="G177" i="2"/>
  <c r="G258" i="2"/>
  <c r="G89" i="2"/>
  <c r="G130" i="2"/>
  <c r="G315" i="2"/>
  <c r="G321" i="2"/>
  <c r="G337" i="2"/>
  <c r="G38" i="2"/>
  <c r="G61" i="2"/>
  <c r="G100" i="2"/>
  <c r="G196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<sst xmlns="http://schemas.openxmlformats.org/spreadsheetml/2006/main" count="1001" uniqueCount="607">
  <si>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</si>
  <si>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</si>
  <si>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</si>
  <si>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</si>
  <si>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</si>
  <si>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</si>
  <si>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</si>
  <si>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</si>
  <si>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</si>
  <si>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</si>
  <si>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</si>
  <si>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</si>
  <si>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</si>
  <si>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</si>
  <si>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</si>
  <si>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</si>
  <si>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</si>
  <si>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</si>
  <si>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</si>
  <si>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</si>
  <si>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</si>
  <si>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</si>
  <si>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</si>
  <si>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</si>
  <si>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</si>
  <si>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</si>
  <si>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</si>
  <si>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</si>
  <si>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</si>
  <si>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</si>
  <si>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</si>
  <si>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</si>
  <si>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</si>
  <si>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</si>
  <si>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</si>
  <si>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</si>
  <si>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</si>
  <si>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</si>
  <si>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</si>
  <si>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</si>
  <si>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</si>
  <si>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</si>
  <si>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</si>
  <si>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</si>
  <si>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</si>
  <si>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</si>
  <si>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</si>
  <si>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</si>
  <si>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</si>
  <si>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</si>
  <si>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</si>
  <si>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</si>
  <si>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</si>
  <si>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</si>
  <si>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</si>
  <si>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</si>
  <si>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</si>
  <si>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</si>
  <si>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</si>
  <si>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</si>
  <si>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</si>
  <si>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</si>
  <si>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</si>
  <si>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</si>
  <si>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</si>
  <si>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</si>
  <si>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</si>
  <si>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</si>
  <si>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</si>
  <si>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</si>
  <si>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</si>
  <si>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</si>
  <si>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</si>
  <si>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</si>
  <si>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</si>
  <si>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</si>
  <si>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</si>
  <si>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</si>
  <si>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</si>
  <si>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</si>
  <si>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</si>
  <si>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</si>
  <si>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</si>
  <si>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</si>
  <si>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</si>
  <si>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</si>
  <si>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</si>
  <si>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</si>
  <si>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</si>
  <si>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</si>
  <si>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</si>
  <si>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</si>
  <si>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</si>
  <si>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</si>
  <si>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</si>
  <si>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</si>
  <si>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</si>
  <si>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</si>
  <si>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</si>
  <si>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</si>
  <si>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</si>
  <si>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</si>
  <si>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</si>
  <si>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</si>
  <si>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</si>
  <si>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</si>
  <si>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</si>
  <si>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</si>
  <si>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</si>
  <si>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</si>
  <si>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</si>
  <si>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</si>
  <si>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</si>
  <si>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</si>
  <si>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</si>
  <si>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</si>
  <si>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</si>
  <si>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</si>
  <si>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</si>
  <si>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</si>
  <si>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</si>
  <si>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</si>
  <si>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</si>
  <si>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</si>
  <si>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</si>
  <si>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</si>
  <si>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</si>
  <si>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</si>
  <si>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</si>
  <si>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</si>
  <si>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</si>
  <si>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</si>
  <si>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</si>
  <si>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</si>
  <si>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</si>
  <si>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</si>
  <si>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</si>
  <si>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</si>
  <si>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</si>
  <si>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</si>
  <si>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</si>
  <si>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</si>
  <si>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</si>
  <si>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</si>
  <si>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</si>
  <si>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</si>
  <si>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</si>
  <si>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</si>
  <si>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</si>
  <si>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</si>
  <si>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</si>
  <si>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</si>
  <si>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</si>
  <si>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</si>
  <si>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</si>
  <si>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</si>
  <si>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</si>
  <si>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</si>
  <si>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</si>
  <si>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</si>
  <si>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</si>
  <si>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</si>
  <si>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</si>
  <si>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</si>
  <si>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</si>
  <si>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</si>
  <si>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</si>
  <si>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</si>
  <si>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</si>
  <si>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</si>
  <si>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</si>
  <si>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</si>
  <si>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</si>
  <si>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</si>
  <si>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</si>
  <si>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</si>
  <si>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</si>
  <si>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</si>
  <si>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</si>
  <si>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</si>
  <si>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</si>
  <si>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</si>
  <si>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</si>
  <si>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</si>
  <si>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</si>
  <si>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</si>
  <si>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</si>
  <si>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</si>
  <si>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</si>
  <si>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</si>
  <si>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</si>
  <si>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</si>
  <si>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</si>
  <si>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</si>
  <si>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</si>
  <si>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</si>
  <si>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</si>
  <si>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</si>
  <si>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</si>
  <si>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</si>
  <si>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</si>
  <si>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</si>
  <si>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</si>
  <si>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</si>
  <si>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</si>
  <si>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</si>
  <si>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</si>
  <si>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</si>
  <si>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</si>
  <si>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</si>
  <si>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</si>
  <si>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</si>
  <si>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</si>
  <si>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</si>
  <si>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</si>
  <si>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</si>
  <si>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</si>
  <si>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</si>
  <si>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</si>
  <si>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</si>
  <si>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</si>
  <si>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</si>
  <si>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</si>
  <si>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</si>
  <si>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</si>
  <si>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</si>
  <si>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</si>
  <si>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</si>
  <si>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</si>
  <si>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</si>
  <si>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</si>
  <si>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</si>
  <si>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</si>
  <si>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</si>
  <si>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</si>
  <si>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</si>
  <si>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</si>
  <si>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</si>
  <si>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</si>
  <si>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</si>
  <si>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</si>
  <si>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</si>
  <si>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</si>
  <si>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</si>
  <si>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</si>
  <si>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</si>
  <si>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</si>
  <si>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</si>
  <si>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</si>
  <si>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</si>
  <si>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</si>
  <si>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</si>
  <si>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</si>
  <si>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</si>
  <si>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</si>
  <si>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</si>
  <si>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</si>
  <si>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</si>
  <si>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</si>
  <si>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</si>
  <si>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</si>
  <si>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</si>
  <si>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</si>
  <si>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</si>
  <si>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</si>
  <si>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</si>
  <si>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</si>
  <si>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</si>
  <si>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</si>
  <si>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</si>
  <si>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</si>
  <si>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</si>
  <si>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</si>
  <si>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</si>
  <si>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</si>
  <si>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</si>
  <si>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</si>
  <si>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</si>
  <si>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</si>
  <si>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</si>
  <si>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</si>
  <si>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</si>
  <si>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</si>
  <si>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</si>
  <si>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</si>
  <si>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</si>
  <si>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</si>
  <si>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</si>
  <si>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</si>
  <si>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</si>
  <si>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</si>
  <si>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</si>
  <si>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</si>
  <si>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</si>
  <si>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</si>
  <si>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</si>
  <si>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</si>
  <si>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</si>
  <si>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</si>
  <si>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</si>
  <si>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</si>
  <si>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</si>
  <si>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</si>
  <si>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</si>
  <si>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</si>
  <si>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</si>
  <si>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</si>
  <si>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</si>
  <si>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</si>
  <si>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</si>
  <si>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</si>
  <si>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</si>
  <si>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</si>
  <si>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</si>
  <si>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</si>
  <si>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</si>
  <si>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</si>
  <si>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</si>
  <si>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</si>
  <si>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</si>
  <si>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</si>
  <si>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</si>
  <si>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</si>
  <si>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</si>
  <si>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</si>
  <si>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</si>
  <si>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</si>
  <si>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</si>
  <si>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</si>
  <si>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</si>
  <si>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</si>
  <si>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</si>
  <si>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</si>
  <si>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</si>
  <si>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</si>
  <si>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</si>
  <si>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</si>
  <si>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</si>
  <si>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</si>
  <si>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</si>
  <si>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</si>
  <si>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</si>
  <si>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</si>
  <si>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</si>
  <si>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</si>
  <si>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</si>
  <si>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</si>
  <si>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</si>
  <si>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</si>
  <si>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</si>
  <si>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</si>
  <si>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</si>
  <si>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</si>
  <si>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</si>
  <si>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</si>
  <si>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</si>
  <si>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</si>
  <si>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</si>
  <si>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</si>
  <si>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</si>
  <si>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</si>
  <si>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</si>
  <si>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</si>
  <si>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</si>
  <si>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</si>
  <si>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</si>
  <si>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</si>
  <si>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</si>
  <si>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</si>
  <si>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</si>
  <si>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</si>
  <si>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</si>
  <si>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</si>
  <si>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</si>
  <si>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</si>
  <si>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</si>
  <si>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</si>
  <si>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</si>
  <si>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</si>
  <si>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</si>
  <si>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</si>
  <si>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</si>
  <si>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</si>
  <si>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</si>
  <si>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</si>
  <si>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</si>
  <si>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</si>
  <si>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</si>
  <si>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</si>
  <si>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</si>
  <si>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</si>
  <si>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</si>
  <si>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</si>
  <si>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</si>
  <si>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</si>
  <si>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</si>
  <si>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</si>
  <si>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</si>
  <si>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</si>
  <si>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</si>
  <si>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</si>
  <si>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</si>
  <si>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</si>
  <si>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</si>
  <si>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</si>
  <si>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</si>
  <si>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</si>
  <si>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</si>
  <si>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</si>
  <si>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</si>
  <si>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</si>
  <si>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</si>
  <si>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</si>
  <si>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</si>
  <si>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</si>
  <si>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</si>
  <si>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</si>
  <si>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</si>
  <si>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</si>
  <si>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</si>
  <si>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</si>
  <si>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</si>
  <si>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</si>
  <si>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</si>
  <si>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</si>
  <si>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</si>
  <si>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</si>
  <si>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</si>
  <si>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</si>
  <si>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</si>
  <si>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</si>
  <si>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</si>
  <si>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</si>
  <si>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</si>
  <si>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</si>
  <si>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</si>
  <si>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</si>
  <si>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</si>
  <si>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</si>
  <si>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</si>
  <si>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</si>
  <si>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</si>
  <si>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</si>
  <si>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</si>
  <si>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</si>
  <si>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</si>
  <si>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</si>
  <si>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</si>
  <si>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</si>
  <si>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</si>
  <si>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</si>
  <si>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</si>
  <si>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</si>
  <si>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</si>
  <si>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</si>
  <si>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</si>
  <si>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</si>
  <si>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</si>
  <si>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</si>
  <si>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</si>
  <si>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</si>
  <si>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</si>
  <si>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</si>
  <si>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</si>
  <si>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</si>
  <si>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</si>
  <si>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</si>
  <si>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</si>
  <si>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</si>
  <si>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</si>
  <si>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</si>
  <si>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</si>
  <si>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</si>
  <si>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</si>
  <si>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</si>
  <si>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</si>
  <si>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</si>
  <si>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</si>
  <si>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</si>
  <si>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</si>
  <si>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</si>
  <si>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</si>
  <si>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</si>
  <si>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</si>
  <si>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</si>
  <si>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</si>
  <si>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</si>
  <si>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</si>
  <si>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</si>
  <si>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</si>
  <si>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</si>
  <si>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</si>
  <si>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</si>
  <si>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</si>
  <si>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</si>
  <si>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</si>
  <si>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</si>
  <si>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</si>
  <si>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</si>
  <si>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</si>
  <si>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</si>
  <si>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</si>
  <si>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</si>
  <si>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</si>
  <si>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</si>
  <si>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</si>
  <si>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</si>
  <si>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</si>
  <si>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</si>
  <si>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</si>
  <si>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</si>
  <si>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</si>
  <si>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</si>
  <si>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</si>
  <si>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</si>
  <si>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</si>
  <si>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</si>
  <si>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</si>
  <si>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</si>
  <si>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</si>
  <si>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</si>
  <si>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</si>
  <si>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</si>
  <si>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</si>
  <si>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</si>
  <si>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</si>
  <si>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</si>
  <si>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</si>
  <si>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</si>
  <si>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</si>
  <si>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</si>
  <si>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</si>
  <si>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</si>
  <si>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</si>
  <si>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</si>
  <si>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</si>
  <si>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</si>
  <si>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</si>
  <si>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</si>
  <si>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</si>
  <si>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</si>
  <si>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</si>
  <si>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</si>
  <si>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</si>
  <si>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</si>
  <si>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</si>
  <si>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</si>
  <si>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</si>
  <si>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</si>
  <si>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</si>
  <si>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</si>
  <si>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</si>
  <si>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</si>
  <si>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</si>
  <si>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</si>
  <si>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</si>
  <si>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</si>
  <si>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</si>
  <si>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</si>
  <si>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</si>
  <si>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</si>
  <si>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</si>
  <si>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</si>
  <si>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</si>
  <si>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</si>
  <si>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</si>
  <si>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</si>
  <si>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</si>
  <si>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</si>
  <si>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</si>
  <si>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</si>
  <si>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</si>
  <si>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</si>
  <si>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</si>
  <si>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</si>
  <si>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</si>
  <si>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</si>
  <si>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</si>
  <si>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</si>
  <si>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</si>
  <si>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</si>
  <si>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</si>
  <si>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</si>
  <si>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</si>
  <si>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</si>
  <si>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</si>
  <si>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</si>
  <si>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</si>
  <si>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</si>
  <si>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</si>
  <si>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</si>
  <si>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</si>
  <si>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</si>
  <si>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3rd Quarter Ended 31 March 2022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</si>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</sst>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12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13</v>
      </c>
      <c r="B6" s="16" t="s">
        <v>14</v>
      </c>
      <c r="C6" s="17" t="s">
        <v>15</v>
      </c>
      <c r="D6" s="26">
        <v>1803591613</v>
      </c>
      <c r="E6" s="27">
        <v>1827549883</v>
      </c>
      <c r="F6" s="27">
        <v>759618708</v>
      </c>
      <c r="G6" s="36">
        <f>IF(($E6       =0),0,($F6       /$E6       ))</f>
        <v>0.4156486862908792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77552458</v>
      </c>
      <c r="M6" s="27">
        <v>127084143</v>
      </c>
      <c r="N6" s="27">
        <v>187602160</v>
      </c>
      <c r="O6" s="26">
        <v>392238761</v>
      </c>
      <c r="P6" s="26">
        <v>48446125</v>
      </c>
      <c r="Q6" s="27">
        <v>87869104</v>
      </c>
      <c r="R6" s="27">
        <v>124926048</v>
      </c>
      <c r="S6" s="26">
        <v>261241277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13</v>
      </c>
      <c r="B7" s="16" t="s">
        <v>16</v>
      </c>
      <c r="C7" s="17" t="s">
        <v>17</v>
      </c>
      <c r="D7" s="26">
        <v>1511906530</v>
      </c>
      <c r="E7" s="27">
        <v>1425000570</v>
      </c>
      <c r="F7" s="27">
        <v>829718705</v>
      </c>
      <c r="G7" s="36">
        <f>IF(($E7       =0),0,($F7       /$E7       ))</f>
        <v>0.58225850744747421</v>
      </c>
      <c r="H7" s="26">
        <v>258683632</v>
      </c>
      <c r="I7" s="27">
        <v>47814137</v>
      </c>
      <c r="J7" s="27">
        <v>37630172</v>
      </c>
      <c r="K7" s="26">
        <v>344127941</v>
      </c>
      <c r="L7" s="26">
        <v>99549129</v>
      </c>
      <c r="M7" s="27">
        <v>68643297</v>
      </c>
      <c r="N7" s="27">
        <v>101547751</v>
      </c>
      <c r="O7" s="26">
        <v>269740177</v>
      </c>
      <c r="P7" s="26">
        <v>36406396</v>
      </c>
      <c r="Q7" s="27">
        <v>87456538</v>
      </c>
      <c r="R7" s="27">
        <v>91987653</v>
      </c>
      <c r="S7" s="26">
        <v>215850587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18</v>
      </c>
      <c r="C8" s="20" t="s">
        <v>0</v>
      </c>
      <c r="D8" s="28">
        <f>SUM(D6:D7)</f>
        <v>3315498143</v>
      </c>
      <c r="E8" s="29">
        <f>SUM(E6:E7)</f>
        <v>3252550453</v>
      </c>
      <c r="F8" s="29">
        <f>SUM(F6:F7)</f>
        <v>1589337413</v>
      </c>
      <c r="G8" s="37">
        <f>IF(($E8       =0),0,($F8       /$E8       ))</f>
        <v>0.48864343104472668</v>
      </c>
      <c r="H8" s="28">
        <f t="shared" ref="H8:W8" si="0">SUM(H6:H7)</f>
        <v>279150521</v>
      </c>
      <c r="I8" s="29">
        <f t="shared" si="0"/>
        <v>78996543</v>
      </c>
      <c r="J8" s="29">
        <f t="shared" si="0"/>
        <v>92119547</v>
      </c>
      <c r="K8" s="28">
        <f t="shared" si="0"/>
        <v>450266611</v>
      </c>
      <c r="L8" s="28">
        <f t="shared" si="0"/>
        <v>177101587</v>
      </c>
      <c r="M8" s="29">
        <f t="shared" si="0"/>
        <v>195727440</v>
      </c>
      <c r="N8" s="29">
        <f t="shared" si="0"/>
        <v>289149911</v>
      </c>
      <c r="O8" s="28">
        <f t="shared" si="0"/>
        <v>661978938</v>
      </c>
      <c r="P8" s="28">
        <f t="shared" si="0"/>
        <v>84852521</v>
      </c>
      <c r="Q8" s="29">
        <f t="shared" si="0"/>
        <v>175325642</v>
      </c>
      <c r="R8" s="29">
        <f t="shared" si="0"/>
        <v>216913701</v>
      </c>
      <c r="S8" s="28">
        <f t="shared" si="0"/>
        <v>477091864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19</v>
      </c>
      <c r="B9" s="16" t="s">
        <v>20</v>
      </c>
      <c r="C9" s="17" t="s">
        <v>21</v>
      </c>
      <c r="D9" s="26">
        <v>86898300</v>
      </c>
      <c r="E9" s="27">
        <v>69445300</v>
      </c>
      <c r="F9" s="27">
        <v>72242438</v>
      </c>
      <c r="G9" s="36">
        <f>IF(($E9       =0),0,($F9       /$E9       ))</f>
        <v>1.0402782909714552</v>
      </c>
      <c r="H9" s="26">
        <v>35282493</v>
      </c>
      <c r="I9" s="27">
        <v>8361628</v>
      </c>
      <c r="J9" s="27">
        <v>5238500</v>
      </c>
      <c r="K9" s="26">
        <v>48882621</v>
      </c>
      <c r="L9" s="26">
        <v>6654509</v>
      </c>
      <c r="M9" s="27">
        <v>2829194</v>
      </c>
      <c r="N9" s="27">
        <v>8470183</v>
      </c>
      <c r="O9" s="26">
        <v>17953886</v>
      </c>
      <c r="P9" s="26">
        <v>466676</v>
      </c>
      <c r="Q9" s="27">
        <v>2227973</v>
      </c>
      <c r="R9" s="27">
        <v>2711282</v>
      </c>
      <c r="S9" s="26">
        <v>5405931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19</v>
      </c>
      <c r="B10" s="16" t="s">
        <v>22</v>
      </c>
      <c r="C10" s="17" t="s">
        <v>23</v>
      </c>
      <c r="D10" s="26">
        <v>43411400</v>
      </c>
      <c r="E10" s="27">
        <v>54380470</v>
      </c>
      <c r="F10" s="27">
        <v>16123195</v>
      </c>
      <c r="G10" s="36">
        <f t="shared" ref="G10:G52" si="1">IF(($E10      =0),0,($F10      /$E10      ))</f>
        <v>0.29648870265372845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1278140</v>
      </c>
      <c r="M10" s="27">
        <v>1455720</v>
      </c>
      <c r="N10" s="27">
        <v>6491050</v>
      </c>
      <c r="O10" s="26">
        <v>9224910</v>
      </c>
      <c r="P10" s="26">
        <v>551873</v>
      </c>
      <c r="Q10" s="27">
        <v>3011919</v>
      </c>
      <c r="R10" s="27">
        <v>1669884</v>
      </c>
      <c r="S10" s="26">
        <v>5233676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19</v>
      </c>
      <c r="B11" s="16" t="s">
        <v>24</v>
      </c>
      <c r="C11" s="17" t="s">
        <v>25</v>
      </c>
      <c r="D11" s="26">
        <v>49226532</v>
      </c>
      <c r="E11" s="27">
        <v>57146341</v>
      </c>
      <c r="F11" s="27">
        <v>39452957</v>
      </c>
      <c r="G11" s="36">
        <f t="shared" si="1"/>
        <v>0.69038465647345648</v>
      </c>
      <c r="H11" s="26">
        <v>2886565</v>
      </c>
      <c r="I11" s="27">
        <v>586527</v>
      </c>
      <c r="J11" s="27">
        <v>4987896</v>
      </c>
      <c r="K11" s="26">
        <v>8460988</v>
      </c>
      <c r="L11" s="26">
        <v>8322481</v>
      </c>
      <c r="M11" s="27">
        <v>6577428</v>
      </c>
      <c r="N11" s="27">
        <v>4536930</v>
      </c>
      <c r="O11" s="26">
        <v>19436839</v>
      </c>
      <c r="P11" s="26">
        <v>4922847</v>
      </c>
      <c r="Q11" s="27">
        <v>2646522</v>
      </c>
      <c r="R11" s="27">
        <v>3985761</v>
      </c>
      <c r="S11" s="26">
        <v>11555130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19</v>
      </c>
      <c r="B12" s="16" t="s">
        <v>26</v>
      </c>
      <c r="C12" s="17" t="s">
        <v>27</v>
      </c>
      <c r="D12" s="26">
        <v>78367790</v>
      </c>
      <c r="E12" s="27">
        <v>158887053</v>
      </c>
      <c r="F12" s="27">
        <v>73244234</v>
      </c>
      <c r="G12" s="36">
        <f t="shared" si="1"/>
        <v>0.46098302295278898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5583180</v>
      </c>
      <c r="M12" s="27">
        <v>9967998</v>
      </c>
      <c r="N12" s="27">
        <v>7099859</v>
      </c>
      <c r="O12" s="26">
        <v>22651037</v>
      </c>
      <c r="P12" s="26">
        <v>3813151</v>
      </c>
      <c r="Q12" s="27">
        <v>11556279</v>
      </c>
      <c r="R12" s="27">
        <v>6168382</v>
      </c>
      <c r="S12" s="26">
        <v>21537812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19</v>
      </c>
      <c r="B13" s="16" t="s">
        <v>28</v>
      </c>
      <c r="C13" s="17" t="s">
        <v>29</v>
      </c>
      <c r="D13" s="26">
        <v>67876000</v>
      </c>
      <c r="E13" s="27">
        <v>84606882</v>
      </c>
      <c r="F13" s="27">
        <v>422388703</v>
      </c>
      <c r="G13" s="36">
        <f t="shared" si="1"/>
        <v>4.9923681503828492</v>
      </c>
      <c r="H13" s="26">
        <v>377994134</v>
      </c>
      <c r="I13" s="27">
        <v>10568654</v>
      </c>
      <c r="J13" s="27">
        <v>5032485</v>
      </c>
      <c r="K13" s="26">
        <v>393595273</v>
      </c>
      <c r="L13" s="26">
        <v>4709829</v>
      </c>
      <c r="M13" s="27">
        <v>8200</v>
      </c>
      <c r="N13" s="27">
        <v>14031</v>
      </c>
      <c r="O13" s="26">
        <v>4732060</v>
      </c>
      <c r="P13" s="26">
        <v>12565574</v>
      </c>
      <c r="Q13" s="27">
        <v>4794331</v>
      </c>
      <c r="R13" s="27">
        <v>6701465</v>
      </c>
      <c r="S13" s="26">
        <v>24061370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19</v>
      </c>
      <c r="B14" s="16" t="s">
        <v>30</v>
      </c>
      <c r="C14" s="17" t="s">
        <v>31</v>
      </c>
      <c r="D14" s="26">
        <v>61012540</v>
      </c>
      <c r="E14" s="27">
        <v>91340991</v>
      </c>
      <c r="F14" s="27">
        <v>38008636</v>
      </c>
      <c r="G14" s="36">
        <f t="shared" si="1"/>
        <v>0.41611806029124426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9535516</v>
      </c>
      <c r="M14" s="27">
        <v>7815613</v>
      </c>
      <c r="N14" s="27">
        <v>4397568</v>
      </c>
      <c r="O14" s="26">
        <v>21748697</v>
      </c>
      <c r="P14" s="26">
        <v>295409</v>
      </c>
      <c r="Q14" s="27">
        <v>4151832</v>
      </c>
      <c r="R14" s="27">
        <v>7177661</v>
      </c>
      <c r="S14" s="26">
        <v>11624902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19</v>
      </c>
      <c r="B15" s="16" t="s">
        <v>32</v>
      </c>
      <c r="C15" s="17" t="s">
        <v>33</v>
      </c>
      <c r="D15" s="26">
        <v>20540300</v>
      </c>
      <c r="E15" s="27">
        <v>38970169</v>
      </c>
      <c r="F15" s="27">
        <v>14099410</v>
      </c>
      <c r="G15" s="36">
        <f t="shared" si="1"/>
        <v>0.361800073281694</v>
      </c>
      <c r="H15" s="26">
        <v>2557726</v>
      </c>
      <c r="I15" s="27">
        <v>1921580</v>
      </c>
      <c r="J15" s="27">
        <v>1810314</v>
      </c>
      <c r="K15" s="26">
        <v>6289620</v>
      </c>
      <c r="L15" s="26">
        <v>1151324</v>
      </c>
      <c r="M15" s="27">
        <v>2422781</v>
      </c>
      <c r="N15" s="27">
        <v>1315635</v>
      </c>
      <c r="O15" s="26">
        <v>4889740</v>
      </c>
      <c r="P15" s="26">
        <v>596996</v>
      </c>
      <c r="Q15" s="27">
        <v>346593</v>
      </c>
      <c r="R15" s="27">
        <v>1976461</v>
      </c>
      <c r="S15" s="26">
        <v>2920050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34</v>
      </c>
      <c r="B16" s="16" t="s">
        <v>35</v>
      </c>
      <c r="C16" s="17" t="s">
        <v>36</v>
      </c>
      <c r="D16" s="26">
        <v>19724000</v>
      </c>
      <c r="E16" s="27">
        <v>23802000</v>
      </c>
      <c r="F16" s="27">
        <v>3197137</v>
      </c>
      <c r="G16" s="36">
        <f t="shared" si="1"/>
        <v>0.1343221998151416</v>
      </c>
      <c r="H16" s="26">
        <v>10132115</v>
      </c>
      <c r="I16" s="27">
        <v>0</v>
      </c>
      <c r="J16" s="27">
        <v>-453798</v>
      </c>
      <c r="K16" s="26">
        <v>9678317</v>
      </c>
      <c r="L16" s="26">
        <v>39561</v>
      </c>
      <c r="M16" s="27">
        <v>30191</v>
      </c>
      <c r="N16" s="27">
        <v>13126</v>
      </c>
      <c r="O16" s="26">
        <v>82878</v>
      </c>
      <c r="P16" s="26">
        <v>820</v>
      </c>
      <c r="Q16" s="27">
        <v>14603</v>
      </c>
      <c r="R16" s="27">
        <v>-6579481</v>
      </c>
      <c r="S16" s="26">
        <v>-6564058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37</v>
      </c>
      <c r="C17" s="20" t="s">
        <v>0</v>
      </c>
      <c r="D17" s="28">
        <f>SUM(D9:D16)</f>
        <v>427056862</v>
      </c>
      <c r="E17" s="29">
        <f>SUM(E9:E16)</f>
        <v>578579206</v>
      </c>
      <c r="F17" s="29">
        <f>SUM(F9:F16)</f>
        <v>678756710</v>
      </c>
      <c r="G17" s="37">
        <f t="shared" si="1"/>
        <v>1.1731439757273268</v>
      </c>
      <c r="H17" s="28">
        <f t="shared" ref="H17:W17" si="2">SUM(H9:H16)</f>
        <v>436100390</v>
      </c>
      <c r="I17" s="29">
        <f t="shared" si="2"/>
        <v>31859406</v>
      </c>
      <c r="J17" s="29">
        <f t="shared" si="2"/>
        <v>34302054</v>
      </c>
      <c r="K17" s="28">
        <f t="shared" si="2"/>
        <v>502261850</v>
      </c>
      <c r="L17" s="28">
        <f t="shared" si="2"/>
        <v>37274540</v>
      </c>
      <c r="M17" s="29">
        <f t="shared" si="2"/>
        <v>31107125</v>
      </c>
      <c r="N17" s="29">
        <f t="shared" si="2"/>
        <v>32338382</v>
      </c>
      <c r="O17" s="28">
        <f t="shared" si="2"/>
        <v>100720047</v>
      </c>
      <c r="P17" s="28">
        <f t="shared" si="2"/>
        <v>23213346</v>
      </c>
      <c r="Q17" s="29">
        <f t="shared" si="2"/>
        <v>28750052</v>
      </c>
      <c r="R17" s="29">
        <f t="shared" si="2"/>
        <v>23811415</v>
      </c>
      <c r="S17" s="28">
        <f t="shared" si="2"/>
        <v>75774813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19</v>
      </c>
      <c r="B18" s="16" t="s">
        <v>38</v>
      </c>
      <c r="C18" s="17" t="s">
        <v>39</v>
      </c>
      <c r="D18" s="26">
        <v>82471393</v>
      </c>
      <c r="E18" s="27">
        <v>90991618</v>
      </c>
      <c r="F18" s="27">
        <v>51612265</v>
      </c>
      <c r="G18" s="36">
        <f t="shared" si="1"/>
        <v>0.56721999382404653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9598928</v>
      </c>
      <c r="M18" s="27">
        <v>12935432</v>
      </c>
      <c r="N18" s="27">
        <v>9305661</v>
      </c>
      <c r="O18" s="26">
        <v>31840021</v>
      </c>
      <c r="P18" s="26">
        <v>2069216</v>
      </c>
      <c r="Q18" s="27">
        <v>869784</v>
      </c>
      <c r="R18" s="27">
        <v>7239328</v>
      </c>
      <c r="S18" s="26">
        <v>10178328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19</v>
      </c>
      <c r="B19" s="16" t="s">
        <v>40</v>
      </c>
      <c r="C19" s="17" t="s">
        <v>41</v>
      </c>
      <c r="D19" s="26">
        <v>160395469</v>
      </c>
      <c r="E19" s="27">
        <v>184929793</v>
      </c>
      <c r="F19" s="27">
        <v>80524686</v>
      </c>
      <c r="G19" s="36">
        <f t="shared" si="1"/>
        <v>0.43543381893040889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7373263</v>
      </c>
      <c r="M19" s="27">
        <v>13344005</v>
      </c>
      <c r="N19" s="27">
        <v>5870336</v>
      </c>
      <c r="O19" s="26">
        <v>26587604</v>
      </c>
      <c r="P19" s="26">
        <v>7341359</v>
      </c>
      <c r="Q19" s="27">
        <v>19345128</v>
      </c>
      <c r="R19" s="27">
        <v>11894006</v>
      </c>
      <c r="S19" s="26">
        <v>38580493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19</v>
      </c>
      <c r="B20" s="16" t="s">
        <v>42</v>
      </c>
      <c r="C20" s="17" t="s">
        <v>43</v>
      </c>
      <c r="D20" s="26">
        <v>10663909</v>
      </c>
      <c r="E20" s="27">
        <v>28263040</v>
      </c>
      <c r="F20" s="27">
        <v>9701120</v>
      </c>
      <c r="G20" s="36">
        <f t="shared" si="1"/>
        <v>0.34324403885781574</v>
      </c>
      <c r="H20" s="26">
        <v>0</v>
      </c>
      <c r="I20" s="27">
        <v>82020</v>
      </c>
      <c r="J20" s="27">
        <v>236128</v>
      </c>
      <c r="K20" s="26">
        <v>318148</v>
      </c>
      <c r="L20" s="26">
        <v>844179</v>
      </c>
      <c r="M20" s="27">
        <v>1178316</v>
      </c>
      <c r="N20" s="27">
        <v>1602969</v>
      </c>
      <c r="O20" s="26">
        <v>3625464</v>
      </c>
      <c r="P20" s="26">
        <v>0</v>
      </c>
      <c r="Q20" s="27">
        <v>116547</v>
      </c>
      <c r="R20" s="27">
        <v>5640961</v>
      </c>
      <c r="S20" s="26">
        <v>5757508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19</v>
      </c>
      <c r="B21" s="16" t="s">
        <v>44</v>
      </c>
      <c r="C21" s="17" t="s">
        <v>45</v>
      </c>
      <c r="D21" s="26">
        <v>31130100</v>
      </c>
      <c r="E21" s="27">
        <v>39667600</v>
      </c>
      <c r="F21" s="27">
        <v>19331095</v>
      </c>
      <c r="G21" s="36">
        <f t="shared" si="1"/>
        <v>0.48732706289263783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459316</v>
      </c>
      <c r="M21" s="27">
        <v>522779</v>
      </c>
      <c r="N21" s="27">
        <v>3127991</v>
      </c>
      <c r="O21" s="26">
        <v>4110086</v>
      </c>
      <c r="P21" s="26">
        <v>2664778</v>
      </c>
      <c r="Q21" s="27">
        <v>3360110</v>
      </c>
      <c r="R21" s="27">
        <v>3297659</v>
      </c>
      <c r="S21" s="26">
        <v>9322547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19</v>
      </c>
      <c r="B22" s="16" t="s">
        <v>46</v>
      </c>
      <c r="C22" s="17" t="s">
        <v>47</v>
      </c>
      <c r="D22" s="26">
        <v>26799100</v>
      </c>
      <c r="E22" s="27">
        <v>31852342</v>
      </c>
      <c r="F22" s="27">
        <v>16421333</v>
      </c>
      <c r="G22" s="36">
        <f t="shared" si="1"/>
        <v>0.5155455445003071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2642047</v>
      </c>
      <c r="M22" s="27">
        <v>0</v>
      </c>
      <c r="N22" s="27">
        <v>3722413</v>
      </c>
      <c r="O22" s="26">
        <v>6364460</v>
      </c>
      <c r="P22" s="26">
        <v>1218254</v>
      </c>
      <c r="Q22" s="27">
        <v>795316</v>
      </c>
      <c r="R22" s="27">
        <v>2548441</v>
      </c>
      <c r="S22" s="26">
        <v>4562011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19</v>
      </c>
      <c r="B23" s="16" t="s">
        <v>48</v>
      </c>
      <c r="C23" s="17" t="s">
        <v>49</v>
      </c>
      <c r="D23" s="26">
        <v>39266350</v>
      </c>
      <c r="E23" s="27">
        <v>39266350</v>
      </c>
      <c r="F23" s="27">
        <v>15706364</v>
      </c>
      <c r="G23" s="36">
        <f t="shared" si="1"/>
        <v>0.39999551779067827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4309058</v>
      </c>
      <c r="M23" s="27">
        <v>2970940</v>
      </c>
      <c r="N23" s="27">
        <v>1786053</v>
      </c>
      <c r="O23" s="26">
        <v>9066051</v>
      </c>
      <c r="P23" s="26">
        <v>123505</v>
      </c>
      <c r="Q23" s="27">
        <v>1105398</v>
      </c>
      <c r="R23" s="27">
        <v>184312</v>
      </c>
      <c r="S23" s="26">
        <v>1413215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34</v>
      </c>
      <c r="B24" s="16" t="s">
        <v>50</v>
      </c>
      <c r="C24" s="17" t="s">
        <v>51</v>
      </c>
      <c r="D24" s="26">
        <v>562457256</v>
      </c>
      <c r="E24" s="27">
        <v>340142049</v>
      </c>
      <c r="F24" s="27">
        <v>146169903</v>
      </c>
      <c r="G24" s="36">
        <f t="shared" si="1"/>
        <v>0.4297319411984844</v>
      </c>
      <c r="H24" s="26">
        <v>0</v>
      </c>
      <c r="I24" s="27">
        <v>5839172</v>
      </c>
      <c r="J24" s="27">
        <v>20633566</v>
      </c>
      <c r="K24" s="26">
        <v>26472738</v>
      </c>
      <c r="L24" s="26">
        <v>27643788</v>
      </c>
      <c r="M24" s="27">
        <v>12627006</v>
      </c>
      <c r="N24" s="27">
        <v>27799348</v>
      </c>
      <c r="O24" s="26">
        <v>68070142</v>
      </c>
      <c r="P24" s="26">
        <v>11491507</v>
      </c>
      <c r="Q24" s="27">
        <v>13579249</v>
      </c>
      <c r="R24" s="27">
        <v>26556267</v>
      </c>
      <c r="S24" s="26">
        <v>51627023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52</v>
      </c>
      <c r="C25" s="20" t="s">
        <v>0</v>
      </c>
      <c r="D25" s="28">
        <f>SUM(D18:D24)</f>
        <v>913183577</v>
      </c>
      <c r="E25" s="29">
        <f>SUM(E18:E24)</f>
        <v>755112792</v>
      </c>
      <c r="F25" s="29">
        <f>SUM(F18:F24)</f>
        <v>339466766</v>
      </c>
      <c r="G25" s="37">
        <f t="shared" si="1"/>
        <v>0.44955769468675616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44346672</v>
      </c>
      <c r="K25" s="28">
        <f t="shared" si="3"/>
        <v>68361813</v>
      </c>
      <c r="L25" s="28">
        <f t="shared" si="3"/>
        <v>52870579</v>
      </c>
      <c r="M25" s="29">
        <f t="shared" si="3"/>
        <v>43578478</v>
      </c>
      <c r="N25" s="29">
        <f t="shared" si="3"/>
        <v>53214771</v>
      </c>
      <c r="O25" s="28">
        <f t="shared" si="3"/>
        <v>149663828</v>
      </c>
      <c r="P25" s="28">
        <f t="shared" si="3"/>
        <v>24908619</v>
      </c>
      <c r="Q25" s="29">
        <f t="shared" si="3"/>
        <v>39171532</v>
      </c>
      <c r="R25" s="29">
        <f t="shared" si="3"/>
        <v>57360974</v>
      </c>
      <c r="S25" s="28">
        <f t="shared" si="3"/>
        <v>121441125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19</v>
      </c>
      <c r="B26" s="16" t="s">
        <v>53</v>
      </c>
      <c r="C26" s="17" t="s">
        <v>54</v>
      </c>
      <c r="D26" s="26">
        <v>15945750</v>
      </c>
      <c r="E26" s="27">
        <v>15945750</v>
      </c>
      <c r="F26" s="27">
        <v>745837</v>
      </c>
      <c r="G26" s="36">
        <f t="shared" si="1"/>
        <v>4.6773403571484566E-2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266864</v>
      </c>
      <c r="N26" s="27">
        <v>0</v>
      </c>
      <c r="O26" s="26">
        <v>266864</v>
      </c>
      <c r="P26" s="26">
        <v>478973</v>
      </c>
      <c r="Q26" s="27">
        <v>0</v>
      </c>
      <c r="R26" s="27">
        <v>0</v>
      </c>
      <c r="S26" s="26">
        <v>478973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19</v>
      </c>
      <c r="B27" s="16" t="s">
        <v>55</v>
      </c>
      <c r="C27" s="17" t="s">
        <v>56</v>
      </c>
      <c r="D27" s="26">
        <v>51945350</v>
      </c>
      <c r="E27" s="27">
        <v>64599771</v>
      </c>
      <c r="F27" s="27">
        <v>26910238</v>
      </c>
      <c r="G27" s="36">
        <f t="shared" si="1"/>
        <v>0.416568628393435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3563601</v>
      </c>
      <c r="M27" s="27">
        <v>137579</v>
      </c>
      <c r="N27" s="27">
        <v>10764123</v>
      </c>
      <c r="O27" s="26">
        <v>14465303</v>
      </c>
      <c r="P27" s="26">
        <v>-2932998</v>
      </c>
      <c r="Q27" s="27">
        <v>6114004</v>
      </c>
      <c r="R27" s="27">
        <v>6644481</v>
      </c>
      <c r="S27" s="26">
        <v>9825487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19</v>
      </c>
      <c r="B28" s="16" t="s">
        <v>57</v>
      </c>
      <c r="C28" s="17" t="s">
        <v>58</v>
      </c>
      <c r="D28" s="26">
        <v>56776253</v>
      </c>
      <c r="E28" s="27">
        <v>64281255</v>
      </c>
      <c r="F28" s="27">
        <v>36632165</v>
      </c>
      <c r="G28" s="36">
        <f t="shared" si="1"/>
        <v>0.56987320798263819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1761748</v>
      </c>
      <c r="M28" s="27">
        <v>12870739</v>
      </c>
      <c r="N28" s="27">
        <v>3474243</v>
      </c>
      <c r="O28" s="26">
        <v>18106730</v>
      </c>
      <c r="P28" s="26">
        <v>3431764</v>
      </c>
      <c r="Q28" s="27">
        <v>5199339</v>
      </c>
      <c r="R28" s="27">
        <v>1643327</v>
      </c>
      <c r="S28" s="26">
        <v>10274430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19</v>
      </c>
      <c r="B29" s="16" t="s">
        <v>59</v>
      </c>
      <c r="C29" s="17" t="s">
        <v>60</v>
      </c>
      <c r="D29" s="26">
        <v>59832899</v>
      </c>
      <c r="E29" s="27">
        <v>107543193</v>
      </c>
      <c r="F29" s="27">
        <v>73192645</v>
      </c>
      <c r="G29" s="36">
        <f t="shared" si="1"/>
        <v>0.68058835671728657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13016007</v>
      </c>
      <c r="M29" s="27">
        <v>7674931</v>
      </c>
      <c r="N29" s="27">
        <v>11443873</v>
      </c>
      <c r="O29" s="26">
        <v>32134811</v>
      </c>
      <c r="P29" s="26">
        <v>3719584</v>
      </c>
      <c r="Q29" s="27">
        <v>6150400</v>
      </c>
      <c r="R29" s="27">
        <v>7308888</v>
      </c>
      <c r="S29" s="26">
        <v>17178872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19</v>
      </c>
      <c r="B30" s="16" t="s">
        <v>61</v>
      </c>
      <c r="C30" s="17" t="s">
        <v>62</v>
      </c>
      <c r="D30" s="26">
        <v>49012334</v>
      </c>
      <c r="E30" s="27">
        <v>46649659</v>
      </c>
      <c r="F30" s="27">
        <v>25286780</v>
      </c>
      <c r="G30" s="36">
        <f t="shared" si="1"/>
        <v>0.54205712414746698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2185490</v>
      </c>
      <c r="M30" s="27">
        <v>1145112</v>
      </c>
      <c r="N30" s="27">
        <v>2972762</v>
      </c>
      <c r="O30" s="26">
        <v>6303364</v>
      </c>
      <c r="P30" s="26">
        <v>813911</v>
      </c>
      <c r="Q30" s="27">
        <v>11446681</v>
      </c>
      <c r="R30" s="27">
        <v>3217867</v>
      </c>
      <c r="S30" s="26">
        <v>15478459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19</v>
      </c>
      <c r="B31" s="16" t="s">
        <v>63</v>
      </c>
      <c r="C31" s="17" t="s">
        <v>64</v>
      </c>
      <c r="D31" s="26">
        <v>108419700</v>
      </c>
      <c r="E31" s="27">
        <v>166848665</v>
      </c>
      <c r="F31" s="27">
        <v>76466568</v>
      </c>
      <c r="G31" s="36">
        <f t="shared" si="1"/>
        <v>0.45829895012944816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26428608</v>
      </c>
      <c r="M31" s="27">
        <v>9898055</v>
      </c>
      <c r="N31" s="27">
        <v>19067831</v>
      </c>
      <c r="O31" s="26">
        <v>55394494</v>
      </c>
      <c r="P31" s="26">
        <v>1361918</v>
      </c>
      <c r="Q31" s="27">
        <v>845809</v>
      </c>
      <c r="R31" s="27">
        <v>14588104</v>
      </c>
      <c r="S31" s="26">
        <v>16795831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34</v>
      </c>
      <c r="B32" s="16" t="s">
        <v>65</v>
      </c>
      <c r="C32" s="17" t="s">
        <v>66</v>
      </c>
      <c r="D32" s="26">
        <v>578891331</v>
      </c>
      <c r="E32" s="27">
        <v>645186322</v>
      </c>
      <c r="F32" s="27">
        <v>348772435</v>
      </c>
      <c r="G32" s="36">
        <f t="shared" si="1"/>
        <v>0.54057630037606408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47250421</v>
      </c>
      <c r="M32" s="27">
        <v>21750234</v>
      </c>
      <c r="N32" s="27">
        <v>94816521</v>
      </c>
      <c r="O32" s="26">
        <v>163817176</v>
      </c>
      <c r="P32" s="26">
        <v>6652382</v>
      </c>
      <c r="Q32" s="27">
        <v>20209619</v>
      </c>
      <c r="R32" s="27">
        <v>31508810</v>
      </c>
      <c r="S32" s="26">
        <v>58370811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67</v>
      </c>
      <c r="C33" s="20" t="s">
        <v>0</v>
      </c>
      <c r="D33" s="28">
        <f>SUM(D26:D32)</f>
        <v>920823617</v>
      </c>
      <c r="E33" s="29">
        <f>SUM(E26:E32)</f>
        <v>1111054615</v>
      </c>
      <c r="F33" s="29">
        <f>SUM(F26:F32)</f>
        <v>588006668</v>
      </c>
      <c r="G33" s="37">
        <f t="shared" si="1"/>
        <v>0.52923291084120105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94205875</v>
      </c>
      <c r="M33" s="29">
        <f t="shared" si="4"/>
        <v>53743514</v>
      </c>
      <c r="N33" s="29">
        <f t="shared" si="4"/>
        <v>142539353</v>
      </c>
      <c r="O33" s="28">
        <f t="shared" si="4"/>
        <v>290488742</v>
      </c>
      <c r="P33" s="28">
        <f t="shared" si="4"/>
        <v>13525534</v>
      </c>
      <c r="Q33" s="29">
        <f t="shared" si="4"/>
        <v>49965852</v>
      </c>
      <c r="R33" s="29">
        <f t="shared" si="4"/>
        <v>64911477</v>
      </c>
      <c r="S33" s="28">
        <f t="shared" si="4"/>
        <v>128402863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19</v>
      </c>
      <c r="B34" s="16" t="s">
        <v>68</v>
      </c>
      <c r="C34" s="17" t="s">
        <v>69</v>
      </c>
      <c r="D34" s="26">
        <v>113228180</v>
      </c>
      <c r="E34" s="27">
        <v>119833051</v>
      </c>
      <c r="F34" s="27">
        <v>47291948</v>
      </c>
      <c r="G34" s="36">
        <f t="shared" si="1"/>
        <v>0.39464861826809366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8213182</v>
      </c>
      <c r="M34" s="27">
        <v>9838972</v>
      </c>
      <c r="N34" s="27">
        <v>5989760</v>
      </c>
      <c r="O34" s="26">
        <v>24041914</v>
      </c>
      <c r="P34" s="26">
        <v>602888</v>
      </c>
      <c r="Q34" s="27">
        <v>7725009</v>
      </c>
      <c r="R34" s="27">
        <v>542296</v>
      </c>
      <c r="S34" s="26">
        <v>8870193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19</v>
      </c>
      <c r="B35" s="16" t="s">
        <v>70</v>
      </c>
      <c r="C35" s="17" t="s">
        <v>71</v>
      </c>
      <c r="D35" s="26">
        <v>80270256</v>
      </c>
      <c r="E35" s="27">
        <v>81331611</v>
      </c>
      <c r="F35" s="27">
        <v>13539541</v>
      </c>
      <c r="G35" s="36">
        <f t="shared" si="1"/>
        <v>0.16647329167007402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2246177</v>
      </c>
      <c r="M35" s="27">
        <v>1366471</v>
      </c>
      <c r="N35" s="27">
        <v>1501438</v>
      </c>
      <c r="O35" s="26">
        <v>5114086</v>
      </c>
      <c r="P35" s="26">
        <v>1202558</v>
      </c>
      <c r="Q35" s="27">
        <v>158250</v>
      </c>
      <c r="R35" s="27">
        <v>1895111</v>
      </c>
      <c r="S35" s="26">
        <v>3255919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19</v>
      </c>
      <c r="B36" s="16" t="s">
        <v>72</v>
      </c>
      <c r="C36" s="17" t="s">
        <v>73</v>
      </c>
      <c r="D36" s="26">
        <v>29286519</v>
      </c>
      <c r="E36" s="27">
        <v>26127450</v>
      </c>
      <c r="F36" s="27">
        <v>4421858</v>
      </c>
      <c r="G36" s="36">
        <f t="shared" si="1"/>
        <v>0.16924185100344658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3497865</v>
      </c>
      <c r="O36" s="26">
        <v>3497865</v>
      </c>
      <c r="P36" s="26">
        <v>41183</v>
      </c>
      <c r="Q36" s="27">
        <v>18395</v>
      </c>
      <c r="R36" s="27">
        <v>806863</v>
      </c>
      <c r="S36" s="26">
        <v>866441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34</v>
      </c>
      <c r="B37" s="16" t="s">
        <v>74</v>
      </c>
      <c r="C37" s="17" t="s">
        <v>75</v>
      </c>
      <c r="D37" s="26">
        <v>252801452</v>
      </c>
      <c r="E37" s="27">
        <v>257352103</v>
      </c>
      <c r="F37" s="27">
        <v>95609853</v>
      </c>
      <c r="G37" s="36">
        <f t="shared" si="1"/>
        <v>0.37151378164568566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1734208</v>
      </c>
      <c r="M37" s="27">
        <v>24702903</v>
      </c>
      <c r="N37" s="27">
        <v>0</v>
      </c>
      <c r="O37" s="26">
        <v>26437111</v>
      </c>
      <c r="P37" s="26">
        <v>1979705</v>
      </c>
      <c r="Q37" s="27">
        <v>11237040</v>
      </c>
      <c r="R37" s="27">
        <v>10054830</v>
      </c>
      <c r="S37" s="26">
        <v>23271575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76</v>
      </c>
      <c r="C38" s="20" t="s">
        <v>0</v>
      </c>
      <c r="D38" s="28">
        <f>SUM(D34:D37)</f>
        <v>475586407</v>
      </c>
      <c r="E38" s="29">
        <f>SUM(E34:E37)</f>
        <v>484644215</v>
      </c>
      <c r="F38" s="29">
        <f>SUM(F34:F37)</f>
        <v>160863200</v>
      </c>
      <c r="G38" s="37">
        <f t="shared" si="1"/>
        <v>0.33192019015433827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12193567</v>
      </c>
      <c r="M38" s="29">
        <f t="shared" si="5"/>
        <v>35908346</v>
      </c>
      <c r="N38" s="29">
        <f t="shared" si="5"/>
        <v>10989063</v>
      </c>
      <c r="O38" s="28">
        <f t="shared" si="5"/>
        <v>59090976</v>
      </c>
      <c r="P38" s="28">
        <f t="shared" si="5"/>
        <v>3826334</v>
      </c>
      <c r="Q38" s="29">
        <f t="shared" si="5"/>
        <v>19138694</v>
      </c>
      <c r="R38" s="29">
        <f t="shared" si="5"/>
        <v>13299100</v>
      </c>
      <c r="S38" s="28">
        <f t="shared" si="5"/>
        <v>36264128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19</v>
      </c>
      <c r="B39" s="16" t="s">
        <v>77</v>
      </c>
      <c r="C39" s="17" t="s">
        <v>78</v>
      </c>
      <c r="D39" s="26">
        <v>153753052</v>
      </c>
      <c r="E39" s="27">
        <v>172586572</v>
      </c>
      <c r="F39" s="27">
        <v>80341483</v>
      </c>
      <c r="G39" s="36">
        <f t="shared" si="1"/>
        <v>0.4655141015258128</v>
      </c>
      <c r="H39" s="26">
        <v>5490683</v>
      </c>
      <c r="I39" s="27">
        <v>10229143</v>
      </c>
      <c r="J39" s="27">
        <v>19107958</v>
      </c>
      <c r="K39" s="26">
        <v>34827784</v>
      </c>
      <c r="L39" s="26">
        <v>4878260</v>
      </c>
      <c r="M39" s="27">
        <v>11445381</v>
      </c>
      <c r="N39" s="27">
        <v>8318684</v>
      </c>
      <c r="O39" s="26">
        <v>24642325</v>
      </c>
      <c r="P39" s="26">
        <v>5874229</v>
      </c>
      <c r="Q39" s="27">
        <v>5159592</v>
      </c>
      <c r="R39" s="27">
        <v>9837553</v>
      </c>
      <c r="S39" s="26">
        <v>20871374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19</v>
      </c>
      <c r="B40" s="16" t="s">
        <v>79</v>
      </c>
      <c r="C40" s="17" t="s">
        <v>80</v>
      </c>
      <c r="D40" s="26">
        <v>118778588</v>
      </c>
      <c r="E40" s="27">
        <v>122429393</v>
      </c>
      <c r="F40" s="27">
        <v>72577280</v>
      </c>
      <c r="G40" s="36">
        <f t="shared" si="1"/>
        <v>0.59280927742572409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6835962</v>
      </c>
      <c r="M40" s="27">
        <v>5564640</v>
      </c>
      <c r="N40" s="27">
        <v>0</v>
      </c>
      <c r="O40" s="26">
        <v>12400602</v>
      </c>
      <c r="P40" s="26">
        <v>3353777</v>
      </c>
      <c r="Q40" s="27">
        <v>5000298</v>
      </c>
      <c r="R40" s="27">
        <v>4568401</v>
      </c>
      <c r="S40" s="26">
        <v>12922476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19</v>
      </c>
      <c r="B41" s="16" t="s">
        <v>81</v>
      </c>
      <c r="C41" s="17" t="s">
        <v>82</v>
      </c>
      <c r="D41" s="26">
        <v>108164003</v>
      </c>
      <c r="E41" s="27">
        <v>127292045</v>
      </c>
      <c r="F41" s="27">
        <v>47224129</v>
      </c>
      <c r="G41" s="36">
        <f t="shared" si="1"/>
        <v>0.37099041813649863</v>
      </c>
      <c r="H41" s="26">
        <v>8826044</v>
      </c>
      <c r="I41" s="27">
        <v>3313267</v>
      </c>
      <c r="J41" s="27">
        <v>4940943</v>
      </c>
      <c r="K41" s="26">
        <v>17080254</v>
      </c>
      <c r="L41" s="26">
        <v>11247163</v>
      </c>
      <c r="M41" s="27">
        <v>6772719</v>
      </c>
      <c r="N41" s="27">
        <v>6317765</v>
      </c>
      <c r="O41" s="26">
        <v>24337647</v>
      </c>
      <c r="P41" s="26">
        <v>175623</v>
      </c>
      <c r="Q41" s="27">
        <v>1280301</v>
      </c>
      <c r="R41" s="27">
        <v>4350304</v>
      </c>
      <c r="S41" s="26">
        <v>5806228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19</v>
      </c>
      <c r="B42" s="16" t="s">
        <v>83</v>
      </c>
      <c r="C42" s="17" t="s">
        <v>84</v>
      </c>
      <c r="D42" s="26">
        <v>90499726</v>
      </c>
      <c r="E42" s="27">
        <v>100329199</v>
      </c>
      <c r="F42" s="27">
        <v>112403530</v>
      </c>
      <c r="G42" s="36">
        <f t="shared" si="1"/>
        <v>1.1203471284565922</v>
      </c>
      <c r="H42" s="26">
        <v>66683566</v>
      </c>
      <c r="I42" s="27">
        <v>5536729</v>
      </c>
      <c r="J42" s="27">
        <v>7487664</v>
      </c>
      <c r="K42" s="26">
        <v>79707959</v>
      </c>
      <c r="L42" s="26">
        <v>6058919</v>
      </c>
      <c r="M42" s="27">
        <v>7993028</v>
      </c>
      <c r="N42" s="27">
        <v>8238399</v>
      </c>
      <c r="O42" s="26">
        <v>22290346</v>
      </c>
      <c r="P42" s="26">
        <v>2013884</v>
      </c>
      <c r="Q42" s="27">
        <v>1635325</v>
      </c>
      <c r="R42" s="27">
        <v>6756016</v>
      </c>
      <c r="S42" s="26">
        <v>10405225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19</v>
      </c>
      <c r="B43" s="16" t="s">
        <v>85</v>
      </c>
      <c r="C43" s="17" t="s">
        <v>86</v>
      </c>
      <c r="D43" s="26">
        <v>143283529</v>
      </c>
      <c r="E43" s="27">
        <v>137205631</v>
      </c>
      <c r="F43" s="27">
        <v>95213794</v>
      </c>
      <c r="G43" s="36">
        <f t="shared" si="1"/>
        <v>0.69394960910897308</v>
      </c>
      <c r="H43" s="26">
        <v>17112354</v>
      </c>
      <c r="I43" s="27">
        <v>14910338</v>
      </c>
      <c r="J43" s="27">
        <v>9658610</v>
      </c>
      <c r="K43" s="26">
        <v>41681302</v>
      </c>
      <c r="L43" s="26">
        <v>11451247</v>
      </c>
      <c r="M43" s="27">
        <v>27699830</v>
      </c>
      <c r="N43" s="27">
        <v>-6544832</v>
      </c>
      <c r="O43" s="26">
        <v>32606245</v>
      </c>
      <c r="P43" s="26">
        <v>1577554</v>
      </c>
      <c r="Q43" s="27">
        <v>9295695</v>
      </c>
      <c r="R43" s="27">
        <v>10052998</v>
      </c>
      <c r="S43" s="26">
        <v>20926247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34</v>
      </c>
      <c r="B44" s="16" t="s">
        <v>87</v>
      </c>
      <c r="C44" s="17" t="s">
        <v>88</v>
      </c>
      <c r="D44" s="26">
        <v>1144000633</v>
      </c>
      <c r="E44" s="27">
        <v>906494270</v>
      </c>
      <c r="F44" s="27">
        <v>229567691</v>
      </c>
      <c r="G44" s="36">
        <f t="shared" si="1"/>
        <v>0.25324781258683521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3764131</v>
      </c>
      <c r="M44" s="27">
        <v>2778027</v>
      </c>
      <c r="N44" s="27">
        <v>20109319</v>
      </c>
      <c r="O44" s="26">
        <v>26651477</v>
      </c>
      <c r="P44" s="26">
        <v>2743810</v>
      </c>
      <c r="Q44" s="27">
        <v>110655638</v>
      </c>
      <c r="R44" s="27">
        <v>76262176</v>
      </c>
      <c r="S44" s="26">
        <v>189661624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89</v>
      </c>
      <c r="C45" s="20" t="s">
        <v>0</v>
      </c>
      <c r="D45" s="28">
        <f>SUM(D39:D44)</f>
        <v>1758479531</v>
      </c>
      <c r="E45" s="29">
        <f>SUM(E39:E44)</f>
        <v>1566337110</v>
      </c>
      <c r="F45" s="29">
        <f>SUM(F39:F44)</f>
        <v>637327907</v>
      </c>
      <c r="G45" s="37">
        <f t="shared" si="1"/>
        <v>0.40689063863142461</v>
      </c>
      <c r="H45" s="28">
        <f t="shared" ref="H45:W45" si="6">SUM(H39:H44)</f>
        <v>141457288</v>
      </c>
      <c r="I45" s="29">
        <f t="shared" si="6"/>
        <v>37348293</v>
      </c>
      <c r="J45" s="29">
        <f t="shared" si="6"/>
        <v>55000510</v>
      </c>
      <c r="K45" s="28">
        <f t="shared" si="6"/>
        <v>233806091</v>
      </c>
      <c r="L45" s="28">
        <f t="shared" si="6"/>
        <v>44235682</v>
      </c>
      <c r="M45" s="29">
        <f t="shared" si="6"/>
        <v>62253625</v>
      </c>
      <c r="N45" s="29">
        <f t="shared" si="6"/>
        <v>36439335</v>
      </c>
      <c r="O45" s="28">
        <f t="shared" si="6"/>
        <v>142928642</v>
      </c>
      <c r="P45" s="28">
        <f t="shared" si="6"/>
        <v>15738877</v>
      </c>
      <c r="Q45" s="29">
        <f t="shared" si="6"/>
        <v>133026849</v>
      </c>
      <c r="R45" s="29">
        <f t="shared" si="6"/>
        <v>111827448</v>
      </c>
      <c r="S45" s="28">
        <f t="shared" si="6"/>
        <v>260593174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19</v>
      </c>
      <c r="B46" s="16" t="s">
        <v>90</v>
      </c>
      <c r="C46" s="17" t="s">
        <v>91</v>
      </c>
      <c r="D46" s="26">
        <v>192872520</v>
      </c>
      <c r="E46" s="27">
        <v>237655515</v>
      </c>
      <c r="F46" s="27">
        <v>120329775</v>
      </c>
      <c r="G46" s="36">
        <f t="shared" si="1"/>
        <v>0.50632014577907014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10419978</v>
      </c>
      <c r="M46" s="27">
        <v>25179726</v>
      </c>
      <c r="N46" s="27">
        <v>14127391</v>
      </c>
      <c r="O46" s="26">
        <v>49727095</v>
      </c>
      <c r="P46" s="26">
        <v>2644840</v>
      </c>
      <c r="Q46" s="27">
        <v>4264205</v>
      </c>
      <c r="R46" s="27">
        <v>13609351</v>
      </c>
      <c r="S46" s="26">
        <v>20518396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19</v>
      </c>
      <c r="B47" s="16" t="s">
        <v>92</v>
      </c>
      <c r="C47" s="17" t="s">
        <v>93</v>
      </c>
      <c r="D47" s="26">
        <v>175619628</v>
      </c>
      <c r="E47" s="27">
        <v>179777799</v>
      </c>
      <c r="F47" s="27">
        <v>100057332</v>
      </c>
      <c r="G47" s="36">
        <f t="shared" si="1"/>
        <v>0.55656111353326776</v>
      </c>
      <c r="H47" s="26">
        <v>35322</v>
      </c>
      <c r="I47" s="27">
        <v>7090873</v>
      </c>
      <c r="J47" s="27">
        <v>18135650</v>
      </c>
      <c r="K47" s="26">
        <v>25261845</v>
      </c>
      <c r="L47" s="26">
        <v>9374546</v>
      </c>
      <c r="M47" s="27">
        <v>12502978</v>
      </c>
      <c r="N47" s="27">
        <v>23845085</v>
      </c>
      <c r="O47" s="26">
        <v>45722609</v>
      </c>
      <c r="P47" s="26">
        <v>1466617</v>
      </c>
      <c r="Q47" s="27">
        <v>11283336</v>
      </c>
      <c r="R47" s="27">
        <v>16322925</v>
      </c>
      <c r="S47" s="26">
        <v>29072878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19</v>
      </c>
      <c r="B48" s="16" t="s">
        <v>94</v>
      </c>
      <c r="C48" s="17" t="s">
        <v>95</v>
      </c>
      <c r="D48" s="26">
        <v>117726617</v>
      </c>
      <c r="E48" s="27">
        <v>188683762</v>
      </c>
      <c r="F48" s="27">
        <v>77549849</v>
      </c>
      <c r="G48" s="36">
        <f t="shared" si="1"/>
        <v>0.41100436083100783</v>
      </c>
      <c r="H48" s="26">
        <v>913141</v>
      </c>
      <c r="I48" s="27">
        <v>2874123</v>
      </c>
      <c r="J48" s="27">
        <v>4171732</v>
      </c>
      <c r="K48" s="26">
        <v>7958996</v>
      </c>
      <c r="L48" s="26">
        <v>9954844</v>
      </c>
      <c r="M48" s="27">
        <v>17623807</v>
      </c>
      <c r="N48" s="27">
        <v>4626387</v>
      </c>
      <c r="O48" s="26">
        <v>32205038</v>
      </c>
      <c r="P48" s="26">
        <v>536206</v>
      </c>
      <c r="Q48" s="27">
        <v>15296039</v>
      </c>
      <c r="R48" s="27">
        <v>21553570</v>
      </c>
      <c r="S48" s="26">
        <v>37385815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19</v>
      </c>
      <c r="B49" s="16" t="s">
        <v>96</v>
      </c>
      <c r="C49" s="17" t="s">
        <v>97</v>
      </c>
      <c r="D49" s="26">
        <v>63008190</v>
      </c>
      <c r="E49" s="27">
        <v>82739303</v>
      </c>
      <c r="F49" s="27">
        <v>34389427</v>
      </c>
      <c r="G49" s="36">
        <f t="shared" si="1"/>
        <v>0.41563592818759909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3958481</v>
      </c>
      <c r="M49" s="27">
        <v>4679565</v>
      </c>
      <c r="N49" s="27">
        <v>5777522</v>
      </c>
      <c r="O49" s="26">
        <v>14415568</v>
      </c>
      <c r="P49" s="26">
        <v>369971</v>
      </c>
      <c r="Q49" s="27">
        <v>1056794</v>
      </c>
      <c r="R49" s="27">
        <v>7483177</v>
      </c>
      <c r="S49" s="26">
        <v>8909942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34</v>
      </c>
      <c r="B50" s="16" t="s">
        <v>98</v>
      </c>
      <c r="C50" s="17" t="s">
        <v>99</v>
      </c>
      <c r="D50" s="26">
        <v>564360200</v>
      </c>
      <c r="E50" s="27">
        <v>765269925</v>
      </c>
      <c r="F50" s="27">
        <v>422063569</v>
      </c>
      <c r="G50" s="36">
        <f t="shared" si="1"/>
        <v>0.55152248273705518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58894474</v>
      </c>
      <c r="M50" s="27">
        <v>62233379</v>
      </c>
      <c r="N50" s="27">
        <v>69428949</v>
      </c>
      <c r="O50" s="26">
        <v>190556802</v>
      </c>
      <c r="P50" s="26">
        <v>27647829</v>
      </c>
      <c r="Q50" s="27">
        <v>52988662</v>
      </c>
      <c r="R50" s="27">
        <v>69765875</v>
      </c>
      <c r="S50" s="26">
        <v>150402366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100</v>
      </c>
      <c r="C51" s="20" t="s">
        <v>0</v>
      </c>
      <c r="D51" s="28">
        <f>SUM(D46:D50)</f>
        <v>1113587155</v>
      </c>
      <c r="E51" s="29">
        <f>SUM(E46:E50)</f>
        <v>1454126304</v>
      </c>
      <c r="F51" s="29">
        <f>SUM(F46:F50)</f>
        <v>754389952</v>
      </c>
      <c r="G51" s="37">
        <f t="shared" si="1"/>
        <v>0.5187925903856011</v>
      </c>
      <c r="H51" s="28">
        <f t="shared" ref="H51:W51" si="7">SUM(H46:H50)</f>
        <v>31937515</v>
      </c>
      <c r="I51" s="29">
        <f t="shared" si="7"/>
        <v>55146874</v>
      </c>
      <c r="J51" s="29">
        <f t="shared" si="7"/>
        <v>88389054</v>
      </c>
      <c r="K51" s="28">
        <f t="shared" si="7"/>
        <v>175473443</v>
      </c>
      <c r="L51" s="28">
        <f t="shared" si="7"/>
        <v>92602323</v>
      </c>
      <c r="M51" s="29">
        <f t="shared" si="7"/>
        <v>122219455</v>
      </c>
      <c r="N51" s="29">
        <f t="shared" si="7"/>
        <v>117805334</v>
      </c>
      <c r="O51" s="28">
        <f t="shared" si="7"/>
        <v>332627112</v>
      </c>
      <c r="P51" s="28">
        <f t="shared" si="7"/>
        <v>32665463</v>
      </c>
      <c r="Q51" s="29">
        <f t="shared" si="7"/>
        <v>84889036</v>
      </c>
      <c r="R51" s="29">
        <f t="shared" si="7"/>
        <v>128734898</v>
      </c>
      <c r="S51" s="28">
        <f t="shared" si="7"/>
        <v>246289397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101</v>
      </c>
      <c r="C52" s="20" t="s">
        <v>0</v>
      </c>
      <c r="D52" s="28">
        <f>SUM(D6:D7,D9:D16,D18:D24,D26:D32,D34:D37,D39:D44,D46:D50)</f>
        <v>8924215292</v>
      </c>
      <c r="E52" s="29">
        <f>SUM(E6:E7,E9:E16,E18:E24,E26:E32,E34:E37,E39:E44,E46:E50)</f>
        <v>9202404695</v>
      </c>
      <c r="F52" s="29">
        <f>SUM(F6:F7,F9:F16,F18:F24,F26:F32,F34:F37,F39:F44,F46:F50)</f>
        <v>4748148616</v>
      </c>
      <c r="G52" s="37">
        <f t="shared" si="1"/>
        <v>0.51596824671054087</v>
      </c>
      <c r="H52" s="28">
        <f t="shared" ref="H52:W52" si="8">SUM(H6:H7,H9:H16,H18:H24,H26:H32,H34:H37,H39:H44,H46:H50)</f>
        <v>919587567</v>
      </c>
      <c r="I52" s="29">
        <f t="shared" si="8"/>
        <v>320235293</v>
      </c>
      <c r="J52" s="29">
        <f t="shared" si="8"/>
        <v>424970107</v>
      </c>
      <c r="K52" s="28">
        <f t="shared" si="8"/>
        <v>1664792967</v>
      </c>
      <c r="L52" s="28">
        <f t="shared" si="8"/>
        <v>510484153</v>
      </c>
      <c r="M52" s="29">
        <f t="shared" si="8"/>
        <v>544537983</v>
      </c>
      <c r="N52" s="29">
        <f t="shared" si="8"/>
        <v>682476149</v>
      </c>
      <c r="O52" s="28">
        <f t="shared" si="8"/>
        <v>1737498285</v>
      </c>
      <c r="P52" s="28">
        <f t="shared" si="8"/>
        <v>198730694</v>
      </c>
      <c r="Q52" s="29">
        <f t="shared" si="8"/>
        <v>530267657</v>
      </c>
      <c r="R52" s="29">
        <f t="shared" si="8"/>
        <v>616859013</v>
      </c>
      <c r="S52" s="28">
        <f t="shared" si="8"/>
        <v>1345857364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102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13</v>
      </c>
      <c r="B55" s="16" t="s">
        <v>103</v>
      </c>
      <c r="C55" s="17" t="s">
        <v>104</v>
      </c>
      <c r="D55" s="26">
        <v>1221005654</v>
      </c>
      <c r="E55" s="27">
        <v>1195936400</v>
      </c>
      <c r="F55" s="27">
        <v>557317606</v>
      </c>
      <c r="G55" s="36">
        <f t="shared" ref="G55:G83" si="9">IF(($E55      =0),0,($F55      /$E55      ))</f>
        <v>0.46600940150329062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124654775</v>
      </c>
      <c r="M55" s="27">
        <v>82366185</v>
      </c>
      <c r="N55" s="27">
        <v>52356190</v>
      </c>
      <c r="O55" s="26">
        <v>259377150</v>
      </c>
      <c r="P55" s="26">
        <v>40901425</v>
      </c>
      <c r="Q55" s="27">
        <v>42371782</v>
      </c>
      <c r="R55" s="27">
        <v>74623367</v>
      </c>
      <c r="S55" s="26">
        <v>157896574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18</v>
      </c>
      <c r="C56" s="20" t="s">
        <v>0</v>
      </c>
      <c r="D56" s="28">
        <f>D55</f>
        <v>1221005654</v>
      </c>
      <c r="E56" s="29">
        <f>E55</f>
        <v>1195936400</v>
      </c>
      <c r="F56" s="29">
        <f>F55</f>
        <v>557317606</v>
      </c>
      <c r="G56" s="37">
        <f t="shared" si="9"/>
        <v>0.46600940150329062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124654775</v>
      </c>
      <c r="M56" s="29">
        <f t="shared" si="10"/>
        <v>82366185</v>
      </c>
      <c r="N56" s="29">
        <f t="shared" si="10"/>
        <v>52356190</v>
      </c>
      <c r="O56" s="28">
        <f t="shared" si="10"/>
        <v>259377150</v>
      </c>
      <c r="P56" s="28">
        <f t="shared" si="10"/>
        <v>40901425</v>
      </c>
      <c r="Q56" s="29">
        <f t="shared" si="10"/>
        <v>42371782</v>
      </c>
      <c r="R56" s="29">
        <f t="shared" si="10"/>
        <v>74623367</v>
      </c>
      <c r="S56" s="28">
        <f t="shared" si="10"/>
        <v>157896574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19</v>
      </c>
      <c r="B57" s="16" t="s">
        <v>105</v>
      </c>
      <c r="C57" s="17" t="s">
        <v>106</v>
      </c>
      <c r="D57" s="26">
        <v>51283301</v>
      </c>
      <c r="E57" s="27">
        <v>51242801</v>
      </c>
      <c r="F57" s="27">
        <v>4899571</v>
      </c>
      <c r="G57" s="36">
        <f t="shared" si="9"/>
        <v>9.5614816215842696E-2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598095</v>
      </c>
      <c r="M57" s="27">
        <v>31250</v>
      </c>
      <c r="N57" s="27">
        <v>72277</v>
      </c>
      <c r="O57" s="26">
        <v>701622</v>
      </c>
      <c r="P57" s="26">
        <v>2250744</v>
      </c>
      <c r="Q57" s="27">
        <v>72883</v>
      </c>
      <c r="R57" s="27">
        <v>38582</v>
      </c>
      <c r="S57" s="26">
        <v>2362209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19</v>
      </c>
      <c r="B58" s="16" t="s">
        <v>107</v>
      </c>
      <c r="C58" s="17" t="s">
        <v>108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19</v>
      </c>
      <c r="B59" s="16" t="s">
        <v>109</v>
      </c>
      <c r="C59" s="17" t="s">
        <v>110</v>
      </c>
      <c r="D59" s="26">
        <v>81887150</v>
      </c>
      <c r="E59" s="27">
        <v>78522150</v>
      </c>
      <c r="F59" s="27">
        <v>13990164</v>
      </c>
      <c r="G59" s="36">
        <f t="shared" si="9"/>
        <v>0.17816837669371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5634673</v>
      </c>
      <c r="M59" s="27">
        <v>17303</v>
      </c>
      <c r="N59" s="27">
        <v>0</v>
      </c>
      <c r="O59" s="26">
        <v>5651976</v>
      </c>
      <c r="P59" s="26">
        <v>16185</v>
      </c>
      <c r="Q59" s="27">
        <v>181701</v>
      </c>
      <c r="R59" s="27">
        <v>0</v>
      </c>
      <c r="S59" s="26">
        <v>197886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34</v>
      </c>
      <c r="B60" s="16" t="s">
        <v>111</v>
      </c>
      <c r="C60" s="17" t="s">
        <v>112</v>
      </c>
      <c r="D60" s="26">
        <v>486000</v>
      </c>
      <c r="E60" s="27">
        <v>970000</v>
      </c>
      <c r="F60" s="27">
        <v>55643</v>
      </c>
      <c r="G60" s="36">
        <f t="shared" si="9"/>
        <v>5.7363917525773196E-2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40166</v>
      </c>
      <c r="Q60" s="27">
        <v>0</v>
      </c>
      <c r="R60" s="27">
        <v>0</v>
      </c>
      <c r="S60" s="26">
        <v>40166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113</v>
      </c>
      <c r="C61" s="20" t="s">
        <v>0</v>
      </c>
      <c r="D61" s="28">
        <f>SUM(D57:D60)</f>
        <v>196223451</v>
      </c>
      <c r="E61" s="29">
        <f>SUM(E57:E60)</f>
        <v>193301951</v>
      </c>
      <c r="F61" s="29">
        <f>SUM(F57:F60)</f>
        <v>25124556</v>
      </c>
      <c r="G61" s="37">
        <f t="shared" si="9"/>
        <v>0.12997569796902878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6232768</v>
      </c>
      <c r="M61" s="29">
        <f t="shared" si="11"/>
        <v>48553</v>
      </c>
      <c r="N61" s="29">
        <f t="shared" si="11"/>
        <v>72277</v>
      </c>
      <c r="O61" s="28">
        <f t="shared" si="11"/>
        <v>6353598</v>
      </c>
      <c r="P61" s="28">
        <f t="shared" si="11"/>
        <v>2307095</v>
      </c>
      <c r="Q61" s="29">
        <f t="shared" si="11"/>
        <v>254584</v>
      </c>
      <c r="R61" s="29">
        <f t="shared" si="11"/>
        <v>38582</v>
      </c>
      <c r="S61" s="28">
        <f t="shared" si="11"/>
        <v>2600261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19</v>
      </c>
      <c r="B62" s="16" t="s">
        <v>114</v>
      </c>
      <c r="C62" s="17" t="s">
        <v>115</v>
      </c>
      <c r="D62" s="26">
        <v>35148400</v>
      </c>
      <c r="E62" s="27">
        <v>37448400</v>
      </c>
      <c r="F62" s="27">
        <v>1548943</v>
      </c>
      <c r="G62" s="36">
        <f t="shared" si="9"/>
        <v>4.1362060862413348E-2</v>
      </c>
      <c r="H62" s="26">
        <v>0</v>
      </c>
      <c r="I62" s="27">
        <v>0</v>
      </c>
      <c r="J62" s="27">
        <v>0</v>
      </c>
      <c r="K62" s="26">
        <v>0</v>
      </c>
      <c r="L62" s="26">
        <v>138694</v>
      </c>
      <c r="M62" s="27">
        <v>327765</v>
      </c>
      <c r="N62" s="27">
        <v>0</v>
      </c>
      <c r="O62" s="26">
        <v>466459</v>
      </c>
      <c r="P62" s="26">
        <v>0</v>
      </c>
      <c r="Q62" s="27">
        <v>1082484</v>
      </c>
      <c r="R62" s="27">
        <v>0</v>
      </c>
      <c r="S62" s="26">
        <v>1082484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19</v>
      </c>
      <c r="B63" s="16" t="s">
        <v>116</v>
      </c>
      <c r="C63" s="17" t="s">
        <v>117</v>
      </c>
      <c r="D63" s="26">
        <v>137131901</v>
      </c>
      <c r="E63" s="27">
        <v>136331901</v>
      </c>
      <c r="F63" s="27">
        <v>55026405</v>
      </c>
      <c r="G63" s="36">
        <f t="shared" si="9"/>
        <v>0.40362090307828979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2390851</v>
      </c>
      <c r="M63" s="27">
        <v>9675064</v>
      </c>
      <c r="N63" s="27">
        <v>1626573</v>
      </c>
      <c r="O63" s="26">
        <v>13692488</v>
      </c>
      <c r="P63" s="26">
        <v>15204480</v>
      </c>
      <c r="Q63" s="27">
        <v>0</v>
      </c>
      <c r="R63" s="27">
        <v>3981297</v>
      </c>
      <c r="S63" s="26">
        <v>19185777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19</v>
      </c>
      <c r="B64" s="16" t="s">
        <v>118</v>
      </c>
      <c r="C64" s="17" t="s">
        <v>119</v>
      </c>
      <c r="D64" s="26">
        <v>30181999</v>
      </c>
      <c r="E64" s="27">
        <v>31442232</v>
      </c>
      <c r="F64" s="27">
        <v>2465021</v>
      </c>
      <c r="G64" s="36">
        <f t="shared" si="9"/>
        <v>7.8398410138313335E-2</v>
      </c>
      <c r="H64" s="26">
        <v>1365730</v>
      </c>
      <c r="I64" s="27">
        <v>0</v>
      </c>
      <c r="J64" s="27">
        <v>28172</v>
      </c>
      <c r="K64" s="26">
        <v>1393902</v>
      </c>
      <c r="L64" s="26">
        <v>41272</v>
      </c>
      <c r="M64" s="27">
        <v>123360</v>
      </c>
      <c r="N64" s="27">
        <v>977556</v>
      </c>
      <c r="O64" s="26">
        <v>1142188</v>
      </c>
      <c r="P64" s="26">
        <v>-275101</v>
      </c>
      <c r="Q64" s="27">
        <v>92313</v>
      </c>
      <c r="R64" s="27">
        <v>111719</v>
      </c>
      <c r="S64" s="26">
        <v>-71069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19</v>
      </c>
      <c r="B65" s="16" t="s">
        <v>120</v>
      </c>
      <c r="C65" s="17" t="s">
        <v>121</v>
      </c>
      <c r="D65" s="26">
        <v>157832518</v>
      </c>
      <c r="E65" s="27">
        <v>159213435</v>
      </c>
      <c r="F65" s="27">
        <v>41581715</v>
      </c>
      <c r="G65" s="36">
        <f t="shared" si="9"/>
        <v>0.26116963684628752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4540238</v>
      </c>
      <c r="M65" s="27">
        <v>10829554</v>
      </c>
      <c r="N65" s="27">
        <v>7180051</v>
      </c>
      <c r="O65" s="26">
        <v>22549843</v>
      </c>
      <c r="P65" s="26">
        <v>1220159</v>
      </c>
      <c r="Q65" s="27">
        <v>1026185</v>
      </c>
      <c r="R65" s="27">
        <v>9325892</v>
      </c>
      <c r="S65" s="26">
        <v>11572236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19</v>
      </c>
      <c r="B66" s="16" t="s">
        <v>122</v>
      </c>
      <c r="C66" s="17" t="s">
        <v>123</v>
      </c>
      <c r="D66" s="26">
        <v>42672950</v>
      </c>
      <c r="E66" s="27">
        <v>39672950</v>
      </c>
      <c r="F66" s="27">
        <v>24042334</v>
      </c>
      <c r="G66" s="36">
        <f t="shared" si="9"/>
        <v>0.60601326596585325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4576576</v>
      </c>
      <c r="M66" s="27">
        <v>2951612</v>
      </c>
      <c r="N66" s="27">
        <v>2244768</v>
      </c>
      <c r="O66" s="26">
        <v>9772956</v>
      </c>
      <c r="P66" s="26">
        <v>3633245</v>
      </c>
      <c r="Q66" s="27">
        <v>2382214</v>
      </c>
      <c r="R66" s="27">
        <v>4040749</v>
      </c>
      <c r="S66" s="26">
        <v>10056208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34</v>
      </c>
      <c r="B67" s="16" t="s">
        <v>124</v>
      </c>
      <c r="C67" s="17" t="s">
        <v>125</v>
      </c>
      <c r="D67" s="26">
        <v>13150000</v>
      </c>
      <c r="E67" s="27">
        <v>13150000</v>
      </c>
      <c r="F67" s="27">
        <v>4281076</v>
      </c>
      <c r="G67" s="36">
        <f t="shared" si="9"/>
        <v>0.32555711026615969</v>
      </c>
      <c r="H67" s="26">
        <v>0</v>
      </c>
      <c r="I67" s="27">
        <v>253038</v>
      </c>
      <c r="J67" s="27">
        <v>0</v>
      </c>
      <c r="K67" s="26">
        <v>253038</v>
      </c>
      <c r="L67" s="26">
        <v>2601993</v>
      </c>
      <c r="M67" s="27">
        <v>5800</v>
      </c>
      <c r="N67" s="27">
        <v>56157</v>
      </c>
      <c r="O67" s="26">
        <v>2663950</v>
      </c>
      <c r="P67" s="26">
        <v>2170</v>
      </c>
      <c r="Q67" s="27">
        <v>23429</v>
      </c>
      <c r="R67" s="27">
        <v>1338489</v>
      </c>
      <c r="S67" s="26">
        <v>1364088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126</v>
      </c>
      <c r="C68" s="20" t="s">
        <v>0</v>
      </c>
      <c r="D68" s="28">
        <f>SUM(D62:D67)</f>
        <v>416117768</v>
      </c>
      <c r="E68" s="29">
        <f>SUM(E62:E67)</f>
        <v>417258918</v>
      </c>
      <c r="F68" s="29">
        <f>SUM(F62:F67)</f>
        <v>128945494</v>
      </c>
      <c r="G68" s="37">
        <f t="shared" si="9"/>
        <v>0.30902992946935648</v>
      </c>
      <c r="H68" s="28">
        <f t="shared" ref="H68:W68" si="12">SUM(H62:H67)</f>
        <v>13269688</v>
      </c>
      <c r="I68" s="29">
        <f t="shared" si="12"/>
        <v>15443529</v>
      </c>
      <c r="J68" s="29">
        <f t="shared" si="12"/>
        <v>6754669</v>
      </c>
      <c r="K68" s="28">
        <f t="shared" si="12"/>
        <v>35467886</v>
      </c>
      <c r="L68" s="28">
        <f t="shared" si="12"/>
        <v>14289624</v>
      </c>
      <c r="M68" s="29">
        <f t="shared" si="12"/>
        <v>23913155</v>
      </c>
      <c r="N68" s="29">
        <f t="shared" si="12"/>
        <v>12085105</v>
      </c>
      <c r="O68" s="28">
        <f t="shared" si="12"/>
        <v>50287884</v>
      </c>
      <c r="P68" s="28">
        <f t="shared" si="12"/>
        <v>19784953</v>
      </c>
      <c r="Q68" s="29">
        <f t="shared" si="12"/>
        <v>4606625</v>
      </c>
      <c r="R68" s="29">
        <f t="shared" si="12"/>
        <v>18798146</v>
      </c>
      <c r="S68" s="28">
        <f t="shared" si="12"/>
        <v>43189724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19</v>
      </c>
      <c r="B69" s="16" t="s">
        <v>127</v>
      </c>
      <c r="C69" s="17" t="s">
        <v>128</v>
      </c>
      <c r="D69" s="26">
        <v>199332000</v>
      </c>
      <c r="E69" s="27">
        <v>202272651</v>
      </c>
      <c r="F69" s="27">
        <v>84752842</v>
      </c>
      <c r="G69" s="36">
        <f t="shared" si="9"/>
        <v>0.41900297237909834</v>
      </c>
      <c r="H69" s="26">
        <v>3905889</v>
      </c>
      <c r="I69" s="27">
        <v>13194834</v>
      </c>
      <c r="J69" s="27">
        <v>11886395</v>
      </c>
      <c r="K69" s="26">
        <v>28987118</v>
      </c>
      <c r="L69" s="26">
        <v>15214881</v>
      </c>
      <c r="M69" s="27">
        <v>3707101</v>
      </c>
      <c r="N69" s="27">
        <v>17218424</v>
      </c>
      <c r="O69" s="26">
        <v>36140406</v>
      </c>
      <c r="P69" s="26">
        <v>1762686</v>
      </c>
      <c r="Q69" s="27">
        <v>6218372</v>
      </c>
      <c r="R69" s="27">
        <v>11644260</v>
      </c>
      <c r="S69" s="26">
        <v>19625318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19</v>
      </c>
      <c r="B70" s="16" t="s">
        <v>129</v>
      </c>
      <c r="C70" s="17" t="s">
        <v>130</v>
      </c>
      <c r="D70" s="26">
        <v>122360779</v>
      </c>
      <c r="E70" s="27">
        <v>121537106</v>
      </c>
      <c r="F70" s="27">
        <v>43481428</v>
      </c>
      <c r="G70" s="36">
        <f t="shared" si="9"/>
        <v>0.35776257499499781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6911078</v>
      </c>
      <c r="M70" s="27">
        <v>539302</v>
      </c>
      <c r="N70" s="27">
        <v>1361893</v>
      </c>
      <c r="O70" s="26">
        <v>8812273</v>
      </c>
      <c r="P70" s="26">
        <v>3933595</v>
      </c>
      <c r="Q70" s="27">
        <v>1132147</v>
      </c>
      <c r="R70" s="27">
        <v>10924696</v>
      </c>
      <c r="S70" s="26">
        <v>15990438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19</v>
      </c>
      <c r="B71" s="16" t="s">
        <v>131</v>
      </c>
      <c r="C71" s="17" t="s">
        <v>132</v>
      </c>
      <c r="D71" s="26">
        <v>51620976</v>
      </c>
      <c r="E71" s="27">
        <v>51621000</v>
      </c>
      <c r="F71" s="27">
        <v>29710841</v>
      </c>
      <c r="G71" s="36">
        <f t="shared" si="9"/>
        <v>0.57555725383080525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6837436</v>
      </c>
      <c r="N71" s="27">
        <v>3237433</v>
      </c>
      <c r="O71" s="26">
        <v>10074869</v>
      </c>
      <c r="P71" s="26">
        <v>4668973</v>
      </c>
      <c r="Q71" s="27">
        <v>644805</v>
      </c>
      <c r="R71" s="27">
        <v>8884186</v>
      </c>
      <c r="S71" s="26">
        <v>14197964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19</v>
      </c>
      <c r="B72" s="16" t="s">
        <v>133</v>
      </c>
      <c r="C72" s="17" t="s">
        <v>134</v>
      </c>
      <c r="D72" s="26">
        <v>266961134</v>
      </c>
      <c r="E72" s="27">
        <v>284958888</v>
      </c>
      <c r="F72" s="27">
        <v>142094741</v>
      </c>
      <c r="G72" s="36">
        <f t="shared" si="9"/>
        <v>0.49864997016692458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8002125</v>
      </c>
      <c r="M72" s="27">
        <v>21882465</v>
      </c>
      <c r="N72" s="27">
        <v>41333495</v>
      </c>
      <c r="O72" s="26">
        <v>71218085</v>
      </c>
      <c r="P72" s="26">
        <v>1963395</v>
      </c>
      <c r="Q72" s="27">
        <v>12874637</v>
      </c>
      <c r="R72" s="27">
        <v>9810428</v>
      </c>
      <c r="S72" s="26">
        <v>24648460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19</v>
      </c>
      <c r="B73" s="16" t="s">
        <v>135</v>
      </c>
      <c r="C73" s="17" t="s">
        <v>136</v>
      </c>
      <c r="D73" s="26">
        <v>60293000</v>
      </c>
      <c r="E73" s="27">
        <v>63218761</v>
      </c>
      <c r="F73" s="27">
        <v>18302276</v>
      </c>
      <c r="G73" s="36">
        <f t="shared" si="9"/>
        <v>0.28950703415399109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5728874</v>
      </c>
      <c r="M73" s="27">
        <v>3922369</v>
      </c>
      <c r="N73" s="27">
        <v>3463877</v>
      </c>
      <c r="O73" s="26">
        <v>13115120</v>
      </c>
      <c r="P73" s="26">
        <v>0</v>
      </c>
      <c r="Q73" s="27">
        <v>998347</v>
      </c>
      <c r="R73" s="27">
        <v>1361590</v>
      </c>
      <c r="S73" s="26">
        <v>2359937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19</v>
      </c>
      <c r="B74" s="16" t="s">
        <v>137</v>
      </c>
      <c r="C74" s="17" t="s">
        <v>138</v>
      </c>
      <c r="D74" s="26">
        <v>43044569</v>
      </c>
      <c r="E74" s="27">
        <v>46310895</v>
      </c>
      <c r="F74" s="27">
        <v>18839483</v>
      </c>
      <c r="G74" s="36">
        <f t="shared" si="9"/>
        <v>0.40680455430628149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3628545</v>
      </c>
      <c r="M74" s="27">
        <v>414691</v>
      </c>
      <c r="N74" s="27">
        <v>60989</v>
      </c>
      <c r="O74" s="26">
        <v>4104225</v>
      </c>
      <c r="P74" s="26">
        <v>0</v>
      </c>
      <c r="Q74" s="27">
        <v>515573</v>
      </c>
      <c r="R74" s="27">
        <v>2486076</v>
      </c>
      <c r="S74" s="26">
        <v>3001649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34</v>
      </c>
      <c r="B75" s="16" t="s">
        <v>139</v>
      </c>
      <c r="C75" s="17" t="s">
        <v>140</v>
      </c>
      <c r="D75" s="26">
        <v>0</v>
      </c>
      <c r="E75" s="27">
        <v>0</v>
      </c>
      <c r="F75" s="27">
        <v>0</v>
      </c>
      <c r="G75" s="36">
        <f t="shared" si="9"/>
        <v>0</v>
      </c>
      <c r="H75" s="26">
        <v>0</v>
      </c>
      <c r="I75" s="27">
        <v>0</v>
      </c>
      <c r="J75" s="27">
        <v>0</v>
      </c>
      <c r="K75" s="26">
        <v>0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141</v>
      </c>
      <c r="C76" s="20" t="s">
        <v>0</v>
      </c>
      <c r="D76" s="28">
        <f>SUM(D69:D75)</f>
        <v>743612458</v>
      </c>
      <c r="E76" s="29">
        <f>SUM(E69:E75)</f>
        <v>769919301</v>
      </c>
      <c r="F76" s="29">
        <f>SUM(F69:F75)</f>
        <v>337181611</v>
      </c>
      <c r="G76" s="37">
        <f t="shared" si="9"/>
        <v>0.43794409435125981</v>
      </c>
      <c r="H76" s="28">
        <f t="shared" ref="H76:W76" si="13">SUM(H69:H75)</f>
        <v>19522257</v>
      </c>
      <c r="I76" s="29">
        <f t="shared" si="13"/>
        <v>30265174</v>
      </c>
      <c r="J76" s="29">
        <f t="shared" si="13"/>
        <v>64105436</v>
      </c>
      <c r="K76" s="28">
        <f t="shared" si="13"/>
        <v>113892867</v>
      </c>
      <c r="L76" s="28">
        <f t="shared" si="13"/>
        <v>39485503</v>
      </c>
      <c r="M76" s="29">
        <f t="shared" si="13"/>
        <v>37303364</v>
      </c>
      <c r="N76" s="29">
        <f t="shared" si="13"/>
        <v>66676111</v>
      </c>
      <c r="O76" s="28">
        <f t="shared" si="13"/>
        <v>143464978</v>
      </c>
      <c r="P76" s="28">
        <f t="shared" si="13"/>
        <v>12328649</v>
      </c>
      <c r="Q76" s="29">
        <f t="shared" si="13"/>
        <v>22383881</v>
      </c>
      <c r="R76" s="29">
        <f t="shared" si="13"/>
        <v>45111236</v>
      </c>
      <c r="S76" s="28">
        <f t="shared" si="13"/>
        <v>79823766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19</v>
      </c>
      <c r="B77" s="16" t="s">
        <v>142</v>
      </c>
      <c r="C77" s="17" t="s">
        <v>143</v>
      </c>
      <c r="D77" s="26">
        <v>79057672</v>
      </c>
      <c r="E77" s="27">
        <v>80685434</v>
      </c>
      <c r="F77" s="27">
        <v>29888521</v>
      </c>
      <c r="G77" s="36">
        <f t="shared" si="9"/>
        <v>0.37043267313899558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3492290</v>
      </c>
      <c r="M77" s="27">
        <v>11118228</v>
      </c>
      <c r="N77" s="27">
        <v>2236986</v>
      </c>
      <c r="O77" s="26">
        <v>16847504</v>
      </c>
      <c r="P77" s="26">
        <v>3888998</v>
      </c>
      <c r="Q77" s="27">
        <v>2289661</v>
      </c>
      <c r="R77" s="27">
        <v>3870112</v>
      </c>
      <c r="S77" s="26">
        <v>10048771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19</v>
      </c>
      <c r="B78" s="16" t="s">
        <v>144</v>
      </c>
      <c r="C78" s="17" t="s">
        <v>145</v>
      </c>
      <c r="D78" s="26">
        <v>157403751</v>
      </c>
      <c r="E78" s="27">
        <v>169339890</v>
      </c>
      <c r="F78" s="27">
        <v>60415668</v>
      </c>
      <c r="G78" s="36">
        <f t="shared" si="9"/>
        <v>0.35677162657894723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6249948</v>
      </c>
      <c r="M78" s="27">
        <v>11343065</v>
      </c>
      <c r="N78" s="27">
        <v>12474877</v>
      </c>
      <c r="O78" s="26">
        <v>30067890</v>
      </c>
      <c r="P78" s="26">
        <v>2766251</v>
      </c>
      <c r="Q78" s="27">
        <v>7337431</v>
      </c>
      <c r="R78" s="27">
        <v>7852412</v>
      </c>
      <c r="S78" s="26">
        <v>17956094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19</v>
      </c>
      <c r="B79" s="16" t="s">
        <v>146</v>
      </c>
      <c r="C79" s="17" t="s">
        <v>147</v>
      </c>
      <c r="D79" s="26">
        <v>259033550</v>
      </c>
      <c r="E79" s="27">
        <v>245640800</v>
      </c>
      <c r="F79" s="27">
        <v>73790550</v>
      </c>
      <c r="G79" s="36">
        <f t="shared" si="9"/>
        <v>0.30040021853047216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11117298</v>
      </c>
      <c r="M79" s="27">
        <v>10380339</v>
      </c>
      <c r="N79" s="27">
        <v>15762279</v>
      </c>
      <c r="O79" s="26">
        <v>37259916</v>
      </c>
      <c r="P79" s="26">
        <v>1691389</v>
      </c>
      <c r="Q79" s="27">
        <v>679520</v>
      </c>
      <c r="R79" s="27">
        <v>15520449</v>
      </c>
      <c r="S79" s="26">
        <v>17891358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19</v>
      </c>
      <c r="B80" s="16" t="s">
        <v>148</v>
      </c>
      <c r="C80" s="17" t="s">
        <v>149</v>
      </c>
      <c r="D80" s="26">
        <v>109689375</v>
      </c>
      <c r="E80" s="27">
        <v>105088937</v>
      </c>
      <c r="F80" s="27">
        <v>21325950</v>
      </c>
      <c r="G80" s="36">
        <f t="shared" si="9"/>
        <v>0.20293239810770947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987926</v>
      </c>
      <c r="M80" s="27">
        <v>1878004</v>
      </c>
      <c r="N80" s="27">
        <v>3642354</v>
      </c>
      <c r="O80" s="26">
        <v>6508284</v>
      </c>
      <c r="P80" s="26">
        <v>911239</v>
      </c>
      <c r="Q80" s="27">
        <v>2117751</v>
      </c>
      <c r="R80" s="27">
        <v>3175718</v>
      </c>
      <c r="S80" s="26">
        <v>6204708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34</v>
      </c>
      <c r="B81" s="16" t="s">
        <v>150</v>
      </c>
      <c r="C81" s="17" t="s">
        <v>151</v>
      </c>
      <c r="D81" s="26">
        <v>630000</v>
      </c>
      <c r="E81" s="27">
        <v>5126401</v>
      </c>
      <c r="F81" s="27">
        <v>1765170</v>
      </c>
      <c r="G81" s="36">
        <f t="shared" si="9"/>
        <v>0.34432928676473029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99377</v>
      </c>
      <c r="O81" s="26">
        <v>99377</v>
      </c>
      <c r="P81" s="26">
        <v>13459</v>
      </c>
      <c r="Q81" s="27">
        <v>1435524</v>
      </c>
      <c r="R81" s="27">
        <v>216810</v>
      </c>
      <c r="S81" s="26">
        <v>1665793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152</v>
      </c>
      <c r="C82" s="20" t="s">
        <v>0</v>
      </c>
      <c r="D82" s="28">
        <f>SUM(D77:D81)</f>
        <v>605814348</v>
      </c>
      <c r="E82" s="29">
        <f>SUM(E77:E81)</f>
        <v>605881462</v>
      </c>
      <c r="F82" s="29">
        <f>SUM(F77:F81)</f>
        <v>187185859</v>
      </c>
      <c r="G82" s="37">
        <f t="shared" si="9"/>
        <v>0.3089479885753626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21847462</v>
      </c>
      <c r="M82" s="29">
        <f t="shared" si="14"/>
        <v>34719636</v>
      </c>
      <c r="N82" s="29">
        <f t="shared" si="14"/>
        <v>34215873</v>
      </c>
      <c r="O82" s="28">
        <f t="shared" si="14"/>
        <v>90782971</v>
      </c>
      <c r="P82" s="28">
        <f t="shared" si="14"/>
        <v>9271336</v>
      </c>
      <c r="Q82" s="29">
        <f t="shared" si="14"/>
        <v>13859887</v>
      </c>
      <c r="R82" s="29">
        <f t="shared" si="14"/>
        <v>30635501</v>
      </c>
      <c r="S82" s="28">
        <f t="shared" si="14"/>
        <v>53766724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153</v>
      </c>
      <c r="C83" s="20" t="s">
        <v>0</v>
      </c>
      <c r="D83" s="28">
        <f>SUM(D55,D57:D60,D62:D67,D69:D75,D77:D81)</f>
        <v>3182773679</v>
      </c>
      <c r="E83" s="29">
        <f>SUM(E55,E57:E60,E62:E67,E69:E75,E77:E81)</f>
        <v>3182298032</v>
      </c>
      <c r="F83" s="29">
        <f>SUM(F55,F57:F60,F62:F67,F69:F75,F77:F81)</f>
        <v>1235755126</v>
      </c>
      <c r="G83" s="37">
        <f t="shared" si="9"/>
        <v>0.38832161965149342</v>
      </c>
      <c r="H83" s="28">
        <f t="shared" ref="H83:W83" si="15">SUM(H55,H57:H60,H62:H67,H69:H75,H77:H81)</f>
        <v>69886108</v>
      </c>
      <c r="I83" s="29">
        <f t="shared" si="15"/>
        <v>120754577</v>
      </c>
      <c r="J83" s="29">
        <f t="shared" si="15"/>
        <v>157570811</v>
      </c>
      <c r="K83" s="28">
        <f t="shared" si="15"/>
        <v>348211496</v>
      </c>
      <c r="L83" s="28">
        <f t="shared" si="15"/>
        <v>206510132</v>
      </c>
      <c r="M83" s="29">
        <f t="shared" si="15"/>
        <v>178350893</v>
      </c>
      <c r="N83" s="29">
        <f t="shared" si="15"/>
        <v>165405556</v>
      </c>
      <c r="O83" s="28">
        <f t="shared" si="15"/>
        <v>550266581</v>
      </c>
      <c r="P83" s="28">
        <f t="shared" si="15"/>
        <v>84593458</v>
      </c>
      <c r="Q83" s="29">
        <f t="shared" si="15"/>
        <v>83476759</v>
      </c>
      <c r="R83" s="29">
        <f t="shared" si="15"/>
        <v>169206832</v>
      </c>
      <c r="S83" s="28">
        <f t="shared" si="15"/>
        <v>337277049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154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13</v>
      </c>
      <c r="B86" s="16" t="s">
        <v>155</v>
      </c>
      <c r="C86" s="17" t="s">
        <v>156</v>
      </c>
      <c r="D86" s="26">
        <v>4081635584</v>
      </c>
      <c r="E86" s="27">
        <v>3570829610</v>
      </c>
      <c r="F86" s="27">
        <v>1493406438</v>
      </c>
      <c r="G86" s="36">
        <f t="shared" ref="G86:G99" si="16">IF(($E86      =0),0,($F86      /$E86      ))</f>
        <v>0.41822394264284146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176072921</v>
      </c>
      <c r="M86" s="27">
        <v>227969855</v>
      </c>
      <c r="N86" s="27">
        <v>283899490</v>
      </c>
      <c r="O86" s="26">
        <v>687942266</v>
      </c>
      <c r="P86" s="26">
        <v>227992857</v>
      </c>
      <c r="Q86" s="27">
        <v>213708381</v>
      </c>
      <c r="R86" s="27">
        <v>213769881</v>
      </c>
      <c r="S86" s="26">
        <v>655471119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13</v>
      </c>
      <c r="B87" s="16" t="s">
        <v>157</v>
      </c>
      <c r="C87" s="17" t="s">
        <v>158</v>
      </c>
      <c r="D87" s="26">
        <v>8157478000</v>
      </c>
      <c r="E87" s="27">
        <v>7385681350</v>
      </c>
      <c r="F87" s="27">
        <v>2533742297</v>
      </c>
      <c r="G87" s="36">
        <f t="shared" si="16"/>
        <v>0.34306141531546036</v>
      </c>
      <c r="H87" s="26">
        <v>59428583</v>
      </c>
      <c r="I87" s="27">
        <v>271122395</v>
      </c>
      <c r="J87" s="27">
        <v>161153017</v>
      </c>
      <c r="K87" s="26">
        <v>491703995</v>
      </c>
      <c r="L87" s="26">
        <v>196321546</v>
      </c>
      <c r="M87" s="27">
        <v>166849466</v>
      </c>
      <c r="N87" s="27">
        <v>403352090</v>
      </c>
      <c r="O87" s="26">
        <v>766523102</v>
      </c>
      <c r="P87" s="26">
        <v>389414523</v>
      </c>
      <c r="Q87" s="27">
        <v>312924694</v>
      </c>
      <c r="R87" s="27">
        <v>573175983</v>
      </c>
      <c r="S87" s="26">
        <v>1275515200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13</v>
      </c>
      <c r="B88" s="16" t="s">
        <v>159</v>
      </c>
      <c r="C88" s="17" t="s">
        <v>160</v>
      </c>
      <c r="D88" s="26">
        <v>3956871493</v>
      </c>
      <c r="E88" s="27">
        <v>3254195834</v>
      </c>
      <c r="F88" s="27">
        <v>1045003984</v>
      </c>
      <c r="G88" s="36">
        <f t="shared" si="16"/>
        <v>0.3211251065721818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315167301</v>
      </c>
      <c r="M88" s="27">
        <v>225635710</v>
      </c>
      <c r="N88" s="27">
        <v>222796814</v>
      </c>
      <c r="O88" s="26">
        <v>763599825</v>
      </c>
      <c r="P88" s="26">
        <v>49548887</v>
      </c>
      <c r="Q88" s="27">
        <v>0</v>
      </c>
      <c r="R88" s="27">
        <v>0</v>
      </c>
      <c r="S88" s="26">
        <v>49548887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18</v>
      </c>
      <c r="C89" s="20" t="s">
        <v>0</v>
      </c>
      <c r="D89" s="28">
        <f>SUM(D86:D88)</f>
        <v>16195985077</v>
      </c>
      <c r="E89" s="29">
        <f>SUM(E86:E88)</f>
        <v>14210706794</v>
      </c>
      <c r="F89" s="29">
        <f>SUM(F86:F88)</f>
        <v>5072152719</v>
      </c>
      <c r="G89" s="37">
        <f t="shared" si="16"/>
        <v>0.35692473235332306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466401461</v>
      </c>
      <c r="K89" s="28">
        <f t="shared" si="17"/>
        <v>873552320</v>
      </c>
      <c r="L89" s="28">
        <f t="shared" si="17"/>
        <v>687561768</v>
      </c>
      <c r="M89" s="29">
        <f t="shared" si="17"/>
        <v>620455031</v>
      </c>
      <c r="N89" s="29">
        <f t="shared" si="17"/>
        <v>910048394</v>
      </c>
      <c r="O89" s="28">
        <f t="shared" si="17"/>
        <v>2218065193</v>
      </c>
      <c r="P89" s="28">
        <f t="shared" si="17"/>
        <v>666956267</v>
      </c>
      <c r="Q89" s="29">
        <f t="shared" si="17"/>
        <v>526633075</v>
      </c>
      <c r="R89" s="29">
        <f t="shared" si="17"/>
        <v>786945864</v>
      </c>
      <c r="S89" s="28">
        <f t="shared" si="17"/>
        <v>1980535206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19</v>
      </c>
      <c r="B90" s="16" t="s">
        <v>161</v>
      </c>
      <c r="C90" s="17" t="s">
        <v>162</v>
      </c>
      <c r="D90" s="26">
        <v>428431550</v>
      </c>
      <c r="E90" s="27">
        <v>406425183</v>
      </c>
      <c r="F90" s="27">
        <v>57447311</v>
      </c>
      <c r="G90" s="36">
        <f t="shared" si="16"/>
        <v>0.14134781357778217</v>
      </c>
      <c r="H90" s="26">
        <v>0</v>
      </c>
      <c r="I90" s="27">
        <v>0</v>
      </c>
      <c r="J90" s="27">
        <v>3042391</v>
      </c>
      <c r="K90" s="26">
        <v>3042391</v>
      </c>
      <c r="L90" s="26">
        <v>6826909</v>
      </c>
      <c r="M90" s="27">
        <v>5303862</v>
      </c>
      <c r="N90" s="27">
        <v>3088772</v>
      </c>
      <c r="O90" s="26">
        <v>15219543</v>
      </c>
      <c r="P90" s="26">
        <v>7792282</v>
      </c>
      <c r="Q90" s="27">
        <v>28289815</v>
      </c>
      <c r="R90" s="27">
        <v>3103280</v>
      </c>
      <c r="S90" s="26">
        <v>39185377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19</v>
      </c>
      <c r="B91" s="16" t="s">
        <v>163</v>
      </c>
      <c r="C91" s="17" t="s">
        <v>164</v>
      </c>
      <c r="D91" s="26">
        <v>144993658</v>
      </c>
      <c r="E91" s="27">
        <v>178121324</v>
      </c>
      <c r="F91" s="27">
        <v>94948838</v>
      </c>
      <c r="G91" s="36">
        <f t="shared" si="16"/>
        <v>0.53305710887260194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16387482</v>
      </c>
      <c r="M91" s="27">
        <v>19847863</v>
      </c>
      <c r="N91" s="27">
        <v>11490977</v>
      </c>
      <c r="O91" s="26">
        <v>47726322</v>
      </c>
      <c r="P91" s="26">
        <v>9647028</v>
      </c>
      <c r="Q91" s="27">
        <v>10066262</v>
      </c>
      <c r="R91" s="27">
        <v>11063776</v>
      </c>
      <c r="S91" s="26">
        <v>30777066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19</v>
      </c>
      <c r="B92" s="16" t="s">
        <v>165</v>
      </c>
      <c r="C92" s="17" t="s">
        <v>166</v>
      </c>
      <c r="D92" s="26">
        <v>111106860</v>
      </c>
      <c r="E92" s="27">
        <v>122516725</v>
      </c>
      <c r="F92" s="27">
        <v>61057765</v>
      </c>
      <c r="G92" s="36">
        <f t="shared" si="16"/>
        <v>0.49836269293029178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12345812</v>
      </c>
      <c r="M92" s="27">
        <v>7292470</v>
      </c>
      <c r="N92" s="27">
        <v>15483379</v>
      </c>
      <c r="O92" s="26">
        <v>35121661</v>
      </c>
      <c r="P92" s="26">
        <v>960689</v>
      </c>
      <c r="Q92" s="27">
        <v>6641456</v>
      </c>
      <c r="R92" s="27">
        <v>7897680</v>
      </c>
      <c r="S92" s="26">
        <v>15499825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34</v>
      </c>
      <c r="B93" s="16" t="s">
        <v>167</v>
      </c>
      <c r="C93" s="17" t="s">
        <v>168</v>
      </c>
      <c r="D93" s="26">
        <v>2280000</v>
      </c>
      <c r="E93" s="27">
        <v>1863439</v>
      </c>
      <c r="F93" s="27">
        <v>1332144</v>
      </c>
      <c r="G93" s="36">
        <f t="shared" si="16"/>
        <v>0.71488468364137492</v>
      </c>
      <c r="H93" s="26">
        <v>0</v>
      </c>
      <c r="I93" s="27">
        <v>30029</v>
      </c>
      <c r="J93" s="27">
        <v>80508</v>
      </c>
      <c r="K93" s="26">
        <v>110537</v>
      </c>
      <c r="L93" s="26">
        <v>521719</v>
      </c>
      <c r="M93" s="27">
        <v>62440</v>
      </c>
      <c r="N93" s="27">
        <v>24002</v>
      </c>
      <c r="O93" s="26">
        <v>608161</v>
      </c>
      <c r="P93" s="26">
        <v>329743</v>
      </c>
      <c r="Q93" s="27">
        <v>253793</v>
      </c>
      <c r="R93" s="27">
        <v>29910</v>
      </c>
      <c r="S93" s="26">
        <v>613446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169</v>
      </c>
      <c r="C94" s="20" t="s">
        <v>0</v>
      </c>
      <c r="D94" s="28">
        <f>SUM(D90:D93)</f>
        <v>686812068</v>
      </c>
      <c r="E94" s="29">
        <f>SUM(E90:E93)</f>
        <v>708926671</v>
      </c>
      <c r="F94" s="29">
        <f>SUM(F90:F93)</f>
        <v>214786058</v>
      </c>
      <c r="G94" s="37">
        <f t="shared" si="16"/>
        <v>0.30297358921061102</v>
      </c>
      <c r="H94" s="28">
        <f t="shared" ref="H94:W94" si="18">SUM(H90:H93)</f>
        <v>0</v>
      </c>
      <c r="I94" s="29">
        <f t="shared" si="18"/>
        <v>11132095</v>
      </c>
      <c r="J94" s="29">
        <f t="shared" si="18"/>
        <v>18902562</v>
      </c>
      <c r="K94" s="28">
        <f t="shared" si="18"/>
        <v>30034657</v>
      </c>
      <c r="L94" s="28">
        <f t="shared" si="18"/>
        <v>36081922</v>
      </c>
      <c r="M94" s="29">
        <f t="shared" si="18"/>
        <v>32506635</v>
      </c>
      <c r="N94" s="29">
        <f t="shared" si="18"/>
        <v>30087130</v>
      </c>
      <c r="O94" s="28">
        <f t="shared" si="18"/>
        <v>98675687</v>
      </c>
      <c r="P94" s="28">
        <f t="shared" si="18"/>
        <v>18729742</v>
      </c>
      <c r="Q94" s="29">
        <f t="shared" si="18"/>
        <v>45251326</v>
      </c>
      <c r="R94" s="29">
        <f t="shared" si="18"/>
        <v>22094646</v>
      </c>
      <c r="S94" s="28">
        <f t="shared" si="18"/>
        <v>86075714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19</v>
      </c>
      <c r="B95" s="16" t="s">
        <v>170</v>
      </c>
      <c r="C95" s="17" t="s">
        <v>171</v>
      </c>
      <c r="D95" s="26">
        <v>259784080</v>
      </c>
      <c r="E95" s="27">
        <v>337806624</v>
      </c>
      <c r="F95" s="27">
        <v>144571048</v>
      </c>
      <c r="G95" s="36">
        <f t="shared" si="16"/>
        <v>0.42796984348062989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25455492</v>
      </c>
      <c r="M95" s="27">
        <v>8444064</v>
      </c>
      <c r="N95" s="27">
        <v>28173576</v>
      </c>
      <c r="O95" s="26">
        <v>62073132</v>
      </c>
      <c r="P95" s="26">
        <v>36086653</v>
      </c>
      <c r="Q95" s="27">
        <v>17353763</v>
      </c>
      <c r="R95" s="27">
        <v>10102623</v>
      </c>
      <c r="S95" s="26">
        <v>63543039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19</v>
      </c>
      <c r="B96" s="16" t="s">
        <v>172</v>
      </c>
      <c r="C96" s="17" t="s">
        <v>173</v>
      </c>
      <c r="D96" s="26">
        <v>147752250</v>
      </c>
      <c r="E96" s="27">
        <v>143752251</v>
      </c>
      <c r="F96" s="27">
        <v>77379249</v>
      </c>
      <c r="G96" s="36">
        <f t="shared" si="16"/>
        <v>0.53828199879805705</v>
      </c>
      <c r="H96" s="26">
        <v>509271</v>
      </c>
      <c r="I96" s="27">
        <v>15373787</v>
      </c>
      <c r="J96" s="27">
        <v>11548885</v>
      </c>
      <c r="K96" s="26">
        <v>27431943</v>
      </c>
      <c r="L96" s="26">
        <v>5080149</v>
      </c>
      <c r="M96" s="27">
        <v>11380359</v>
      </c>
      <c r="N96" s="27">
        <v>8502101</v>
      </c>
      <c r="O96" s="26">
        <v>24962609</v>
      </c>
      <c r="P96" s="26">
        <v>11056550</v>
      </c>
      <c r="Q96" s="27">
        <v>4017663</v>
      </c>
      <c r="R96" s="27">
        <v>9910484</v>
      </c>
      <c r="S96" s="26">
        <v>24984697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19</v>
      </c>
      <c r="B97" s="16" t="s">
        <v>174</v>
      </c>
      <c r="C97" s="17" t="s">
        <v>175</v>
      </c>
      <c r="D97" s="26">
        <v>193420000</v>
      </c>
      <c r="E97" s="27">
        <v>287001780</v>
      </c>
      <c r="F97" s="27">
        <v>186262682</v>
      </c>
      <c r="G97" s="36">
        <f t="shared" si="16"/>
        <v>0.64899486686110452</v>
      </c>
      <c r="H97" s="26">
        <v>2239997</v>
      </c>
      <c r="I97" s="27">
        <v>6976126</v>
      </c>
      <c r="J97" s="27">
        <v>18046710</v>
      </c>
      <c r="K97" s="26">
        <v>27262833</v>
      </c>
      <c r="L97" s="26">
        <v>28970362</v>
      </c>
      <c r="M97" s="27">
        <v>31717948</v>
      </c>
      <c r="N97" s="27">
        <v>16606469</v>
      </c>
      <c r="O97" s="26">
        <v>77294779</v>
      </c>
      <c r="P97" s="26">
        <v>67054095</v>
      </c>
      <c r="Q97" s="27">
        <v>10156731</v>
      </c>
      <c r="R97" s="27">
        <v>4494244</v>
      </c>
      <c r="S97" s="26">
        <v>81705070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34</v>
      </c>
      <c r="B98" s="16" t="s">
        <v>176</v>
      </c>
      <c r="C98" s="17" t="s">
        <v>177</v>
      </c>
      <c r="D98" s="26">
        <v>0</v>
      </c>
      <c r="E98" s="27">
        <v>7000000</v>
      </c>
      <c r="F98" s="27">
        <v>1039174</v>
      </c>
      <c r="G98" s="36">
        <f t="shared" si="16"/>
        <v>0.14845342857142857</v>
      </c>
      <c r="H98" s="26">
        <v>0</v>
      </c>
      <c r="I98" s="27">
        <v>0</v>
      </c>
      <c r="J98" s="27">
        <v>0</v>
      </c>
      <c r="K98" s="26">
        <v>0</v>
      </c>
      <c r="L98" s="26">
        <v>0</v>
      </c>
      <c r="M98" s="27">
        <v>237659</v>
      </c>
      <c r="N98" s="27">
        <v>0</v>
      </c>
      <c r="O98" s="26">
        <v>237659</v>
      </c>
      <c r="P98" s="26">
        <v>433372</v>
      </c>
      <c r="Q98" s="27">
        <v>0</v>
      </c>
      <c r="R98" s="27">
        <v>368143</v>
      </c>
      <c r="S98" s="26">
        <v>801515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178</v>
      </c>
      <c r="C99" s="20" t="s">
        <v>0</v>
      </c>
      <c r="D99" s="28">
        <f>SUM(D95:D98)</f>
        <v>600956330</v>
      </c>
      <c r="E99" s="29">
        <f>SUM(E95:E98)</f>
        <v>775560655</v>
      </c>
      <c r="F99" s="29">
        <f>SUM(F95:F98)</f>
        <v>409252153</v>
      </c>
      <c r="G99" s="37">
        <f t="shared" si="16"/>
        <v>0.5276855528469272</v>
      </c>
      <c r="H99" s="28">
        <f t="shared" ref="H99:W99" si="19">SUM(H95:H98)</f>
        <v>7902173</v>
      </c>
      <c r="I99" s="29">
        <f t="shared" si="19"/>
        <v>27816540</v>
      </c>
      <c r="J99" s="29">
        <f t="shared" si="19"/>
        <v>37930940</v>
      </c>
      <c r="K99" s="28">
        <f t="shared" si="19"/>
        <v>73649653</v>
      </c>
      <c r="L99" s="28">
        <f t="shared" si="19"/>
        <v>59506003</v>
      </c>
      <c r="M99" s="29">
        <f t="shared" si="19"/>
        <v>51780030</v>
      </c>
      <c r="N99" s="29">
        <f t="shared" si="19"/>
        <v>53282146</v>
      </c>
      <c r="O99" s="28">
        <f t="shared" si="19"/>
        <v>164568179</v>
      </c>
      <c r="P99" s="28">
        <f t="shared" si="19"/>
        <v>114630670</v>
      </c>
      <c r="Q99" s="29">
        <f t="shared" si="19"/>
        <v>31528157</v>
      </c>
      <c r="R99" s="29">
        <f t="shared" si="19"/>
        <v>24875494</v>
      </c>
      <c r="S99" s="28">
        <f t="shared" si="19"/>
        <v>171034321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179</v>
      </c>
      <c r="C100" s="20" t="s">
        <v>0</v>
      </c>
      <c r="D100" s="28">
        <f>SUM(D86:D88,D90:D93,D95:D98)</f>
        <v>17483753475</v>
      </c>
      <c r="E100" s="29">
        <f>SUM(E86:E88,E90:E93,E95:E98)</f>
        <v>15695194120</v>
      </c>
      <c r="F100" s="29">
        <f>SUM(F86:F88,F90:F93,F95:F98)</f>
        <v>5696190930</v>
      </c>
      <c r="G100" s="37">
        <f>IF(($E100     =0),0,($F100     /$E100     ))</f>
        <v>0.3629258030483028</v>
      </c>
      <c r="H100" s="28">
        <f t="shared" ref="H100:W100" si="20">SUM(H86:H88,H90:H93,H95:H98)</f>
        <v>153551287</v>
      </c>
      <c r="I100" s="29">
        <f t="shared" si="20"/>
        <v>300450380</v>
      </c>
      <c r="J100" s="29">
        <f t="shared" si="20"/>
        <v>523234963</v>
      </c>
      <c r="K100" s="28">
        <f t="shared" si="20"/>
        <v>977236630</v>
      </c>
      <c r="L100" s="28">
        <f t="shared" si="20"/>
        <v>783149693</v>
      </c>
      <c r="M100" s="29">
        <f t="shared" si="20"/>
        <v>704741696</v>
      </c>
      <c r="N100" s="29">
        <f t="shared" si="20"/>
        <v>993417670</v>
      </c>
      <c r="O100" s="28">
        <f t="shared" si="20"/>
        <v>2481309059</v>
      </c>
      <c r="P100" s="28">
        <f t="shared" si="20"/>
        <v>800316679</v>
      </c>
      <c r="Q100" s="29">
        <f t="shared" si="20"/>
        <v>603412558</v>
      </c>
      <c r="R100" s="29">
        <f t="shared" si="20"/>
        <v>833916004</v>
      </c>
      <c r="S100" s="28">
        <f t="shared" si="20"/>
        <v>2237645241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180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13</v>
      </c>
      <c r="B103" s="16" t="s">
        <v>181</v>
      </c>
      <c r="C103" s="17" t="s">
        <v>182</v>
      </c>
      <c r="D103" s="26">
        <v>5321542000</v>
      </c>
      <c r="E103" s="27">
        <v>5328607000</v>
      </c>
      <c r="F103" s="27">
        <v>2212817516</v>
      </c>
      <c r="G103" s="36">
        <f t="shared" ref="G103:G134" si="21">IF(($E103     =0),0,($F103     /$E103     ))</f>
        <v>0.41527129247850331</v>
      </c>
      <c r="H103" s="26">
        <v>-305481100</v>
      </c>
      <c r="I103" s="27">
        <v>520223376</v>
      </c>
      <c r="J103" s="27">
        <v>239287342</v>
      </c>
      <c r="K103" s="26">
        <v>454029618</v>
      </c>
      <c r="L103" s="26">
        <v>490851447</v>
      </c>
      <c r="M103" s="27">
        <v>372146341</v>
      </c>
      <c r="N103" s="27">
        <v>233694235</v>
      </c>
      <c r="O103" s="26">
        <v>1096692023</v>
      </c>
      <c r="P103" s="26">
        <v>177994906</v>
      </c>
      <c r="Q103" s="27">
        <v>301003247</v>
      </c>
      <c r="R103" s="27">
        <v>183097722</v>
      </c>
      <c r="S103" s="26">
        <v>662095875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18</v>
      </c>
      <c r="C104" s="20" t="s">
        <v>0</v>
      </c>
      <c r="D104" s="28">
        <f>D103</f>
        <v>5321542000</v>
      </c>
      <c r="E104" s="29">
        <f>E103</f>
        <v>5328607000</v>
      </c>
      <c r="F104" s="29">
        <f>F103</f>
        <v>2212817516</v>
      </c>
      <c r="G104" s="37">
        <f t="shared" si="21"/>
        <v>0.41527129247850331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239287342</v>
      </c>
      <c r="K104" s="28">
        <f t="shared" si="22"/>
        <v>454029618</v>
      </c>
      <c r="L104" s="28">
        <f t="shared" si="22"/>
        <v>490851447</v>
      </c>
      <c r="M104" s="29">
        <f t="shared" si="22"/>
        <v>372146341</v>
      </c>
      <c r="N104" s="29">
        <f t="shared" si="22"/>
        <v>233694235</v>
      </c>
      <c r="O104" s="28">
        <f t="shared" si="22"/>
        <v>1096692023</v>
      </c>
      <c r="P104" s="28">
        <f t="shared" si="22"/>
        <v>177994906</v>
      </c>
      <c r="Q104" s="29">
        <f t="shared" si="22"/>
        <v>301003247</v>
      </c>
      <c r="R104" s="29">
        <f t="shared" si="22"/>
        <v>183097722</v>
      </c>
      <c r="S104" s="28">
        <f t="shared" si="22"/>
        <v>662095875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19</v>
      </c>
      <c r="B105" s="16" t="s">
        <v>183</v>
      </c>
      <c r="C105" s="17" t="s">
        <v>184</v>
      </c>
      <c r="D105" s="26">
        <v>38595086</v>
      </c>
      <c r="E105" s="27">
        <v>51714479</v>
      </c>
      <c r="F105" s="27">
        <v>32439405</v>
      </c>
      <c r="G105" s="36">
        <f t="shared" si="21"/>
        <v>0.62727896765623414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5753749</v>
      </c>
      <c r="M105" s="27">
        <v>2012289</v>
      </c>
      <c r="N105" s="27">
        <v>8667986</v>
      </c>
      <c r="O105" s="26">
        <v>16434024</v>
      </c>
      <c r="P105" s="26">
        <v>39031</v>
      </c>
      <c r="Q105" s="27">
        <v>1873286</v>
      </c>
      <c r="R105" s="27">
        <v>6086412</v>
      </c>
      <c r="S105" s="26">
        <v>7998729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19</v>
      </c>
      <c r="B106" s="16" t="s">
        <v>185</v>
      </c>
      <c r="C106" s="17" t="s">
        <v>186</v>
      </c>
      <c r="D106" s="26">
        <v>62184535</v>
      </c>
      <c r="E106" s="27">
        <v>114100003</v>
      </c>
      <c r="F106" s="27">
        <v>49361334</v>
      </c>
      <c r="G106" s="36">
        <f t="shared" si="21"/>
        <v>0.43261465996631043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10455299</v>
      </c>
      <c r="M106" s="27">
        <v>9917748</v>
      </c>
      <c r="N106" s="27">
        <v>7366612</v>
      </c>
      <c r="O106" s="26">
        <v>27739659</v>
      </c>
      <c r="P106" s="26">
        <v>526412</v>
      </c>
      <c r="Q106" s="27">
        <v>2388060</v>
      </c>
      <c r="R106" s="27">
        <v>7528119</v>
      </c>
      <c r="S106" s="26">
        <v>10442591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19</v>
      </c>
      <c r="B107" s="16" t="s">
        <v>187</v>
      </c>
      <c r="C107" s="17" t="s">
        <v>188</v>
      </c>
      <c r="D107" s="26">
        <v>46090795</v>
      </c>
      <c r="E107" s="27">
        <v>47198959</v>
      </c>
      <c r="F107" s="27">
        <v>28528985</v>
      </c>
      <c r="G107" s="36">
        <f t="shared" si="21"/>
        <v>0.60444097930210705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3721450</v>
      </c>
      <c r="M107" s="27">
        <v>3564321</v>
      </c>
      <c r="N107" s="27">
        <v>2893532</v>
      </c>
      <c r="O107" s="26">
        <v>10179303</v>
      </c>
      <c r="P107" s="26">
        <v>3714252</v>
      </c>
      <c r="Q107" s="27">
        <v>3917848</v>
      </c>
      <c r="R107" s="27">
        <v>4560473</v>
      </c>
      <c r="S107" s="26">
        <v>12192573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19</v>
      </c>
      <c r="B108" s="16" t="s">
        <v>189</v>
      </c>
      <c r="C108" s="17" t="s">
        <v>190</v>
      </c>
      <c r="D108" s="26">
        <v>161345260</v>
      </c>
      <c r="E108" s="27">
        <v>193350812</v>
      </c>
      <c r="F108" s="27">
        <v>114450723</v>
      </c>
      <c r="G108" s="36">
        <f t="shared" si="21"/>
        <v>0.59193298345186163</v>
      </c>
      <c r="H108" s="26">
        <v>7441188</v>
      </c>
      <c r="I108" s="27">
        <v>10366192</v>
      </c>
      <c r="J108" s="27">
        <v>11479776</v>
      </c>
      <c r="K108" s="26">
        <v>29287156</v>
      </c>
      <c r="L108" s="26">
        <v>15321133</v>
      </c>
      <c r="M108" s="27">
        <v>7784718</v>
      </c>
      <c r="N108" s="27">
        <v>20597099</v>
      </c>
      <c r="O108" s="26">
        <v>43702950</v>
      </c>
      <c r="P108" s="26">
        <v>5486081</v>
      </c>
      <c r="Q108" s="27">
        <v>17428163</v>
      </c>
      <c r="R108" s="27">
        <v>18546373</v>
      </c>
      <c r="S108" s="26">
        <v>41460617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34</v>
      </c>
      <c r="B109" s="16" t="s">
        <v>191</v>
      </c>
      <c r="C109" s="17" t="s">
        <v>192</v>
      </c>
      <c r="D109" s="26">
        <v>333547800</v>
      </c>
      <c r="E109" s="27">
        <v>343638255</v>
      </c>
      <c r="F109" s="27">
        <v>187658115</v>
      </c>
      <c r="G109" s="36">
        <f t="shared" si="21"/>
        <v>0.5460920379775529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23724596</v>
      </c>
      <c r="M109" s="27">
        <v>17926217</v>
      </c>
      <c r="N109" s="27">
        <v>51809768</v>
      </c>
      <c r="O109" s="26">
        <v>93460581</v>
      </c>
      <c r="P109" s="26">
        <v>6210441</v>
      </c>
      <c r="Q109" s="27">
        <v>20537679</v>
      </c>
      <c r="R109" s="27">
        <v>42375204</v>
      </c>
      <c r="S109" s="26">
        <v>69123324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193</v>
      </c>
      <c r="C110" s="20" t="s">
        <v>0</v>
      </c>
      <c r="D110" s="28">
        <f>SUM(D105:D109)</f>
        <v>641763476</v>
      </c>
      <c r="E110" s="29">
        <f>SUM(E105:E109)</f>
        <v>750002508</v>
      </c>
      <c r="F110" s="29">
        <f>SUM(F105:F109)</f>
        <v>412438562</v>
      </c>
      <c r="G110" s="37">
        <f t="shared" si="21"/>
        <v>0.54991624374674752</v>
      </c>
      <c r="H110" s="28">
        <f t="shared" ref="H110:W110" si="23">SUM(H105:H109)</f>
        <v>11869536</v>
      </c>
      <c r="I110" s="29">
        <f t="shared" si="23"/>
        <v>39528512</v>
      </c>
      <c r="J110" s="29">
        <f t="shared" si="23"/>
        <v>28306163</v>
      </c>
      <c r="K110" s="28">
        <f t="shared" si="23"/>
        <v>79704211</v>
      </c>
      <c r="L110" s="28">
        <f t="shared" si="23"/>
        <v>58976227</v>
      </c>
      <c r="M110" s="29">
        <f t="shared" si="23"/>
        <v>41205293</v>
      </c>
      <c r="N110" s="29">
        <f t="shared" si="23"/>
        <v>91334997</v>
      </c>
      <c r="O110" s="28">
        <f t="shared" si="23"/>
        <v>191516517</v>
      </c>
      <c r="P110" s="28">
        <f t="shared" si="23"/>
        <v>15976217</v>
      </c>
      <c r="Q110" s="29">
        <f t="shared" si="23"/>
        <v>46145036</v>
      </c>
      <c r="R110" s="29">
        <f t="shared" si="23"/>
        <v>79096581</v>
      </c>
      <c r="S110" s="28">
        <f t="shared" si="23"/>
        <v>141217834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19</v>
      </c>
      <c r="B111" s="16" t="s">
        <v>194</v>
      </c>
      <c r="C111" s="17" t="s">
        <v>195</v>
      </c>
      <c r="D111" s="26">
        <v>29977000</v>
      </c>
      <c r="E111" s="27">
        <v>37477000</v>
      </c>
      <c r="F111" s="27">
        <v>20764340</v>
      </c>
      <c r="G111" s="36">
        <f t="shared" si="21"/>
        <v>0.55405555407316487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1334067</v>
      </c>
      <c r="M111" s="27">
        <v>1109383</v>
      </c>
      <c r="N111" s="27">
        <v>2135224</v>
      </c>
      <c r="O111" s="26">
        <v>4578674</v>
      </c>
      <c r="P111" s="26">
        <v>141434</v>
      </c>
      <c r="Q111" s="27">
        <v>4928764</v>
      </c>
      <c r="R111" s="27">
        <v>691845</v>
      </c>
      <c r="S111" s="26">
        <v>5762043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19</v>
      </c>
      <c r="B112" s="16" t="s">
        <v>196</v>
      </c>
      <c r="C112" s="17" t="s">
        <v>197</v>
      </c>
      <c r="D112" s="26">
        <v>29048451</v>
      </c>
      <c r="E112" s="27">
        <v>31268005</v>
      </c>
      <c r="F112" s="27">
        <v>2569202</v>
      </c>
      <c r="G112" s="36">
        <f t="shared" si="21"/>
        <v>8.2167122590648178E-2</v>
      </c>
      <c r="H112" s="26">
        <v>0</v>
      </c>
      <c r="I112" s="27">
        <v>443874</v>
      </c>
      <c r="J112" s="27">
        <v>382503</v>
      </c>
      <c r="K112" s="26">
        <v>826377</v>
      </c>
      <c r="L112" s="26">
        <v>-826377</v>
      </c>
      <c r="M112" s="27">
        <v>1028823</v>
      </c>
      <c r="N112" s="27">
        <v>2344882</v>
      </c>
      <c r="O112" s="26">
        <v>2547328</v>
      </c>
      <c r="P112" s="26">
        <v>2046433</v>
      </c>
      <c r="Q112" s="27">
        <v>-5419106</v>
      </c>
      <c r="R112" s="27">
        <v>2568170</v>
      </c>
      <c r="S112" s="26">
        <v>-804503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19</v>
      </c>
      <c r="B113" s="16" t="s">
        <v>198</v>
      </c>
      <c r="C113" s="17" t="s">
        <v>199</v>
      </c>
      <c r="D113" s="26">
        <v>11839850</v>
      </c>
      <c r="E113" s="27">
        <v>12463001</v>
      </c>
      <c r="F113" s="27">
        <v>9801803</v>
      </c>
      <c r="G113" s="36">
        <f t="shared" si="21"/>
        <v>0.78647213460064713</v>
      </c>
      <c r="H113" s="26">
        <v>1834238</v>
      </c>
      <c r="I113" s="27">
        <v>0</v>
      </c>
      <c r="J113" s="27">
        <v>2672452</v>
      </c>
      <c r="K113" s="26">
        <v>4506690</v>
      </c>
      <c r="L113" s="26">
        <v>1796856</v>
      </c>
      <c r="M113" s="27">
        <v>0</v>
      </c>
      <c r="N113" s="27">
        <v>1346531</v>
      </c>
      <c r="O113" s="26">
        <v>3143387</v>
      </c>
      <c r="P113" s="26">
        <v>2151726</v>
      </c>
      <c r="Q113" s="27">
        <v>0</v>
      </c>
      <c r="R113" s="27">
        <v>0</v>
      </c>
      <c r="S113" s="26">
        <v>2151726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19</v>
      </c>
      <c r="B114" s="16" t="s">
        <v>200</v>
      </c>
      <c r="C114" s="17" t="s">
        <v>201</v>
      </c>
      <c r="D114" s="26">
        <v>20687010</v>
      </c>
      <c r="E114" s="27">
        <v>21697391</v>
      </c>
      <c r="F114" s="27">
        <v>16760239</v>
      </c>
      <c r="G114" s="36">
        <f t="shared" si="21"/>
        <v>0.7724541167184571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1403290</v>
      </c>
      <c r="M114" s="27">
        <v>1876014</v>
      </c>
      <c r="N114" s="27">
        <v>1754054</v>
      </c>
      <c r="O114" s="26">
        <v>5033358</v>
      </c>
      <c r="P114" s="26">
        <v>1690529</v>
      </c>
      <c r="Q114" s="27">
        <v>2736122</v>
      </c>
      <c r="R114" s="27">
        <v>1561676</v>
      </c>
      <c r="S114" s="26">
        <v>5988327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19</v>
      </c>
      <c r="B115" s="16" t="s">
        <v>202</v>
      </c>
      <c r="C115" s="17" t="s">
        <v>203</v>
      </c>
      <c r="D115" s="26">
        <v>576301627</v>
      </c>
      <c r="E115" s="27">
        <v>655206970</v>
      </c>
      <c r="F115" s="27">
        <v>5687933400</v>
      </c>
      <c r="G115" s="36">
        <f t="shared" si="21"/>
        <v>8.6811246833958435</v>
      </c>
      <c r="H115" s="26">
        <v>19964890</v>
      </c>
      <c r="I115" s="27">
        <v>14583977</v>
      </c>
      <c r="J115" s="27">
        <v>-3385652</v>
      </c>
      <c r="K115" s="26">
        <v>31163215</v>
      </c>
      <c r="L115" s="26">
        <v>0</v>
      </c>
      <c r="M115" s="27">
        <v>0</v>
      </c>
      <c r="N115" s="27">
        <v>0</v>
      </c>
      <c r="O115" s="26">
        <v>0</v>
      </c>
      <c r="P115" s="26">
        <v>-197856347</v>
      </c>
      <c r="Q115" s="27">
        <v>5804529345</v>
      </c>
      <c r="R115" s="27">
        <v>50097187</v>
      </c>
      <c r="S115" s="26">
        <v>5656770185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19</v>
      </c>
      <c r="B116" s="16" t="s">
        <v>204</v>
      </c>
      <c r="C116" s="17" t="s">
        <v>205</v>
      </c>
      <c r="D116" s="26">
        <v>31621000</v>
      </c>
      <c r="E116" s="27">
        <v>49067321</v>
      </c>
      <c r="F116" s="27">
        <v>20237062</v>
      </c>
      <c r="G116" s="36">
        <f t="shared" si="21"/>
        <v>0.41243462222035721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2825887</v>
      </c>
      <c r="M116" s="27">
        <v>3319818</v>
      </c>
      <c r="N116" s="27">
        <v>2920536</v>
      </c>
      <c r="O116" s="26">
        <v>9066241</v>
      </c>
      <c r="P116" s="26">
        <v>543124</v>
      </c>
      <c r="Q116" s="27">
        <v>844314</v>
      </c>
      <c r="R116" s="27">
        <v>1624504</v>
      </c>
      <c r="S116" s="26">
        <v>3011942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19</v>
      </c>
      <c r="B117" s="16" t="s">
        <v>206</v>
      </c>
      <c r="C117" s="17" t="s">
        <v>207</v>
      </c>
      <c r="D117" s="26">
        <v>33629580</v>
      </c>
      <c r="E117" s="27">
        <v>33021226</v>
      </c>
      <c r="F117" s="27">
        <v>13247610</v>
      </c>
      <c r="G117" s="36">
        <f t="shared" si="21"/>
        <v>0.4011846804234343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4812900</v>
      </c>
      <c r="M117" s="27">
        <v>1583984</v>
      </c>
      <c r="N117" s="27">
        <v>56586</v>
      </c>
      <c r="O117" s="26">
        <v>6453470</v>
      </c>
      <c r="P117" s="26">
        <v>80717</v>
      </c>
      <c r="Q117" s="27">
        <v>0</v>
      </c>
      <c r="R117" s="27">
        <v>22142</v>
      </c>
      <c r="S117" s="26">
        <v>102859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34</v>
      </c>
      <c r="B118" s="16" t="s">
        <v>208</v>
      </c>
      <c r="C118" s="17" t="s">
        <v>209</v>
      </c>
      <c r="D118" s="26">
        <v>195479000</v>
      </c>
      <c r="E118" s="27">
        <v>186327082</v>
      </c>
      <c r="F118" s="27">
        <v>-15064305</v>
      </c>
      <c r="G118" s="36">
        <f t="shared" si="21"/>
        <v>-8.0848714198186178E-2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19323070</v>
      </c>
      <c r="M118" s="27">
        <v>15311179</v>
      </c>
      <c r="N118" s="27">
        <v>-142200424</v>
      </c>
      <c r="O118" s="26">
        <v>-107566175</v>
      </c>
      <c r="P118" s="26">
        <v>1635076</v>
      </c>
      <c r="Q118" s="27">
        <v>3467497</v>
      </c>
      <c r="R118" s="27">
        <v>30353129</v>
      </c>
      <c r="S118" s="26">
        <v>35455702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210</v>
      </c>
      <c r="C119" s="20" t="s">
        <v>0</v>
      </c>
      <c r="D119" s="28">
        <f>SUM(D111:D118)</f>
        <v>928583518</v>
      </c>
      <c r="E119" s="29">
        <f>SUM(E111:E118)</f>
        <v>1026527996</v>
      </c>
      <c r="F119" s="29">
        <f>SUM(F111:F118)</f>
        <v>5756249351</v>
      </c>
      <c r="G119" s="37">
        <f t="shared" si="21"/>
        <v>5.6074937784746011</v>
      </c>
      <c r="H119" s="28">
        <f t="shared" ref="H119:W119" si="24">SUM(H111:H118)</f>
        <v>45354473</v>
      </c>
      <c r="I119" s="29">
        <f t="shared" si="24"/>
        <v>46309770</v>
      </c>
      <c r="J119" s="29">
        <f t="shared" si="24"/>
        <v>32890544</v>
      </c>
      <c r="K119" s="28">
        <f t="shared" si="24"/>
        <v>124554787</v>
      </c>
      <c r="L119" s="28">
        <f t="shared" si="24"/>
        <v>30669693</v>
      </c>
      <c r="M119" s="29">
        <f t="shared" si="24"/>
        <v>24229201</v>
      </c>
      <c r="N119" s="29">
        <f t="shared" si="24"/>
        <v>-131642611</v>
      </c>
      <c r="O119" s="28">
        <f t="shared" si="24"/>
        <v>-76743717</v>
      </c>
      <c r="P119" s="28">
        <f t="shared" si="24"/>
        <v>-189567308</v>
      </c>
      <c r="Q119" s="29">
        <f t="shared" si="24"/>
        <v>5811086936</v>
      </c>
      <c r="R119" s="29">
        <f t="shared" si="24"/>
        <v>86918653</v>
      </c>
      <c r="S119" s="28">
        <f t="shared" si="24"/>
        <v>5708438281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19</v>
      </c>
      <c r="B120" s="16" t="s">
        <v>211</v>
      </c>
      <c r="C120" s="17" t="s">
        <v>212</v>
      </c>
      <c r="D120" s="26">
        <v>29734000</v>
      </c>
      <c r="E120" s="27">
        <v>36903563</v>
      </c>
      <c r="F120" s="27">
        <v>27310209</v>
      </c>
      <c r="G120" s="36">
        <f t="shared" si="21"/>
        <v>0.74004260780998299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1632628</v>
      </c>
      <c r="M120" s="27">
        <v>1216604</v>
      </c>
      <c r="N120" s="27">
        <v>3849753</v>
      </c>
      <c r="O120" s="26">
        <v>6698985</v>
      </c>
      <c r="P120" s="26">
        <v>1083542</v>
      </c>
      <c r="Q120" s="27">
        <v>7938670</v>
      </c>
      <c r="R120" s="27">
        <v>2939643</v>
      </c>
      <c r="S120" s="26">
        <v>11961855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19</v>
      </c>
      <c r="B121" s="16" t="s">
        <v>213</v>
      </c>
      <c r="C121" s="17" t="s">
        <v>214</v>
      </c>
      <c r="D121" s="26">
        <v>40347731</v>
      </c>
      <c r="E121" s="27">
        <v>40347731</v>
      </c>
      <c r="F121" s="27">
        <v>18380927</v>
      </c>
      <c r="G121" s="36">
        <f t="shared" si="21"/>
        <v>0.45556284193527513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1672286</v>
      </c>
      <c r="M121" s="27">
        <v>2383423</v>
      </c>
      <c r="N121" s="27">
        <v>1130341</v>
      </c>
      <c r="O121" s="26">
        <v>5186050</v>
      </c>
      <c r="P121" s="26">
        <v>5630</v>
      </c>
      <c r="Q121" s="27">
        <v>3458517</v>
      </c>
      <c r="R121" s="27">
        <v>1662989</v>
      </c>
      <c r="S121" s="26">
        <v>5127136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19</v>
      </c>
      <c r="B122" s="16" t="s">
        <v>215</v>
      </c>
      <c r="C122" s="17" t="s">
        <v>216</v>
      </c>
      <c r="D122" s="26">
        <v>122911000</v>
      </c>
      <c r="E122" s="27">
        <v>141978527</v>
      </c>
      <c r="F122" s="27">
        <v>62939118</v>
      </c>
      <c r="G122" s="36">
        <f t="shared" si="21"/>
        <v>0.44330026046826082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6019691</v>
      </c>
      <c r="M122" s="27">
        <v>10224711</v>
      </c>
      <c r="N122" s="27">
        <v>9701726</v>
      </c>
      <c r="O122" s="26">
        <v>25946128</v>
      </c>
      <c r="P122" s="26">
        <v>55593</v>
      </c>
      <c r="Q122" s="27">
        <v>-25726328</v>
      </c>
      <c r="R122" s="27">
        <v>49771629</v>
      </c>
      <c r="S122" s="26">
        <v>24100894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34</v>
      </c>
      <c r="B123" s="16" t="s">
        <v>217</v>
      </c>
      <c r="C123" s="17" t="s">
        <v>218</v>
      </c>
      <c r="D123" s="26">
        <v>251809032</v>
      </c>
      <c r="E123" s="27">
        <v>258381097</v>
      </c>
      <c r="F123" s="27">
        <v>185800635</v>
      </c>
      <c r="G123" s="36">
        <f t="shared" si="21"/>
        <v>0.71909530982446446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20187836</v>
      </c>
      <c r="M123" s="27">
        <v>42234582</v>
      </c>
      <c r="N123" s="27">
        <v>21322181</v>
      </c>
      <c r="O123" s="26">
        <v>83744599</v>
      </c>
      <c r="P123" s="26">
        <v>20195378</v>
      </c>
      <c r="Q123" s="27">
        <v>32714318</v>
      </c>
      <c r="R123" s="27">
        <v>11614034</v>
      </c>
      <c r="S123" s="26">
        <v>64523730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219</v>
      </c>
      <c r="C124" s="20" t="s">
        <v>0</v>
      </c>
      <c r="D124" s="28">
        <f>SUM(D120:D123)</f>
        <v>444801763</v>
      </c>
      <c r="E124" s="29">
        <f>SUM(E120:E123)</f>
        <v>477610918</v>
      </c>
      <c r="F124" s="29">
        <f>SUM(F120:F123)</f>
        <v>294430889</v>
      </c>
      <c r="G124" s="37">
        <f t="shared" si="21"/>
        <v>0.61646599335067964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29512441</v>
      </c>
      <c r="M124" s="29">
        <f t="shared" si="25"/>
        <v>56059320</v>
      </c>
      <c r="N124" s="29">
        <f t="shared" si="25"/>
        <v>36004001</v>
      </c>
      <c r="O124" s="28">
        <f t="shared" si="25"/>
        <v>121575762</v>
      </c>
      <c r="P124" s="28">
        <f t="shared" si="25"/>
        <v>21340143</v>
      </c>
      <c r="Q124" s="29">
        <f t="shared" si="25"/>
        <v>18385177</v>
      </c>
      <c r="R124" s="29">
        <f t="shared" si="25"/>
        <v>65988295</v>
      </c>
      <c r="S124" s="28">
        <f t="shared" si="25"/>
        <v>105713615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19</v>
      </c>
      <c r="B125" s="16" t="s">
        <v>220</v>
      </c>
      <c r="C125" s="17" t="s">
        <v>221</v>
      </c>
      <c r="D125" s="26">
        <v>26429192</v>
      </c>
      <c r="E125" s="27">
        <v>24883000</v>
      </c>
      <c r="F125" s="27">
        <v>11241305</v>
      </c>
      <c r="G125" s="36">
        <f t="shared" si="21"/>
        <v>0.45176646706586826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1998573</v>
      </c>
      <c r="M125" s="27">
        <v>1055343</v>
      </c>
      <c r="N125" s="27">
        <v>778439</v>
      </c>
      <c r="O125" s="26">
        <v>3832355</v>
      </c>
      <c r="P125" s="26">
        <v>759704</v>
      </c>
      <c r="Q125" s="27">
        <v>1863000</v>
      </c>
      <c r="R125" s="27">
        <v>1727138</v>
      </c>
      <c r="S125" s="26">
        <v>4349842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19</v>
      </c>
      <c r="B126" s="16" t="s">
        <v>222</v>
      </c>
      <c r="C126" s="17" t="s">
        <v>223</v>
      </c>
      <c r="D126" s="26">
        <v>92505232</v>
      </c>
      <c r="E126" s="27">
        <v>134112213</v>
      </c>
      <c r="F126" s="27">
        <v>33380291</v>
      </c>
      <c r="G126" s="36">
        <f t="shared" si="21"/>
        <v>0.24889821928447337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8287137</v>
      </c>
      <c r="M126" s="27">
        <v>29200</v>
      </c>
      <c r="N126" s="27">
        <v>8627308</v>
      </c>
      <c r="O126" s="26">
        <v>16943645</v>
      </c>
      <c r="P126" s="26">
        <v>2450732</v>
      </c>
      <c r="Q126" s="27">
        <v>2895646</v>
      </c>
      <c r="R126" s="27">
        <v>2216861</v>
      </c>
      <c r="S126" s="26">
        <v>7563239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19</v>
      </c>
      <c r="B127" s="16" t="s">
        <v>224</v>
      </c>
      <c r="C127" s="17" t="s">
        <v>225</v>
      </c>
      <c r="D127" s="26">
        <v>68451826</v>
      </c>
      <c r="E127" s="27">
        <v>62988813</v>
      </c>
      <c r="F127" s="27">
        <v>35902259</v>
      </c>
      <c r="G127" s="36">
        <f t="shared" si="21"/>
        <v>0.56997833885201166</v>
      </c>
      <c r="H127" s="26">
        <v>4836944</v>
      </c>
      <c r="I127" s="27">
        <v>3278237</v>
      </c>
      <c r="J127" s="27">
        <v>4811298</v>
      </c>
      <c r="K127" s="26">
        <v>12926479</v>
      </c>
      <c r="L127" s="26">
        <v>4429580</v>
      </c>
      <c r="M127" s="27">
        <v>3254207</v>
      </c>
      <c r="N127" s="27">
        <v>6978509</v>
      </c>
      <c r="O127" s="26">
        <v>14662296</v>
      </c>
      <c r="P127" s="26">
        <v>422339</v>
      </c>
      <c r="Q127" s="27">
        <v>2147459</v>
      </c>
      <c r="R127" s="27">
        <v>5743686</v>
      </c>
      <c r="S127" s="26">
        <v>8313484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19</v>
      </c>
      <c r="B128" s="16" t="s">
        <v>226</v>
      </c>
      <c r="C128" s="17" t="s">
        <v>227</v>
      </c>
      <c r="D128" s="26">
        <v>40762156</v>
      </c>
      <c r="E128" s="27">
        <v>50854928</v>
      </c>
      <c r="F128" s="27">
        <v>27307406</v>
      </c>
      <c r="G128" s="36">
        <f t="shared" si="21"/>
        <v>0.53696676160862911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3358691</v>
      </c>
      <c r="M128" s="27">
        <v>3953662</v>
      </c>
      <c r="N128" s="27">
        <v>3930033</v>
      </c>
      <c r="O128" s="26">
        <v>11242386</v>
      </c>
      <c r="P128" s="26">
        <v>1498215</v>
      </c>
      <c r="Q128" s="27">
        <v>1199853</v>
      </c>
      <c r="R128" s="27">
        <v>7296709</v>
      </c>
      <c r="S128" s="26">
        <v>9994777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34</v>
      </c>
      <c r="B129" s="16" t="s">
        <v>228</v>
      </c>
      <c r="C129" s="17" t="s">
        <v>229</v>
      </c>
      <c r="D129" s="26">
        <v>287572000</v>
      </c>
      <c r="E129" s="27">
        <v>290640874</v>
      </c>
      <c r="F129" s="27">
        <v>206537033</v>
      </c>
      <c r="G129" s="36">
        <f t="shared" si="21"/>
        <v>0.71062624522660911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33581389</v>
      </c>
      <c r="M129" s="27">
        <v>11653318</v>
      </c>
      <c r="N129" s="27">
        <v>42972068</v>
      </c>
      <c r="O129" s="26">
        <v>88206775</v>
      </c>
      <c r="P129" s="26">
        <v>8790616</v>
      </c>
      <c r="Q129" s="27">
        <v>389881</v>
      </c>
      <c r="R129" s="27">
        <v>26133541</v>
      </c>
      <c r="S129" s="26">
        <v>35314038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230</v>
      </c>
      <c r="C130" s="20" t="s">
        <v>0</v>
      </c>
      <c r="D130" s="28">
        <f>SUM(D125:D129)</f>
        <v>515720406</v>
      </c>
      <c r="E130" s="29">
        <f>SUM(E125:E129)</f>
        <v>563479828</v>
      </c>
      <c r="F130" s="29">
        <f>SUM(F125:F129)</f>
        <v>314368294</v>
      </c>
      <c r="G130" s="37">
        <f t="shared" si="21"/>
        <v>0.55790514296813476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35609423</v>
      </c>
      <c r="K130" s="28">
        <f t="shared" si="26"/>
        <v>113945457</v>
      </c>
      <c r="L130" s="28">
        <f t="shared" si="26"/>
        <v>51655370</v>
      </c>
      <c r="M130" s="29">
        <f t="shared" si="26"/>
        <v>19945730</v>
      </c>
      <c r="N130" s="29">
        <f t="shared" si="26"/>
        <v>63286357</v>
      </c>
      <c r="O130" s="28">
        <f t="shared" si="26"/>
        <v>134887457</v>
      </c>
      <c r="P130" s="28">
        <f t="shared" si="26"/>
        <v>13921606</v>
      </c>
      <c r="Q130" s="29">
        <f t="shared" si="26"/>
        <v>8495839</v>
      </c>
      <c r="R130" s="29">
        <f t="shared" si="26"/>
        <v>43117935</v>
      </c>
      <c r="S130" s="28">
        <f t="shared" si="26"/>
        <v>65535380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19</v>
      </c>
      <c r="B131" s="16" t="s">
        <v>231</v>
      </c>
      <c r="C131" s="17" t="s">
        <v>232</v>
      </c>
      <c r="D131" s="26">
        <v>68740696</v>
      </c>
      <c r="E131" s="27">
        <v>185364249</v>
      </c>
      <c r="F131" s="27">
        <v>114708713</v>
      </c>
      <c r="G131" s="36">
        <f t="shared" si="21"/>
        <v>0.61882867715230239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21381159</v>
      </c>
      <c r="M131" s="27">
        <v>18243487</v>
      </c>
      <c r="N131" s="27">
        <v>9464588</v>
      </c>
      <c r="O131" s="26">
        <v>49089234</v>
      </c>
      <c r="P131" s="26">
        <v>2983983</v>
      </c>
      <c r="Q131" s="27">
        <v>20218692</v>
      </c>
      <c r="R131" s="27">
        <v>29554452</v>
      </c>
      <c r="S131" s="26">
        <v>52757127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19</v>
      </c>
      <c r="B132" s="16" t="s">
        <v>233</v>
      </c>
      <c r="C132" s="17" t="s">
        <v>234</v>
      </c>
      <c r="D132" s="26">
        <v>18986533</v>
      </c>
      <c r="E132" s="27">
        <v>18699650</v>
      </c>
      <c r="F132" s="27">
        <v>7356091</v>
      </c>
      <c r="G132" s="36">
        <f t="shared" si="21"/>
        <v>0.39338121301735596</v>
      </c>
      <c r="H132" s="26">
        <v>0</v>
      </c>
      <c r="I132" s="27">
        <v>0</v>
      </c>
      <c r="J132" s="27">
        <v>1069</v>
      </c>
      <c r="K132" s="26">
        <v>1069</v>
      </c>
      <c r="L132" s="26">
        <v>120642</v>
      </c>
      <c r="M132" s="27">
        <v>642891</v>
      </c>
      <c r="N132" s="27">
        <v>1859000</v>
      </c>
      <c r="O132" s="26">
        <v>2622533</v>
      </c>
      <c r="P132" s="26">
        <v>886426</v>
      </c>
      <c r="Q132" s="27">
        <v>23992</v>
      </c>
      <c r="R132" s="27">
        <v>3822071</v>
      </c>
      <c r="S132" s="26">
        <v>4732489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19</v>
      </c>
      <c r="B133" s="16" t="s">
        <v>235</v>
      </c>
      <c r="C133" s="17" t="s">
        <v>236</v>
      </c>
      <c r="D133" s="26">
        <v>63516188</v>
      </c>
      <c r="E133" s="27">
        <v>68124696</v>
      </c>
      <c r="F133" s="27">
        <v>49925228</v>
      </c>
      <c r="G133" s="36">
        <f t="shared" si="21"/>
        <v>0.73285065374823832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3279421</v>
      </c>
      <c r="M133" s="27">
        <v>6262253</v>
      </c>
      <c r="N133" s="27">
        <v>9717295</v>
      </c>
      <c r="O133" s="26">
        <v>19258969</v>
      </c>
      <c r="P133" s="26">
        <v>1622357</v>
      </c>
      <c r="Q133" s="27">
        <v>1750024</v>
      </c>
      <c r="R133" s="27">
        <v>7792464</v>
      </c>
      <c r="S133" s="26">
        <v>11164845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34</v>
      </c>
      <c r="B134" s="16" t="s">
        <v>237</v>
      </c>
      <c r="C134" s="17" t="s">
        <v>238</v>
      </c>
      <c r="D134" s="26">
        <v>108562800</v>
      </c>
      <c r="E134" s="27">
        <v>219473498</v>
      </c>
      <c r="F134" s="27">
        <v>35162585</v>
      </c>
      <c r="G134" s="36">
        <f t="shared" si="21"/>
        <v>0.16021335295799588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3787386</v>
      </c>
      <c r="M134" s="27">
        <v>5411991</v>
      </c>
      <c r="N134" s="27">
        <v>1920399</v>
      </c>
      <c r="O134" s="26">
        <v>11119776</v>
      </c>
      <c r="P134" s="26">
        <v>3536825</v>
      </c>
      <c r="Q134" s="27">
        <v>6935504</v>
      </c>
      <c r="R134" s="27">
        <v>-236886</v>
      </c>
      <c r="S134" s="26">
        <v>10235443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239</v>
      </c>
      <c r="C135" s="20" t="s">
        <v>0</v>
      </c>
      <c r="D135" s="28">
        <f>SUM(D131:D134)</f>
        <v>259806217</v>
      </c>
      <c r="E135" s="29">
        <f>SUM(E131:E134)</f>
        <v>491662093</v>
      </c>
      <c r="F135" s="29">
        <f>SUM(F131:F134)</f>
        <v>207152617</v>
      </c>
      <c r="G135" s="37">
        <f t="shared" ref="G135:G168" si="27">IF(($E135     =0),0,($F135     /$E135     ))</f>
        <v>0.42133127599080533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28568608</v>
      </c>
      <c r="M135" s="29">
        <f t="shared" si="28"/>
        <v>30560622</v>
      </c>
      <c r="N135" s="29">
        <f t="shared" si="28"/>
        <v>22961282</v>
      </c>
      <c r="O135" s="28">
        <f t="shared" si="28"/>
        <v>82090512</v>
      </c>
      <c r="P135" s="28">
        <f t="shared" si="28"/>
        <v>9029591</v>
      </c>
      <c r="Q135" s="29">
        <f t="shared" si="28"/>
        <v>28928212</v>
      </c>
      <c r="R135" s="29">
        <f t="shared" si="28"/>
        <v>40932101</v>
      </c>
      <c r="S135" s="28">
        <f t="shared" si="28"/>
        <v>78889904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19</v>
      </c>
      <c r="B136" s="16" t="s">
        <v>240</v>
      </c>
      <c r="C136" s="17" t="s">
        <v>241</v>
      </c>
      <c r="D136" s="26">
        <v>46208650</v>
      </c>
      <c r="E136" s="27">
        <v>49208650</v>
      </c>
      <c r="F136" s="27">
        <v>38615303</v>
      </c>
      <c r="G136" s="36">
        <f t="shared" si="27"/>
        <v>0.7847259170897799</v>
      </c>
      <c r="H136" s="26">
        <v>651295</v>
      </c>
      <c r="I136" s="27">
        <v>4971485</v>
      </c>
      <c r="J136" s="27">
        <v>5350263</v>
      </c>
      <c r="K136" s="26">
        <v>10973043</v>
      </c>
      <c r="L136" s="26">
        <v>1971088</v>
      </c>
      <c r="M136" s="27">
        <v>12712420</v>
      </c>
      <c r="N136" s="27">
        <v>2650199</v>
      </c>
      <c r="O136" s="26">
        <v>17333707</v>
      </c>
      <c r="P136" s="26">
        <v>2164624</v>
      </c>
      <c r="Q136" s="27">
        <v>5526539</v>
      </c>
      <c r="R136" s="27">
        <v>2617390</v>
      </c>
      <c r="S136" s="26">
        <v>10308553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19</v>
      </c>
      <c r="B137" s="16" t="s">
        <v>242</v>
      </c>
      <c r="C137" s="17" t="s">
        <v>243</v>
      </c>
      <c r="D137" s="26">
        <v>52075948</v>
      </c>
      <c r="E137" s="27">
        <v>43652332</v>
      </c>
      <c r="F137" s="27">
        <v>23696667</v>
      </c>
      <c r="G137" s="36">
        <f t="shared" si="27"/>
        <v>0.54284996732820601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3049004</v>
      </c>
      <c r="M137" s="27">
        <v>4795146</v>
      </c>
      <c r="N137" s="27">
        <v>4936067</v>
      </c>
      <c r="O137" s="26">
        <v>12780217</v>
      </c>
      <c r="P137" s="26">
        <v>58800</v>
      </c>
      <c r="Q137" s="27">
        <v>1444944</v>
      </c>
      <c r="R137" s="27">
        <v>624235</v>
      </c>
      <c r="S137" s="26">
        <v>2127979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19</v>
      </c>
      <c r="B138" s="16" t="s">
        <v>244</v>
      </c>
      <c r="C138" s="17" t="s">
        <v>245</v>
      </c>
      <c r="D138" s="26">
        <v>44908437</v>
      </c>
      <c r="E138" s="27">
        <v>47330293</v>
      </c>
      <c r="F138" s="27">
        <v>20271717</v>
      </c>
      <c r="G138" s="36">
        <f t="shared" si="27"/>
        <v>0.4283032222090829</v>
      </c>
      <c r="H138" s="26">
        <v>2307905</v>
      </c>
      <c r="I138" s="27">
        <v>3209474</v>
      </c>
      <c r="J138" s="27">
        <v>2617296</v>
      </c>
      <c r="K138" s="26">
        <v>8134675</v>
      </c>
      <c r="L138" s="26">
        <v>1588301</v>
      </c>
      <c r="M138" s="27">
        <v>322578</v>
      </c>
      <c r="N138" s="27">
        <v>4880094</v>
      </c>
      <c r="O138" s="26">
        <v>6790973</v>
      </c>
      <c r="P138" s="26">
        <v>2589115</v>
      </c>
      <c r="Q138" s="27">
        <v>-1316511</v>
      </c>
      <c r="R138" s="27">
        <v>4073465</v>
      </c>
      <c r="S138" s="26">
        <v>5346069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19</v>
      </c>
      <c r="B139" s="16" t="s">
        <v>246</v>
      </c>
      <c r="C139" s="17" t="s">
        <v>247</v>
      </c>
      <c r="D139" s="26">
        <v>51254049</v>
      </c>
      <c r="E139" s="27">
        <v>50814049</v>
      </c>
      <c r="F139" s="27">
        <v>20229344</v>
      </c>
      <c r="G139" s="36">
        <f t="shared" si="27"/>
        <v>0.39810533500292411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555901</v>
      </c>
      <c r="M139" s="27">
        <v>5808257</v>
      </c>
      <c r="N139" s="27">
        <v>2987772</v>
      </c>
      <c r="O139" s="26">
        <v>9351930</v>
      </c>
      <c r="P139" s="26">
        <v>417633</v>
      </c>
      <c r="Q139" s="27">
        <v>3604566</v>
      </c>
      <c r="R139" s="27">
        <v>13300</v>
      </c>
      <c r="S139" s="26">
        <v>4035499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19</v>
      </c>
      <c r="B140" s="16" t="s">
        <v>248</v>
      </c>
      <c r="C140" s="17" t="s">
        <v>249</v>
      </c>
      <c r="D140" s="26">
        <v>33577207</v>
      </c>
      <c r="E140" s="27">
        <v>52877082</v>
      </c>
      <c r="F140" s="27">
        <v>26726577</v>
      </c>
      <c r="G140" s="36">
        <f t="shared" si="27"/>
        <v>0.50544727487042496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345981</v>
      </c>
      <c r="M140" s="27">
        <v>5046144</v>
      </c>
      <c r="N140" s="27">
        <v>384210</v>
      </c>
      <c r="O140" s="26">
        <v>5776335</v>
      </c>
      <c r="P140" s="26">
        <v>825937</v>
      </c>
      <c r="Q140" s="27">
        <v>812732</v>
      </c>
      <c r="R140" s="27">
        <v>0</v>
      </c>
      <c r="S140" s="26">
        <v>1638669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34</v>
      </c>
      <c r="B141" s="16" t="s">
        <v>250</v>
      </c>
      <c r="C141" s="17" t="s">
        <v>251</v>
      </c>
      <c r="D141" s="26">
        <v>580277001</v>
      </c>
      <c r="E141" s="27">
        <v>591777321</v>
      </c>
      <c r="F141" s="27">
        <v>360584356</v>
      </c>
      <c r="G141" s="36">
        <f t="shared" si="27"/>
        <v>0.60932439146311923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41742634</v>
      </c>
      <c r="M141" s="27">
        <v>27009973</v>
      </c>
      <c r="N141" s="27">
        <v>60673696</v>
      </c>
      <c r="O141" s="26">
        <v>129426303</v>
      </c>
      <c r="P141" s="26">
        <v>2908605</v>
      </c>
      <c r="Q141" s="27">
        <v>54617581</v>
      </c>
      <c r="R141" s="27">
        <v>32051538</v>
      </c>
      <c r="S141" s="26">
        <v>89577724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252</v>
      </c>
      <c r="C142" s="20" t="s">
        <v>0</v>
      </c>
      <c r="D142" s="28">
        <f>SUM(D136:D141)</f>
        <v>808301292</v>
      </c>
      <c r="E142" s="29">
        <f>SUM(E136:E141)</f>
        <v>835659727</v>
      </c>
      <c r="F142" s="29">
        <f>SUM(F136:F141)</f>
        <v>490123964</v>
      </c>
      <c r="G142" s="37">
        <f t="shared" si="27"/>
        <v>0.58651140908696675</v>
      </c>
      <c r="H142" s="28">
        <f t="shared" ref="H142:W142" si="29">SUM(H136:H141)</f>
        <v>60401935</v>
      </c>
      <c r="I142" s="29">
        <f t="shared" si="29"/>
        <v>70188268</v>
      </c>
      <c r="J142" s="29">
        <f t="shared" si="29"/>
        <v>65039803</v>
      </c>
      <c r="K142" s="28">
        <f t="shared" si="29"/>
        <v>195630006</v>
      </c>
      <c r="L142" s="28">
        <f t="shared" si="29"/>
        <v>49252909</v>
      </c>
      <c r="M142" s="29">
        <f t="shared" si="29"/>
        <v>55694518</v>
      </c>
      <c r="N142" s="29">
        <f t="shared" si="29"/>
        <v>76512038</v>
      </c>
      <c r="O142" s="28">
        <f t="shared" si="29"/>
        <v>181459465</v>
      </c>
      <c r="P142" s="28">
        <f t="shared" si="29"/>
        <v>8964714</v>
      </c>
      <c r="Q142" s="29">
        <f t="shared" si="29"/>
        <v>64689851</v>
      </c>
      <c r="R142" s="29">
        <f t="shared" si="29"/>
        <v>39379928</v>
      </c>
      <c r="S142" s="28">
        <f t="shared" si="29"/>
        <v>113034493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19</v>
      </c>
      <c r="B143" s="16" t="s">
        <v>253</v>
      </c>
      <c r="C143" s="17" t="s">
        <v>254</v>
      </c>
      <c r="D143" s="26">
        <v>47208016</v>
      </c>
      <c r="E143" s="27">
        <v>53489747</v>
      </c>
      <c r="F143" s="27">
        <v>10301963</v>
      </c>
      <c r="G143" s="36">
        <f t="shared" si="27"/>
        <v>0.19259696629337208</v>
      </c>
      <c r="H143" s="26">
        <v>-16235491</v>
      </c>
      <c r="I143" s="27">
        <v>2591423</v>
      </c>
      <c r="J143" s="27">
        <v>5258389</v>
      </c>
      <c r="K143" s="26">
        <v>-8385679</v>
      </c>
      <c r="L143" s="26">
        <v>3728585</v>
      </c>
      <c r="M143" s="27">
        <v>4419495</v>
      </c>
      <c r="N143" s="27">
        <v>3378897</v>
      </c>
      <c r="O143" s="26">
        <v>11526977</v>
      </c>
      <c r="P143" s="26">
        <v>1919456</v>
      </c>
      <c r="Q143" s="27">
        <v>3199580</v>
      </c>
      <c r="R143" s="27">
        <v>2041629</v>
      </c>
      <c r="S143" s="26">
        <v>7160665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19</v>
      </c>
      <c r="B144" s="16" t="s">
        <v>255</v>
      </c>
      <c r="C144" s="17" t="s">
        <v>256</v>
      </c>
      <c r="D144" s="26">
        <v>44921950</v>
      </c>
      <c r="E144" s="27">
        <v>52559452</v>
      </c>
      <c r="F144" s="27">
        <v>48985767</v>
      </c>
      <c r="G144" s="36">
        <f t="shared" si="27"/>
        <v>0.93200680631145094</v>
      </c>
      <c r="H144" s="26">
        <v>6383961</v>
      </c>
      <c r="I144" s="27">
        <v>9270832</v>
      </c>
      <c r="J144" s="27">
        <v>7916429</v>
      </c>
      <c r="K144" s="26">
        <v>23571222</v>
      </c>
      <c r="L144" s="26">
        <v>9425567</v>
      </c>
      <c r="M144" s="27">
        <v>-198116</v>
      </c>
      <c r="N144" s="27">
        <v>8859118</v>
      </c>
      <c r="O144" s="26">
        <v>18086569</v>
      </c>
      <c r="P144" s="26">
        <v>-1153480</v>
      </c>
      <c r="Q144" s="27">
        <v>3071861</v>
      </c>
      <c r="R144" s="27">
        <v>5409595</v>
      </c>
      <c r="S144" s="26">
        <v>7327976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19</v>
      </c>
      <c r="B145" s="16" t="s">
        <v>257</v>
      </c>
      <c r="C145" s="17" t="s">
        <v>258</v>
      </c>
      <c r="D145" s="26">
        <v>50266951</v>
      </c>
      <c r="E145" s="27">
        <v>64336449</v>
      </c>
      <c r="F145" s="27">
        <v>23728755</v>
      </c>
      <c r="G145" s="36">
        <f t="shared" si="27"/>
        <v>0.36882288918370365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1965667</v>
      </c>
      <c r="M145" s="27">
        <v>816597</v>
      </c>
      <c r="N145" s="27">
        <v>6944940</v>
      </c>
      <c r="O145" s="26">
        <v>9727204</v>
      </c>
      <c r="P145" s="26">
        <v>0</v>
      </c>
      <c r="Q145" s="27">
        <v>0</v>
      </c>
      <c r="R145" s="27">
        <v>3331664</v>
      </c>
      <c r="S145" s="26">
        <v>3331664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19</v>
      </c>
      <c r="B146" s="16" t="s">
        <v>259</v>
      </c>
      <c r="C146" s="17" t="s">
        <v>260</v>
      </c>
      <c r="D146" s="26">
        <v>25565000</v>
      </c>
      <c r="E146" s="27">
        <v>28565000</v>
      </c>
      <c r="F146" s="27">
        <v>15889993</v>
      </c>
      <c r="G146" s="36">
        <f t="shared" si="27"/>
        <v>0.55627491685629271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3361094</v>
      </c>
      <c r="M146" s="27">
        <v>3562841</v>
      </c>
      <c r="N146" s="27">
        <v>942663</v>
      </c>
      <c r="O146" s="26">
        <v>7866598</v>
      </c>
      <c r="P146" s="26">
        <v>2579</v>
      </c>
      <c r="Q146" s="27">
        <v>2381311</v>
      </c>
      <c r="R146" s="27">
        <v>843190</v>
      </c>
      <c r="S146" s="26">
        <v>3227080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34</v>
      </c>
      <c r="B147" s="16" t="s">
        <v>261</v>
      </c>
      <c r="C147" s="17" t="s">
        <v>262</v>
      </c>
      <c r="D147" s="26">
        <v>291451799</v>
      </c>
      <c r="E147" s="27">
        <v>295610621</v>
      </c>
      <c r="F147" s="27">
        <v>49430561</v>
      </c>
      <c r="G147" s="36">
        <f t="shared" si="27"/>
        <v>0.1672151048997661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70529</v>
      </c>
      <c r="N147" s="27">
        <v>12270335</v>
      </c>
      <c r="O147" s="26">
        <v>12340864</v>
      </c>
      <c r="P147" s="26">
        <v>5471479</v>
      </c>
      <c r="Q147" s="27">
        <v>23658331</v>
      </c>
      <c r="R147" s="27">
        <v>7959887</v>
      </c>
      <c r="S147" s="26">
        <v>37089697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263</v>
      </c>
      <c r="C148" s="20" t="s">
        <v>0</v>
      </c>
      <c r="D148" s="28">
        <f>SUM(D143:D147)</f>
        <v>459413716</v>
      </c>
      <c r="E148" s="29">
        <f>SUM(E143:E147)</f>
        <v>494561269</v>
      </c>
      <c r="F148" s="29">
        <f>SUM(F143:F147)</f>
        <v>148337039</v>
      </c>
      <c r="G148" s="37">
        <f t="shared" si="27"/>
        <v>0.29993662726548853</v>
      </c>
      <c r="H148" s="28">
        <f t="shared" ref="H148:W148" si="30">SUM(H143:H147)</f>
        <v>-5929680</v>
      </c>
      <c r="I148" s="29">
        <f t="shared" si="30"/>
        <v>11943981</v>
      </c>
      <c r="J148" s="29">
        <f t="shared" si="30"/>
        <v>24637444</v>
      </c>
      <c r="K148" s="28">
        <f t="shared" si="30"/>
        <v>30651745</v>
      </c>
      <c r="L148" s="28">
        <f t="shared" si="30"/>
        <v>18480913</v>
      </c>
      <c r="M148" s="29">
        <f t="shared" si="30"/>
        <v>8671346</v>
      </c>
      <c r="N148" s="29">
        <f t="shared" si="30"/>
        <v>32395953</v>
      </c>
      <c r="O148" s="28">
        <f t="shared" si="30"/>
        <v>59548212</v>
      </c>
      <c r="P148" s="28">
        <f t="shared" si="30"/>
        <v>6240034</v>
      </c>
      <c r="Q148" s="29">
        <f t="shared" si="30"/>
        <v>32311083</v>
      </c>
      <c r="R148" s="29">
        <f t="shared" si="30"/>
        <v>19585965</v>
      </c>
      <c r="S148" s="28">
        <f t="shared" si="30"/>
        <v>58137082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19</v>
      </c>
      <c r="B149" s="16" t="s">
        <v>264</v>
      </c>
      <c r="C149" s="17" t="s">
        <v>265</v>
      </c>
      <c r="D149" s="26">
        <v>30838200</v>
      </c>
      <c r="E149" s="27">
        <v>56369188</v>
      </c>
      <c r="F149" s="27">
        <v>38829599</v>
      </c>
      <c r="G149" s="36">
        <f t="shared" si="27"/>
        <v>0.68884439137210918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8071961</v>
      </c>
      <c r="M149" s="27">
        <v>8359799</v>
      </c>
      <c r="N149" s="27">
        <v>3256368</v>
      </c>
      <c r="O149" s="26">
        <v>19688128</v>
      </c>
      <c r="P149" s="26">
        <v>2556792</v>
      </c>
      <c r="Q149" s="27">
        <v>2615714</v>
      </c>
      <c r="R149" s="27">
        <v>3967120</v>
      </c>
      <c r="S149" s="26">
        <v>9139626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19</v>
      </c>
      <c r="B150" s="16" t="s">
        <v>266</v>
      </c>
      <c r="C150" s="17" t="s">
        <v>267</v>
      </c>
      <c r="D150" s="26">
        <v>830967400</v>
      </c>
      <c r="E150" s="27">
        <v>834530301</v>
      </c>
      <c r="F150" s="27">
        <v>424543659</v>
      </c>
      <c r="G150" s="36">
        <f t="shared" si="27"/>
        <v>0.50872168271335183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51767368</v>
      </c>
      <c r="M150" s="27">
        <v>53379554</v>
      </c>
      <c r="N150" s="27">
        <v>56892201</v>
      </c>
      <c r="O150" s="26">
        <v>162039123</v>
      </c>
      <c r="P150" s="26">
        <v>70413279</v>
      </c>
      <c r="Q150" s="27">
        <v>65026290</v>
      </c>
      <c r="R150" s="27">
        <v>64654223</v>
      </c>
      <c r="S150" s="26">
        <v>200093792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19</v>
      </c>
      <c r="B151" s="16" t="s">
        <v>268</v>
      </c>
      <c r="C151" s="17" t="s">
        <v>269</v>
      </c>
      <c r="D151" s="26">
        <v>67123450</v>
      </c>
      <c r="E151" s="27">
        <v>86593050</v>
      </c>
      <c r="F151" s="27">
        <v>38192366</v>
      </c>
      <c r="G151" s="36">
        <f t="shared" si="27"/>
        <v>0.44105578911933463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3150708</v>
      </c>
      <c r="M151" s="27">
        <v>1401688</v>
      </c>
      <c r="N151" s="27">
        <v>5159941</v>
      </c>
      <c r="O151" s="26">
        <v>9712337</v>
      </c>
      <c r="P151" s="26">
        <v>3474430</v>
      </c>
      <c r="Q151" s="27">
        <v>869018</v>
      </c>
      <c r="R151" s="27">
        <v>7952003</v>
      </c>
      <c r="S151" s="26">
        <v>12295451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19</v>
      </c>
      <c r="B152" s="16" t="s">
        <v>270</v>
      </c>
      <c r="C152" s="17" t="s">
        <v>271</v>
      </c>
      <c r="D152" s="26">
        <v>47315995</v>
      </c>
      <c r="E152" s="27">
        <v>47168058</v>
      </c>
      <c r="F152" s="27">
        <v>20296468</v>
      </c>
      <c r="G152" s="36">
        <f t="shared" si="27"/>
        <v>0.43030111606460458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3553599</v>
      </c>
      <c r="M152" s="27">
        <v>5375372</v>
      </c>
      <c r="N152" s="27">
        <v>746408</v>
      </c>
      <c r="O152" s="26">
        <v>9675379</v>
      </c>
      <c r="P152" s="26">
        <v>1080910</v>
      </c>
      <c r="Q152" s="27">
        <v>461312</v>
      </c>
      <c r="R152" s="27">
        <v>2358632</v>
      </c>
      <c r="S152" s="26">
        <v>3900854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19</v>
      </c>
      <c r="B153" s="16" t="s">
        <v>272</v>
      </c>
      <c r="C153" s="17" t="s">
        <v>273</v>
      </c>
      <c r="D153" s="26">
        <v>42136000</v>
      </c>
      <c r="E153" s="27">
        <v>48136000</v>
      </c>
      <c r="F153" s="27">
        <v>11429745</v>
      </c>
      <c r="G153" s="36">
        <f t="shared" si="27"/>
        <v>0.23744692122320094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735795</v>
      </c>
      <c r="M153" s="27">
        <v>0</v>
      </c>
      <c r="N153" s="27">
        <v>0</v>
      </c>
      <c r="O153" s="26">
        <v>735795</v>
      </c>
      <c r="P153" s="26">
        <v>8105715</v>
      </c>
      <c r="Q153" s="27">
        <v>1219712</v>
      </c>
      <c r="R153" s="27">
        <v>5029696</v>
      </c>
      <c r="S153" s="26">
        <v>14355123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34</v>
      </c>
      <c r="B154" s="16" t="s">
        <v>274</v>
      </c>
      <c r="C154" s="17" t="s">
        <v>275</v>
      </c>
      <c r="D154" s="26">
        <v>244466738</v>
      </c>
      <c r="E154" s="27">
        <v>254448746</v>
      </c>
      <c r="F154" s="27">
        <v>115664666</v>
      </c>
      <c r="G154" s="36">
        <f t="shared" si="27"/>
        <v>0.45456960514947869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9552764</v>
      </c>
      <c r="M154" s="27">
        <v>14544001</v>
      </c>
      <c r="N154" s="27">
        <v>22347347</v>
      </c>
      <c r="O154" s="26">
        <v>46444112</v>
      </c>
      <c r="P154" s="26">
        <v>2533317</v>
      </c>
      <c r="Q154" s="27">
        <v>15686636</v>
      </c>
      <c r="R154" s="27">
        <v>19567022</v>
      </c>
      <c r="S154" s="26">
        <v>37786975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276</v>
      </c>
      <c r="C155" s="20" t="s">
        <v>0</v>
      </c>
      <c r="D155" s="28">
        <f>SUM(D149:D154)</f>
        <v>1262847783</v>
      </c>
      <c r="E155" s="29">
        <f>SUM(E149:E154)</f>
        <v>1327245343</v>
      </c>
      <c r="F155" s="29">
        <f>SUM(F149:F154)</f>
        <v>648956503</v>
      </c>
      <c r="G155" s="37">
        <f t="shared" si="27"/>
        <v>0.48894991903542884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76832195</v>
      </c>
      <c r="M155" s="29">
        <f t="shared" si="31"/>
        <v>83060414</v>
      </c>
      <c r="N155" s="29">
        <f t="shared" si="31"/>
        <v>88402265</v>
      </c>
      <c r="O155" s="28">
        <f t="shared" si="31"/>
        <v>248294874</v>
      </c>
      <c r="P155" s="28">
        <f t="shared" si="31"/>
        <v>88164443</v>
      </c>
      <c r="Q155" s="29">
        <f t="shared" si="31"/>
        <v>85878682</v>
      </c>
      <c r="R155" s="29">
        <f t="shared" si="31"/>
        <v>103528696</v>
      </c>
      <c r="S155" s="28">
        <f t="shared" si="31"/>
        <v>277571821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19</v>
      </c>
      <c r="B156" s="16" t="s">
        <v>277</v>
      </c>
      <c r="C156" s="17" t="s">
        <v>278</v>
      </c>
      <c r="D156" s="26">
        <v>73920399</v>
      </c>
      <c r="E156" s="27">
        <v>84280025</v>
      </c>
      <c r="F156" s="27">
        <v>46183602</v>
      </c>
      <c r="G156" s="36">
        <f t="shared" si="27"/>
        <v>0.54797802919493677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8173833</v>
      </c>
      <c r="M156" s="27">
        <v>3417922</v>
      </c>
      <c r="N156" s="27">
        <v>4141130</v>
      </c>
      <c r="O156" s="26">
        <v>15732885</v>
      </c>
      <c r="P156" s="26">
        <v>6639804</v>
      </c>
      <c r="Q156" s="27">
        <v>2897322</v>
      </c>
      <c r="R156" s="27">
        <v>6992041</v>
      </c>
      <c r="S156" s="26">
        <v>16529167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19</v>
      </c>
      <c r="B157" s="16" t="s">
        <v>279</v>
      </c>
      <c r="C157" s="17" t="s">
        <v>280</v>
      </c>
      <c r="D157" s="26">
        <v>321401054</v>
      </c>
      <c r="E157" s="27">
        <v>316099546</v>
      </c>
      <c r="F157" s="27">
        <v>151126785</v>
      </c>
      <c r="G157" s="36">
        <f t="shared" si="27"/>
        <v>0.47809870944895316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21623302</v>
      </c>
      <c r="M157" s="27">
        <v>20520668</v>
      </c>
      <c r="N157" s="27">
        <v>31891559</v>
      </c>
      <c r="O157" s="26">
        <v>74035529</v>
      </c>
      <c r="P157" s="26">
        <v>2597988</v>
      </c>
      <c r="Q157" s="27">
        <v>9231500</v>
      </c>
      <c r="R157" s="27">
        <v>15486420</v>
      </c>
      <c r="S157" s="26">
        <v>27315908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19</v>
      </c>
      <c r="B158" s="16" t="s">
        <v>281</v>
      </c>
      <c r="C158" s="17" t="s">
        <v>282</v>
      </c>
      <c r="D158" s="26">
        <v>82661760</v>
      </c>
      <c r="E158" s="27">
        <v>91407033</v>
      </c>
      <c r="F158" s="27">
        <v>38325180</v>
      </c>
      <c r="G158" s="36">
        <f t="shared" si="27"/>
        <v>0.41928042889216194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3210894</v>
      </c>
      <c r="M158" s="27">
        <v>5848044</v>
      </c>
      <c r="N158" s="27">
        <v>5917458</v>
      </c>
      <c r="O158" s="26">
        <v>14976396</v>
      </c>
      <c r="P158" s="26">
        <v>736843</v>
      </c>
      <c r="Q158" s="27">
        <v>3804278</v>
      </c>
      <c r="R158" s="27">
        <v>4762167</v>
      </c>
      <c r="S158" s="26">
        <v>9303288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19</v>
      </c>
      <c r="B159" s="16" t="s">
        <v>283</v>
      </c>
      <c r="C159" s="17" t="s">
        <v>284</v>
      </c>
      <c r="D159" s="26">
        <v>33587122</v>
      </c>
      <c r="E159" s="27">
        <v>42824119</v>
      </c>
      <c r="F159" s="27">
        <v>39797231</v>
      </c>
      <c r="G159" s="36">
        <f t="shared" si="27"/>
        <v>0.92931814896180354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1705087</v>
      </c>
      <c r="M159" s="27">
        <v>1434328</v>
      </c>
      <c r="N159" s="27">
        <v>6474773</v>
      </c>
      <c r="O159" s="26">
        <v>9614188</v>
      </c>
      <c r="P159" s="26">
        <v>718740</v>
      </c>
      <c r="Q159" s="27">
        <v>7437950</v>
      </c>
      <c r="R159" s="27">
        <v>6284043</v>
      </c>
      <c r="S159" s="26">
        <v>14440733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34</v>
      </c>
      <c r="B160" s="16" t="s">
        <v>285</v>
      </c>
      <c r="C160" s="17" t="s">
        <v>286</v>
      </c>
      <c r="D160" s="26">
        <v>235385614</v>
      </c>
      <c r="E160" s="27">
        <v>249696943</v>
      </c>
      <c r="F160" s="27">
        <v>160727547</v>
      </c>
      <c r="G160" s="36">
        <f t="shared" si="27"/>
        <v>0.64369048763244174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35332149</v>
      </c>
      <c r="M160" s="27">
        <v>11598236</v>
      </c>
      <c r="N160" s="27">
        <v>30501704</v>
      </c>
      <c r="O160" s="26">
        <v>77432089</v>
      </c>
      <c r="P160" s="26">
        <v>2405531</v>
      </c>
      <c r="Q160" s="27">
        <v>21964303</v>
      </c>
      <c r="R160" s="27">
        <v>17641583</v>
      </c>
      <c r="S160" s="26">
        <v>42011417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287</v>
      </c>
      <c r="C161" s="20" t="s">
        <v>0</v>
      </c>
      <c r="D161" s="28">
        <f>SUM(D156:D160)</f>
        <v>746955949</v>
      </c>
      <c r="E161" s="29">
        <f>SUM(E156:E160)</f>
        <v>784307666</v>
      </c>
      <c r="F161" s="29">
        <f>SUM(F156:F160)</f>
        <v>436160345</v>
      </c>
      <c r="G161" s="37">
        <f t="shared" si="27"/>
        <v>0.55610873628768021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70045265</v>
      </c>
      <c r="M161" s="29">
        <f t="shared" si="32"/>
        <v>42819198</v>
      </c>
      <c r="N161" s="29">
        <f t="shared" si="32"/>
        <v>78926624</v>
      </c>
      <c r="O161" s="28">
        <f t="shared" si="32"/>
        <v>191791087</v>
      </c>
      <c r="P161" s="28">
        <f t="shared" si="32"/>
        <v>13098906</v>
      </c>
      <c r="Q161" s="29">
        <f t="shared" si="32"/>
        <v>45335353</v>
      </c>
      <c r="R161" s="29">
        <f t="shared" si="32"/>
        <v>51166254</v>
      </c>
      <c r="S161" s="28">
        <f t="shared" si="32"/>
        <v>109600513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19</v>
      </c>
      <c r="B162" s="16" t="s">
        <v>288</v>
      </c>
      <c r="C162" s="17" t="s">
        <v>289</v>
      </c>
      <c r="D162" s="26">
        <v>98060376</v>
      </c>
      <c r="E162" s="27">
        <v>133559037</v>
      </c>
      <c r="F162" s="27">
        <v>71394282</v>
      </c>
      <c r="G162" s="36">
        <f t="shared" si="27"/>
        <v>0.5345522370006307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14305268</v>
      </c>
      <c r="M162" s="27">
        <v>9018727</v>
      </c>
      <c r="N162" s="27">
        <v>12167167</v>
      </c>
      <c r="O162" s="26">
        <v>35491162</v>
      </c>
      <c r="P162" s="26">
        <v>1948276</v>
      </c>
      <c r="Q162" s="27">
        <v>7750451</v>
      </c>
      <c r="R162" s="27">
        <v>12078926</v>
      </c>
      <c r="S162" s="26">
        <v>21777653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19</v>
      </c>
      <c r="B163" s="16" t="s">
        <v>290</v>
      </c>
      <c r="C163" s="17" t="s">
        <v>291</v>
      </c>
      <c r="D163" s="26">
        <v>44994821</v>
      </c>
      <c r="E163" s="27">
        <v>54667690</v>
      </c>
      <c r="F163" s="27">
        <v>28018061</v>
      </c>
      <c r="G163" s="36">
        <f t="shared" si="27"/>
        <v>0.51251591204969515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5643740</v>
      </c>
      <c r="M163" s="27">
        <v>2900177</v>
      </c>
      <c r="N163" s="27">
        <v>4508846</v>
      </c>
      <c r="O163" s="26">
        <v>13052763</v>
      </c>
      <c r="P163" s="26">
        <v>1304089</v>
      </c>
      <c r="Q163" s="27">
        <v>585884</v>
      </c>
      <c r="R163" s="27">
        <v>2128147</v>
      </c>
      <c r="S163" s="26">
        <v>4018120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19</v>
      </c>
      <c r="B164" s="16" t="s">
        <v>292</v>
      </c>
      <c r="C164" s="17" t="s">
        <v>293</v>
      </c>
      <c r="D164" s="26">
        <v>120404000</v>
      </c>
      <c r="E164" s="27">
        <v>130302970</v>
      </c>
      <c r="F164" s="27">
        <v>43805232</v>
      </c>
      <c r="G164" s="36">
        <f t="shared" si="27"/>
        <v>0.33617984302276455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4314443</v>
      </c>
      <c r="M164" s="27">
        <v>6397496</v>
      </c>
      <c r="N164" s="27">
        <v>2329061</v>
      </c>
      <c r="O164" s="26">
        <v>13041000</v>
      </c>
      <c r="P164" s="26">
        <v>4800073</v>
      </c>
      <c r="Q164" s="27">
        <v>4938897</v>
      </c>
      <c r="R164" s="27">
        <v>7713143</v>
      </c>
      <c r="S164" s="26">
        <v>17452113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19</v>
      </c>
      <c r="B165" s="16" t="s">
        <v>294</v>
      </c>
      <c r="C165" s="17" t="s">
        <v>295</v>
      </c>
      <c r="D165" s="26">
        <v>92799601</v>
      </c>
      <c r="E165" s="27">
        <v>97311169</v>
      </c>
      <c r="F165" s="27">
        <v>40544814</v>
      </c>
      <c r="G165" s="36">
        <f t="shared" si="27"/>
        <v>0.41665118625797209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7368482</v>
      </c>
      <c r="M165" s="27">
        <v>4250699</v>
      </c>
      <c r="N165" s="27">
        <v>10648809</v>
      </c>
      <c r="O165" s="26">
        <v>22267990</v>
      </c>
      <c r="P165" s="26">
        <v>1386287</v>
      </c>
      <c r="Q165" s="27">
        <v>4385211</v>
      </c>
      <c r="R165" s="27">
        <v>7635307</v>
      </c>
      <c r="S165" s="26">
        <v>13406805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34</v>
      </c>
      <c r="B166" s="16" t="s">
        <v>296</v>
      </c>
      <c r="C166" s="17" t="s">
        <v>297</v>
      </c>
      <c r="D166" s="26">
        <v>307283480</v>
      </c>
      <c r="E166" s="27">
        <v>279621973</v>
      </c>
      <c r="F166" s="27">
        <v>191333083</v>
      </c>
      <c r="G166" s="36">
        <f t="shared" si="27"/>
        <v>0.68425625120669609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20969326</v>
      </c>
      <c r="M166" s="27">
        <v>12428611</v>
      </c>
      <c r="N166" s="27">
        <v>33726047</v>
      </c>
      <c r="O166" s="26">
        <v>67123984</v>
      </c>
      <c r="P166" s="26">
        <v>6215744</v>
      </c>
      <c r="Q166" s="27">
        <v>15657801</v>
      </c>
      <c r="R166" s="27">
        <v>28465643</v>
      </c>
      <c r="S166" s="26">
        <v>50339188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298</v>
      </c>
      <c r="C167" s="20" t="s">
        <v>0</v>
      </c>
      <c r="D167" s="28">
        <f>SUM(D162:D166)</f>
        <v>663542278</v>
      </c>
      <c r="E167" s="29">
        <f>SUM(E162:E166)</f>
        <v>695462839</v>
      </c>
      <c r="F167" s="29">
        <f>SUM(F162:F166)</f>
        <v>375095472</v>
      </c>
      <c r="G167" s="37">
        <f t="shared" si="27"/>
        <v>0.53934653437320468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52601259</v>
      </c>
      <c r="M167" s="29">
        <f t="shared" si="33"/>
        <v>34995710</v>
      </c>
      <c r="N167" s="29">
        <f t="shared" si="33"/>
        <v>63379930</v>
      </c>
      <c r="O167" s="28">
        <f t="shared" si="33"/>
        <v>150976899</v>
      </c>
      <c r="P167" s="28">
        <f t="shared" si="33"/>
        <v>15654469</v>
      </c>
      <c r="Q167" s="29">
        <f t="shared" si="33"/>
        <v>33318244</v>
      </c>
      <c r="R167" s="29">
        <f t="shared" si="33"/>
        <v>58021166</v>
      </c>
      <c r="S167" s="28">
        <f t="shared" si="33"/>
        <v>106993879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299</v>
      </c>
      <c r="C168" s="20" t="s">
        <v>0</v>
      </c>
      <c r="D168" s="28">
        <f>SUM(D103,D105:D109,D111:D118,D120:D123,D125:D129,D131:D134,D136:D141,D143:D147,D149:D154,D156:D160,D162:D166)</f>
        <v>12053278398</v>
      </c>
      <c r="E168" s="29">
        <f>SUM(E103,E105:E109,E111:E118,E120:E123,E125:E129,E131:E134,E136:E141,E143:E147,E149:E154,E156:E160,E162:E166)</f>
        <v>12775127187</v>
      </c>
      <c r="F168" s="29">
        <f>SUM(F103,F105:F109,F111:F118,F120:F123,F125:F129,F131:F134,F136:F141,F143:F147,F149:F154,F156:F160,F162:F166)</f>
        <v>11296130552</v>
      </c>
      <c r="G168" s="37">
        <f t="shared" si="27"/>
        <v>0.88422842188960504</v>
      </c>
      <c r="H168" s="28">
        <f t="shared" ref="H168:W168" si="34">SUM(H103,H105:H109,H111:H118,H120:H123,H125:H129,H131:H134,H136:H141,H143:H147,H149:H154,H156:H160,H162:H166)</f>
        <v>-72028517</v>
      </c>
      <c r="I168" s="29">
        <f t="shared" si="34"/>
        <v>929661972</v>
      </c>
      <c r="J168" s="29">
        <f t="shared" si="34"/>
        <v>629179329</v>
      </c>
      <c r="K168" s="28">
        <f t="shared" si="34"/>
        <v>1486812784</v>
      </c>
      <c r="L168" s="28">
        <f t="shared" si="34"/>
        <v>957446327</v>
      </c>
      <c r="M168" s="29">
        <f t="shared" si="34"/>
        <v>769387693</v>
      </c>
      <c r="N168" s="29">
        <f t="shared" si="34"/>
        <v>655255071</v>
      </c>
      <c r="O168" s="28">
        <f t="shared" si="34"/>
        <v>2382089091</v>
      </c>
      <c r="P168" s="28">
        <f t="shared" si="34"/>
        <v>180817721</v>
      </c>
      <c r="Q168" s="29">
        <f t="shared" si="34"/>
        <v>6475577660</v>
      </c>
      <c r="R168" s="29">
        <f t="shared" si="34"/>
        <v>770833296</v>
      </c>
      <c r="S168" s="28">
        <f t="shared" si="34"/>
        <v>7427228677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300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19</v>
      </c>
      <c r="B171" s="16" t="s">
        <v>301</v>
      </c>
      <c r="C171" s="17" t="s">
        <v>302</v>
      </c>
      <c r="D171" s="26">
        <v>113672306</v>
      </c>
      <c r="E171" s="27">
        <v>141665121</v>
      </c>
      <c r="F171" s="27">
        <v>64895209</v>
      </c>
      <c r="G171" s="36">
        <f t="shared" ref="G171:G203" si="35">IF(($E171     =0),0,($F171     /$E171     ))</f>
        <v>0.45808882625385255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6473626</v>
      </c>
      <c r="M171" s="27">
        <v>4554089</v>
      </c>
      <c r="N171" s="27">
        <v>15320625</v>
      </c>
      <c r="O171" s="26">
        <v>26348340</v>
      </c>
      <c r="P171" s="26">
        <v>4596547</v>
      </c>
      <c r="Q171" s="27">
        <v>2256238</v>
      </c>
      <c r="R171" s="27">
        <v>6522775</v>
      </c>
      <c r="S171" s="26">
        <v>13375560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19</v>
      </c>
      <c r="B172" s="16" t="s">
        <v>303</v>
      </c>
      <c r="C172" s="17" t="s">
        <v>304</v>
      </c>
      <c r="D172" s="26">
        <v>116244219</v>
      </c>
      <c r="E172" s="27">
        <v>131756486</v>
      </c>
      <c r="F172" s="27">
        <v>74020399</v>
      </c>
      <c r="G172" s="36">
        <f t="shared" si="35"/>
        <v>0.56179700329894955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15340345</v>
      </c>
      <c r="M172" s="27">
        <v>5078603</v>
      </c>
      <c r="N172" s="27">
        <v>14043348</v>
      </c>
      <c r="O172" s="26">
        <v>34462296</v>
      </c>
      <c r="P172" s="26">
        <v>5158606</v>
      </c>
      <c r="Q172" s="27">
        <v>951714</v>
      </c>
      <c r="R172" s="27">
        <v>6151240</v>
      </c>
      <c r="S172" s="26">
        <v>12261560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19</v>
      </c>
      <c r="B173" s="16" t="s">
        <v>305</v>
      </c>
      <c r="C173" s="17" t="s">
        <v>306</v>
      </c>
      <c r="D173" s="26">
        <v>130857450</v>
      </c>
      <c r="E173" s="27">
        <v>142078164</v>
      </c>
      <c r="F173" s="27">
        <v>87154278</v>
      </c>
      <c r="G173" s="36">
        <f t="shared" si="35"/>
        <v>0.61342486098004478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9198605</v>
      </c>
      <c r="M173" s="27">
        <v>7013851</v>
      </c>
      <c r="N173" s="27">
        <v>8951186</v>
      </c>
      <c r="O173" s="26">
        <v>25163642</v>
      </c>
      <c r="P173" s="26">
        <v>49843</v>
      </c>
      <c r="Q173" s="27">
        <v>3331955</v>
      </c>
      <c r="R173" s="27">
        <v>2151285</v>
      </c>
      <c r="S173" s="26">
        <v>5533083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19</v>
      </c>
      <c r="B174" s="16" t="s">
        <v>307</v>
      </c>
      <c r="C174" s="17" t="s">
        <v>308</v>
      </c>
      <c r="D174" s="26">
        <v>56126505</v>
      </c>
      <c r="E174" s="27">
        <v>56126505</v>
      </c>
      <c r="F174" s="27">
        <v>19182296</v>
      </c>
      <c r="G174" s="36">
        <f t="shared" si="35"/>
        <v>0.34176893786634316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853109</v>
      </c>
      <c r="M174" s="27">
        <v>585972</v>
      </c>
      <c r="N174" s="27">
        <v>3115025</v>
      </c>
      <c r="O174" s="26">
        <v>4554106</v>
      </c>
      <c r="P174" s="26">
        <v>2694880</v>
      </c>
      <c r="Q174" s="27">
        <v>1745418</v>
      </c>
      <c r="R174" s="27">
        <v>5546634</v>
      </c>
      <c r="S174" s="26">
        <v>9986932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19</v>
      </c>
      <c r="B175" s="16" t="s">
        <v>309</v>
      </c>
      <c r="C175" s="17" t="s">
        <v>310</v>
      </c>
      <c r="D175" s="26">
        <v>167380838</v>
      </c>
      <c r="E175" s="27">
        <v>184739854</v>
      </c>
      <c r="F175" s="27">
        <v>104002608</v>
      </c>
      <c r="G175" s="36">
        <f t="shared" si="35"/>
        <v>0.56296790188001344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12040285</v>
      </c>
      <c r="M175" s="27">
        <v>17077486</v>
      </c>
      <c r="N175" s="27">
        <v>18334806</v>
      </c>
      <c r="O175" s="26">
        <v>47452577</v>
      </c>
      <c r="P175" s="26">
        <v>7245758</v>
      </c>
      <c r="Q175" s="27">
        <v>6262048</v>
      </c>
      <c r="R175" s="27">
        <v>11878773</v>
      </c>
      <c r="S175" s="26">
        <v>25386579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34</v>
      </c>
      <c r="B176" s="16" t="s">
        <v>311</v>
      </c>
      <c r="C176" s="17" t="s">
        <v>312</v>
      </c>
      <c r="D176" s="26">
        <v>523193748</v>
      </c>
      <c r="E176" s="27">
        <v>600364328</v>
      </c>
      <c r="F176" s="27">
        <v>216818087</v>
      </c>
      <c r="G176" s="36">
        <f t="shared" si="35"/>
        <v>0.36114418676787208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26740232</v>
      </c>
      <c r="M176" s="27">
        <v>4020765</v>
      </c>
      <c r="N176" s="27">
        <v>37767289</v>
      </c>
      <c r="O176" s="26">
        <v>68528286</v>
      </c>
      <c r="P176" s="26">
        <v>10288701</v>
      </c>
      <c r="Q176" s="27">
        <v>55383845</v>
      </c>
      <c r="R176" s="27">
        <v>36774977</v>
      </c>
      <c r="S176" s="26">
        <v>102447523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313</v>
      </c>
      <c r="C177" s="20" t="s">
        <v>0</v>
      </c>
      <c r="D177" s="28">
        <f>SUM(D171:D176)</f>
        <v>1107475066</v>
      </c>
      <c r="E177" s="29">
        <f>SUM(E171:E176)</f>
        <v>1256730458</v>
      </c>
      <c r="F177" s="29">
        <f>SUM(F171:F176)</f>
        <v>566072877</v>
      </c>
      <c r="G177" s="37">
        <f t="shared" si="35"/>
        <v>0.45043300526102154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70646202</v>
      </c>
      <c r="M177" s="29">
        <f t="shared" si="36"/>
        <v>38330766</v>
      </c>
      <c r="N177" s="29">
        <f t="shared" si="36"/>
        <v>97532279</v>
      </c>
      <c r="O177" s="28">
        <f t="shared" si="36"/>
        <v>206509247</v>
      </c>
      <c r="P177" s="28">
        <f t="shared" si="36"/>
        <v>30034335</v>
      </c>
      <c r="Q177" s="29">
        <f t="shared" si="36"/>
        <v>69931218</v>
      </c>
      <c r="R177" s="29">
        <f t="shared" si="36"/>
        <v>69025684</v>
      </c>
      <c r="S177" s="28">
        <f t="shared" si="36"/>
        <v>168991237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19</v>
      </c>
      <c r="B178" s="16" t="s">
        <v>314</v>
      </c>
      <c r="C178" s="17" t="s">
        <v>315</v>
      </c>
      <c r="D178" s="26">
        <v>80090288</v>
      </c>
      <c r="E178" s="27">
        <v>44821992</v>
      </c>
      <c r="F178" s="27">
        <v>17553896</v>
      </c>
      <c r="G178" s="36">
        <f t="shared" si="35"/>
        <v>0.39163578450507064</v>
      </c>
      <c r="H178" s="26">
        <v>0</v>
      </c>
      <c r="I178" s="27">
        <v>0</v>
      </c>
      <c r="J178" s="27">
        <v>93455</v>
      </c>
      <c r="K178" s="26">
        <v>93455</v>
      </c>
      <c r="L178" s="26">
        <v>2605709</v>
      </c>
      <c r="M178" s="27">
        <v>1046847</v>
      </c>
      <c r="N178" s="27">
        <v>1559625</v>
      </c>
      <c r="O178" s="26">
        <v>5212181</v>
      </c>
      <c r="P178" s="26">
        <v>1328955</v>
      </c>
      <c r="Q178" s="27">
        <v>47204</v>
      </c>
      <c r="R178" s="27">
        <v>10872101</v>
      </c>
      <c r="S178" s="26">
        <v>12248260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19</v>
      </c>
      <c r="B179" s="16" t="s">
        <v>316</v>
      </c>
      <c r="C179" s="17" t="s">
        <v>317</v>
      </c>
      <c r="D179" s="26">
        <v>199305000</v>
      </c>
      <c r="E179" s="27">
        <v>210162806</v>
      </c>
      <c r="F179" s="27">
        <v>86998572</v>
      </c>
      <c r="G179" s="36">
        <f t="shared" si="35"/>
        <v>0.41395798645741338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7818062</v>
      </c>
      <c r="M179" s="27">
        <v>9223491</v>
      </c>
      <c r="N179" s="27">
        <v>26889807</v>
      </c>
      <c r="O179" s="26">
        <v>43931360</v>
      </c>
      <c r="P179" s="26">
        <v>363399</v>
      </c>
      <c r="Q179" s="27">
        <v>9189471</v>
      </c>
      <c r="R179" s="27">
        <v>17594498</v>
      </c>
      <c r="S179" s="26">
        <v>27147368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19</v>
      </c>
      <c r="B180" s="16" t="s">
        <v>318</v>
      </c>
      <c r="C180" s="17" t="s">
        <v>319</v>
      </c>
      <c r="D180" s="26">
        <v>424622191</v>
      </c>
      <c r="E180" s="27">
        <v>332968673</v>
      </c>
      <c r="F180" s="27">
        <v>38696520</v>
      </c>
      <c r="G180" s="36">
        <f t="shared" si="35"/>
        <v>0.11621669886043604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-24182421</v>
      </c>
      <c r="M180" s="27">
        <v>20133461</v>
      </c>
      <c r="N180" s="27">
        <v>21014365</v>
      </c>
      <c r="O180" s="26">
        <v>16965405</v>
      </c>
      <c r="P180" s="26">
        <v>23624694</v>
      </c>
      <c r="Q180" s="27">
        <v>16147703</v>
      </c>
      <c r="R180" s="27">
        <v>-54851546</v>
      </c>
      <c r="S180" s="26">
        <v>-15079149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19</v>
      </c>
      <c r="B181" s="16" t="s">
        <v>320</v>
      </c>
      <c r="C181" s="17" t="s">
        <v>321</v>
      </c>
      <c r="D181" s="26">
        <v>267307956</v>
      </c>
      <c r="E181" s="27">
        <v>343626751</v>
      </c>
      <c r="F181" s="27">
        <v>220553276</v>
      </c>
      <c r="G181" s="36">
        <f t="shared" si="35"/>
        <v>0.64183965700621481</v>
      </c>
      <c r="H181" s="26">
        <v>31791381</v>
      </c>
      <c r="I181" s="27">
        <v>18415554</v>
      </c>
      <c r="J181" s="27">
        <v>23861401</v>
      </c>
      <c r="K181" s="26">
        <v>74068336</v>
      </c>
      <c r="L181" s="26">
        <v>22403387</v>
      </c>
      <c r="M181" s="27">
        <v>37087290</v>
      </c>
      <c r="N181" s="27">
        <v>22068492</v>
      </c>
      <c r="O181" s="26">
        <v>81559169</v>
      </c>
      <c r="P181" s="26">
        <v>6539441</v>
      </c>
      <c r="Q181" s="27">
        <v>32743296</v>
      </c>
      <c r="R181" s="27">
        <v>25643034</v>
      </c>
      <c r="S181" s="26">
        <v>64925771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34</v>
      </c>
      <c r="B182" s="16" t="s">
        <v>322</v>
      </c>
      <c r="C182" s="17" t="s">
        <v>323</v>
      </c>
      <c r="D182" s="26">
        <v>769811001</v>
      </c>
      <c r="E182" s="27">
        <v>758564253</v>
      </c>
      <c r="F182" s="27">
        <v>458851869</v>
      </c>
      <c r="G182" s="36">
        <f t="shared" si="35"/>
        <v>0.60489519138993753</v>
      </c>
      <c r="H182" s="26">
        <v>52491675</v>
      </c>
      <c r="I182" s="27">
        <v>55233779</v>
      </c>
      <c r="J182" s="27">
        <v>45684489</v>
      </c>
      <c r="K182" s="26">
        <v>153409943</v>
      </c>
      <c r="L182" s="26">
        <v>70592673</v>
      </c>
      <c r="M182" s="27">
        <v>64241772</v>
      </c>
      <c r="N182" s="27">
        <v>71607942</v>
      </c>
      <c r="O182" s="26">
        <v>206442387</v>
      </c>
      <c r="P182" s="26">
        <v>22533720</v>
      </c>
      <c r="Q182" s="27">
        <v>6548111</v>
      </c>
      <c r="R182" s="27">
        <v>69917708</v>
      </c>
      <c r="S182" s="26">
        <v>98999539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324</v>
      </c>
      <c r="C183" s="20" t="s">
        <v>0</v>
      </c>
      <c r="D183" s="28">
        <f>SUM(D178:D182)</f>
        <v>1741136436</v>
      </c>
      <c r="E183" s="29">
        <f>SUM(E178:E182)</f>
        <v>1690144475</v>
      </c>
      <c r="F183" s="29">
        <f>SUM(F178:F182)</f>
        <v>822654133</v>
      </c>
      <c r="G183" s="37">
        <f t="shared" si="35"/>
        <v>0.48673598332473916</v>
      </c>
      <c r="H183" s="28">
        <f t="shared" ref="H183:W183" si="37">SUM(H178:H182)</f>
        <v>95386152</v>
      </c>
      <c r="I183" s="29">
        <f t="shared" si="37"/>
        <v>90824384</v>
      </c>
      <c r="J183" s="29">
        <f t="shared" si="37"/>
        <v>94091306</v>
      </c>
      <c r="K183" s="28">
        <f t="shared" si="37"/>
        <v>280301842</v>
      </c>
      <c r="L183" s="28">
        <f t="shared" si="37"/>
        <v>79237410</v>
      </c>
      <c r="M183" s="29">
        <f t="shared" si="37"/>
        <v>131732861</v>
      </c>
      <c r="N183" s="29">
        <f t="shared" si="37"/>
        <v>143140231</v>
      </c>
      <c r="O183" s="28">
        <f t="shared" si="37"/>
        <v>354110502</v>
      </c>
      <c r="P183" s="28">
        <f t="shared" si="37"/>
        <v>54390209</v>
      </c>
      <c r="Q183" s="29">
        <f t="shared" si="37"/>
        <v>64675785</v>
      </c>
      <c r="R183" s="29">
        <f t="shared" si="37"/>
        <v>69175795</v>
      </c>
      <c r="S183" s="28">
        <f t="shared" si="37"/>
        <v>188241789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19</v>
      </c>
      <c r="B184" s="16" t="s">
        <v>325</v>
      </c>
      <c r="C184" s="17" t="s">
        <v>326</v>
      </c>
      <c r="D184" s="26">
        <v>68143915</v>
      </c>
      <c r="E184" s="27">
        <v>70688068</v>
      </c>
      <c r="F184" s="27">
        <v>45467971</v>
      </c>
      <c r="G184" s="36">
        <f t="shared" si="35"/>
        <v>0.64321988542677389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11504021</v>
      </c>
      <c r="M184" s="27">
        <v>6440467</v>
      </c>
      <c r="N184" s="27">
        <v>5541508</v>
      </c>
      <c r="O184" s="26">
        <v>23485996</v>
      </c>
      <c r="P184" s="26">
        <v>682490</v>
      </c>
      <c r="Q184" s="27">
        <v>5748985</v>
      </c>
      <c r="R184" s="27">
        <v>5888426</v>
      </c>
      <c r="S184" s="26">
        <v>12319901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19</v>
      </c>
      <c r="B185" s="16" t="s">
        <v>327</v>
      </c>
      <c r="C185" s="17" t="s">
        <v>328</v>
      </c>
      <c r="D185" s="26">
        <v>65393793</v>
      </c>
      <c r="E185" s="27">
        <v>64688807</v>
      </c>
      <c r="F185" s="27">
        <v>29245703</v>
      </c>
      <c r="G185" s="36">
        <f t="shared" si="35"/>
        <v>0.45209835141958948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1396329</v>
      </c>
      <c r="M185" s="27">
        <v>2715337</v>
      </c>
      <c r="N185" s="27">
        <v>7550819</v>
      </c>
      <c r="O185" s="26">
        <v>11662485</v>
      </c>
      <c r="P185" s="26">
        <v>2922195</v>
      </c>
      <c r="Q185" s="27">
        <v>5460680</v>
      </c>
      <c r="R185" s="27">
        <v>2674026</v>
      </c>
      <c r="S185" s="26">
        <v>11056901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19</v>
      </c>
      <c r="B186" s="16" t="s">
        <v>329</v>
      </c>
      <c r="C186" s="17" t="s">
        <v>330</v>
      </c>
      <c r="D186" s="26">
        <v>1128559590</v>
      </c>
      <c r="E186" s="27">
        <v>1024469267</v>
      </c>
      <c r="F186" s="27">
        <v>511747581</v>
      </c>
      <c r="G186" s="36">
        <f t="shared" si="35"/>
        <v>0.49952458066270133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71878907</v>
      </c>
      <c r="M186" s="27">
        <v>56793448</v>
      </c>
      <c r="N186" s="27">
        <v>95436803</v>
      </c>
      <c r="O186" s="26">
        <v>224109158</v>
      </c>
      <c r="P186" s="26">
        <v>33973639</v>
      </c>
      <c r="Q186" s="27">
        <v>46367713</v>
      </c>
      <c r="R186" s="27">
        <v>71661516</v>
      </c>
      <c r="S186" s="26">
        <v>152002868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19</v>
      </c>
      <c r="B187" s="16" t="s">
        <v>331</v>
      </c>
      <c r="C187" s="17" t="s">
        <v>332</v>
      </c>
      <c r="D187" s="26">
        <v>145662750</v>
      </c>
      <c r="E187" s="27">
        <v>155697750</v>
      </c>
      <c r="F187" s="27">
        <v>29054683</v>
      </c>
      <c r="G187" s="36">
        <f t="shared" si="35"/>
        <v>0.18660952390127666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1481450</v>
      </c>
      <c r="M187" s="27">
        <v>3673581</v>
      </c>
      <c r="N187" s="27">
        <v>3492392</v>
      </c>
      <c r="O187" s="26">
        <v>8647423</v>
      </c>
      <c r="P187" s="26">
        <v>0</v>
      </c>
      <c r="Q187" s="27">
        <v>1833670</v>
      </c>
      <c r="R187" s="27">
        <v>9074659</v>
      </c>
      <c r="S187" s="26">
        <v>10908329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34</v>
      </c>
      <c r="B188" s="16" t="s">
        <v>333</v>
      </c>
      <c r="C188" s="17" t="s">
        <v>334</v>
      </c>
      <c r="D188" s="26">
        <v>323927000</v>
      </c>
      <c r="E188" s="27">
        <v>390081000</v>
      </c>
      <c r="F188" s="27">
        <v>288847395</v>
      </c>
      <c r="G188" s="36">
        <f t="shared" si="35"/>
        <v>0.74048055403877655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14246069</v>
      </c>
      <c r="M188" s="27">
        <v>39284613</v>
      </c>
      <c r="N188" s="27">
        <v>22393622</v>
      </c>
      <c r="O188" s="26">
        <v>75924304</v>
      </c>
      <c r="P188" s="26">
        <v>25460021</v>
      </c>
      <c r="Q188" s="27">
        <v>24234277</v>
      </c>
      <c r="R188" s="27">
        <v>44511489</v>
      </c>
      <c r="S188" s="26">
        <v>94205787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335</v>
      </c>
      <c r="C189" s="20" t="s">
        <v>0</v>
      </c>
      <c r="D189" s="28">
        <f>SUM(D184:D188)</f>
        <v>1731687048</v>
      </c>
      <c r="E189" s="29">
        <f>SUM(E184:E188)</f>
        <v>1705624892</v>
      </c>
      <c r="F189" s="29">
        <f>SUM(F184:F188)</f>
        <v>904363333</v>
      </c>
      <c r="G189" s="37">
        <f t="shared" si="35"/>
        <v>0.53022404705852522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100506776</v>
      </c>
      <c r="M189" s="29">
        <f t="shared" si="38"/>
        <v>108907446</v>
      </c>
      <c r="N189" s="29">
        <f t="shared" si="38"/>
        <v>134415144</v>
      </c>
      <c r="O189" s="28">
        <f t="shared" si="38"/>
        <v>343829366</v>
      </c>
      <c r="P189" s="28">
        <f t="shared" si="38"/>
        <v>63038345</v>
      </c>
      <c r="Q189" s="29">
        <f t="shared" si="38"/>
        <v>83645325</v>
      </c>
      <c r="R189" s="29">
        <f t="shared" si="38"/>
        <v>133810116</v>
      </c>
      <c r="S189" s="28">
        <f t="shared" si="38"/>
        <v>280493786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19</v>
      </c>
      <c r="B190" s="16" t="s">
        <v>336</v>
      </c>
      <c r="C190" s="17" t="s">
        <v>337</v>
      </c>
      <c r="D190" s="26">
        <v>125212000</v>
      </c>
      <c r="E190" s="27">
        <v>125212000</v>
      </c>
      <c r="F190" s="27">
        <v>18864688</v>
      </c>
      <c r="G190" s="36">
        <f t="shared" si="35"/>
        <v>0.15066198127974956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2322263</v>
      </c>
      <c r="M190" s="27">
        <v>1075615</v>
      </c>
      <c r="N190" s="27">
        <v>4296310</v>
      </c>
      <c r="O190" s="26">
        <v>7694188</v>
      </c>
      <c r="P190" s="26">
        <v>1857866</v>
      </c>
      <c r="Q190" s="27">
        <v>2383184</v>
      </c>
      <c r="R190" s="27">
        <v>234504</v>
      </c>
      <c r="S190" s="26">
        <v>4475554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19</v>
      </c>
      <c r="B191" s="16" t="s">
        <v>338</v>
      </c>
      <c r="C191" s="17" t="s">
        <v>339</v>
      </c>
      <c r="D191" s="26">
        <v>113661300</v>
      </c>
      <c r="E191" s="27">
        <v>176062178</v>
      </c>
      <c r="F191" s="27">
        <v>69935840</v>
      </c>
      <c r="G191" s="36">
        <f t="shared" si="35"/>
        <v>0.39722239492004924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2804226</v>
      </c>
      <c r="M191" s="27">
        <v>12346207</v>
      </c>
      <c r="N191" s="27">
        <v>18040331</v>
      </c>
      <c r="O191" s="26">
        <v>33190764</v>
      </c>
      <c r="P191" s="26">
        <v>0</v>
      </c>
      <c r="Q191" s="27">
        <v>12246974</v>
      </c>
      <c r="R191" s="27">
        <v>13941206</v>
      </c>
      <c r="S191" s="26">
        <v>26188180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19</v>
      </c>
      <c r="B192" s="16" t="s">
        <v>340</v>
      </c>
      <c r="C192" s="17" t="s">
        <v>341</v>
      </c>
      <c r="D192" s="26">
        <v>60920301</v>
      </c>
      <c r="E192" s="27">
        <v>69444429</v>
      </c>
      <c r="F192" s="27">
        <v>31921894</v>
      </c>
      <c r="G192" s="36">
        <f t="shared" si="35"/>
        <v>0.45967537583180357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3970142</v>
      </c>
      <c r="M192" s="27">
        <v>3225106</v>
      </c>
      <c r="N192" s="27">
        <v>2402654</v>
      </c>
      <c r="O192" s="26">
        <v>9597902</v>
      </c>
      <c r="P192" s="26">
        <v>779610</v>
      </c>
      <c r="Q192" s="27">
        <v>5568571</v>
      </c>
      <c r="R192" s="27">
        <v>6765043</v>
      </c>
      <c r="S192" s="26">
        <v>13113224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19</v>
      </c>
      <c r="B193" s="16" t="s">
        <v>342</v>
      </c>
      <c r="C193" s="17" t="s">
        <v>343</v>
      </c>
      <c r="D193" s="26">
        <v>290789500</v>
      </c>
      <c r="E193" s="27">
        <v>363994794</v>
      </c>
      <c r="F193" s="27">
        <v>104301801</v>
      </c>
      <c r="G193" s="36">
        <f t="shared" si="35"/>
        <v>0.28654750759979275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5893917</v>
      </c>
      <c r="M193" s="27">
        <v>12712753</v>
      </c>
      <c r="N193" s="27">
        <v>17981856</v>
      </c>
      <c r="O193" s="26">
        <v>36588526</v>
      </c>
      <c r="P193" s="26">
        <v>7806440</v>
      </c>
      <c r="Q193" s="27">
        <v>41849118</v>
      </c>
      <c r="R193" s="27">
        <v>6144319</v>
      </c>
      <c r="S193" s="26">
        <v>55799877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19</v>
      </c>
      <c r="B194" s="16" t="s">
        <v>344</v>
      </c>
      <c r="C194" s="17" t="s">
        <v>345</v>
      </c>
      <c r="D194" s="26">
        <v>151473150</v>
      </c>
      <c r="E194" s="27">
        <v>99771147</v>
      </c>
      <c r="F194" s="27">
        <v>28000914</v>
      </c>
      <c r="G194" s="36">
        <f t="shared" si="35"/>
        <v>0.2806514191923643</v>
      </c>
      <c r="H194" s="26">
        <v>2986682</v>
      </c>
      <c r="I194" s="27">
        <v>1390422</v>
      </c>
      <c r="J194" s="27">
        <v>2265494</v>
      </c>
      <c r="K194" s="26">
        <v>6642598</v>
      </c>
      <c r="L194" s="26">
        <v>3507296</v>
      </c>
      <c r="M194" s="27">
        <v>4379148</v>
      </c>
      <c r="N194" s="27">
        <v>6541443</v>
      </c>
      <c r="O194" s="26">
        <v>14427887</v>
      </c>
      <c r="P194" s="26">
        <v>2444794</v>
      </c>
      <c r="Q194" s="27">
        <v>1914150</v>
      </c>
      <c r="R194" s="27">
        <v>2571485</v>
      </c>
      <c r="S194" s="26">
        <v>6930429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34</v>
      </c>
      <c r="B195" s="16" t="s">
        <v>346</v>
      </c>
      <c r="C195" s="17" t="s">
        <v>347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348</v>
      </c>
      <c r="C196" s="20" t="s">
        <v>0</v>
      </c>
      <c r="D196" s="28">
        <f>SUM(D190:D195)</f>
        <v>742956251</v>
      </c>
      <c r="E196" s="29">
        <f>SUM(E190:E195)</f>
        <v>835384548</v>
      </c>
      <c r="F196" s="29">
        <f>SUM(F190:F195)</f>
        <v>253025137</v>
      </c>
      <c r="G196" s="37">
        <f t="shared" si="35"/>
        <v>0.30288462673360339</v>
      </c>
      <c r="H196" s="28">
        <f t="shared" ref="H196:W196" si="39">SUM(H190:H195)</f>
        <v>9696017</v>
      </c>
      <c r="I196" s="29">
        <f t="shared" si="39"/>
        <v>9229840</v>
      </c>
      <c r="J196" s="29">
        <f t="shared" si="39"/>
        <v>26092749</v>
      </c>
      <c r="K196" s="28">
        <f t="shared" si="39"/>
        <v>45018606</v>
      </c>
      <c r="L196" s="28">
        <f t="shared" si="39"/>
        <v>18497844</v>
      </c>
      <c r="M196" s="29">
        <f t="shared" si="39"/>
        <v>33738829</v>
      </c>
      <c r="N196" s="29">
        <f t="shared" si="39"/>
        <v>49262594</v>
      </c>
      <c r="O196" s="28">
        <f t="shared" si="39"/>
        <v>101499267</v>
      </c>
      <c r="P196" s="28">
        <f t="shared" si="39"/>
        <v>12888710</v>
      </c>
      <c r="Q196" s="29">
        <f t="shared" si="39"/>
        <v>63961997</v>
      </c>
      <c r="R196" s="29">
        <f t="shared" si="39"/>
        <v>29656557</v>
      </c>
      <c r="S196" s="28">
        <f t="shared" si="39"/>
        <v>106507264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19</v>
      </c>
      <c r="B197" s="16" t="s">
        <v>349</v>
      </c>
      <c r="C197" s="17" t="s">
        <v>350</v>
      </c>
      <c r="D197" s="26">
        <v>82382550</v>
      </c>
      <c r="E197" s="27">
        <v>81776768</v>
      </c>
      <c r="F197" s="27">
        <v>31765368</v>
      </c>
      <c r="G197" s="36">
        <f t="shared" si="35"/>
        <v>0.38844000291134029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1716800</v>
      </c>
      <c r="M197" s="27">
        <v>6586238</v>
      </c>
      <c r="N197" s="27">
        <v>2629066</v>
      </c>
      <c r="O197" s="26">
        <v>10932104</v>
      </c>
      <c r="P197" s="26">
        <v>2266885</v>
      </c>
      <c r="Q197" s="27">
        <v>7159071</v>
      </c>
      <c r="R197" s="27">
        <v>7208895</v>
      </c>
      <c r="S197" s="26">
        <v>16634851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19</v>
      </c>
      <c r="B198" s="16" t="s">
        <v>351</v>
      </c>
      <c r="C198" s="17" t="s">
        <v>352</v>
      </c>
      <c r="D198" s="26">
        <v>88032000</v>
      </c>
      <c r="E198" s="27">
        <v>94234423</v>
      </c>
      <c r="F198" s="27">
        <v>57479299</v>
      </c>
      <c r="G198" s="36">
        <f t="shared" si="35"/>
        <v>0.60996074650979715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2316221</v>
      </c>
      <c r="M198" s="27">
        <v>3597523</v>
      </c>
      <c r="N198" s="27">
        <v>6892987</v>
      </c>
      <c r="O198" s="26">
        <v>12806731</v>
      </c>
      <c r="P198" s="26">
        <v>2186803</v>
      </c>
      <c r="Q198" s="27">
        <v>16439653</v>
      </c>
      <c r="R198" s="27">
        <v>9066527</v>
      </c>
      <c r="S198" s="26">
        <v>27692983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19</v>
      </c>
      <c r="B199" s="16" t="s">
        <v>353</v>
      </c>
      <c r="C199" s="17" t="s">
        <v>354</v>
      </c>
      <c r="D199" s="26">
        <v>125382955</v>
      </c>
      <c r="E199" s="27">
        <v>141864986</v>
      </c>
      <c r="F199" s="27">
        <v>63725011</v>
      </c>
      <c r="G199" s="36">
        <f t="shared" si="35"/>
        <v>0.44919477875957353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8420489</v>
      </c>
      <c r="M199" s="27">
        <v>5930313</v>
      </c>
      <c r="N199" s="27">
        <v>5536079</v>
      </c>
      <c r="O199" s="26">
        <v>19886881</v>
      </c>
      <c r="P199" s="26">
        <v>5277465</v>
      </c>
      <c r="Q199" s="27">
        <v>16222347</v>
      </c>
      <c r="R199" s="27">
        <v>6427162</v>
      </c>
      <c r="S199" s="26">
        <v>27926974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19</v>
      </c>
      <c r="B200" s="16" t="s">
        <v>355</v>
      </c>
      <c r="C200" s="17" t="s">
        <v>356</v>
      </c>
      <c r="D200" s="26">
        <v>200577999</v>
      </c>
      <c r="E200" s="27">
        <v>273018446</v>
      </c>
      <c r="F200" s="27">
        <v>85215891</v>
      </c>
      <c r="G200" s="36">
        <f t="shared" si="35"/>
        <v>0.31212503128817898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3541497</v>
      </c>
      <c r="M200" s="27">
        <v>9277443</v>
      </c>
      <c r="N200" s="27">
        <v>5126585</v>
      </c>
      <c r="O200" s="26">
        <v>17945525</v>
      </c>
      <c r="P200" s="26">
        <v>3654422</v>
      </c>
      <c r="Q200" s="27">
        <v>8807701</v>
      </c>
      <c r="R200" s="27">
        <v>26372868</v>
      </c>
      <c r="S200" s="26">
        <v>38834991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34</v>
      </c>
      <c r="B201" s="16" t="s">
        <v>357</v>
      </c>
      <c r="C201" s="17" t="s">
        <v>358</v>
      </c>
      <c r="D201" s="26">
        <v>424001000</v>
      </c>
      <c r="E201" s="27">
        <v>396881000</v>
      </c>
      <c r="F201" s="27">
        <v>222657138</v>
      </c>
      <c r="G201" s="36">
        <f t="shared" si="35"/>
        <v>0.56101737800499396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24341604</v>
      </c>
      <c r="M201" s="27">
        <v>12417160</v>
      </c>
      <c r="N201" s="27">
        <v>57817774</v>
      </c>
      <c r="O201" s="26">
        <v>94576538</v>
      </c>
      <c r="P201" s="26">
        <v>17896063</v>
      </c>
      <c r="Q201" s="27">
        <v>36139585</v>
      </c>
      <c r="R201" s="27">
        <v>36146060</v>
      </c>
      <c r="S201" s="26">
        <v>90181708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359</v>
      </c>
      <c r="C202" s="20" t="s">
        <v>0</v>
      </c>
      <c r="D202" s="28">
        <f>SUM(D197:D201)</f>
        <v>920376504</v>
      </c>
      <c r="E202" s="29">
        <f>SUM(E197:E201)</f>
        <v>987775623</v>
      </c>
      <c r="F202" s="29">
        <f>SUM(F197:F201)</f>
        <v>460842707</v>
      </c>
      <c r="G202" s="37">
        <f t="shared" si="35"/>
        <v>0.46654594046405212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40336611</v>
      </c>
      <c r="M202" s="29">
        <f t="shared" si="40"/>
        <v>37808677</v>
      </c>
      <c r="N202" s="29">
        <f t="shared" si="40"/>
        <v>78002491</v>
      </c>
      <c r="O202" s="28">
        <f t="shared" si="40"/>
        <v>156147779</v>
      </c>
      <c r="P202" s="28">
        <f t="shared" si="40"/>
        <v>31281638</v>
      </c>
      <c r="Q202" s="29">
        <f t="shared" si="40"/>
        <v>84768357</v>
      </c>
      <c r="R202" s="29">
        <f t="shared" si="40"/>
        <v>85221512</v>
      </c>
      <c r="S202" s="28">
        <f t="shared" si="40"/>
        <v>201271507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360</v>
      </c>
      <c r="C203" s="20" t="s">
        <v>0</v>
      </c>
      <c r="D203" s="28">
        <f>SUM(D171:D176,D178:D182,D184:D188,D190:D195,D197:D201)</f>
        <v>6243631305</v>
      </c>
      <c r="E203" s="29">
        <f>SUM(E171:E176,E178:E182,E184:E188,E190:E195,E197:E201)</f>
        <v>6475659996</v>
      </c>
      <c r="F203" s="29">
        <f>SUM(F171:F176,F178:F182,F184:F188,F190:F195,F197:F201)</f>
        <v>3006958187</v>
      </c>
      <c r="G203" s="37">
        <f t="shared" si="35"/>
        <v>0.46434775588239513</v>
      </c>
      <c r="H203" s="28">
        <f t="shared" ref="H203:W203" si="41">SUM(H171:H176,H178:H182,H184:H188,H190:H195,H197:H201)</f>
        <v>204587544</v>
      </c>
      <c r="I203" s="29">
        <f t="shared" si="41"/>
        <v>302892865</v>
      </c>
      <c r="J203" s="29">
        <f t="shared" si="41"/>
        <v>391876034</v>
      </c>
      <c r="K203" s="28">
        <f t="shared" si="41"/>
        <v>899356443</v>
      </c>
      <c r="L203" s="28">
        <f t="shared" si="41"/>
        <v>309224843</v>
      </c>
      <c r="M203" s="29">
        <f t="shared" si="41"/>
        <v>350518579</v>
      </c>
      <c r="N203" s="29">
        <f t="shared" si="41"/>
        <v>502352739</v>
      </c>
      <c r="O203" s="28">
        <f t="shared" si="41"/>
        <v>1162096161</v>
      </c>
      <c r="P203" s="28">
        <f t="shared" si="41"/>
        <v>191633237</v>
      </c>
      <c r="Q203" s="29">
        <f t="shared" si="41"/>
        <v>366982682</v>
      </c>
      <c r="R203" s="29">
        <f t="shared" si="41"/>
        <v>386889664</v>
      </c>
      <c r="S203" s="28">
        <f t="shared" si="41"/>
        <v>945505583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361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19</v>
      </c>
      <c r="B206" s="16" t="s">
        <v>362</v>
      </c>
      <c r="C206" s="17" t="s">
        <v>363</v>
      </c>
      <c r="D206" s="26">
        <v>346649025</v>
      </c>
      <c r="E206" s="27">
        <v>600436152</v>
      </c>
      <c r="F206" s="27">
        <v>225237938</v>
      </c>
      <c r="G206" s="36">
        <f t="shared" ref="G206:G229" si="42">IF(($E206     =0),0,($F206     /$E206     ))</f>
        <v>0.37512387828373134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-34230128</v>
      </c>
      <c r="M206" s="27">
        <v>30912564</v>
      </c>
      <c r="N206" s="27">
        <v>41366029</v>
      </c>
      <c r="O206" s="26">
        <v>38048465</v>
      </c>
      <c r="P206" s="26">
        <v>14326901</v>
      </c>
      <c r="Q206" s="27">
        <v>3378111</v>
      </c>
      <c r="R206" s="27">
        <v>35981074</v>
      </c>
      <c r="S206" s="26">
        <v>53686086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19</v>
      </c>
      <c r="B207" s="16" t="s">
        <v>364</v>
      </c>
      <c r="C207" s="17" t="s">
        <v>365</v>
      </c>
      <c r="D207" s="26">
        <v>243924223</v>
      </c>
      <c r="E207" s="27">
        <v>237386259</v>
      </c>
      <c r="F207" s="27">
        <v>134275612</v>
      </c>
      <c r="G207" s="36">
        <f t="shared" si="42"/>
        <v>0.56564188915416536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8262685</v>
      </c>
      <c r="M207" s="27">
        <v>29710241</v>
      </c>
      <c r="N207" s="27">
        <v>8544076</v>
      </c>
      <c r="O207" s="26">
        <v>46517002</v>
      </c>
      <c r="P207" s="26">
        <v>151004</v>
      </c>
      <c r="Q207" s="27">
        <v>4723926</v>
      </c>
      <c r="R207" s="27">
        <v>4995140</v>
      </c>
      <c r="S207" s="26">
        <v>9870070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19</v>
      </c>
      <c r="B208" s="16" t="s">
        <v>366</v>
      </c>
      <c r="C208" s="17" t="s">
        <v>367</v>
      </c>
      <c r="D208" s="26">
        <v>185973704</v>
      </c>
      <c r="E208" s="27">
        <v>167973707</v>
      </c>
      <c r="F208" s="27">
        <v>140429754</v>
      </c>
      <c r="G208" s="36">
        <f t="shared" si="42"/>
        <v>0.83602223531329223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21866179</v>
      </c>
      <c r="M208" s="27">
        <v>6392095</v>
      </c>
      <c r="N208" s="27">
        <v>37366393</v>
      </c>
      <c r="O208" s="26">
        <v>65624667</v>
      </c>
      <c r="P208" s="26">
        <v>0</v>
      </c>
      <c r="Q208" s="27">
        <v>-4043833</v>
      </c>
      <c r="R208" s="27">
        <v>7378076</v>
      </c>
      <c r="S208" s="26">
        <v>3334243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19</v>
      </c>
      <c r="B209" s="16" t="s">
        <v>368</v>
      </c>
      <c r="C209" s="17" t="s">
        <v>369</v>
      </c>
      <c r="D209" s="26">
        <v>111351100</v>
      </c>
      <c r="E209" s="27">
        <v>116405552</v>
      </c>
      <c r="F209" s="27">
        <v>16639840</v>
      </c>
      <c r="G209" s="36">
        <f t="shared" si="42"/>
        <v>0.14294713365561806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339500</v>
      </c>
      <c r="M209" s="27">
        <v>550186</v>
      </c>
      <c r="N209" s="27">
        <v>4543200</v>
      </c>
      <c r="O209" s="26">
        <v>5432886</v>
      </c>
      <c r="P209" s="26">
        <v>1907157</v>
      </c>
      <c r="Q209" s="27">
        <v>1701876</v>
      </c>
      <c r="R209" s="27">
        <v>4775462</v>
      </c>
      <c r="S209" s="26">
        <v>8384495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19</v>
      </c>
      <c r="B210" s="16" t="s">
        <v>370</v>
      </c>
      <c r="C210" s="17" t="s">
        <v>371</v>
      </c>
      <c r="D210" s="26">
        <v>42791650</v>
      </c>
      <c r="E210" s="27">
        <v>72661727</v>
      </c>
      <c r="F210" s="27">
        <v>19213209</v>
      </c>
      <c r="G210" s="36">
        <f t="shared" si="42"/>
        <v>0.26441993320637702</v>
      </c>
      <c r="H210" s="26">
        <v>0</v>
      </c>
      <c r="I210" s="27">
        <v>481339</v>
      </c>
      <c r="J210" s="27">
        <v>255145</v>
      </c>
      <c r="K210" s="26">
        <v>736484</v>
      </c>
      <c r="L210" s="26">
        <v>2008424</v>
      </c>
      <c r="M210" s="27">
        <v>3133372</v>
      </c>
      <c r="N210" s="27">
        <v>2313293</v>
      </c>
      <c r="O210" s="26">
        <v>7455089</v>
      </c>
      <c r="P210" s="26">
        <v>0</v>
      </c>
      <c r="Q210" s="27">
        <v>8597680</v>
      </c>
      <c r="R210" s="27">
        <v>2423956</v>
      </c>
      <c r="S210" s="26">
        <v>11021636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19</v>
      </c>
      <c r="B211" s="16" t="s">
        <v>372</v>
      </c>
      <c r="C211" s="17" t="s">
        <v>373</v>
      </c>
      <c r="D211" s="26">
        <v>98332296</v>
      </c>
      <c r="E211" s="27">
        <v>49577200</v>
      </c>
      <c r="F211" s="27">
        <v>41464020</v>
      </c>
      <c r="G211" s="36">
        <f t="shared" si="42"/>
        <v>0.83635259756500968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12204436</v>
      </c>
      <c r="M211" s="27">
        <v>3045145</v>
      </c>
      <c r="N211" s="27">
        <v>9041326</v>
      </c>
      <c r="O211" s="26">
        <v>24290907</v>
      </c>
      <c r="P211" s="26">
        <v>129935</v>
      </c>
      <c r="Q211" s="27">
        <v>129935</v>
      </c>
      <c r="R211" s="27">
        <v>1977324</v>
      </c>
      <c r="S211" s="26">
        <v>2237194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19</v>
      </c>
      <c r="B212" s="16" t="s">
        <v>374</v>
      </c>
      <c r="C212" s="17" t="s">
        <v>375</v>
      </c>
      <c r="D212" s="26">
        <v>264380325</v>
      </c>
      <c r="E212" s="27">
        <v>290724727</v>
      </c>
      <c r="F212" s="27">
        <v>53798281</v>
      </c>
      <c r="G212" s="36">
        <f t="shared" si="42"/>
        <v>0.1850488658297029</v>
      </c>
      <c r="H212" s="26">
        <v>4219509</v>
      </c>
      <c r="I212" s="27">
        <v>2151144</v>
      </c>
      <c r="J212" s="27">
        <v>1171856</v>
      </c>
      <c r="K212" s="26">
        <v>7542509</v>
      </c>
      <c r="L212" s="26">
        <v>17136830</v>
      </c>
      <c r="M212" s="27">
        <v>4199509</v>
      </c>
      <c r="N212" s="27">
        <v>8569365</v>
      </c>
      <c r="O212" s="26">
        <v>29905704</v>
      </c>
      <c r="P212" s="26">
        <v>830720</v>
      </c>
      <c r="Q212" s="27">
        <v>4302872</v>
      </c>
      <c r="R212" s="27">
        <v>11216476</v>
      </c>
      <c r="S212" s="26">
        <v>16350068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34</v>
      </c>
      <c r="B213" s="16" t="s">
        <v>376</v>
      </c>
      <c r="C213" s="17" t="s">
        <v>377</v>
      </c>
      <c r="D213" s="26">
        <v>0</v>
      </c>
      <c r="E213" s="27">
        <v>0</v>
      </c>
      <c r="F213" s="27">
        <v>0</v>
      </c>
      <c r="G213" s="36">
        <f t="shared" si="42"/>
        <v>0</v>
      </c>
      <c r="H213" s="26">
        <v>0</v>
      </c>
      <c r="I213" s="27">
        <v>0</v>
      </c>
      <c r="J213" s="27">
        <v>0</v>
      </c>
      <c r="K213" s="26">
        <v>0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378</v>
      </c>
      <c r="C214" s="20" t="s">
        <v>0</v>
      </c>
      <c r="D214" s="28">
        <f>SUM(D206:D213)</f>
        <v>1293402323</v>
      </c>
      <c r="E214" s="29">
        <f>SUM(E206:E213)</f>
        <v>1535165324</v>
      </c>
      <c r="F214" s="29">
        <f>SUM(F206:F213)</f>
        <v>631058654</v>
      </c>
      <c r="G214" s="37">
        <f t="shared" si="42"/>
        <v>0.41106885632078022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197957468</v>
      </c>
      <c r="K214" s="28">
        <f t="shared" si="43"/>
        <v>308900142</v>
      </c>
      <c r="L214" s="28">
        <f t="shared" si="43"/>
        <v>27587926</v>
      </c>
      <c r="M214" s="29">
        <f t="shared" si="43"/>
        <v>77943112</v>
      </c>
      <c r="N214" s="29">
        <f t="shared" si="43"/>
        <v>111743682</v>
      </c>
      <c r="O214" s="28">
        <f t="shared" si="43"/>
        <v>217274720</v>
      </c>
      <c r="P214" s="28">
        <f t="shared" si="43"/>
        <v>17345717</v>
      </c>
      <c r="Q214" s="29">
        <f t="shared" si="43"/>
        <v>18790567</v>
      </c>
      <c r="R214" s="29">
        <f t="shared" si="43"/>
        <v>68747508</v>
      </c>
      <c r="S214" s="28">
        <f t="shared" si="43"/>
        <v>104883792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19</v>
      </c>
      <c r="B215" s="16" t="s">
        <v>379</v>
      </c>
      <c r="C215" s="17" t="s">
        <v>380</v>
      </c>
      <c r="D215" s="26">
        <v>36879012</v>
      </c>
      <c r="E215" s="27">
        <v>36679004</v>
      </c>
      <c r="F215" s="27">
        <v>11699798</v>
      </c>
      <c r="G215" s="36">
        <f t="shared" si="42"/>
        <v>0.3189780725779795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5039065</v>
      </c>
      <c r="M215" s="27">
        <v>97200</v>
      </c>
      <c r="N215" s="27">
        <v>1199028</v>
      </c>
      <c r="O215" s="26">
        <v>6335293</v>
      </c>
      <c r="P215" s="26">
        <v>0</v>
      </c>
      <c r="Q215" s="27">
        <v>390328</v>
      </c>
      <c r="R215" s="27">
        <v>1438781</v>
      </c>
      <c r="S215" s="26">
        <v>1829109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19</v>
      </c>
      <c r="B216" s="16" t="s">
        <v>381</v>
      </c>
      <c r="C216" s="17" t="s">
        <v>382</v>
      </c>
      <c r="D216" s="26">
        <v>183780057</v>
      </c>
      <c r="E216" s="27">
        <v>239364564</v>
      </c>
      <c r="F216" s="27">
        <v>118550183</v>
      </c>
      <c r="G216" s="36">
        <f t="shared" si="42"/>
        <v>0.49527039850393229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1324149</v>
      </c>
      <c r="M216" s="27">
        <v>16832633</v>
      </c>
      <c r="N216" s="27">
        <v>18687083</v>
      </c>
      <c r="O216" s="26">
        <v>36843865</v>
      </c>
      <c r="P216" s="26">
        <v>2161951</v>
      </c>
      <c r="Q216" s="27">
        <v>18850540</v>
      </c>
      <c r="R216" s="27">
        <v>31282635</v>
      </c>
      <c r="S216" s="26">
        <v>52295126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19</v>
      </c>
      <c r="B217" s="16" t="s">
        <v>383</v>
      </c>
      <c r="C217" s="17" t="s">
        <v>384</v>
      </c>
      <c r="D217" s="26">
        <v>611390608</v>
      </c>
      <c r="E217" s="27">
        <v>569911842</v>
      </c>
      <c r="F217" s="27">
        <v>334479019</v>
      </c>
      <c r="G217" s="36">
        <f t="shared" si="42"/>
        <v>0.58689606769041303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45617038</v>
      </c>
      <c r="M217" s="27">
        <v>55107994</v>
      </c>
      <c r="N217" s="27">
        <v>56329789</v>
      </c>
      <c r="O217" s="26">
        <v>157054821</v>
      </c>
      <c r="P217" s="26">
        <v>6717458</v>
      </c>
      <c r="Q217" s="27">
        <v>16754272</v>
      </c>
      <c r="R217" s="27">
        <v>57887842</v>
      </c>
      <c r="S217" s="26">
        <v>81359572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19</v>
      </c>
      <c r="B218" s="16" t="s">
        <v>385</v>
      </c>
      <c r="C218" s="17" t="s">
        <v>386</v>
      </c>
      <c r="D218" s="26">
        <v>100157160</v>
      </c>
      <c r="E218" s="27">
        <v>89026488</v>
      </c>
      <c r="F218" s="27">
        <v>69984487</v>
      </c>
      <c r="G218" s="36">
        <f t="shared" si="42"/>
        <v>0.78610859051297177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4061913</v>
      </c>
      <c r="M218" s="27">
        <v>33300805</v>
      </c>
      <c r="N218" s="27">
        <v>4047304</v>
      </c>
      <c r="O218" s="26">
        <v>41410022</v>
      </c>
      <c r="P218" s="26">
        <v>7178551</v>
      </c>
      <c r="Q218" s="27">
        <v>417160</v>
      </c>
      <c r="R218" s="27">
        <v>8842678</v>
      </c>
      <c r="S218" s="26">
        <v>16438389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19</v>
      </c>
      <c r="B219" s="16" t="s">
        <v>387</v>
      </c>
      <c r="C219" s="17" t="s">
        <v>388</v>
      </c>
      <c r="D219" s="26">
        <v>185513100</v>
      </c>
      <c r="E219" s="27">
        <v>194826668</v>
      </c>
      <c r="F219" s="27">
        <v>137909036</v>
      </c>
      <c r="G219" s="36">
        <f t="shared" si="42"/>
        <v>0.70785502526789612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28474502</v>
      </c>
      <c r="M219" s="27">
        <v>5725306</v>
      </c>
      <c r="N219" s="27">
        <v>18821801</v>
      </c>
      <c r="O219" s="26">
        <v>53021609</v>
      </c>
      <c r="P219" s="26">
        <v>7358346</v>
      </c>
      <c r="Q219" s="27">
        <v>8354535</v>
      </c>
      <c r="R219" s="27">
        <v>13051350</v>
      </c>
      <c r="S219" s="26">
        <v>28764231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19</v>
      </c>
      <c r="B220" s="16" t="s">
        <v>389</v>
      </c>
      <c r="C220" s="17" t="s">
        <v>390</v>
      </c>
      <c r="D220" s="26">
        <v>129356901</v>
      </c>
      <c r="E220" s="27">
        <v>193647847</v>
      </c>
      <c r="F220" s="27">
        <v>98243555</v>
      </c>
      <c r="G220" s="36">
        <f t="shared" si="42"/>
        <v>0.50733099552612115</v>
      </c>
      <c r="H220" s="26">
        <v>0</v>
      </c>
      <c r="I220" s="27">
        <v>5497550</v>
      </c>
      <c r="J220" s="27">
        <v>14621175</v>
      </c>
      <c r="K220" s="26">
        <v>20118725</v>
      </c>
      <c r="L220" s="26">
        <v>8141220</v>
      </c>
      <c r="M220" s="27">
        <v>11991300</v>
      </c>
      <c r="N220" s="27">
        <v>22054934</v>
      </c>
      <c r="O220" s="26">
        <v>42187454</v>
      </c>
      <c r="P220" s="26">
        <v>7450659</v>
      </c>
      <c r="Q220" s="27">
        <v>8463661</v>
      </c>
      <c r="R220" s="27">
        <v>20023056</v>
      </c>
      <c r="S220" s="26">
        <v>35937376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34</v>
      </c>
      <c r="B221" s="16" t="s">
        <v>391</v>
      </c>
      <c r="C221" s="17" t="s">
        <v>392</v>
      </c>
      <c r="D221" s="26">
        <v>35410000</v>
      </c>
      <c r="E221" s="27">
        <v>33619400</v>
      </c>
      <c r="F221" s="27">
        <v>2815614</v>
      </c>
      <c r="G221" s="36">
        <f t="shared" si="42"/>
        <v>8.3749680244144753E-2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445071</v>
      </c>
      <c r="M221" s="27">
        <v>156594</v>
      </c>
      <c r="N221" s="27">
        <v>0</v>
      </c>
      <c r="O221" s="26">
        <v>601665</v>
      </c>
      <c r="P221" s="26">
        <v>740623</v>
      </c>
      <c r="Q221" s="27">
        <v>0</v>
      </c>
      <c r="R221" s="27">
        <v>647728</v>
      </c>
      <c r="S221" s="26">
        <v>1388351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393</v>
      </c>
      <c r="C222" s="20" t="s">
        <v>0</v>
      </c>
      <c r="D222" s="28">
        <f>SUM(D215:D221)</f>
        <v>1282486838</v>
      </c>
      <c r="E222" s="29">
        <f>SUM(E215:E221)</f>
        <v>1357075813</v>
      </c>
      <c r="F222" s="29">
        <f>SUM(F215:F221)</f>
        <v>773681692</v>
      </c>
      <c r="G222" s="37">
        <f t="shared" si="42"/>
        <v>0.57010941068183341</v>
      </c>
      <c r="H222" s="28">
        <f t="shared" ref="H222:W222" si="44">SUM(H215:H221)</f>
        <v>28503434</v>
      </c>
      <c r="I222" s="29">
        <f t="shared" si="44"/>
        <v>60904844</v>
      </c>
      <c r="J222" s="29">
        <f t="shared" si="44"/>
        <v>128806531</v>
      </c>
      <c r="K222" s="28">
        <f t="shared" si="44"/>
        <v>218214809</v>
      </c>
      <c r="L222" s="28">
        <f t="shared" si="44"/>
        <v>93102958</v>
      </c>
      <c r="M222" s="29">
        <f t="shared" si="44"/>
        <v>123211832</v>
      </c>
      <c r="N222" s="29">
        <f t="shared" si="44"/>
        <v>121139939</v>
      </c>
      <c r="O222" s="28">
        <f t="shared" si="44"/>
        <v>337454729</v>
      </c>
      <c r="P222" s="28">
        <f t="shared" si="44"/>
        <v>31607588</v>
      </c>
      <c r="Q222" s="29">
        <f t="shared" si="44"/>
        <v>53230496</v>
      </c>
      <c r="R222" s="29">
        <f t="shared" si="44"/>
        <v>133174070</v>
      </c>
      <c r="S222" s="28">
        <f t="shared" si="44"/>
        <v>218012154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19</v>
      </c>
      <c r="B223" s="16" t="s">
        <v>394</v>
      </c>
      <c r="C223" s="17" t="s">
        <v>395</v>
      </c>
      <c r="D223" s="26">
        <v>84572900</v>
      </c>
      <c r="E223" s="27">
        <v>84572899</v>
      </c>
      <c r="F223" s="27">
        <v>51020983</v>
      </c>
      <c r="G223" s="36">
        <f t="shared" si="42"/>
        <v>0.60327816124642952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14773212</v>
      </c>
      <c r="M223" s="27">
        <v>4503678</v>
      </c>
      <c r="N223" s="27">
        <v>5096682</v>
      </c>
      <c r="O223" s="26">
        <v>24373572</v>
      </c>
      <c r="P223" s="26">
        <v>8895037</v>
      </c>
      <c r="Q223" s="27">
        <v>-4137361</v>
      </c>
      <c r="R223" s="27">
        <v>8047955</v>
      </c>
      <c r="S223" s="26">
        <v>12805631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19</v>
      </c>
      <c r="B224" s="16" t="s">
        <v>396</v>
      </c>
      <c r="C224" s="17" t="s">
        <v>397</v>
      </c>
      <c r="D224" s="26">
        <v>458536153</v>
      </c>
      <c r="E224" s="27">
        <v>428784146</v>
      </c>
      <c r="F224" s="27">
        <v>245139170</v>
      </c>
      <c r="G224" s="36">
        <f t="shared" si="42"/>
        <v>0.57170763491801302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31076006</v>
      </c>
      <c r="M224" s="27">
        <v>28483304</v>
      </c>
      <c r="N224" s="27">
        <v>34273410</v>
      </c>
      <c r="O224" s="26">
        <v>93832720</v>
      </c>
      <c r="P224" s="26">
        <v>6093822</v>
      </c>
      <c r="Q224" s="27">
        <v>12833178</v>
      </c>
      <c r="R224" s="27">
        <v>19788742</v>
      </c>
      <c r="S224" s="26">
        <v>38715742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19</v>
      </c>
      <c r="B225" s="16" t="s">
        <v>398</v>
      </c>
      <c r="C225" s="17" t="s">
        <v>399</v>
      </c>
      <c r="D225" s="26">
        <v>742320316</v>
      </c>
      <c r="E225" s="27">
        <v>752693185</v>
      </c>
      <c r="F225" s="27">
        <v>112024149</v>
      </c>
      <c r="G225" s="36">
        <f t="shared" si="42"/>
        <v>0.1488310924457221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10889293</v>
      </c>
      <c r="M225" s="27">
        <v>9485566</v>
      </c>
      <c r="N225" s="27">
        <v>9201207</v>
      </c>
      <c r="O225" s="26">
        <v>29576066</v>
      </c>
      <c r="P225" s="26">
        <v>1854568</v>
      </c>
      <c r="Q225" s="27">
        <v>6624635</v>
      </c>
      <c r="R225" s="27">
        <v>32352091</v>
      </c>
      <c r="S225" s="26">
        <v>40831294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19</v>
      </c>
      <c r="B226" s="16" t="s">
        <v>400</v>
      </c>
      <c r="C226" s="17" t="s">
        <v>401</v>
      </c>
      <c r="D226" s="26">
        <v>617205000</v>
      </c>
      <c r="E226" s="27">
        <v>675024965</v>
      </c>
      <c r="F226" s="27">
        <v>310971107</v>
      </c>
      <c r="G226" s="36">
        <f t="shared" si="42"/>
        <v>0.46068089792797517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21152547</v>
      </c>
      <c r="M226" s="27">
        <v>54467974</v>
      </c>
      <c r="N226" s="27">
        <v>28411894</v>
      </c>
      <c r="O226" s="26">
        <v>104032415</v>
      </c>
      <c r="P226" s="26">
        <v>24702263</v>
      </c>
      <c r="Q226" s="27">
        <v>15366337</v>
      </c>
      <c r="R226" s="27">
        <v>111716090</v>
      </c>
      <c r="S226" s="26">
        <v>151784690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34</v>
      </c>
      <c r="B227" s="16" t="s">
        <v>402</v>
      </c>
      <c r="C227" s="17" t="s">
        <v>403</v>
      </c>
      <c r="D227" s="26">
        <v>20603000</v>
      </c>
      <c r="E227" s="27">
        <v>38170056</v>
      </c>
      <c r="F227" s="27">
        <v>13601621</v>
      </c>
      <c r="G227" s="36">
        <f t="shared" si="42"/>
        <v>0.35634270486792052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629935</v>
      </c>
      <c r="M227" s="27">
        <v>2485165</v>
      </c>
      <c r="N227" s="27">
        <v>2025574</v>
      </c>
      <c r="O227" s="26">
        <v>5140674</v>
      </c>
      <c r="P227" s="26">
        <v>1108041</v>
      </c>
      <c r="Q227" s="27">
        <v>1573695</v>
      </c>
      <c r="R227" s="27">
        <v>2021384</v>
      </c>
      <c r="S227" s="26">
        <v>4703120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404</v>
      </c>
      <c r="C228" s="20" t="s">
        <v>0</v>
      </c>
      <c r="D228" s="28">
        <f>SUM(D223:D227)</f>
        <v>1923237369</v>
      </c>
      <c r="E228" s="29">
        <f>SUM(E223:E227)</f>
        <v>1979245251</v>
      </c>
      <c r="F228" s="29">
        <f>SUM(F223:F227)</f>
        <v>732757030</v>
      </c>
      <c r="G228" s="37">
        <f t="shared" si="42"/>
        <v>0.37022043106066799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78520993</v>
      </c>
      <c r="M228" s="29">
        <f t="shared" si="45"/>
        <v>99425687</v>
      </c>
      <c r="N228" s="29">
        <f t="shared" si="45"/>
        <v>79008767</v>
      </c>
      <c r="O228" s="28">
        <f t="shared" si="45"/>
        <v>256955447</v>
      </c>
      <c r="P228" s="28">
        <f t="shared" si="45"/>
        <v>42653731</v>
      </c>
      <c r="Q228" s="29">
        <f t="shared" si="45"/>
        <v>32260484</v>
      </c>
      <c r="R228" s="29">
        <f t="shared" si="45"/>
        <v>173926262</v>
      </c>
      <c r="S228" s="28">
        <f t="shared" si="45"/>
        <v>248840477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405</v>
      </c>
      <c r="C229" s="20" t="s">
        <v>0</v>
      </c>
      <c r="D229" s="28">
        <f>SUM(D206:D213,D215:D221,D223:D227)</f>
        <v>4499126530</v>
      </c>
      <c r="E229" s="29">
        <f>SUM(E206:E213,E215:E221,E223:E227)</f>
        <v>4871486388</v>
      </c>
      <c r="F229" s="29">
        <f>SUM(F206:F213,F215:F221,F223:F227)</f>
        <v>2137497376</v>
      </c>
      <c r="G229" s="37">
        <f t="shared" si="42"/>
        <v>0.4387772449216582</v>
      </c>
      <c r="H229" s="28">
        <f t="shared" ref="H229:W229" si="46">SUM(H206:H213,H215:H221,H223:H227)</f>
        <v>152406745</v>
      </c>
      <c r="I229" s="29">
        <f t="shared" si="46"/>
        <v>168257307</v>
      </c>
      <c r="J229" s="29">
        <f t="shared" si="46"/>
        <v>433412005</v>
      </c>
      <c r="K229" s="28">
        <f t="shared" si="46"/>
        <v>754076057</v>
      </c>
      <c r="L229" s="28">
        <f t="shared" si="46"/>
        <v>199211877</v>
      </c>
      <c r="M229" s="29">
        <f t="shared" si="46"/>
        <v>300580631</v>
      </c>
      <c r="N229" s="29">
        <f t="shared" si="46"/>
        <v>311892388</v>
      </c>
      <c r="O229" s="28">
        <f t="shared" si="46"/>
        <v>811684896</v>
      </c>
      <c r="P229" s="28">
        <f t="shared" si="46"/>
        <v>91607036</v>
      </c>
      <c r="Q229" s="29">
        <f t="shared" si="46"/>
        <v>104281547</v>
      </c>
      <c r="R229" s="29">
        <f t="shared" si="46"/>
        <v>375847840</v>
      </c>
      <c r="S229" s="28">
        <f t="shared" si="46"/>
        <v>571736423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406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19</v>
      </c>
      <c r="B232" s="16" t="s">
        <v>407</v>
      </c>
      <c r="C232" s="17" t="s">
        <v>408</v>
      </c>
      <c r="D232" s="26">
        <v>196132200</v>
      </c>
      <c r="E232" s="27">
        <v>199988219</v>
      </c>
      <c r="F232" s="27">
        <v>133327519</v>
      </c>
      <c r="G232" s="36">
        <f t="shared" ref="G232:G258" si="47">IF(($E232     =0),0,($F232     /$E232     ))</f>
        <v>0.66667686560076822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28465497</v>
      </c>
      <c r="M232" s="27">
        <v>24792715</v>
      </c>
      <c r="N232" s="27">
        <v>13710076</v>
      </c>
      <c r="O232" s="26">
        <v>66968288</v>
      </c>
      <c r="P232" s="26">
        <v>16633998</v>
      </c>
      <c r="Q232" s="27">
        <v>3421581</v>
      </c>
      <c r="R232" s="27">
        <v>15960451</v>
      </c>
      <c r="S232" s="26">
        <v>36016030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19</v>
      </c>
      <c r="B233" s="16" t="s">
        <v>409</v>
      </c>
      <c r="C233" s="17" t="s">
        <v>410</v>
      </c>
      <c r="D233" s="26">
        <v>310285000</v>
      </c>
      <c r="E233" s="27">
        <v>459036181</v>
      </c>
      <c r="F233" s="27">
        <v>183853351</v>
      </c>
      <c r="G233" s="36">
        <f t="shared" si="47"/>
        <v>0.40052039165949754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14709223</v>
      </c>
      <c r="M233" s="27">
        <v>21989971</v>
      </c>
      <c r="N233" s="27">
        <v>35204443</v>
      </c>
      <c r="O233" s="26">
        <v>71903637</v>
      </c>
      <c r="P233" s="26">
        <v>41696431</v>
      </c>
      <c r="Q233" s="27">
        <v>12395941</v>
      </c>
      <c r="R233" s="27">
        <v>16242042</v>
      </c>
      <c r="S233" s="26">
        <v>70334414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19</v>
      </c>
      <c r="B234" s="16" t="s">
        <v>411</v>
      </c>
      <c r="C234" s="17" t="s">
        <v>412</v>
      </c>
      <c r="D234" s="26">
        <v>626869787</v>
      </c>
      <c r="E234" s="27">
        <v>519446849</v>
      </c>
      <c r="F234" s="27">
        <v>144988919</v>
      </c>
      <c r="G234" s="36">
        <f t="shared" si="47"/>
        <v>0.27912176054031662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18048912</v>
      </c>
      <c r="M234" s="27">
        <v>18119958</v>
      </c>
      <c r="N234" s="27">
        <v>21733984</v>
      </c>
      <c r="O234" s="26">
        <v>57902854</v>
      </c>
      <c r="P234" s="26">
        <v>20618651</v>
      </c>
      <c r="Q234" s="27">
        <v>16549340</v>
      </c>
      <c r="R234" s="27">
        <v>17179601</v>
      </c>
      <c r="S234" s="26">
        <v>54347592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19</v>
      </c>
      <c r="B235" s="16" t="s">
        <v>413</v>
      </c>
      <c r="C235" s="17" t="s">
        <v>414</v>
      </c>
      <c r="D235" s="26">
        <v>28255150</v>
      </c>
      <c r="E235" s="27">
        <v>155593368</v>
      </c>
      <c r="F235" s="27">
        <v>1232000</v>
      </c>
      <c r="G235" s="36">
        <f t="shared" si="47"/>
        <v>7.9180752742623317E-3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1232000</v>
      </c>
      <c r="S235" s="26">
        <v>1232000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19</v>
      </c>
      <c r="B236" s="16" t="s">
        <v>415</v>
      </c>
      <c r="C236" s="17" t="s">
        <v>416</v>
      </c>
      <c r="D236" s="26">
        <v>235159872</v>
      </c>
      <c r="E236" s="27">
        <v>251239275</v>
      </c>
      <c r="F236" s="27">
        <v>92931262</v>
      </c>
      <c r="G236" s="36">
        <f t="shared" si="47"/>
        <v>0.36989145904835141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19138106</v>
      </c>
      <c r="M236" s="27">
        <v>11012429</v>
      </c>
      <c r="N236" s="27">
        <v>13273302</v>
      </c>
      <c r="O236" s="26">
        <v>43423837</v>
      </c>
      <c r="P236" s="26">
        <v>421989</v>
      </c>
      <c r="Q236" s="27">
        <v>14841089</v>
      </c>
      <c r="R236" s="27">
        <v>22935063</v>
      </c>
      <c r="S236" s="26">
        <v>38198141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34</v>
      </c>
      <c r="B237" s="16" t="s">
        <v>417</v>
      </c>
      <c r="C237" s="17" t="s">
        <v>418</v>
      </c>
      <c r="D237" s="26">
        <v>15809500</v>
      </c>
      <c r="E237" s="27">
        <v>37907707</v>
      </c>
      <c r="F237" s="27">
        <v>1493052</v>
      </c>
      <c r="G237" s="36">
        <f t="shared" si="47"/>
        <v>3.9386502591676149E-2</v>
      </c>
      <c r="H237" s="26">
        <v>0</v>
      </c>
      <c r="I237" s="27">
        <v>0</v>
      </c>
      <c r="J237" s="27">
        <v>0</v>
      </c>
      <c r="K237" s="26">
        <v>0</v>
      </c>
      <c r="L237" s="26">
        <v>414673</v>
      </c>
      <c r="M237" s="27">
        <v>31048</v>
      </c>
      <c r="N237" s="27">
        <v>0</v>
      </c>
      <c r="O237" s="26">
        <v>445721</v>
      </c>
      <c r="P237" s="26">
        <v>0</v>
      </c>
      <c r="Q237" s="27">
        <v>447520</v>
      </c>
      <c r="R237" s="27">
        <v>599811</v>
      </c>
      <c r="S237" s="26">
        <v>1047331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419</v>
      </c>
      <c r="C238" s="20" t="s">
        <v>0</v>
      </c>
      <c r="D238" s="28">
        <f>SUM(D232:D237)</f>
        <v>1412511509</v>
      </c>
      <c r="E238" s="29">
        <f>SUM(E232:E237)</f>
        <v>1623211599</v>
      </c>
      <c r="F238" s="29">
        <f>SUM(F232:F237)</f>
        <v>557826103</v>
      </c>
      <c r="G238" s="37">
        <f t="shared" si="47"/>
        <v>0.34365581378524884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80776411</v>
      </c>
      <c r="M238" s="29">
        <f t="shared" si="48"/>
        <v>75946121</v>
      </c>
      <c r="N238" s="29">
        <f t="shared" si="48"/>
        <v>83921805</v>
      </c>
      <c r="O238" s="28">
        <f t="shared" si="48"/>
        <v>240644337</v>
      </c>
      <c r="P238" s="28">
        <f t="shared" si="48"/>
        <v>79371069</v>
      </c>
      <c r="Q238" s="29">
        <f t="shared" si="48"/>
        <v>47655471</v>
      </c>
      <c r="R238" s="29">
        <f t="shared" si="48"/>
        <v>74148968</v>
      </c>
      <c r="S238" s="28">
        <f t="shared" si="48"/>
        <v>201175508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19</v>
      </c>
      <c r="B239" s="16" t="s">
        <v>420</v>
      </c>
      <c r="C239" s="17" t="s">
        <v>421</v>
      </c>
      <c r="D239" s="26">
        <v>34342150</v>
      </c>
      <c r="E239" s="27">
        <v>44493794</v>
      </c>
      <c r="F239" s="27">
        <v>12751562</v>
      </c>
      <c r="G239" s="36">
        <f t="shared" si="47"/>
        <v>0.28659192335901945</v>
      </c>
      <c r="H239" s="26">
        <v>0</v>
      </c>
      <c r="I239" s="27">
        <v>5644353</v>
      </c>
      <c r="J239" s="27">
        <v>1350000</v>
      </c>
      <c r="K239" s="26">
        <v>6994353</v>
      </c>
      <c r="L239" s="26">
        <v>2138497</v>
      </c>
      <c r="M239" s="27">
        <v>1620349</v>
      </c>
      <c r="N239" s="27">
        <v>951340</v>
      </c>
      <c r="O239" s="26">
        <v>4710186</v>
      </c>
      <c r="P239" s="26">
        <v>0</v>
      </c>
      <c r="Q239" s="27">
        <v>643099</v>
      </c>
      <c r="R239" s="27">
        <v>403924</v>
      </c>
      <c r="S239" s="26">
        <v>1047023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19</v>
      </c>
      <c r="B240" s="16" t="s">
        <v>422</v>
      </c>
      <c r="C240" s="17" t="s">
        <v>423</v>
      </c>
      <c r="D240" s="26">
        <v>29475581</v>
      </c>
      <c r="E240" s="27">
        <v>29475581</v>
      </c>
      <c r="F240" s="27">
        <v>4176698</v>
      </c>
      <c r="G240" s="36">
        <f t="shared" si="47"/>
        <v>0.14170027725662135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2210017</v>
      </c>
      <c r="R240" s="27">
        <v>179981</v>
      </c>
      <c r="S240" s="26">
        <v>2389998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19</v>
      </c>
      <c r="B241" s="16" t="s">
        <v>424</v>
      </c>
      <c r="C241" s="17" t="s">
        <v>425</v>
      </c>
      <c r="D241" s="26">
        <v>114964044</v>
      </c>
      <c r="E241" s="27">
        <v>115540709</v>
      </c>
      <c r="F241" s="27">
        <v>70157053</v>
      </c>
      <c r="G241" s="36">
        <f t="shared" si="47"/>
        <v>0.60720635702521086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3629846</v>
      </c>
      <c r="M241" s="27">
        <v>3602655</v>
      </c>
      <c r="N241" s="27">
        <v>3255284</v>
      </c>
      <c r="O241" s="26">
        <v>10487785</v>
      </c>
      <c r="P241" s="26">
        <v>1638728</v>
      </c>
      <c r="Q241" s="27">
        <v>3986194</v>
      </c>
      <c r="R241" s="27">
        <v>19984323</v>
      </c>
      <c r="S241" s="26">
        <v>25609245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19</v>
      </c>
      <c r="B242" s="16" t="s">
        <v>426</v>
      </c>
      <c r="C242" s="17" t="s">
        <v>427</v>
      </c>
      <c r="D242" s="26">
        <v>45101800</v>
      </c>
      <c r="E242" s="27">
        <v>45101800</v>
      </c>
      <c r="F242" s="27">
        <v>21205840</v>
      </c>
      <c r="G242" s="36">
        <f t="shared" si="47"/>
        <v>0.47017724348030454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1816889</v>
      </c>
      <c r="M242" s="27">
        <v>1818805</v>
      </c>
      <c r="N242" s="27">
        <v>648943</v>
      </c>
      <c r="O242" s="26">
        <v>4284637</v>
      </c>
      <c r="P242" s="26">
        <v>0</v>
      </c>
      <c r="Q242" s="27">
        <v>0</v>
      </c>
      <c r="R242" s="27">
        <v>2194761</v>
      </c>
      <c r="S242" s="26">
        <v>2194761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19</v>
      </c>
      <c r="B243" s="16" t="s">
        <v>428</v>
      </c>
      <c r="C243" s="17" t="s">
        <v>429</v>
      </c>
      <c r="D243" s="26">
        <v>44145651</v>
      </c>
      <c r="E243" s="27">
        <v>56275077</v>
      </c>
      <c r="F243" s="27">
        <v>9986265</v>
      </c>
      <c r="G243" s="36">
        <f t="shared" si="47"/>
        <v>0.17745448842300118</v>
      </c>
      <c r="H243" s="26">
        <v>1055949</v>
      </c>
      <c r="I243" s="27">
        <v>864284</v>
      </c>
      <c r="J243" s="27">
        <v>1693029</v>
      </c>
      <c r="K243" s="26">
        <v>3613262</v>
      </c>
      <c r="L243" s="26">
        <v>616098</v>
      </c>
      <c r="M243" s="27">
        <v>1235280</v>
      </c>
      <c r="N243" s="27">
        <v>0</v>
      </c>
      <c r="O243" s="26">
        <v>1851378</v>
      </c>
      <c r="P243" s="26">
        <v>0</v>
      </c>
      <c r="Q243" s="27">
        <v>4521625</v>
      </c>
      <c r="R243" s="27">
        <v>0</v>
      </c>
      <c r="S243" s="26">
        <v>4521625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34</v>
      </c>
      <c r="B244" s="16" t="s">
        <v>430</v>
      </c>
      <c r="C244" s="17" t="s">
        <v>431</v>
      </c>
      <c r="D244" s="26">
        <v>354154595</v>
      </c>
      <c r="E244" s="27">
        <v>344911639</v>
      </c>
      <c r="F244" s="27">
        <v>228330612</v>
      </c>
      <c r="G244" s="36">
        <f t="shared" si="47"/>
        <v>0.66199741087890629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39729038</v>
      </c>
      <c r="M244" s="27">
        <v>47286118</v>
      </c>
      <c r="N244" s="27">
        <v>39171677</v>
      </c>
      <c r="O244" s="26">
        <v>126186833</v>
      </c>
      <c r="P244" s="26">
        <v>22983030</v>
      </c>
      <c r="Q244" s="27">
        <v>14947104</v>
      </c>
      <c r="R244" s="27">
        <v>15864273</v>
      </c>
      <c r="S244" s="26">
        <v>53794407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432</v>
      </c>
      <c r="C245" s="20" t="s">
        <v>0</v>
      </c>
      <c r="D245" s="28">
        <f>SUM(D239:D244)</f>
        <v>622183821</v>
      </c>
      <c r="E245" s="29">
        <f>SUM(E239:E244)</f>
        <v>635798600</v>
      </c>
      <c r="F245" s="29">
        <f>SUM(F239:F244)</f>
        <v>346608030</v>
      </c>
      <c r="G245" s="37">
        <f t="shared" si="47"/>
        <v>0.54515381128552343</v>
      </c>
      <c r="H245" s="28">
        <f t="shared" ref="H245:W245" si="49">SUM(H239:H244)</f>
        <v>22642962</v>
      </c>
      <c r="I245" s="29">
        <f t="shared" si="49"/>
        <v>39905921</v>
      </c>
      <c r="J245" s="29">
        <f t="shared" si="49"/>
        <v>46981269</v>
      </c>
      <c r="K245" s="28">
        <f t="shared" si="49"/>
        <v>109530152</v>
      </c>
      <c r="L245" s="28">
        <f t="shared" si="49"/>
        <v>47930368</v>
      </c>
      <c r="M245" s="29">
        <f t="shared" si="49"/>
        <v>55563207</v>
      </c>
      <c r="N245" s="29">
        <f t="shared" si="49"/>
        <v>44027244</v>
      </c>
      <c r="O245" s="28">
        <f t="shared" si="49"/>
        <v>147520819</v>
      </c>
      <c r="P245" s="28">
        <f t="shared" si="49"/>
        <v>24621758</v>
      </c>
      <c r="Q245" s="29">
        <f t="shared" si="49"/>
        <v>26308039</v>
      </c>
      <c r="R245" s="29">
        <f t="shared" si="49"/>
        <v>38627262</v>
      </c>
      <c r="S245" s="28">
        <f t="shared" si="49"/>
        <v>89557059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19</v>
      </c>
      <c r="B246" s="16" t="s">
        <v>433</v>
      </c>
      <c r="C246" s="17" t="s">
        <v>434</v>
      </c>
      <c r="D246" s="26">
        <v>22436300</v>
      </c>
      <c r="E246" s="27">
        <v>45200891</v>
      </c>
      <c r="F246" s="27">
        <v>19985811</v>
      </c>
      <c r="G246" s="36">
        <f t="shared" si="47"/>
        <v>0.44215524424065006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8580734</v>
      </c>
      <c r="M246" s="27">
        <v>4093075</v>
      </c>
      <c r="N246" s="27">
        <v>0</v>
      </c>
      <c r="O246" s="26">
        <v>12673809</v>
      </c>
      <c r="P246" s="26">
        <v>0</v>
      </c>
      <c r="Q246" s="27">
        <v>2702031</v>
      </c>
      <c r="R246" s="27">
        <v>1177831</v>
      </c>
      <c r="S246" s="26">
        <v>3879862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19</v>
      </c>
      <c r="B247" s="16" t="s">
        <v>435</v>
      </c>
      <c r="C247" s="17" t="s">
        <v>436</v>
      </c>
      <c r="D247" s="26">
        <v>35973843</v>
      </c>
      <c r="E247" s="27">
        <v>35973843</v>
      </c>
      <c r="F247" s="27">
        <v>22582660</v>
      </c>
      <c r="G247" s="36">
        <f t="shared" si="47"/>
        <v>0.62775222541556097</v>
      </c>
      <c r="H247" s="26">
        <v>1686879</v>
      </c>
      <c r="I247" s="27">
        <v>1063178</v>
      </c>
      <c r="J247" s="27">
        <v>2096834</v>
      </c>
      <c r="K247" s="26">
        <v>4846891</v>
      </c>
      <c r="L247" s="26">
        <v>0</v>
      </c>
      <c r="M247" s="27">
        <v>0</v>
      </c>
      <c r="N247" s="27">
        <v>6667258</v>
      </c>
      <c r="O247" s="26">
        <v>6667258</v>
      </c>
      <c r="P247" s="26">
        <v>2044596</v>
      </c>
      <c r="Q247" s="27">
        <v>0</v>
      </c>
      <c r="R247" s="27">
        <v>9023915</v>
      </c>
      <c r="S247" s="26">
        <v>11068511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19</v>
      </c>
      <c r="B248" s="16" t="s">
        <v>437</v>
      </c>
      <c r="C248" s="17" t="s">
        <v>438</v>
      </c>
      <c r="D248" s="26">
        <v>99666031</v>
      </c>
      <c r="E248" s="27">
        <v>97186407</v>
      </c>
      <c r="F248" s="27">
        <v>43845711</v>
      </c>
      <c r="G248" s="36">
        <f t="shared" si="47"/>
        <v>0.45115065319782838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4038516</v>
      </c>
      <c r="M248" s="27">
        <v>3156777</v>
      </c>
      <c r="N248" s="27">
        <v>10845716</v>
      </c>
      <c r="O248" s="26">
        <v>18041009</v>
      </c>
      <c r="P248" s="26">
        <v>2763664</v>
      </c>
      <c r="Q248" s="27">
        <v>1859160</v>
      </c>
      <c r="R248" s="27">
        <v>10983853</v>
      </c>
      <c r="S248" s="26">
        <v>15606677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19</v>
      </c>
      <c r="B249" s="16" t="s">
        <v>439</v>
      </c>
      <c r="C249" s="17" t="s">
        <v>440</v>
      </c>
      <c r="D249" s="26">
        <v>14624300</v>
      </c>
      <c r="E249" s="27">
        <v>30012305</v>
      </c>
      <c r="F249" s="27">
        <v>21545143</v>
      </c>
      <c r="G249" s="36">
        <f t="shared" si="47"/>
        <v>0.71787698412367862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4038885</v>
      </c>
      <c r="M249" s="27">
        <v>3600172</v>
      </c>
      <c r="N249" s="27">
        <v>4003980</v>
      </c>
      <c r="O249" s="26">
        <v>11643037</v>
      </c>
      <c r="P249" s="26">
        <v>0</v>
      </c>
      <c r="Q249" s="27">
        <v>7485507</v>
      </c>
      <c r="R249" s="27">
        <v>970970</v>
      </c>
      <c r="S249" s="26">
        <v>8456477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19</v>
      </c>
      <c r="B250" s="16" t="s">
        <v>441</v>
      </c>
      <c r="C250" s="17" t="s">
        <v>442</v>
      </c>
      <c r="D250" s="26">
        <v>42400700</v>
      </c>
      <c r="E250" s="27">
        <v>57969142</v>
      </c>
      <c r="F250" s="27">
        <v>22896811</v>
      </c>
      <c r="G250" s="36">
        <f t="shared" si="47"/>
        <v>0.39498274789024823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2871718</v>
      </c>
      <c r="M250" s="27">
        <v>1721</v>
      </c>
      <c r="N250" s="27">
        <v>6453472</v>
      </c>
      <c r="O250" s="26">
        <v>9326911</v>
      </c>
      <c r="P250" s="26">
        <v>0</v>
      </c>
      <c r="Q250" s="27">
        <v>1304879</v>
      </c>
      <c r="R250" s="27">
        <v>8424365</v>
      </c>
      <c r="S250" s="26">
        <v>9729244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34</v>
      </c>
      <c r="B251" s="16" t="s">
        <v>443</v>
      </c>
      <c r="C251" s="17" t="s">
        <v>444</v>
      </c>
      <c r="D251" s="26">
        <v>667558051</v>
      </c>
      <c r="E251" s="27">
        <v>740104976</v>
      </c>
      <c r="F251" s="27">
        <v>87201063</v>
      </c>
      <c r="G251" s="36">
        <f t="shared" si="47"/>
        <v>0.1178225600796393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12041157</v>
      </c>
      <c r="M251" s="27">
        <v>16434453</v>
      </c>
      <c r="N251" s="27">
        <v>21210295</v>
      </c>
      <c r="O251" s="26">
        <v>49685905</v>
      </c>
      <c r="P251" s="26">
        <v>233992</v>
      </c>
      <c r="Q251" s="27">
        <v>12043817</v>
      </c>
      <c r="R251" s="27">
        <v>5070340</v>
      </c>
      <c r="S251" s="26">
        <v>17348149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445</v>
      </c>
      <c r="C252" s="20" t="s">
        <v>0</v>
      </c>
      <c r="D252" s="28">
        <f>SUM(D246:D251)</f>
        <v>882659225</v>
      </c>
      <c r="E252" s="29">
        <f>SUM(E246:E251)</f>
        <v>1006447564</v>
      </c>
      <c r="F252" s="29">
        <f>SUM(F246:F251)</f>
        <v>218057199</v>
      </c>
      <c r="G252" s="37">
        <f t="shared" si="47"/>
        <v>0.2166602680554553</v>
      </c>
      <c r="H252" s="28">
        <f t="shared" ref="H252:W252" si="50">SUM(H246:H251)</f>
        <v>10487836</v>
      </c>
      <c r="I252" s="29">
        <f t="shared" si="50"/>
        <v>29094775</v>
      </c>
      <c r="J252" s="29">
        <f t="shared" si="50"/>
        <v>4347739</v>
      </c>
      <c r="K252" s="28">
        <f t="shared" si="50"/>
        <v>43930350</v>
      </c>
      <c r="L252" s="28">
        <f t="shared" si="50"/>
        <v>31571010</v>
      </c>
      <c r="M252" s="29">
        <f t="shared" si="50"/>
        <v>27286198</v>
      </c>
      <c r="N252" s="29">
        <f t="shared" si="50"/>
        <v>49180721</v>
      </c>
      <c r="O252" s="28">
        <f t="shared" si="50"/>
        <v>108037929</v>
      </c>
      <c r="P252" s="28">
        <f t="shared" si="50"/>
        <v>5042252</v>
      </c>
      <c r="Q252" s="29">
        <f t="shared" si="50"/>
        <v>25395394</v>
      </c>
      <c r="R252" s="29">
        <f t="shared" si="50"/>
        <v>35651274</v>
      </c>
      <c r="S252" s="28">
        <f t="shared" si="50"/>
        <v>66088920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19</v>
      </c>
      <c r="B253" s="16" t="s">
        <v>446</v>
      </c>
      <c r="C253" s="17" t="s">
        <v>447</v>
      </c>
      <c r="D253" s="26">
        <v>167630448</v>
      </c>
      <c r="E253" s="27">
        <v>200337602</v>
      </c>
      <c r="F253" s="27">
        <v>93732975</v>
      </c>
      <c r="G253" s="36">
        <f t="shared" si="47"/>
        <v>0.46787509715724762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6108068</v>
      </c>
      <c r="M253" s="27">
        <v>8921016</v>
      </c>
      <c r="N253" s="27">
        <v>16794486</v>
      </c>
      <c r="O253" s="26">
        <v>31823570</v>
      </c>
      <c r="P253" s="26">
        <v>1022807</v>
      </c>
      <c r="Q253" s="27">
        <v>5475486</v>
      </c>
      <c r="R253" s="27">
        <v>13838708</v>
      </c>
      <c r="S253" s="26">
        <v>20337001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19</v>
      </c>
      <c r="B254" s="16" t="s">
        <v>448</v>
      </c>
      <c r="C254" s="17" t="s">
        <v>449</v>
      </c>
      <c r="D254" s="26">
        <v>70782000</v>
      </c>
      <c r="E254" s="27">
        <v>81961365</v>
      </c>
      <c r="F254" s="27">
        <v>44737038</v>
      </c>
      <c r="G254" s="36">
        <f t="shared" si="47"/>
        <v>0.54583080699058639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6235320</v>
      </c>
      <c r="M254" s="27">
        <v>3424240</v>
      </c>
      <c r="N254" s="27">
        <v>4605435</v>
      </c>
      <c r="O254" s="26">
        <v>14264995</v>
      </c>
      <c r="P254" s="26">
        <v>130300</v>
      </c>
      <c r="Q254" s="27">
        <v>6116855</v>
      </c>
      <c r="R254" s="27">
        <v>6593209</v>
      </c>
      <c r="S254" s="26">
        <v>12840364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19</v>
      </c>
      <c r="B255" s="16" t="s">
        <v>450</v>
      </c>
      <c r="C255" s="17" t="s">
        <v>451</v>
      </c>
      <c r="D255" s="26">
        <v>213117118</v>
      </c>
      <c r="E255" s="27">
        <v>178001</v>
      </c>
      <c r="F255" s="27">
        <v>68081489</v>
      </c>
      <c r="G255" s="36">
        <f t="shared" si="47"/>
        <v>382.47812652737906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5335565</v>
      </c>
      <c r="M255" s="27">
        <v>9477425</v>
      </c>
      <c r="N255" s="27">
        <v>12204059</v>
      </c>
      <c r="O255" s="26">
        <v>27017049</v>
      </c>
      <c r="P255" s="26">
        <v>1230903</v>
      </c>
      <c r="Q255" s="27">
        <v>7034035</v>
      </c>
      <c r="R255" s="27">
        <v>8486939</v>
      </c>
      <c r="S255" s="26">
        <v>16751877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34</v>
      </c>
      <c r="B256" s="16" t="s">
        <v>452</v>
      </c>
      <c r="C256" s="17" t="s">
        <v>453</v>
      </c>
      <c r="D256" s="26">
        <v>117305000</v>
      </c>
      <c r="E256" s="27">
        <v>42050000</v>
      </c>
      <c r="F256" s="27">
        <v>9483101</v>
      </c>
      <c r="G256" s="36">
        <f t="shared" si="47"/>
        <v>0.22551964328180737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250520</v>
      </c>
      <c r="M256" s="27">
        <v>196002</v>
      </c>
      <c r="N256" s="27">
        <v>162440</v>
      </c>
      <c r="O256" s="26">
        <v>608962</v>
      </c>
      <c r="P256" s="26">
        <v>1185435</v>
      </c>
      <c r="Q256" s="27">
        <v>3573505</v>
      </c>
      <c r="R256" s="27">
        <v>1780610</v>
      </c>
      <c r="S256" s="26">
        <v>6539550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454</v>
      </c>
      <c r="C257" s="20" t="s">
        <v>0</v>
      </c>
      <c r="D257" s="28">
        <f>SUM(D253:D256)</f>
        <v>568834566</v>
      </c>
      <c r="E257" s="29">
        <f>SUM(E253:E256)</f>
        <v>324526968</v>
      </c>
      <c r="F257" s="29">
        <f>SUM(F253:F256)</f>
        <v>216034603</v>
      </c>
      <c r="G257" s="37">
        <f t="shared" si="47"/>
        <v>0.66569075701591618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17929473</v>
      </c>
      <c r="M257" s="29">
        <f t="shared" si="51"/>
        <v>22018683</v>
      </c>
      <c r="N257" s="29">
        <f t="shared" si="51"/>
        <v>33766420</v>
      </c>
      <c r="O257" s="28">
        <f t="shared" si="51"/>
        <v>73714576</v>
      </c>
      <c r="P257" s="28">
        <f t="shared" si="51"/>
        <v>3569445</v>
      </c>
      <c r="Q257" s="29">
        <f t="shared" si="51"/>
        <v>22199881</v>
      </c>
      <c r="R257" s="29">
        <f t="shared" si="51"/>
        <v>30699466</v>
      </c>
      <c r="S257" s="28">
        <f t="shared" si="51"/>
        <v>56468792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455</v>
      </c>
      <c r="C258" s="20" t="s">
        <v>0</v>
      </c>
      <c r="D258" s="28">
        <f>SUM(D232:D237,D239:D244,D246:D251,D253:D256)</f>
        <v>3486189121</v>
      </c>
      <c r="E258" s="29">
        <f>SUM(E232:E237,E239:E244,E246:E251,E253:E256)</f>
        <v>3589984731</v>
      </c>
      <c r="F258" s="29">
        <f>SUM(F232:F237,F239:F244,F246:F251,F253:F256)</f>
        <v>1338525935</v>
      </c>
      <c r="G258" s="37">
        <f t="shared" si="47"/>
        <v>0.37285003566774222</v>
      </c>
      <c r="H258" s="28">
        <f t="shared" ref="H258:W258" si="52">SUM(H232:H237,H239:H244,H246:H251,H253:H256)</f>
        <v>58016750</v>
      </c>
      <c r="I258" s="29">
        <f t="shared" si="52"/>
        <v>151356113</v>
      </c>
      <c r="J258" s="29">
        <f t="shared" si="52"/>
        <v>145945132</v>
      </c>
      <c r="K258" s="28">
        <f t="shared" si="52"/>
        <v>355317995</v>
      </c>
      <c r="L258" s="28">
        <f t="shared" si="52"/>
        <v>178207262</v>
      </c>
      <c r="M258" s="29">
        <f t="shared" si="52"/>
        <v>180814209</v>
      </c>
      <c r="N258" s="29">
        <f t="shared" si="52"/>
        <v>210896190</v>
      </c>
      <c r="O258" s="28">
        <f t="shared" si="52"/>
        <v>569917661</v>
      </c>
      <c r="P258" s="28">
        <f t="shared" si="52"/>
        <v>112604524</v>
      </c>
      <c r="Q258" s="29">
        <f t="shared" si="52"/>
        <v>121558785</v>
      </c>
      <c r="R258" s="29">
        <f t="shared" si="52"/>
        <v>179126970</v>
      </c>
      <c r="S258" s="28">
        <f t="shared" si="52"/>
        <v>413290279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456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19</v>
      </c>
      <c r="B261" s="16" t="s">
        <v>457</v>
      </c>
      <c r="C261" s="17" t="s">
        <v>458</v>
      </c>
      <c r="D261" s="26">
        <v>113980950</v>
      </c>
      <c r="E261" s="27">
        <v>149403391</v>
      </c>
      <c r="F261" s="27">
        <v>85620488</v>
      </c>
      <c r="G261" s="36">
        <f t="shared" ref="G261:G297" si="53">IF(($E261     =0),0,($F261     /$E261     ))</f>
        <v>0.57308262835881685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20470753</v>
      </c>
      <c r="M261" s="27">
        <v>9716353</v>
      </c>
      <c r="N261" s="27">
        <v>22909089</v>
      </c>
      <c r="O261" s="26">
        <v>53096195</v>
      </c>
      <c r="P261" s="26">
        <v>0</v>
      </c>
      <c r="Q261" s="27">
        <v>12190783</v>
      </c>
      <c r="R261" s="27">
        <v>15510646</v>
      </c>
      <c r="S261" s="26">
        <v>27701429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19</v>
      </c>
      <c r="B262" s="16" t="s">
        <v>459</v>
      </c>
      <c r="C262" s="17" t="s">
        <v>460</v>
      </c>
      <c r="D262" s="26">
        <v>112261957</v>
      </c>
      <c r="E262" s="27">
        <v>181459052</v>
      </c>
      <c r="F262" s="27">
        <v>86559892</v>
      </c>
      <c r="G262" s="36">
        <f t="shared" si="53"/>
        <v>0.47702162579357021</v>
      </c>
      <c r="H262" s="26">
        <v>3940686</v>
      </c>
      <c r="I262" s="27">
        <v>11419794</v>
      </c>
      <c r="J262" s="27">
        <v>6759580</v>
      </c>
      <c r="K262" s="26">
        <v>22120060</v>
      </c>
      <c r="L262" s="26">
        <v>9622320</v>
      </c>
      <c r="M262" s="27">
        <v>11298384</v>
      </c>
      <c r="N262" s="27">
        <v>13702085</v>
      </c>
      <c r="O262" s="26">
        <v>34622789</v>
      </c>
      <c r="P262" s="26">
        <v>3941099</v>
      </c>
      <c r="Q262" s="27">
        <v>9037101</v>
      </c>
      <c r="R262" s="27">
        <v>16838843</v>
      </c>
      <c r="S262" s="26">
        <v>29817043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19</v>
      </c>
      <c r="B263" s="16" t="s">
        <v>461</v>
      </c>
      <c r="C263" s="17" t="s">
        <v>462</v>
      </c>
      <c r="D263" s="26">
        <v>67286987</v>
      </c>
      <c r="E263" s="27">
        <v>38969673</v>
      </c>
      <c r="F263" s="27">
        <v>19952795</v>
      </c>
      <c r="G263" s="36">
        <f t="shared" si="53"/>
        <v>0.51200827371582003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3086285</v>
      </c>
      <c r="M263" s="27">
        <v>2838985</v>
      </c>
      <c r="N263" s="27">
        <v>3241215</v>
      </c>
      <c r="O263" s="26">
        <v>9166485</v>
      </c>
      <c r="P263" s="26">
        <v>1947806</v>
      </c>
      <c r="Q263" s="27">
        <v>-4765080</v>
      </c>
      <c r="R263" s="27">
        <v>9120171</v>
      </c>
      <c r="S263" s="26">
        <v>6302897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34</v>
      </c>
      <c r="B264" s="16" t="s">
        <v>463</v>
      </c>
      <c r="C264" s="17" t="s">
        <v>464</v>
      </c>
      <c r="D264" s="26">
        <v>696464</v>
      </c>
      <c r="E264" s="27">
        <v>3000611</v>
      </c>
      <c r="F264" s="27">
        <v>668383</v>
      </c>
      <c r="G264" s="36">
        <f t="shared" si="53"/>
        <v>0.22274896679376299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19092</v>
      </c>
      <c r="N264" s="27">
        <v>13000</v>
      </c>
      <c r="O264" s="26">
        <v>32092</v>
      </c>
      <c r="P264" s="26">
        <v>0</v>
      </c>
      <c r="Q264" s="27">
        <v>474400</v>
      </c>
      <c r="R264" s="27">
        <v>1823</v>
      </c>
      <c r="S264" s="26">
        <v>476223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465</v>
      </c>
      <c r="C265" s="20" t="s">
        <v>0</v>
      </c>
      <c r="D265" s="28">
        <f>SUM(D261:D264)</f>
        <v>294226358</v>
      </c>
      <c r="E265" s="29">
        <f>SUM(E261:E264)</f>
        <v>372832727</v>
      </c>
      <c r="F265" s="29">
        <f>SUM(F261:F264)</f>
        <v>192801558</v>
      </c>
      <c r="G265" s="37">
        <f t="shared" si="53"/>
        <v>0.51712616419534441</v>
      </c>
      <c r="H265" s="28">
        <f t="shared" ref="H265:W265" si="54">SUM(H261:H264)</f>
        <v>5536037</v>
      </c>
      <c r="I265" s="29">
        <f t="shared" si="54"/>
        <v>12765438</v>
      </c>
      <c r="J265" s="29">
        <f t="shared" si="54"/>
        <v>13284930</v>
      </c>
      <c r="K265" s="28">
        <f t="shared" si="54"/>
        <v>31586405</v>
      </c>
      <c r="L265" s="28">
        <f t="shared" si="54"/>
        <v>33179358</v>
      </c>
      <c r="M265" s="29">
        <f t="shared" si="54"/>
        <v>23872814</v>
      </c>
      <c r="N265" s="29">
        <f t="shared" si="54"/>
        <v>39865389</v>
      </c>
      <c r="O265" s="28">
        <f t="shared" si="54"/>
        <v>96917561</v>
      </c>
      <c r="P265" s="28">
        <f t="shared" si="54"/>
        <v>5888905</v>
      </c>
      <c r="Q265" s="29">
        <f t="shared" si="54"/>
        <v>16937204</v>
      </c>
      <c r="R265" s="29">
        <f t="shared" si="54"/>
        <v>41471483</v>
      </c>
      <c r="S265" s="28">
        <f t="shared" si="54"/>
        <v>64297592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19</v>
      </c>
      <c r="B266" s="16" t="s">
        <v>466</v>
      </c>
      <c r="C266" s="17" t="s">
        <v>467</v>
      </c>
      <c r="D266" s="26">
        <v>24480000</v>
      </c>
      <c r="E266" s="27">
        <v>16160000</v>
      </c>
      <c r="F266" s="27">
        <v>5439592</v>
      </c>
      <c r="G266" s="36">
        <f t="shared" si="53"/>
        <v>0.33660841584158419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1000556</v>
      </c>
      <c r="N266" s="27">
        <v>3052513</v>
      </c>
      <c r="O266" s="26">
        <v>4053069</v>
      </c>
      <c r="P266" s="26">
        <v>0</v>
      </c>
      <c r="Q266" s="27">
        <v>1099246</v>
      </c>
      <c r="R266" s="27">
        <v>287277</v>
      </c>
      <c r="S266" s="26">
        <v>1386523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19</v>
      </c>
      <c r="B267" s="16" t="s">
        <v>468</v>
      </c>
      <c r="C267" s="17" t="s">
        <v>469</v>
      </c>
      <c r="D267" s="26">
        <v>32162000</v>
      </c>
      <c r="E267" s="27">
        <v>25796860</v>
      </c>
      <c r="F267" s="27">
        <v>41659975</v>
      </c>
      <c r="G267" s="36">
        <f t="shared" si="53"/>
        <v>1.6149242582236754</v>
      </c>
      <c r="H267" s="26">
        <v>32234688</v>
      </c>
      <c r="I267" s="27">
        <v>177069</v>
      </c>
      <c r="J267" s="27">
        <v>2166585</v>
      </c>
      <c r="K267" s="26">
        <v>34578342</v>
      </c>
      <c r="L267" s="26">
        <v>376814</v>
      </c>
      <c r="M267" s="27">
        <v>407470</v>
      </c>
      <c r="N267" s="27">
        <v>1351401</v>
      </c>
      <c r="O267" s="26">
        <v>2135685</v>
      </c>
      <c r="P267" s="26">
        <v>1223497</v>
      </c>
      <c r="Q267" s="27">
        <v>650170</v>
      </c>
      <c r="R267" s="27">
        <v>3072281</v>
      </c>
      <c r="S267" s="26">
        <v>4945948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19</v>
      </c>
      <c r="B268" s="16" t="s">
        <v>470</v>
      </c>
      <c r="C268" s="17" t="s">
        <v>471</v>
      </c>
      <c r="D268" s="26">
        <v>13483425</v>
      </c>
      <c r="E268" s="27">
        <v>13483425</v>
      </c>
      <c r="F268" s="27">
        <v>9274494</v>
      </c>
      <c r="G268" s="36">
        <f t="shared" si="53"/>
        <v>0.6878440752256938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1253000</v>
      </c>
      <c r="M268" s="27">
        <v>0</v>
      </c>
      <c r="N268" s="27">
        <v>0</v>
      </c>
      <c r="O268" s="26">
        <v>1253000</v>
      </c>
      <c r="P268" s="26">
        <v>3091864</v>
      </c>
      <c r="Q268" s="27">
        <v>0</v>
      </c>
      <c r="R268" s="27">
        <v>2147803</v>
      </c>
      <c r="S268" s="26">
        <v>5239667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19</v>
      </c>
      <c r="B269" s="16" t="s">
        <v>472</v>
      </c>
      <c r="C269" s="17" t="s">
        <v>473</v>
      </c>
      <c r="D269" s="26">
        <v>25201000</v>
      </c>
      <c r="E269" s="27">
        <v>25051000</v>
      </c>
      <c r="F269" s="27">
        <v>10471434</v>
      </c>
      <c r="G269" s="36">
        <f t="shared" si="53"/>
        <v>0.41800463055367049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1423161</v>
      </c>
      <c r="M269" s="27">
        <v>1827759</v>
      </c>
      <c r="N269" s="27">
        <v>613195</v>
      </c>
      <c r="O269" s="26">
        <v>3864115</v>
      </c>
      <c r="P269" s="26">
        <v>1075221</v>
      </c>
      <c r="Q269" s="27">
        <v>689674</v>
      </c>
      <c r="R269" s="27">
        <v>3839358</v>
      </c>
      <c r="S269" s="26">
        <v>5604253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19</v>
      </c>
      <c r="B270" s="16" t="s">
        <v>474</v>
      </c>
      <c r="C270" s="17" t="s">
        <v>475</v>
      </c>
      <c r="D270" s="26">
        <v>18346001</v>
      </c>
      <c r="E270" s="27">
        <v>18346001</v>
      </c>
      <c r="F270" s="27">
        <v>15086930</v>
      </c>
      <c r="G270" s="36">
        <f t="shared" si="53"/>
        <v>0.82235523698052782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727796</v>
      </c>
      <c r="M270" s="27">
        <v>4853716</v>
      </c>
      <c r="N270" s="27">
        <v>4367263</v>
      </c>
      <c r="O270" s="26">
        <v>9948775</v>
      </c>
      <c r="P270" s="26">
        <v>20348</v>
      </c>
      <c r="Q270" s="27">
        <v>10906</v>
      </c>
      <c r="R270" s="27">
        <v>3611249</v>
      </c>
      <c r="S270" s="26">
        <v>3642503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19</v>
      </c>
      <c r="B271" s="16" t="s">
        <v>476</v>
      </c>
      <c r="C271" s="17" t="s">
        <v>477</v>
      </c>
      <c r="D271" s="26">
        <v>19106187</v>
      </c>
      <c r="E271" s="27">
        <v>22906187</v>
      </c>
      <c r="F271" s="27">
        <v>7118756</v>
      </c>
      <c r="G271" s="36">
        <f t="shared" si="53"/>
        <v>0.31077874287850704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1032521</v>
      </c>
      <c r="N271" s="27">
        <v>1622813</v>
      </c>
      <c r="O271" s="26">
        <v>2655334</v>
      </c>
      <c r="P271" s="26">
        <v>7445</v>
      </c>
      <c r="Q271" s="27">
        <v>835470</v>
      </c>
      <c r="R271" s="27">
        <v>1610992</v>
      </c>
      <c r="S271" s="26">
        <v>2453907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34</v>
      </c>
      <c r="B272" s="16" t="s">
        <v>478</v>
      </c>
      <c r="C272" s="17" t="s">
        <v>479</v>
      </c>
      <c r="D272" s="26">
        <v>428700</v>
      </c>
      <c r="E272" s="27">
        <v>1137540</v>
      </c>
      <c r="F272" s="27">
        <v>304036</v>
      </c>
      <c r="G272" s="36">
        <f t="shared" si="53"/>
        <v>0.26727499692318513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31765</v>
      </c>
      <c r="O272" s="26">
        <v>31765</v>
      </c>
      <c r="P272" s="26">
        <v>0</v>
      </c>
      <c r="Q272" s="27">
        <v>269471</v>
      </c>
      <c r="R272" s="27">
        <v>0</v>
      </c>
      <c r="S272" s="26">
        <v>269471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480</v>
      </c>
      <c r="C273" s="20" t="s">
        <v>0</v>
      </c>
      <c r="D273" s="28">
        <f>SUM(D266:D272)</f>
        <v>133207313</v>
      </c>
      <c r="E273" s="29">
        <f>SUM(E266:E272)</f>
        <v>122881013</v>
      </c>
      <c r="F273" s="29">
        <f>SUM(F266:F272)</f>
        <v>89355217</v>
      </c>
      <c r="G273" s="37">
        <f t="shared" si="53"/>
        <v>0.72716862286934436</v>
      </c>
      <c r="H273" s="28">
        <f t="shared" ref="H273:W273" si="55">SUM(H266:H272)</f>
        <v>33701364</v>
      </c>
      <c r="I273" s="29">
        <f t="shared" si="55"/>
        <v>1848838</v>
      </c>
      <c r="J273" s="29">
        <f t="shared" si="55"/>
        <v>6321000</v>
      </c>
      <c r="K273" s="28">
        <f t="shared" si="55"/>
        <v>41871202</v>
      </c>
      <c r="L273" s="28">
        <f t="shared" si="55"/>
        <v>3780771</v>
      </c>
      <c r="M273" s="29">
        <f t="shared" si="55"/>
        <v>9122022</v>
      </c>
      <c r="N273" s="29">
        <f t="shared" si="55"/>
        <v>11038950</v>
      </c>
      <c r="O273" s="28">
        <f t="shared" si="55"/>
        <v>23941743</v>
      </c>
      <c r="P273" s="28">
        <f t="shared" si="55"/>
        <v>5418375</v>
      </c>
      <c r="Q273" s="29">
        <f t="shared" si="55"/>
        <v>3554937</v>
      </c>
      <c r="R273" s="29">
        <f t="shared" si="55"/>
        <v>14568960</v>
      </c>
      <c r="S273" s="28">
        <f t="shared" si="55"/>
        <v>23542272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19</v>
      </c>
      <c r="B274" s="16" t="s">
        <v>481</v>
      </c>
      <c r="C274" s="17" t="s">
        <v>482</v>
      </c>
      <c r="D274" s="26">
        <v>24274000</v>
      </c>
      <c r="E274" s="27">
        <v>24274000</v>
      </c>
      <c r="F274" s="27">
        <v>7477946</v>
      </c>
      <c r="G274" s="36">
        <f t="shared" si="53"/>
        <v>0.30806401911510256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28923</v>
      </c>
      <c r="M274" s="27">
        <v>136987</v>
      </c>
      <c r="N274" s="27">
        <v>2163045</v>
      </c>
      <c r="O274" s="26">
        <v>2328955</v>
      </c>
      <c r="P274" s="26">
        <v>531864</v>
      </c>
      <c r="Q274" s="27">
        <v>206796</v>
      </c>
      <c r="R274" s="27">
        <v>1284805</v>
      </c>
      <c r="S274" s="26">
        <v>2023465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19</v>
      </c>
      <c r="B275" s="16" t="s">
        <v>483</v>
      </c>
      <c r="C275" s="17" t="s">
        <v>484</v>
      </c>
      <c r="D275" s="26">
        <v>21477650</v>
      </c>
      <c r="E275" s="27">
        <v>22908650</v>
      </c>
      <c r="F275" s="27">
        <v>6836077</v>
      </c>
      <c r="G275" s="36">
        <f t="shared" si="53"/>
        <v>0.2984059296379315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982723</v>
      </c>
      <c r="M275" s="27">
        <v>1113400</v>
      </c>
      <c r="N275" s="27">
        <v>1871532</v>
      </c>
      <c r="O275" s="26">
        <v>3967655</v>
      </c>
      <c r="P275" s="26">
        <v>0</v>
      </c>
      <c r="Q275" s="27">
        <v>1430897</v>
      </c>
      <c r="R275" s="27">
        <v>0</v>
      </c>
      <c r="S275" s="26">
        <v>1430897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19</v>
      </c>
      <c r="B276" s="16" t="s">
        <v>485</v>
      </c>
      <c r="C276" s="17" t="s">
        <v>486</v>
      </c>
      <c r="D276" s="26">
        <v>28455620</v>
      </c>
      <c r="E276" s="27">
        <v>28585620</v>
      </c>
      <c r="F276" s="27">
        <v>1052371</v>
      </c>
      <c r="G276" s="36">
        <f t="shared" si="53"/>
        <v>3.6814699138937687E-2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402566</v>
      </c>
      <c r="M276" s="27">
        <v>0</v>
      </c>
      <c r="N276" s="27">
        <v>229343</v>
      </c>
      <c r="O276" s="26">
        <v>631909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19</v>
      </c>
      <c r="B277" s="16" t="s">
        <v>487</v>
      </c>
      <c r="C277" s="17" t="s">
        <v>488</v>
      </c>
      <c r="D277" s="26">
        <v>95416000</v>
      </c>
      <c r="E277" s="27">
        <v>148879362</v>
      </c>
      <c r="F277" s="27">
        <v>47098209</v>
      </c>
      <c r="G277" s="36">
        <f t="shared" si="53"/>
        <v>0.31635149672390456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4766956</v>
      </c>
      <c r="M277" s="27">
        <v>2595500</v>
      </c>
      <c r="N277" s="27">
        <v>2416022</v>
      </c>
      <c r="O277" s="26">
        <v>9778478</v>
      </c>
      <c r="P277" s="26">
        <v>113619</v>
      </c>
      <c r="Q277" s="27">
        <v>1826888</v>
      </c>
      <c r="R277" s="27">
        <v>4923394</v>
      </c>
      <c r="S277" s="26">
        <v>6863901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19</v>
      </c>
      <c r="B278" s="16" t="s">
        <v>489</v>
      </c>
      <c r="C278" s="17" t="s">
        <v>490</v>
      </c>
      <c r="D278" s="26">
        <v>12631000</v>
      </c>
      <c r="E278" s="27">
        <v>12631000</v>
      </c>
      <c r="F278" s="27">
        <v>12986488</v>
      </c>
      <c r="G278" s="36">
        <f t="shared" si="53"/>
        <v>1.0281440899374554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1626595</v>
      </c>
      <c r="M278" s="27">
        <v>1626595</v>
      </c>
      <c r="N278" s="27">
        <v>1626595</v>
      </c>
      <c r="O278" s="26">
        <v>4879785</v>
      </c>
      <c r="P278" s="26">
        <v>1626595</v>
      </c>
      <c r="Q278" s="27">
        <v>1626595</v>
      </c>
      <c r="R278" s="27">
        <v>1626595</v>
      </c>
      <c r="S278" s="26">
        <v>4879785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19</v>
      </c>
      <c r="B279" s="16" t="s">
        <v>491</v>
      </c>
      <c r="C279" s="17" t="s">
        <v>492</v>
      </c>
      <c r="D279" s="26">
        <v>18736001</v>
      </c>
      <c r="E279" s="27">
        <v>16236001</v>
      </c>
      <c r="F279" s="27">
        <v>5715237</v>
      </c>
      <c r="G279" s="36">
        <f t="shared" si="53"/>
        <v>0.35201014092078464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2549371</v>
      </c>
      <c r="M279" s="27">
        <v>0</v>
      </c>
      <c r="N279" s="27">
        <v>0</v>
      </c>
      <c r="O279" s="26">
        <v>2549371</v>
      </c>
      <c r="P279" s="26">
        <v>0</v>
      </c>
      <c r="Q279" s="27">
        <v>0</v>
      </c>
      <c r="R279" s="27">
        <v>2074357</v>
      </c>
      <c r="S279" s="26">
        <v>2074357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19</v>
      </c>
      <c r="B280" s="16" t="s">
        <v>493</v>
      </c>
      <c r="C280" s="17" t="s">
        <v>494</v>
      </c>
      <c r="D280" s="26">
        <v>27243999</v>
      </c>
      <c r="E280" s="27">
        <v>27243999</v>
      </c>
      <c r="F280" s="27">
        <v>11633115</v>
      </c>
      <c r="G280" s="36">
        <f t="shared" si="53"/>
        <v>0.42699733618401614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3469523</v>
      </c>
      <c r="O280" s="26">
        <v>3469523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19</v>
      </c>
      <c r="B281" s="16" t="s">
        <v>495</v>
      </c>
      <c r="C281" s="17" t="s">
        <v>496</v>
      </c>
      <c r="D281" s="26">
        <v>41820008</v>
      </c>
      <c r="E281" s="27">
        <v>43845008</v>
      </c>
      <c r="F281" s="27">
        <v>11339004</v>
      </c>
      <c r="G281" s="36">
        <f t="shared" si="53"/>
        <v>0.25861562164614044</v>
      </c>
      <c r="H281" s="26">
        <v>311629</v>
      </c>
      <c r="I281" s="27">
        <v>0</v>
      </c>
      <c r="J281" s="27">
        <v>0</v>
      </c>
      <c r="K281" s="26">
        <v>311629</v>
      </c>
      <c r="L281" s="26">
        <v>2234394</v>
      </c>
      <c r="M281" s="27">
        <v>1834950</v>
      </c>
      <c r="N281" s="27">
        <v>4382190</v>
      </c>
      <c r="O281" s="26">
        <v>8451534</v>
      </c>
      <c r="P281" s="26">
        <v>0</v>
      </c>
      <c r="Q281" s="27">
        <v>0</v>
      </c>
      <c r="R281" s="27">
        <v>2575841</v>
      </c>
      <c r="S281" s="26">
        <v>2575841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34</v>
      </c>
      <c r="B282" s="16" t="s">
        <v>497</v>
      </c>
      <c r="C282" s="17" t="s">
        <v>498</v>
      </c>
      <c r="D282" s="26">
        <v>1000000</v>
      </c>
      <c r="E282" s="27">
        <v>1600000</v>
      </c>
      <c r="F282" s="27">
        <v>931279</v>
      </c>
      <c r="G282" s="36">
        <f t="shared" si="53"/>
        <v>0.58204937499999998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65764</v>
      </c>
      <c r="M282" s="27">
        <v>0</v>
      </c>
      <c r="N282" s="27">
        <v>0</v>
      </c>
      <c r="O282" s="26">
        <v>65764</v>
      </c>
      <c r="P282" s="26">
        <v>12311</v>
      </c>
      <c r="Q282" s="27">
        <v>427929</v>
      </c>
      <c r="R282" s="27">
        <v>350406</v>
      </c>
      <c r="S282" s="26">
        <v>790646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499</v>
      </c>
      <c r="C283" s="20" t="s">
        <v>0</v>
      </c>
      <c r="D283" s="28">
        <f>SUM(D274:D282)</f>
        <v>271054278</v>
      </c>
      <c r="E283" s="29">
        <f>SUM(E274:E282)</f>
        <v>326203640</v>
      </c>
      <c r="F283" s="29">
        <f>SUM(F274:F282)</f>
        <v>105069726</v>
      </c>
      <c r="G283" s="37">
        <f t="shared" si="53"/>
        <v>0.32209857008339943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12657292</v>
      </c>
      <c r="M283" s="29">
        <f t="shared" si="56"/>
        <v>7307432</v>
      </c>
      <c r="N283" s="29">
        <f t="shared" si="56"/>
        <v>16158250</v>
      </c>
      <c r="O283" s="28">
        <f t="shared" si="56"/>
        <v>36122974</v>
      </c>
      <c r="P283" s="28">
        <f t="shared" si="56"/>
        <v>2284389</v>
      </c>
      <c r="Q283" s="29">
        <f t="shared" si="56"/>
        <v>5519105</v>
      </c>
      <c r="R283" s="29">
        <f t="shared" si="56"/>
        <v>12835398</v>
      </c>
      <c r="S283" s="28">
        <f t="shared" si="56"/>
        <v>20638892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19</v>
      </c>
      <c r="B284" s="16" t="s">
        <v>500</v>
      </c>
      <c r="C284" s="17" t="s">
        <v>501</v>
      </c>
      <c r="D284" s="26">
        <v>34596005</v>
      </c>
      <c r="E284" s="27">
        <v>36410721</v>
      </c>
      <c r="F284" s="27">
        <v>8864709</v>
      </c>
      <c r="G284" s="36">
        <f t="shared" si="53"/>
        <v>0.24346425328957369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7965049</v>
      </c>
      <c r="N284" s="27">
        <v>0</v>
      </c>
      <c r="O284" s="26">
        <v>7965049</v>
      </c>
      <c r="P284" s="26">
        <v>0</v>
      </c>
      <c r="Q284" s="27">
        <v>95695</v>
      </c>
      <c r="R284" s="27">
        <v>803965</v>
      </c>
      <c r="S284" s="26">
        <v>899660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19</v>
      </c>
      <c r="B285" s="16" t="s">
        <v>502</v>
      </c>
      <c r="C285" s="17" t="s">
        <v>503</v>
      </c>
      <c r="D285" s="26">
        <v>16040000</v>
      </c>
      <c r="E285" s="27">
        <v>13540000</v>
      </c>
      <c r="F285" s="27">
        <v>7444418</v>
      </c>
      <c r="G285" s="36">
        <f t="shared" si="53"/>
        <v>0.54980930576070897</v>
      </c>
      <c r="H285" s="26">
        <v>0</v>
      </c>
      <c r="I285" s="27">
        <v>0</v>
      </c>
      <c r="J285" s="27">
        <v>780258</v>
      </c>
      <c r="K285" s="26">
        <v>780258</v>
      </c>
      <c r="L285" s="26">
        <v>782265</v>
      </c>
      <c r="M285" s="27">
        <v>0</v>
      </c>
      <c r="N285" s="27">
        <v>0</v>
      </c>
      <c r="O285" s="26">
        <v>782265</v>
      </c>
      <c r="P285" s="26">
        <v>113947</v>
      </c>
      <c r="Q285" s="27">
        <v>0</v>
      </c>
      <c r="R285" s="27">
        <v>5767948</v>
      </c>
      <c r="S285" s="26">
        <v>5881895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19</v>
      </c>
      <c r="B286" s="16" t="s">
        <v>504</v>
      </c>
      <c r="C286" s="17" t="s">
        <v>505</v>
      </c>
      <c r="D286" s="26">
        <v>36355250</v>
      </c>
      <c r="E286" s="27">
        <v>37970651</v>
      </c>
      <c r="F286" s="27">
        <v>20608513</v>
      </c>
      <c r="G286" s="36">
        <f t="shared" si="53"/>
        <v>0.54274847697501949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2435179</v>
      </c>
      <c r="M286" s="27">
        <v>1437905</v>
      </c>
      <c r="N286" s="27">
        <v>472362</v>
      </c>
      <c r="O286" s="26">
        <v>4345446</v>
      </c>
      <c r="P286" s="26">
        <v>2812366</v>
      </c>
      <c r="Q286" s="27">
        <v>2560705</v>
      </c>
      <c r="R286" s="27">
        <v>6978831</v>
      </c>
      <c r="S286" s="26">
        <v>12351902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19</v>
      </c>
      <c r="B287" s="16" t="s">
        <v>506</v>
      </c>
      <c r="C287" s="17" t="s">
        <v>507</v>
      </c>
      <c r="D287" s="26">
        <v>93564439</v>
      </c>
      <c r="E287" s="27">
        <v>60970129</v>
      </c>
      <c r="F287" s="27">
        <v>27218185</v>
      </c>
      <c r="G287" s="36">
        <f t="shared" si="53"/>
        <v>0.44641836004644175</v>
      </c>
      <c r="H287" s="26">
        <v>85754</v>
      </c>
      <c r="I287" s="27">
        <v>5066597</v>
      </c>
      <c r="J287" s="27">
        <v>3171030</v>
      </c>
      <c r="K287" s="26">
        <v>8323381</v>
      </c>
      <c r="L287" s="26">
        <v>4458957</v>
      </c>
      <c r="M287" s="27">
        <v>2548390</v>
      </c>
      <c r="N287" s="27">
        <v>5392051</v>
      </c>
      <c r="O287" s="26">
        <v>12399398</v>
      </c>
      <c r="P287" s="26">
        <v>749250</v>
      </c>
      <c r="Q287" s="27">
        <v>3271829</v>
      </c>
      <c r="R287" s="27">
        <v>2474327</v>
      </c>
      <c r="S287" s="26">
        <v>6495406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19</v>
      </c>
      <c r="B288" s="16" t="s">
        <v>508</v>
      </c>
      <c r="C288" s="17" t="s">
        <v>509</v>
      </c>
      <c r="D288" s="26">
        <v>144161147</v>
      </c>
      <c r="E288" s="27">
        <v>144161147</v>
      </c>
      <c r="F288" s="27">
        <v>77791098</v>
      </c>
      <c r="G288" s="36">
        <f t="shared" si="53"/>
        <v>0.53961209118293152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7512759</v>
      </c>
      <c r="M288" s="27">
        <v>7694486</v>
      </c>
      <c r="N288" s="27">
        <v>1829982</v>
      </c>
      <c r="O288" s="26">
        <v>17037227</v>
      </c>
      <c r="P288" s="26">
        <v>6566309</v>
      </c>
      <c r="Q288" s="27">
        <v>9983928</v>
      </c>
      <c r="R288" s="27">
        <v>35828141</v>
      </c>
      <c r="S288" s="26">
        <v>52378378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34</v>
      </c>
      <c r="B289" s="16" t="s">
        <v>510</v>
      </c>
      <c r="C289" s="17" t="s">
        <v>511</v>
      </c>
      <c r="D289" s="26">
        <v>2210000</v>
      </c>
      <c r="E289" s="27">
        <v>1665000</v>
      </c>
      <c r="F289" s="27">
        <v>399983</v>
      </c>
      <c r="G289" s="36">
        <f t="shared" si="53"/>
        <v>0.24023003003003002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10100</v>
      </c>
      <c r="M289" s="27">
        <v>0</v>
      </c>
      <c r="N289" s="27">
        <v>0</v>
      </c>
      <c r="O289" s="26">
        <v>10100</v>
      </c>
      <c r="P289" s="26">
        <v>122878</v>
      </c>
      <c r="Q289" s="27">
        <v>0</v>
      </c>
      <c r="R289" s="27">
        <v>57114</v>
      </c>
      <c r="S289" s="26">
        <v>179992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512</v>
      </c>
      <c r="C290" s="20" t="s">
        <v>0</v>
      </c>
      <c r="D290" s="28">
        <f>SUM(D284:D289)</f>
        <v>326926841</v>
      </c>
      <c r="E290" s="29">
        <f>SUM(E284:E289)</f>
        <v>294717648</v>
      </c>
      <c r="F290" s="29">
        <f>SUM(F284:F289)</f>
        <v>142326906</v>
      </c>
      <c r="G290" s="37">
        <f t="shared" si="53"/>
        <v>0.48292630918390067</v>
      </c>
      <c r="H290" s="28">
        <f t="shared" ref="H290:W290" si="57">SUM(H284:H289)</f>
        <v>1306431</v>
      </c>
      <c r="I290" s="29">
        <f t="shared" si="57"/>
        <v>10198232</v>
      </c>
      <c r="J290" s="29">
        <f t="shared" si="57"/>
        <v>10095525</v>
      </c>
      <c r="K290" s="28">
        <f t="shared" si="57"/>
        <v>21600188</v>
      </c>
      <c r="L290" s="28">
        <f t="shared" si="57"/>
        <v>15199260</v>
      </c>
      <c r="M290" s="29">
        <f t="shared" si="57"/>
        <v>19645830</v>
      </c>
      <c r="N290" s="29">
        <f t="shared" si="57"/>
        <v>7694395</v>
      </c>
      <c r="O290" s="28">
        <f t="shared" si="57"/>
        <v>42539485</v>
      </c>
      <c r="P290" s="28">
        <f t="shared" si="57"/>
        <v>10364750</v>
      </c>
      <c r="Q290" s="29">
        <f t="shared" si="57"/>
        <v>15912157</v>
      </c>
      <c r="R290" s="29">
        <f t="shared" si="57"/>
        <v>51910326</v>
      </c>
      <c r="S290" s="28">
        <f t="shared" si="57"/>
        <v>78187233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19</v>
      </c>
      <c r="B291" s="16" t="s">
        <v>513</v>
      </c>
      <c r="C291" s="17" t="s">
        <v>514</v>
      </c>
      <c r="D291" s="26">
        <v>179266000</v>
      </c>
      <c r="E291" s="27">
        <v>166666000</v>
      </c>
      <c r="F291" s="27">
        <v>45302793</v>
      </c>
      <c r="G291" s="36">
        <f t="shared" si="53"/>
        <v>0.27181784527138109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7856275</v>
      </c>
      <c r="M291" s="27">
        <v>4960024</v>
      </c>
      <c r="N291" s="27">
        <v>5565745</v>
      </c>
      <c r="O291" s="26">
        <v>18382044</v>
      </c>
      <c r="P291" s="26">
        <v>883255</v>
      </c>
      <c r="Q291" s="27">
        <v>11498915</v>
      </c>
      <c r="R291" s="27">
        <v>5823442</v>
      </c>
      <c r="S291" s="26">
        <v>18205612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19</v>
      </c>
      <c r="B292" s="16" t="s">
        <v>515</v>
      </c>
      <c r="C292" s="17" t="s">
        <v>516</v>
      </c>
      <c r="D292" s="26">
        <v>55161500</v>
      </c>
      <c r="E292" s="27">
        <v>54976824</v>
      </c>
      <c r="F292" s="27">
        <v>4056600</v>
      </c>
      <c r="G292" s="36">
        <f t="shared" si="53"/>
        <v>7.3787456328870502E-2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3362</v>
      </c>
      <c r="M292" s="27">
        <v>98026</v>
      </c>
      <c r="N292" s="27">
        <v>82124</v>
      </c>
      <c r="O292" s="26">
        <v>183512</v>
      </c>
      <c r="P292" s="26">
        <v>0</v>
      </c>
      <c r="Q292" s="27">
        <v>45000</v>
      </c>
      <c r="R292" s="27">
        <v>430239</v>
      </c>
      <c r="S292" s="26">
        <v>475239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19</v>
      </c>
      <c r="B293" s="16" t="s">
        <v>517</v>
      </c>
      <c r="C293" s="17" t="s">
        <v>518</v>
      </c>
      <c r="D293" s="26">
        <v>29741000</v>
      </c>
      <c r="E293" s="27">
        <v>40686000</v>
      </c>
      <c r="F293" s="27">
        <v>24156075</v>
      </c>
      <c r="G293" s="36">
        <f t="shared" si="53"/>
        <v>0.59371958413213388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3231754</v>
      </c>
      <c r="N293" s="27">
        <v>4844644</v>
      </c>
      <c r="O293" s="26">
        <v>8076398</v>
      </c>
      <c r="P293" s="26">
        <v>240870</v>
      </c>
      <c r="Q293" s="27">
        <v>669588</v>
      </c>
      <c r="R293" s="27">
        <v>6379982</v>
      </c>
      <c r="S293" s="26">
        <v>7290440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19</v>
      </c>
      <c r="B294" s="16" t="s">
        <v>519</v>
      </c>
      <c r="C294" s="17" t="s">
        <v>520</v>
      </c>
      <c r="D294" s="26">
        <v>63962721</v>
      </c>
      <c r="E294" s="27">
        <v>85371826</v>
      </c>
      <c r="F294" s="27">
        <v>13451709</v>
      </c>
      <c r="G294" s="36">
        <f t="shared" si="53"/>
        <v>0.15756613897423255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5324510</v>
      </c>
      <c r="M294" s="27">
        <v>1199005</v>
      </c>
      <c r="N294" s="27">
        <v>0</v>
      </c>
      <c r="O294" s="26">
        <v>6523515</v>
      </c>
      <c r="P294" s="26">
        <v>40440</v>
      </c>
      <c r="Q294" s="27">
        <v>1644258</v>
      </c>
      <c r="R294" s="27">
        <v>1328095</v>
      </c>
      <c r="S294" s="26">
        <v>3012793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34</v>
      </c>
      <c r="B295" s="16" t="s">
        <v>521</v>
      </c>
      <c r="C295" s="17" t="s">
        <v>522</v>
      </c>
      <c r="D295" s="26">
        <v>12179060</v>
      </c>
      <c r="E295" s="27">
        <v>7592190</v>
      </c>
      <c r="F295" s="27">
        <v>2714757</v>
      </c>
      <c r="G295" s="36">
        <f t="shared" si="53"/>
        <v>0.35757232102990044</v>
      </c>
      <c r="H295" s="26">
        <v>0</v>
      </c>
      <c r="I295" s="27">
        <v>0</v>
      </c>
      <c r="J295" s="27">
        <v>0</v>
      </c>
      <c r="K295" s="26">
        <v>0</v>
      </c>
      <c r="L295" s="26">
        <v>38029</v>
      </c>
      <c r="M295" s="27">
        <v>34573</v>
      </c>
      <c r="N295" s="27">
        <v>7196</v>
      </c>
      <c r="O295" s="26">
        <v>79798</v>
      </c>
      <c r="P295" s="26">
        <v>15777</v>
      </c>
      <c r="Q295" s="27">
        <v>2373759</v>
      </c>
      <c r="R295" s="27">
        <v>245423</v>
      </c>
      <c r="S295" s="26">
        <v>2634959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523</v>
      </c>
      <c r="C296" s="20" t="s">
        <v>0</v>
      </c>
      <c r="D296" s="28">
        <f>SUM(D291:D295)</f>
        <v>340310281</v>
      </c>
      <c r="E296" s="29">
        <f>SUM(E291:E295)</f>
        <v>355292840</v>
      </c>
      <c r="F296" s="29">
        <f>SUM(F291:F295)</f>
        <v>89681934</v>
      </c>
      <c r="G296" s="37">
        <f t="shared" si="53"/>
        <v>0.25241694710200185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13222176</v>
      </c>
      <c r="M296" s="29">
        <f t="shared" si="58"/>
        <v>9523382</v>
      </c>
      <c r="N296" s="29">
        <f t="shared" si="58"/>
        <v>10499709</v>
      </c>
      <c r="O296" s="28">
        <f t="shared" si="58"/>
        <v>33245267</v>
      </c>
      <c r="P296" s="28">
        <f t="shared" si="58"/>
        <v>1180342</v>
      </c>
      <c r="Q296" s="29">
        <f t="shared" si="58"/>
        <v>16231520</v>
      </c>
      <c r="R296" s="29">
        <f t="shared" si="58"/>
        <v>14207181</v>
      </c>
      <c r="S296" s="28">
        <f t="shared" si="58"/>
        <v>31619043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524</v>
      </c>
      <c r="C297" s="20" t="s">
        <v>0</v>
      </c>
      <c r="D297" s="28">
        <f>SUM(D261:D264,D266:D272,D274:D282,D284:D289,D291:D295)</f>
        <v>1365725071</v>
      </c>
      <c r="E297" s="29">
        <f>SUM(E261:E264,E266:E272,E274:E282,E284:E289,E291:E295)</f>
        <v>1471927868</v>
      </c>
      <c r="F297" s="29">
        <f>SUM(F261:F264,F266:F272,F274:F282,F284:F289,F291:F295)</f>
        <v>619235341</v>
      </c>
      <c r="G297" s="37">
        <f t="shared" si="53"/>
        <v>0.42069679803086657</v>
      </c>
      <c r="H297" s="28">
        <f t="shared" ref="H297:W297" si="59">SUM(H261:H264,H266:H272,H274:H282,H284:H289,H291:H295)</f>
        <v>57816861</v>
      </c>
      <c r="I297" s="29">
        <f t="shared" si="59"/>
        <v>35994433</v>
      </c>
      <c r="J297" s="29">
        <f t="shared" si="59"/>
        <v>74371985</v>
      </c>
      <c r="K297" s="28">
        <f t="shared" si="59"/>
        <v>168183279</v>
      </c>
      <c r="L297" s="28">
        <f t="shared" si="59"/>
        <v>78038857</v>
      </c>
      <c r="M297" s="29">
        <f t="shared" si="59"/>
        <v>69471480</v>
      </c>
      <c r="N297" s="29">
        <f t="shared" si="59"/>
        <v>85256693</v>
      </c>
      <c r="O297" s="28">
        <f t="shared" si="59"/>
        <v>232767030</v>
      </c>
      <c r="P297" s="28">
        <f t="shared" si="59"/>
        <v>25136761</v>
      </c>
      <c r="Q297" s="29">
        <f t="shared" si="59"/>
        <v>58154923</v>
      </c>
      <c r="R297" s="29">
        <f t="shared" si="59"/>
        <v>134993348</v>
      </c>
      <c r="S297" s="28">
        <f t="shared" si="59"/>
        <v>218285032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525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13</v>
      </c>
      <c r="B300" s="16" t="s">
        <v>526</v>
      </c>
      <c r="C300" s="17" t="s">
        <v>527</v>
      </c>
      <c r="D300" s="26">
        <v>8325970722</v>
      </c>
      <c r="E300" s="27">
        <v>6108082438</v>
      </c>
      <c r="F300" s="27">
        <v>2764011780</v>
      </c>
      <c r="G300" s="36">
        <f t="shared" ref="G300:G337" si="60">IF(($E300     =0),0,($F300     /$E300     ))</f>
        <v>0.45251710468155276</v>
      </c>
      <c r="H300" s="26">
        <v>33443429</v>
      </c>
      <c r="I300" s="27">
        <v>214387931</v>
      </c>
      <c r="J300" s="27">
        <v>306157270</v>
      </c>
      <c r="K300" s="26">
        <v>553988630</v>
      </c>
      <c r="L300" s="26">
        <v>403835656</v>
      </c>
      <c r="M300" s="27">
        <v>384156493</v>
      </c>
      <c r="N300" s="27">
        <v>447936491</v>
      </c>
      <c r="O300" s="26">
        <v>1235928640</v>
      </c>
      <c r="P300" s="26">
        <v>188355519</v>
      </c>
      <c r="Q300" s="27">
        <v>257481470</v>
      </c>
      <c r="R300" s="27">
        <v>528257521</v>
      </c>
      <c r="S300" s="26">
        <v>974094510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18</v>
      </c>
      <c r="C301" s="20" t="s">
        <v>0</v>
      </c>
      <c r="D301" s="28">
        <f>D300</f>
        <v>8325970722</v>
      </c>
      <c r="E301" s="29">
        <f>E300</f>
        <v>6108082438</v>
      </c>
      <c r="F301" s="29">
        <f>F300</f>
        <v>2764011780</v>
      </c>
      <c r="G301" s="37">
        <f t="shared" si="60"/>
        <v>0.45251710468155276</v>
      </c>
      <c r="H301" s="28">
        <f t="shared" ref="H301:W301" si="61">H300</f>
        <v>33443429</v>
      </c>
      <c r="I301" s="29">
        <f t="shared" si="61"/>
        <v>214387931</v>
      </c>
      <c r="J301" s="29">
        <f t="shared" si="61"/>
        <v>306157270</v>
      </c>
      <c r="K301" s="28">
        <f t="shared" si="61"/>
        <v>553988630</v>
      </c>
      <c r="L301" s="28">
        <f t="shared" si="61"/>
        <v>403835656</v>
      </c>
      <c r="M301" s="29">
        <f t="shared" si="61"/>
        <v>384156493</v>
      </c>
      <c r="N301" s="29">
        <f t="shared" si="61"/>
        <v>447936491</v>
      </c>
      <c r="O301" s="28">
        <f t="shared" si="61"/>
        <v>1235928640</v>
      </c>
      <c r="P301" s="28">
        <f t="shared" si="61"/>
        <v>188355519</v>
      </c>
      <c r="Q301" s="29">
        <f t="shared" si="61"/>
        <v>257481470</v>
      </c>
      <c r="R301" s="29">
        <f t="shared" si="61"/>
        <v>528257521</v>
      </c>
      <c r="S301" s="28">
        <f t="shared" si="61"/>
        <v>974094510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19</v>
      </c>
      <c r="B302" s="16" t="s">
        <v>528</v>
      </c>
      <c r="C302" s="17" t="s">
        <v>529</v>
      </c>
      <c r="D302" s="26">
        <v>71729545</v>
      </c>
      <c r="E302" s="27">
        <v>78602106</v>
      </c>
      <c r="F302" s="27">
        <v>43047173</v>
      </c>
      <c r="G302" s="36">
        <f t="shared" si="60"/>
        <v>0.54765928281870713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3780919</v>
      </c>
      <c r="M302" s="27">
        <v>4557840</v>
      </c>
      <c r="N302" s="27">
        <v>11399657</v>
      </c>
      <c r="O302" s="26">
        <v>19738416</v>
      </c>
      <c r="P302" s="26">
        <v>3022593</v>
      </c>
      <c r="Q302" s="27">
        <v>4578049</v>
      </c>
      <c r="R302" s="27">
        <v>9364287</v>
      </c>
      <c r="S302" s="26">
        <v>16964929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19</v>
      </c>
      <c r="B303" s="16" t="s">
        <v>530</v>
      </c>
      <c r="C303" s="17" t="s">
        <v>531</v>
      </c>
      <c r="D303" s="26">
        <v>51261562</v>
      </c>
      <c r="E303" s="27">
        <v>71338859</v>
      </c>
      <c r="F303" s="27">
        <v>31951910</v>
      </c>
      <c r="G303" s="36">
        <f t="shared" si="60"/>
        <v>0.44788927728715144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1339584</v>
      </c>
      <c r="M303" s="27">
        <v>2701089</v>
      </c>
      <c r="N303" s="27">
        <v>153988</v>
      </c>
      <c r="O303" s="26">
        <v>4194661</v>
      </c>
      <c r="P303" s="26">
        <v>299053</v>
      </c>
      <c r="Q303" s="27">
        <v>828463</v>
      </c>
      <c r="R303" s="27">
        <v>21816188</v>
      </c>
      <c r="S303" s="26">
        <v>22943704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19</v>
      </c>
      <c r="B304" s="16" t="s">
        <v>532</v>
      </c>
      <c r="C304" s="17" t="s">
        <v>533</v>
      </c>
      <c r="D304" s="26">
        <v>56187043</v>
      </c>
      <c r="E304" s="27">
        <v>57636379</v>
      </c>
      <c r="F304" s="27">
        <v>26831028</v>
      </c>
      <c r="G304" s="36">
        <f t="shared" si="60"/>
        <v>0.46552244373297635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2680355</v>
      </c>
      <c r="M304" s="27">
        <v>2751797</v>
      </c>
      <c r="N304" s="27">
        <v>4892118</v>
      </c>
      <c r="O304" s="26">
        <v>10324270</v>
      </c>
      <c r="P304" s="26">
        <v>1773119</v>
      </c>
      <c r="Q304" s="27">
        <v>6592398</v>
      </c>
      <c r="R304" s="27">
        <v>6312333</v>
      </c>
      <c r="S304" s="26">
        <v>14677850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19</v>
      </c>
      <c r="B305" s="16" t="s">
        <v>534</v>
      </c>
      <c r="C305" s="17" t="s">
        <v>535</v>
      </c>
      <c r="D305" s="26">
        <v>269141804</v>
      </c>
      <c r="E305" s="27">
        <v>225556182</v>
      </c>
      <c r="F305" s="27">
        <v>71451015</v>
      </c>
      <c r="G305" s="36">
        <f t="shared" si="60"/>
        <v>0.31677701921732299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10375658</v>
      </c>
      <c r="M305" s="27">
        <v>12017254</v>
      </c>
      <c r="N305" s="27">
        <v>14280909</v>
      </c>
      <c r="O305" s="26">
        <v>36673821</v>
      </c>
      <c r="P305" s="26">
        <v>3322961</v>
      </c>
      <c r="Q305" s="27">
        <v>8364639</v>
      </c>
      <c r="R305" s="27">
        <v>10412835</v>
      </c>
      <c r="S305" s="26">
        <v>22100435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19</v>
      </c>
      <c r="B306" s="16" t="s">
        <v>536</v>
      </c>
      <c r="C306" s="17" t="s">
        <v>537</v>
      </c>
      <c r="D306" s="26">
        <v>166435729</v>
      </c>
      <c r="E306" s="27">
        <v>170040448</v>
      </c>
      <c r="F306" s="27">
        <v>103818944</v>
      </c>
      <c r="G306" s="36">
        <f t="shared" si="60"/>
        <v>0.61055440173857933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10727856</v>
      </c>
      <c r="M306" s="27">
        <v>19856345</v>
      </c>
      <c r="N306" s="27">
        <v>31307107</v>
      </c>
      <c r="O306" s="26">
        <v>61891308</v>
      </c>
      <c r="P306" s="26">
        <v>4893923</v>
      </c>
      <c r="Q306" s="27">
        <v>9665850</v>
      </c>
      <c r="R306" s="27">
        <v>16307141</v>
      </c>
      <c r="S306" s="26">
        <v>30866914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34</v>
      </c>
      <c r="B307" s="16" t="s">
        <v>538</v>
      </c>
      <c r="C307" s="17" t="s">
        <v>539</v>
      </c>
      <c r="D307" s="26">
        <v>13730000</v>
      </c>
      <c r="E307" s="27">
        <v>20339594</v>
      </c>
      <c r="F307" s="27">
        <v>7621882</v>
      </c>
      <c r="G307" s="36">
        <f t="shared" si="60"/>
        <v>0.37473127536370687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226897</v>
      </c>
      <c r="M307" s="27">
        <v>841719</v>
      </c>
      <c r="N307" s="27">
        <v>576039</v>
      </c>
      <c r="O307" s="26">
        <v>1644655</v>
      </c>
      <c r="P307" s="26">
        <v>460633</v>
      </c>
      <c r="Q307" s="27">
        <v>1077074</v>
      </c>
      <c r="R307" s="27">
        <v>3195344</v>
      </c>
      <c r="S307" s="26">
        <v>4733051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540</v>
      </c>
      <c r="C308" s="20" t="s">
        <v>0</v>
      </c>
      <c r="D308" s="28">
        <f>SUM(D302:D307)</f>
        <v>628485683</v>
      </c>
      <c r="E308" s="29">
        <f>SUM(E302:E307)</f>
        <v>623513568</v>
      </c>
      <c r="F308" s="29">
        <f>SUM(F302:F307)</f>
        <v>284721952</v>
      </c>
      <c r="G308" s="37">
        <f t="shared" si="60"/>
        <v>0.45664114882581031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29131269</v>
      </c>
      <c r="M308" s="29">
        <f t="shared" si="62"/>
        <v>42726044</v>
      </c>
      <c r="N308" s="29">
        <f t="shared" si="62"/>
        <v>62609818</v>
      </c>
      <c r="O308" s="28">
        <f t="shared" si="62"/>
        <v>134467131</v>
      </c>
      <c r="P308" s="28">
        <f t="shared" si="62"/>
        <v>13772282</v>
      </c>
      <c r="Q308" s="29">
        <f t="shared" si="62"/>
        <v>31106473</v>
      </c>
      <c r="R308" s="29">
        <f t="shared" si="62"/>
        <v>67408128</v>
      </c>
      <c r="S308" s="28">
        <f t="shared" si="62"/>
        <v>112286883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19</v>
      </c>
      <c r="B309" s="16" t="s">
        <v>541</v>
      </c>
      <c r="C309" s="17" t="s">
        <v>542</v>
      </c>
      <c r="D309" s="26">
        <v>89094449</v>
      </c>
      <c r="E309" s="27">
        <v>80908421</v>
      </c>
      <c r="F309" s="27">
        <v>39342634</v>
      </c>
      <c r="G309" s="36">
        <f t="shared" si="60"/>
        <v>0.48626130029159759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217350</v>
      </c>
      <c r="M309" s="27">
        <v>2677007</v>
      </c>
      <c r="N309" s="27">
        <v>5675967</v>
      </c>
      <c r="O309" s="26">
        <v>8570324</v>
      </c>
      <c r="P309" s="26">
        <v>8435835</v>
      </c>
      <c r="Q309" s="27">
        <v>6402586</v>
      </c>
      <c r="R309" s="27">
        <v>7601309</v>
      </c>
      <c r="S309" s="26">
        <v>22439730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19</v>
      </c>
      <c r="B310" s="16" t="s">
        <v>543</v>
      </c>
      <c r="C310" s="17" t="s">
        <v>544</v>
      </c>
      <c r="D310" s="26">
        <v>128102569</v>
      </c>
      <c r="E310" s="27">
        <v>165872356</v>
      </c>
      <c r="F310" s="27">
        <v>75904253</v>
      </c>
      <c r="G310" s="36">
        <f t="shared" si="60"/>
        <v>0.45760640790560664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7664387</v>
      </c>
      <c r="M310" s="27">
        <v>7181041</v>
      </c>
      <c r="N310" s="27">
        <v>15774372</v>
      </c>
      <c r="O310" s="26">
        <v>30619800</v>
      </c>
      <c r="P310" s="26">
        <v>10671319</v>
      </c>
      <c r="Q310" s="27">
        <v>9531818</v>
      </c>
      <c r="R310" s="27">
        <v>11000572</v>
      </c>
      <c r="S310" s="26">
        <v>31203709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19</v>
      </c>
      <c r="B311" s="16" t="s">
        <v>545</v>
      </c>
      <c r="C311" s="17" t="s">
        <v>546</v>
      </c>
      <c r="D311" s="26">
        <v>406053915</v>
      </c>
      <c r="E311" s="27">
        <v>403507635</v>
      </c>
      <c r="F311" s="27">
        <v>157227048</v>
      </c>
      <c r="G311" s="36">
        <f t="shared" si="60"/>
        <v>0.38965073857896149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31253029</v>
      </c>
      <c r="M311" s="27">
        <v>36311303</v>
      </c>
      <c r="N311" s="27">
        <v>24732739</v>
      </c>
      <c r="O311" s="26">
        <v>92297071</v>
      </c>
      <c r="P311" s="26">
        <v>11432644</v>
      </c>
      <c r="Q311" s="27">
        <v>13010970</v>
      </c>
      <c r="R311" s="27">
        <v>16871771</v>
      </c>
      <c r="S311" s="26">
        <v>41315385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19</v>
      </c>
      <c r="B312" s="16" t="s">
        <v>547</v>
      </c>
      <c r="C312" s="17" t="s">
        <v>548</v>
      </c>
      <c r="D312" s="26">
        <v>151230264</v>
      </c>
      <c r="E312" s="27">
        <v>154778070</v>
      </c>
      <c r="F312" s="27">
        <v>69980265</v>
      </c>
      <c r="G312" s="36">
        <f t="shared" si="60"/>
        <v>0.45213294751640204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8301872</v>
      </c>
      <c r="M312" s="27">
        <v>2933616</v>
      </c>
      <c r="N312" s="27">
        <v>12126228</v>
      </c>
      <c r="O312" s="26">
        <v>23361716</v>
      </c>
      <c r="P312" s="26">
        <v>4277430</v>
      </c>
      <c r="Q312" s="27">
        <v>18677625</v>
      </c>
      <c r="R312" s="27">
        <v>7220228</v>
      </c>
      <c r="S312" s="26">
        <v>30175283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19</v>
      </c>
      <c r="B313" s="16" t="s">
        <v>549</v>
      </c>
      <c r="C313" s="17" t="s">
        <v>550</v>
      </c>
      <c r="D313" s="26">
        <v>101758738</v>
      </c>
      <c r="E313" s="27">
        <v>108633015</v>
      </c>
      <c r="F313" s="27">
        <v>35314509</v>
      </c>
      <c r="G313" s="36">
        <f t="shared" si="60"/>
        <v>0.3250808145203371</v>
      </c>
      <c r="H313" s="26">
        <v>1089757</v>
      </c>
      <c r="I313" s="27">
        <v>1635181</v>
      </c>
      <c r="J313" s="27">
        <v>3907163</v>
      </c>
      <c r="K313" s="26">
        <v>6632101</v>
      </c>
      <c r="L313" s="26">
        <v>3476018</v>
      </c>
      <c r="M313" s="27">
        <v>3050721</v>
      </c>
      <c r="N313" s="27">
        <v>3564647</v>
      </c>
      <c r="O313" s="26">
        <v>10091386</v>
      </c>
      <c r="P313" s="26">
        <v>5394441</v>
      </c>
      <c r="Q313" s="27">
        <v>6283612</v>
      </c>
      <c r="R313" s="27">
        <v>6912969</v>
      </c>
      <c r="S313" s="26">
        <v>18591022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34</v>
      </c>
      <c r="B314" s="16" t="s">
        <v>551</v>
      </c>
      <c r="C314" s="17" t="s">
        <v>552</v>
      </c>
      <c r="D314" s="26">
        <v>68838011</v>
      </c>
      <c r="E314" s="27">
        <v>15506979</v>
      </c>
      <c r="F314" s="27">
        <v>570558</v>
      </c>
      <c r="G314" s="36">
        <f t="shared" si="60"/>
        <v>3.6793626921143054E-2</v>
      </c>
      <c r="H314" s="26">
        <v>0</v>
      </c>
      <c r="I314" s="27">
        <v>0</v>
      </c>
      <c r="J314" s="27">
        <v>0</v>
      </c>
      <c r="K314" s="26">
        <v>0</v>
      </c>
      <c r="L314" s="26">
        <v>2475</v>
      </c>
      <c r="M314" s="27">
        <v>129830</v>
      </c>
      <c r="N314" s="27">
        <v>52425</v>
      </c>
      <c r="O314" s="26">
        <v>184730</v>
      </c>
      <c r="P314" s="26">
        <v>50633</v>
      </c>
      <c r="Q314" s="27">
        <v>198979</v>
      </c>
      <c r="R314" s="27">
        <v>136216</v>
      </c>
      <c r="S314" s="26">
        <v>385828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553</v>
      </c>
      <c r="C315" s="20" t="s">
        <v>0</v>
      </c>
      <c r="D315" s="28">
        <f>SUM(D309:D314)</f>
        <v>945077946</v>
      </c>
      <c r="E315" s="29">
        <f>SUM(E309:E314)</f>
        <v>929206476</v>
      </c>
      <c r="F315" s="29">
        <f>SUM(F309:F314)</f>
        <v>378339267</v>
      </c>
      <c r="G315" s="37">
        <f t="shared" si="60"/>
        <v>0.40716382932311806</v>
      </c>
      <c r="H315" s="28">
        <f t="shared" ref="H315:W315" si="63">SUM(H309:H314)</f>
        <v>7849242</v>
      </c>
      <c r="I315" s="29">
        <f t="shared" si="63"/>
        <v>18532191</v>
      </c>
      <c r="J315" s="29">
        <f t="shared" si="63"/>
        <v>42721850</v>
      </c>
      <c r="K315" s="28">
        <f t="shared" si="63"/>
        <v>69103283</v>
      </c>
      <c r="L315" s="28">
        <f t="shared" si="63"/>
        <v>50915131</v>
      </c>
      <c r="M315" s="29">
        <f t="shared" si="63"/>
        <v>52283518</v>
      </c>
      <c r="N315" s="29">
        <f t="shared" si="63"/>
        <v>61926378</v>
      </c>
      <c r="O315" s="28">
        <f t="shared" si="63"/>
        <v>165125027</v>
      </c>
      <c r="P315" s="28">
        <f t="shared" si="63"/>
        <v>40262302</v>
      </c>
      <c r="Q315" s="29">
        <f t="shared" si="63"/>
        <v>54105590</v>
      </c>
      <c r="R315" s="29">
        <f t="shared" si="63"/>
        <v>49743065</v>
      </c>
      <c r="S315" s="28">
        <f t="shared" si="63"/>
        <v>144110957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19</v>
      </c>
      <c r="B316" s="16" t="s">
        <v>554</v>
      </c>
      <c r="C316" s="17" t="s">
        <v>555</v>
      </c>
      <c r="D316" s="26">
        <v>181136164</v>
      </c>
      <c r="E316" s="27">
        <v>155058135</v>
      </c>
      <c r="F316" s="27">
        <v>56515571</v>
      </c>
      <c r="G316" s="36">
        <f t="shared" si="60"/>
        <v>0.36447988362558342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8069925</v>
      </c>
      <c r="M316" s="27">
        <v>3204221</v>
      </c>
      <c r="N316" s="27">
        <v>12314363</v>
      </c>
      <c r="O316" s="26">
        <v>23588509</v>
      </c>
      <c r="P316" s="26">
        <v>3332991</v>
      </c>
      <c r="Q316" s="27">
        <v>4295464</v>
      </c>
      <c r="R316" s="27">
        <v>10034068</v>
      </c>
      <c r="S316" s="26">
        <v>17662523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19</v>
      </c>
      <c r="B317" s="16" t="s">
        <v>556</v>
      </c>
      <c r="C317" s="17" t="s">
        <v>557</v>
      </c>
      <c r="D317" s="26">
        <v>274774547</v>
      </c>
      <c r="E317" s="27">
        <v>239978890</v>
      </c>
      <c r="F317" s="27">
        <v>94759994</v>
      </c>
      <c r="G317" s="36">
        <f t="shared" si="60"/>
        <v>0.3948680402680419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10043797</v>
      </c>
      <c r="M317" s="27">
        <v>17073027</v>
      </c>
      <c r="N317" s="27">
        <v>20531506</v>
      </c>
      <c r="O317" s="26">
        <v>47648330</v>
      </c>
      <c r="P317" s="26">
        <v>4486966</v>
      </c>
      <c r="Q317" s="27">
        <v>16158927</v>
      </c>
      <c r="R317" s="27">
        <v>16953627</v>
      </c>
      <c r="S317" s="26">
        <v>37599520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19</v>
      </c>
      <c r="B318" s="16" t="s">
        <v>558</v>
      </c>
      <c r="C318" s="17" t="s">
        <v>559</v>
      </c>
      <c r="D318" s="26">
        <v>53873187</v>
      </c>
      <c r="E318" s="27">
        <v>56821240</v>
      </c>
      <c r="F318" s="27">
        <v>18448205</v>
      </c>
      <c r="G318" s="36">
        <f t="shared" si="60"/>
        <v>0.32467093291170696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397904</v>
      </c>
      <c r="M318" s="27">
        <v>1659641</v>
      </c>
      <c r="N318" s="27">
        <v>4170753</v>
      </c>
      <c r="O318" s="26">
        <v>6228298</v>
      </c>
      <c r="P318" s="26">
        <v>1211695</v>
      </c>
      <c r="Q318" s="27">
        <v>3498169</v>
      </c>
      <c r="R318" s="27">
        <v>5448822</v>
      </c>
      <c r="S318" s="26">
        <v>10158686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19</v>
      </c>
      <c r="B319" s="16" t="s">
        <v>560</v>
      </c>
      <c r="C319" s="17" t="s">
        <v>561</v>
      </c>
      <c r="D319" s="26">
        <v>49990427</v>
      </c>
      <c r="E319" s="27">
        <v>99863778</v>
      </c>
      <c r="F319" s="27">
        <v>58877899</v>
      </c>
      <c r="G319" s="36">
        <f t="shared" si="60"/>
        <v>0.58958213056990494</v>
      </c>
      <c r="H319" s="26">
        <v>0</v>
      </c>
      <c r="I319" s="27">
        <v>2530627</v>
      </c>
      <c r="J319" s="27">
        <v>3873511</v>
      </c>
      <c r="K319" s="26">
        <v>6404138</v>
      </c>
      <c r="L319" s="26">
        <v>7354990</v>
      </c>
      <c r="M319" s="27">
        <v>10006063</v>
      </c>
      <c r="N319" s="27">
        <v>12154924</v>
      </c>
      <c r="O319" s="26">
        <v>29515977</v>
      </c>
      <c r="P319" s="26">
        <v>2678813</v>
      </c>
      <c r="Q319" s="27">
        <v>12776156</v>
      </c>
      <c r="R319" s="27">
        <v>7502815</v>
      </c>
      <c r="S319" s="26">
        <v>22957784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34</v>
      </c>
      <c r="B320" s="16" t="s">
        <v>562</v>
      </c>
      <c r="C320" s="17" t="s">
        <v>563</v>
      </c>
      <c r="D320" s="26">
        <v>4988500</v>
      </c>
      <c r="E320" s="27">
        <v>8584630</v>
      </c>
      <c r="F320" s="27">
        <v>2558509</v>
      </c>
      <c r="G320" s="36">
        <f t="shared" si="60"/>
        <v>0.29803369510392408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226806</v>
      </c>
      <c r="M320" s="27">
        <v>523999</v>
      </c>
      <c r="N320" s="27">
        <v>244409</v>
      </c>
      <c r="O320" s="26">
        <v>995214</v>
      </c>
      <c r="P320" s="26">
        <v>36850</v>
      </c>
      <c r="Q320" s="27">
        <v>371804</v>
      </c>
      <c r="R320" s="27">
        <v>637271</v>
      </c>
      <c r="S320" s="26">
        <v>1045925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564</v>
      </c>
      <c r="C321" s="20" t="s">
        <v>0</v>
      </c>
      <c r="D321" s="28">
        <f>SUM(D316:D320)</f>
        <v>564762825</v>
      </c>
      <c r="E321" s="29">
        <f>SUM(E316:E320)</f>
        <v>560306673</v>
      </c>
      <c r="F321" s="29">
        <f>SUM(F316:F320)</f>
        <v>231160178</v>
      </c>
      <c r="G321" s="37">
        <f t="shared" si="60"/>
        <v>0.41256010170701646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19887983</v>
      </c>
      <c r="K321" s="28">
        <f t="shared" si="64"/>
        <v>33759412</v>
      </c>
      <c r="L321" s="28">
        <f t="shared" si="64"/>
        <v>26093422</v>
      </c>
      <c r="M321" s="29">
        <f t="shared" si="64"/>
        <v>32466951</v>
      </c>
      <c r="N321" s="29">
        <f t="shared" si="64"/>
        <v>49415955</v>
      </c>
      <c r="O321" s="28">
        <f t="shared" si="64"/>
        <v>107976328</v>
      </c>
      <c r="P321" s="28">
        <f t="shared" si="64"/>
        <v>11747315</v>
      </c>
      <c r="Q321" s="29">
        <f t="shared" si="64"/>
        <v>37100520</v>
      </c>
      <c r="R321" s="29">
        <f t="shared" si="64"/>
        <v>40576603</v>
      </c>
      <c r="S321" s="28">
        <f t="shared" si="64"/>
        <v>89424438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19</v>
      </c>
      <c r="B322" s="16" t="s">
        <v>565</v>
      </c>
      <c r="C322" s="17" t="s">
        <v>566</v>
      </c>
      <c r="D322" s="26">
        <v>23767300</v>
      </c>
      <c r="E322" s="27">
        <v>26626472</v>
      </c>
      <c r="F322" s="27">
        <v>11068237</v>
      </c>
      <c r="G322" s="36">
        <f t="shared" si="60"/>
        <v>0.41568545017905489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2337776</v>
      </c>
      <c r="M322" s="27">
        <v>695611</v>
      </c>
      <c r="N322" s="27">
        <v>4229968</v>
      </c>
      <c r="O322" s="26">
        <v>7263355</v>
      </c>
      <c r="P322" s="26">
        <v>174702</v>
      </c>
      <c r="Q322" s="27">
        <v>185494</v>
      </c>
      <c r="R322" s="27">
        <v>1190128</v>
      </c>
      <c r="S322" s="26">
        <v>1550324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19</v>
      </c>
      <c r="B323" s="16" t="s">
        <v>567</v>
      </c>
      <c r="C323" s="17" t="s">
        <v>568</v>
      </c>
      <c r="D323" s="26">
        <v>107297217</v>
      </c>
      <c r="E323" s="27">
        <v>123918781</v>
      </c>
      <c r="F323" s="27">
        <v>63287335</v>
      </c>
      <c r="G323" s="36">
        <f t="shared" si="60"/>
        <v>0.51071624889531475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15835075</v>
      </c>
      <c r="M323" s="27">
        <v>2836975</v>
      </c>
      <c r="N323" s="27">
        <v>20360866</v>
      </c>
      <c r="O323" s="26">
        <v>39032916</v>
      </c>
      <c r="P323" s="26">
        <v>4005886</v>
      </c>
      <c r="Q323" s="27">
        <v>6439294</v>
      </c>
      <c r="R323" s="27">
        <v>8724627</v>
      </c>
      <c r="S323" s="26">
        <v>19169807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19</v>
      </c>
      <c r="B324" s="16" t="s">
        <v>569</v>
      </c>
      <c r="C324" s="17" t="s">
        <v>570</v>
      </c>
      <c r="D324" s="26">
        <v>241589372</v>
      </c>
      <c r="E324" s="27">
        <v>275212178</v>
      </c>
      <c r="F324" s="27">
        <v>98980589</v>
      </c>
      <c r="G324" s="36">
        <f t="shared" si="60"/>
        <v>0.35965192281571201</v>
      </c>
      <c r="H324" s="26">
        <v>3364244</v>
      </c>
      <c r="I324" s="27">
        <v>19963409</v>
      </c>
      <c r="J324" s="27">
        <v>9741577</v>
      </c>
      <c r="K324" s="26">
        <v>33069230</v>
      </c>
      <c r="L324" s="26">
        <v>12320715</v>
      </c>
      <c r="M324" s="27">
        <v>7926435</v>
      </c>
      <c r="N324" s="27">
        <v>15605093</v>
      </c>
      <c r="O324" s="26">
        <v>35852243</v>
      </c>
      <c r="P324" s="26">
        <v>5900873</v>
      </c>
      <c r="Q324" s="27">
        <v>10319544</v>
      </c>
      <c r="R324" s="27">
        <v>13838699</v>
      </c>
      <c r="S324" s="26">
        <v>30059116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19</v>
      </c>
      <c r="B325" s="16" t="s">
        <v>571</v>
      </c>
      <c r="C325" s="17" t="s">
        <v>572</v>
      </c>
      <c r="D325" s="26">
        <v>370443246</v>
      </c>
      <c r="E325" s="27">
        <v>463450356</v>
      </c>
      <c r="F325" s="27">
        <v>215730304</v>
      </c>
      <c r="G325" s="36">
        <f t="shared" si="60"/>
        <v>0.46548740594774729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23987431</v>
      </c>
      <c r="M325" s="27">
        <v>30947458</v>
      </c>
      <c r="N325" s="27">
        <v>35387976</v>
      </c>
      <c r="O325" s="26">
        <v>90322865</v>
      </c>
      <c r="P325" s="26">
        <v>10153961</v>
      </c>
      <c r="Q325" s="27">
        <v>27990471</v>
      </c>
      <c r="R325" s="27">
        <v>29762431</v>
      </c>
      <c r="S325" s="26">
        <v>67906863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19</v>
      </c>
      <c r="B326" s="16" t="s">
        <v>573</v>
      </c>
      <c r="C326" s="17" t="s">
        <v>574</v>
      </c>
      <c r="D326" s="26">
        <v>51386800</v>
      </c>
      <c r="E326" s="27">
        <v>121895300</v>
      </c>
      <c r="F326" s="27">
        <v>36286265</v>
      </c>
      <c r="G326" s="36">
        <f t="shared" si="60"/>
        <v>0.2976838729631085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3590443</v>
      </c>
      <c r="M326" s="27">
        <v>3939679</v>
      </c>
      <c r="N326" s="27">
        <v>9350929</v>
      </c>
      <c r="O326" s="26">
        <v>16881051</v>
      </c>
      <c r="P326" s="26">
        <v>2663214</v>
      </c>
      <c r="Q326" s="27">
        <v>6469457</v>
      </c>
      <c r="R326" s="27">
        <v>6195834</v>
      </c>
      <c r="S326" s="26">
        <v>15328505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19</v>
      </c>
      <c r="B327" s="16" t="s">
        <v>575</v>
      </c>
      <c r="C327" s="17" t="s">
        <v>576</v>
      </c>
      <c r="D327" s="26">
        <v>90316324</v>
      </c>
      <c r="E327" s="27">
        <v>71780907</v>
      </c>
      <c r="F327" s="27">
        <v>38253489</v>
      </c>
      <c r="G327" s="36">
        <f t="shared" si="60"/>
        <v>0.53292011202923362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5103619</v>
      </c>
      <c r="M327" s="27">
        <v>2884512</v>
      </c>
      <c r="N327" s="27">
        <v>1607073</v>
      </c>
      <c r="O327" s="26">
        <v>9595204</v>
      </c>
      <c r="P327" s="26">
        <v>2924271</v>
      </c>
      <c r="Q327" s="27">
        <v>2417943</v>
      </c>
      <c r="R327" s="27">
        <v>6140979</v>
      </c>
      <c r="S327" s="26">
        <v>11483193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19</v>
      </c>
      <c r="B328" s="16" t="s">
        <v>577</v>
      </c>
      <c r="C328" s="17" t="s">
        <v>578</v>
      </c>
      <c r="D328" s="26">
        <v>143644166</v>
      </c>
      <c r="E328" s="27">
        <v>157972803</v>
      </c>
      <c r="F328" s="27">
        <v>59403978</v>
      </c>
      <c r="G328" s="36">
        <f t="shared" si="60"/>
        <v>0.37603927303866352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6625151</v>
      </c>
      <c r="M328" s="27">
        <v>12372957</v>
      </c>
      <c r="N328" s="27">
        <v>8301069</v>
      </c>
      <c r="O328" s="26">
        <v>27299177</v>
      </c>
      <c r="P328" s="26">
        <v>4761706</v>
      </c>
      <c r="Q328" s="27">
        <v>5150329</v>
      </c>
      <c r="R328" s="27">
        <v>8075794</v>
      </c>
      <c r="S328" s="26">
        <v>17987829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34</v>
      </c>
      <c r="B329" s="16" t="s">
        <v>579</v>
      </c>
      <c r="C329" s="17" t="s">
        <v>580</v>
      </c>
      <c r="D329" s="26">
        <v>76172524</v>
      </c>
      <c r="E329" s="27">
        <v>15863912</v>
      </c>
      <c r="F329" s="27">
        <v>2576727</v>
      </c>
      <c r="G329" s="36">
        <f t="shared" si="60"/>
        <v>0.16242696000835102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599699</v>
      </c>
      <c r="M329" s="27">
        <v>77875</v>
      </c>
      <c r="N329" s="27">
        <v>207256</v>
      </c>
      <c r="O329" s="26">
        <v>884830</v>
      </c>
      <c r="P329" s="26">
        <v>1775</v>
      </c>
      <c r="Q329" s="27">
        <v>1520754</v>
      </c>
      <c r="R329" s="27">
        <v>52530</v>
      </c>
      <c r="S329" s="26">
        <v>1575059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581</v>
      </c>
      <c r="C330" s="20" t="s">
        <v>0</v>
      </c>
      <c r="D330" s="28">
        <f>SUM(D322:D329)</f>
        <v>1104616949</v>
      </c>
      <c r="E330" s="29">
        <f>SUM(E322:E329)</f>
        <v>1256720709</v>
      </c>
      <c r="F330" s="29">
        <f>SUM(F322:F329)</f>
        <v>525586924</v>
      </c>
      <c r="G330" s="37">
        <f t="shared" si="60"/>
        <v>0.41822094617842415</v>
      </c>
      <c r="H330" s="28">
        <f t="shared" ref="H330:W330" si="65">SUM(H322:H329)</f>
        <v>20196665</v>
      </c>
      <c r="I330" s="29">
        <f t="shared" si="65"/>
        <v>40566682</v>
      </c>
      <c r="J330" s="29">
        <f t="shared" si="65"/>
        <v>72631240</v>
      </c>
      <c r="K330" s="28">
        <f t="shared" si="65"/>
        <v>133394587</v>
      </c>
      <c r="L330" s="28">
        <f t="shared" si="65"/>
        <v>70399909</v>
      </c>
      <c r="M330" s="29">
        <f t="shared" si="65"/>
        <v>61681502</v>
      </c>
      <c r="N330" s="29">
        <f t="shared" si="65"/>
        <v>95050230</v>
      </c>
      <c r="O330" s="28">
        <f t="shared" si="65"/>
        <v>227131641</v>
      </c>
      <c r="P330" s="28">
        <f t="shared" si="65"/>
        <v>30586388</v>
      </c>
      <c r="Q330" s="29">
        <f t="shared" si="65"/>
        <v>60493286</v>
      </c>
      <c r="R330" s="29">
        <f t="shared" si="65"/>
        <v>73981022</v>
      </c>
      <c r="S330" s="28">
        <f t="shared" si="65"/>
        <v>165060696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19</v>
      </c>
      <c r="B331" s="16" t="s">
        <v>582</v>
      </c>
      <c r="C331" s="17" t="s">
        <v>583</v>
      </c>
      <c r="D331" s="26">
        <v>14461457</v>
      </c>
      <c r="E331" s="27">
        <v>26838689</v>
      </c>
      <c r="F331" s="27">
        <v>2118112</v>
      </c>
      <c r="G331" s="36">
        <f t="shared" si="60"/>
        <v>7.8920099264163018E-2</v>
      </c>
      <c r="H331" s="26">
        <v>0</v>
      </c>
      <c r="I331" s="27">
        <v>504320</v>
      </c>
      <c r="J331" s="27">
        <v>0</v>
      </c>
      <c r="K331" s="26">
        <v>504320</v>
      </c>
      <c r="L331" s="26">
        <v>11140</v>
      </c>
      <c r="M331" s="27">
        <v>191449</v>
      </c>
      <c r="N331" s="27">
        <v>418336</v>
      </c>
      <c r="O331" s="26">
        <v>620925</v>
      </c>
      <c r="P331" s="26">
        <v>204329</v>
      </c>
      <c r="Q331" s="27">
        <v>541576</v>
      </c>
      <c r="R331" s="27">
        <v>246962</v>
      </c>
      <c r="S331" s="26">
        <v>992867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19</v>
      </c>
      <c r="B332" s="16" t="s">
        <v>584</v>
      </c>
      <c r="C332" s="17" t="s">
        <v>585</v>
      </c>
      <c r="D332" s="26">
        <v>10292100</v>
      </c>
      <c r="E332" s="27">
        <v>13505008</v>
      </c>
      <c r="F332" s="27">
        <v>8510631</v>
      </c>
      <c r="G332" s="36">
        <f t="shared" si="60"/>
        <v>0.63018333643341784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1913294</v>
      </c>
      <c r="M332" s="27">
        <v>3244112</v>
      </c>
      <c r="N332" s="27">
        <v>457584</v>
      </c>
      <c r="O332" s="26">
        <v>5614990</v>
      </c>
      <c r="P332" s="26">
        <v>116936</v>
      </c>
      <c r="Q332" s="27">
        <v>209844</v>
      </c>
      <c r="R332" s="27">
        <v>233054</v>
      </c>
      <c r="S332" s="26">
        <v>559834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19</v>
      </c>
      <c r="B333" s="16" t="s">
        <v>586</v>
      </c>
      <c r="C333" s="17" t="s">
        <v>587</v>
      </c>
      <c r="D333" s="26">
        <v>23465061</v>
      </c>
      <c r="E333" s="27">
        <v>25160061</v>
      </c>
      <c r="F333" s="27">
        <v>8923710</v>
      </c>
      <c r="G333" s="36">
        <f t="shared" si="60"/>
        <v>0.35467759795971876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1622796</v>
      </c>
      <c r="M333" s="27">
        <v>1055166</v>
      </c>
      <c r="N333" s="27">
        <v>374986</v>
      </c>
      <c r="O333" s="26">
        <v>3052948</v>
      </c>
      <c r="P333" s="26">
        <v>806791</v>
      </c>
      <c r="Q333" s="27">
        <v>29490</v>
      </c>
      <c r="R333" s="27">
        <v>55323</v>
      </c>
      <c r="S333" s="26">
        <v>891604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34</v>
      </c>
      <c r="B334" s="16" t="s">
        <v>588</v>
      </c>
      <c r="C334" s="17" t="s">
        <v>589</v>
      </c>
      <c r="D334" s="26">
        <v>2715500</v>
      </c>
      <c r="E334" s="27">
        <v>2715503</v>
      </c>
      <c r="F334" s="27">
        <v>37545</v>
      </c>
      <c r="G334" s="36">
        <f t="shared" si="60"/>
        <v>1.3826167748663876E-2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19600</v>
      </c>
      <c r="Q334" s="27">
        <v>10766</v>
      </c>
      <c r="R334" s="27">
        <v>7179</v>
      </c>
      <c r="S334" s="26">
        <v>37545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590</v>
      </c>
      <c r="C335" s="20" t="s">
        <v>0</v>
      </c>
      <c r="D335" s="28">
        <f>SUM(D331:D334)</f>
        <v>50934118</v>
      </c>
      <c r="E335" s="29">
        <f>SUM(E331:E334)</f>
        <v>68219261</v>
      </c>
      <c r="F335" s="29">
        <f>SUM(F331:F334)</f>
        <v>19589998</v>
      </c>
      <c r="G335" s="37">
        <f t="shared" si="60"/>
        <v>0.28716227225035462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3547230</v>
      </c>
      <c r="M335" s="29">
        <f t="shared" si="66"/>
        <v>4490727</v>
      </c>
      <c r="N335" s="29">
        <f t="shared" si="66"/>
        <v>1250906</v>
      </c>
      <c r="O335" s="28">
        <f t="shared" si="66"/>
        <v>9288863</v>
      </c>
      <c r="P335" s="28">
        <f t="shared" si="66"/>
        <v>1147656</v>
      </c>
      <c r="Q335" s="29">
        <f t="shared" si="66"/>
        <v>791676</v>
      </c>
      <c r="R335" s="29">
        <f t="shared" si="66"/>
        <v>542518</v>
      </c>
      <c r="S335" s="28">
        <f t="shared" si="66"/>
        <v>2481850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591</v>
      </c>
      <c r="C336" s="20" t="s">
        <v>0</v>
      </c>
      <c r="D336" s="28">
        <f>SUM(D300,D302:D307,D309:D314,D316:D320,D322:D329,D331:D334)</f>
        <v>11619848243</v>
      </c>
      <c r="E336" s="29">
        <f>SUM(E300,E302:E307,E309:E314,E316:E320,E322:E329,E331:E334)</f>
        <v>9546049125</v>
      </c>
      <c r="F336" s="29">
        <f>SUM(F300,F302:F307,F309:F314,F316:F320,F322:F329,F331:F334)</f>
        <v>4203410099</v>
      </c>
      <c r="G336" s="37">
        <f t="shared" si="60"/>
        <v>0.44032982063666049</v>
      </c>
      <c r="H336" s="28">
        <f t="shared" ref="H336:W336" si="67">SUM(H300,H302:H307,H309:H314,H316:H320,H322:H329,H331:H334)</f>
        <v>68099003</v>
      </c>
      <c r="I336" s="29">
        <f t="shared" si="67"/>
        <v>305490692</v>
      </c>
      <c r="J336" s="29">
        <f t="shared" si="67"/>
        <v>462443440</v>
      </c>
      <c r="K336" s="28">
        <f t="shared" si="67"/>
        <v>836033135</v>
      </c>
      <c r="L336" s="28">
        <f t="shared" si="67"/>
        <v>583922617</v>
      </c>
      <c r="M336" s="29">
        <f t="shared" si="67"/>
        <v>577805235</v>
      </c>
      <c r="N336" s="29">
        <f t="shared" si="67"/>
        <v>718189778</v>
      </c>
      <c r="O336" s="28">
        <f t="shared" si="67"/>
        <v>1879917630</v>
      </c>
      <c r="P336" s="28">
        <f t="shared" si="67"/>
        <v>285871462</v>
      </c>
      <c r="Q336" s="29">
        <f t="shared" si="67"/>
        <v>441079015</v>
      </c>
      <c r="R336" s="29">
        <f t="shared" si="67"/>
        <v>760508857</v>
      </c>
      <c r="S336" s="28">
        <f t="shared" si="67"/>
        <v>1487459334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592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68858541114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66810132142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34281852162</v>
      </c>
      <c r="G337" s="39">
        <f t="shared" si="60"/>
        <v>0.51312354972051932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1611923348</v>
      </c>
      <c r="I337" s="33">
        <f t="shared" si="68"/>
        <v>2635093632</v>
      </c>
      <c r="J337" s="33">
        <f t="shared" si="68"/>
        <v>3243003806</v>
      </c>
      <c r="K337" s="32">
        <f t="shared" si="68"/>
        <v>7490020786</v>
      </c>
      <c r="L337" s="32">
        <f t="shared" si="68"/>
        <v>3806195761</v>
      </c>
      <c r="M337" s="33">
        <f t="shared" si="68"/>
        <v>3676208399</v>
      </c>
      <c r="N337" s="33">
        <f t="shared" si="68"/>
        <v>4325142234</v>
      </c>
      <c r="O337" s="32">
        <f t="shared" si="68"/>
        <v>11807546394</v>
      </c>
      <c r="P337" s="32">
        <f t="shared" si="68"/>
        <v>1971311572</v>
      </c>
      <c r="Q337" s="33">
        <f t="shared" si="68"/>
        <v>8784791586</v>
      </c>
      <c r="R337" s="33">
        <f t="shared" si="68"/>
        <v>4228181824</v>
      </c>
      <c r="S337" s="32">
        <f t="shared" si="68"/>
        <v>14984284982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C6096-65AC-4B7A-8BC9-21343E838D83}"/>
</file>

<file path=customXml/itemProps2.xml><?xml version="1.0" encoding="utf-8"?>
<ds:datastoreItem xmlns:ds="http://schemas.openxmlformats.org/officeDocument/2006/customXml" ds:itemID="{8D815849-9C88-4CA5-BCC9-E387F3DE9B9D}"/>
</file>

<file path=customXml/itemProps3.xml><?xml version="1.0" encoding="utf-8"?>
<ds:datastoreItem xmlns:ds="http://schemas.openxmlformats.org/officeDocument/2006/customXml" ds:itemID="{E367B53F-88C6-4096-94E9-607593D16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2022-05-06T11:51:55Z</dcterms:created>
  <dcterms:modified xsi:type="dcterms:W3CDTF">2022-05-06T11:55:09Z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