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K:\CD - LGBA\Municipalities\07. IYM\2021-22\01. National Publications\Section 71\03. Q3\04. Final\"/>
    </mc:Choice>
  </mc:AlternateContent>
  <xr:revisionPtr revIDLastSave="0" documentId="8_{5DAC4041-3660-4215-8B1A-BDBF88B86093}" xr6:coauthVersionLast="47" xr6:coauthVersionMax="47" xr10:uidLastSave="{00000000-0000-0000-0000-000000000000}"/>
  <bookViews>
    <workbookView xWindow="-120" yWindow="-120" windowWidth="29040" windowHeight="17640" xr2:uid="{E8588D65-6E2B-490A-81D1-CC5EDF15D169}"/>
  </bookViews>
  <sheets>
    <sheet name="Capital" sheetId="1" r:id="rId1"/>
  </sheets>
  <definedNames>
    <definedName name="_xlnm.Print_Area" localSheetId="0">Capital!$A$1:$W$358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337" i="1" l="1"/>
  <c r="V337" i="1"/>
  <c r="U337" i="1"/>
  <c r="T337" i="1"/>
  <c r="S337" i="1"/>
  <c r="R337" i="1"/>
  <c r="Q337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W336" i="1"/>
  <c r="V336" i="1"/>
  <c r="U336" i="1"/>
  <c r="T336" i="1"/>
  <c r="S336" i="1"/>
  <c r="R336" i="1"/>
  <c r="Q336" i="1"/>
  <c r="P336" i="1"/>
  <c r="O336" i="1"/>
  <c r="N336" i="1"/>
  <c r="M336" i="1"/>
  <c r="L336" i="1"/>
  <c r="K336" i="1"/>
  <c r="J336" i="1"/>
  <c r="I336" i="1"/>
  <c r="H336" i="1"/>
  <c r="F336" i="1"/>
  <c r="G336" i="1" s="1"/>
  <c r="E336" i="1"/>
  <c r="D336" i="1"/>
  <c r="W335" i="1"/>
  <c r="V335" i="1"/>
  <c r="U335" i="1"/>
  <c r="T335" i="1"/>
  <c r="S335" i="1"/>
  <c r="R335" i="1"/>
  <c r="Q335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G334" i="1"/>
  <c r="G333" i="1"/>
  <c r="G332" i="1"/>
  <c r="G331" i="1"/>
  <c r="W330" i="1"/>
  <c r="V330" i="1"/>
  <c r="U330" i="1"/>
  <c r="T330" i="1"/>
  <c r="S330" i="1"/>
  <c r="R330" i="1"/>
  <c r="Q330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G329" i="1"/>
  <c r="G328" i="1"/>
  <c r="G327" i="1"/>
  <c r="G326" i="1"/>
  <c r="G325" i="1"/>
  <c r="G324" i="1"/>
  <c r="G323" i="1"/>
  <c r="G322" i="1"/>
  <c r="W321" i="1"/>
  <c r="V321" i="1"/>
  <c r="U321" i="1"/>
  <c r="T321" i="1"/>
  <c r="S321" i="1"/>
  <c r="R321" i="1"/>
  <c r="Q321" i="1"/>
  <c r="P321" i="1"/>
  <c r="O321" i="1"/>
  <c r="N321" i="1"/>
  <c r="M321" i="1"/>
  <c r="L321" i="1"/>
  <c r="K321" i="1"/>
  <c r="J321" i="1"/>
  <c r="I321" i="1"/>
  <c r="H321" i="1"/>
  <c r="F321" i="1"/>
  <c r="G321" i="1" s="1"/>
  <c r="E321" i="1"/>
  <c r="D321" i="1"/>
  <c r="G320" i="1"/>
  <c r="G319" i="1"/>
  <c r="G318" i="1"/>
  <c r="G317" i="1"/>
  <c r="G316" i="1"/>
  <c r="W315" i="1"/>
  <c r="V315" i="1"/>
  <c r="U315" i="1"/>
  <c r="T315" i="1"/>
  <c r="S315" i="1"/>
  <c r="R315" i="1"/>
  <c r="Q315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G314" i="1"/>
  <c r="G313" i="1"/>
  <c r="G312" i="1"/>
  <c r="G311" i="1"/>
  <c r="G310" i="1"/>
  <c r="G309" i="1"/>
  <c r="W308" i="1"/>
  <c r="V308" i="1"/>
  <c r="U308" i="1"/>
  <c r="T308" i="1"/>
  <c r="S308" i="1"/>
  <c r="R308" i="1"/>
  <c r="Q308" i="1"/>
  <c r="P308" i="1"/>
  <c r="O308" i="1"/>
  <c r="N308" i="1"/>
  <c r="M308" i="1"/>
  <c r="L308" i="1"/>
  <c r="K308" i="1"/>
  <c r="J308" i="1"/>
  <c r="I308" i="1"/>
  <c r="H308" i="1"/>
  <c r="F308" i="1"/>
  <c r="E308" i="1"/>
  <c r="G308" i="1" s="1"/>
  <c r="D308" i="1"/>
  <c r="G307" i="1"/>
  <c r="G306" i="1"/>
  <c r="G305" i="1"/>
  <c r="G304" i="1"/>
  <c r="G303" i="1"/>
  <c r="G302" i="1"/>
  <c r="W301" i="1"/>
  <c r="V301" i="1"/>
  <c r="U301" i="1"/>
  <c r="T301" i="1"/>
  <c r="S301" i="1"/>
  <c r="R301" i="1"/>
  <c r="Q301" i="1"/>
  <c r="P301" i="1"/>
  <c r="O301" i="1"/>
  <c r="N301" i="1"/>
  <c r="M301" i="1"/>
  <c r="L301" i="1"/>
  <c r="K301" i="1"/>
  <c r="J301" i="1"/>
  <c r="I301" i="1"/>
  <c r="H301" i="1"/>
  <c r="F301" i="1"/>
  <c r="E301" i="1"/>
  <c r="G301" i="1" s="1"/>
  <c r="D301" i="1"/>
  <c r="G300" i="1"/>
  <c r="W297" i="1"/>
  <c r="V297" i="1"/>
  <c r="U297" i="1"/>
  <c r="T297" i="1"/>
  <c r="S297" i="1"/>
  <c r="R297" i="1"/>
  <c r="Q297" i="1"/>
  <c r="P297" i="1"/>
  <c r="O297" i="1"/>
  <c r="N297" i="1"/>
  <c r="M297" i="1"/>
  <c r="L297" i="1"/>
  <c r="K297" i="1"/>
  <c r="J297" i="1"/>
  <c r="I297" i="1"/>
  <c r="H297" i="1"/>
  <c r="F297" i="1"/>
  <c r="E297" i="1"/>
  <c r="G297" i="1" s="1"/>
  <c r="D297" i="1"/>
  <c r="W296" i="1"/>
  <c r="V296" i="1"/>
  <c r="U296" i="1"/>
  <c r="T296" i="1"/>
  <c r="S296" i="1"/>
  <c r="R296" i="1"/>
  <c r="Q296" i="1"/>
  <c r="P296" i="1"/>
  <c r="O296" i="1"/>
  <c r="N296" i="1"/>
  <c r="M296" i="1"/>
  <c r="L296" i="1"/>
  <c r="K296" i="1"/>
  <c r="J296" i="1"/>
  <c r="I296" i="1"/>
  <c r="H296" i="1"/>
  <c r="F296" i="1"/>
  <c r="E296" i="1"/>
  <c r="G296" i="1" s="1"/>
  <c r="D296" i="1"/>
  <c r="G295" i="1"/>
  <c r="G294" i="1"/>
  <c r="G293" i="1"/>
  <c r="G292" i="1"/>
  <c r="G291" i="1"/>
  <c r="W290" i="1"/>
  <c r="V290" i="1"/>
  <c r="U290" i="1"/>
  <c r="T290" i="1"/>
  <c r="S290" i="1"/>
  <c r="R290" i="1"/>
  <c r="Q290" i="1"/>
  <c r="P290" i="1"/>
  <c r="O290" i="1"/>
  <c r="N290" i="1"/>
  <c r="M290" i="1"/>
  <c r="L290" i="1"/>
  <c r="K290" i="1"/>
  <c r="J290" i="1"/>
  <c r="I290" i="1"/>
  <c r="H290" i="1"/>
  <c r="F290" i="1"/>
  <c r="E290" i="1"/>
  <c r="G290" i="1" s="1"/>
  <c r="D290" i="1"/>
  <c r="G289" i="1"/>
  <c r="G288" i="1"/>
  <c r="G287" i="1"/>
  <c r="G286" i="1"/>
  <c r="G285" i="1"/>
  <c r="G284" i="1"/>
  <c r="W283" i="1"/>
  <c r="V283" i="1"/>
  <c r="U283" i="1"/>
  <c r="T283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G282" i="1"/>
  <c r="G281" i="1"/>
  <c r="G280" i="1"/>
  <c r="G279" i="1"/>
  <c r="G278" i="1"/>
  <c r="G277" i="1"/>
  <c r="G276" i="1"/>
  <c r="G275" i="1"/>
  <c r="G274" i="1"/>
  <c r="W273" i="1"/>
  <c r="V273" i="1"/>
  <c r="U273" i="1"/>
  <c r="T273" i="1"/>
  <c r="S273" i="1"/>
  <c r="R273" i="1"/>
  <c r="Q273" i="1"/>
  <c r="P273" i="1"/>
  <c r="O273" i="1"/>
  <c r="N273" i="1"/>
  <c r="M273" i="1"/>
  <c r="L273" i="1"/>
  <c r="K273" i="1"/>
  <c r="J273" i="1"/>
  <c r="I273" i="1"/>
  <c r="H273" i="1"/>
  <c r="F273" i="1"/>
  <c r="E273" i="1"/>
  <c r="G273" i="1" s="1"/>
  <c r="D273" i="1"/>
  <c r="G272" i="1"/>
  <c r="G271" i="1"/>
  <c r="G270" i="1"/>
  <c r="G269" i="1"/>
  <c r="G268" i="1"/>
  <c r="G267" i="1"/>
  <c r="G266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G264" i="1"/>
  <c r="G263" i="1"/>
  <c r="G262" i="1"/>
  <c r="G261" i="1"/>
  <c r="W258" i="1"/>
  <c r="V258" i="1"/>
  <c r="U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F257" i="1"/>
  <c r="E257" i="1"/>
  <c r="G257" i="1" s="1"/>
  <c r="D257" i="1"/>
  <c r="G256" i="1"/>
  <c r="G255" i="1"/>
  <c r="G254" i="1"/>
  <c r="G253" i="1"/>
  <c r="W252" i="1"/>
  <c r="V252" i="1"/>
  <c r="U252" i="1"/>
  <c r="T252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F252" i="1"/>
  <c r="E252" i="1"/>
  <c r="G252" i="1" s="1"/>
  <c r="D252" i="1"/>
  <c r="G251" i="1"/>
  <c r="G250" i="1"/>
  <c r="G249" i="1"/>
  <c r="G248" i="1"/>
  <c r="G247" i="1"/>
  <c r="G246" i="1"/>
  <c r="W245" i="1"/>
  <c r="V245" i="1"/>
  <c r="U245" i="1"/>
  <c r="T245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F245" i="1"/>
  <c r="E245" i="1"/>
  <c r="G245" i="1" s="1"/>
  <c r="D245" i="1"/>
  <c r="G244" i="1"/>
  <c r="G243" i="1"/>
  <c r="G242" i="1"/>
  <c r="G241" i="1"/>
  <c r="G240" i="1"/>
  <c r="G239" i="1"/>
  <c r="W238" i="1"/>
  <c r="V238" i="1"/>
  <c r="U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G237" i="1"/>
  <c r="G236" i="1"/>
  <c r="G235" i="1"/>
  <c r="G234" i="1"/>
  <c r="G233" i="1"/>
  <c r="G232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F229" i="1"/>
  <c r="E229" i="1"/>
  <c r="G229" i="1" s="1"/>
  <c r="D229" i="1"/>
  <c r="W228" i="1"/>
  <c r="V228" i="1"/>
  <c r="U228" i="1"/>
  <c r="T228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F228" i="1"/>
  <c r="E228" i="1"/>
  <c r="G228" i="1" s="1"/>
  <c r="D228" i="1"/>
  <c r="G227" i="1"/>
  <c r="G226" i="1"/>
  <c r="G225" i="1"/>
  <c r="G224" i="1"/>
  <c r="G223" i="1"/>
  <c r="W222" i="1"/>
  <c r="V222" i="1"/>
  <c r="U222" i="1"/>
  <c r="T222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F222" i="1"/>
  <c r="E222" i="1"/>
  <c r="G222" i="1" s="1"/>
  <c r="D222" i="1"/>
  <c r="G221" i="1"/>
  <c r="G220" i="1"/>
  <c r="G219" i="1"/>
  <c r="G218" i="1"/>
  <c r="G217" i="1"/>
  <c r="G216" i="1"/>
  <c r="G215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F214" i="1"/>
  <c r="E214" i="1"/>
  <c r="G214" i="1" s="1"/>
  <c r="D214" i="1"/>
  <c r="G213" i="1"/>
  <c r="G212" i="1"/>
  <c r="G211" i="1"/>
  <c r="G210" i="1"/>
  <c r="G209" i="1"/>
  <c r="G208" i="1"/>
  <c r="G207" i="1"/>
  <c r="G206" i="1"/>
  <c r="W203" i="1"/>
  <c r="V203" i="1"/>
  <c r="U203" i="1"/>
  <c r="T203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F203" i="1"/>
  <c r="E203" i="1"/>
  <c r="G203" i="1" s="1"/>
  <c r="D203" i="1"/>
  <c r="W202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F202" i="1"/>
  <c r="G202" i="1" s="1"/>
  <c r="E202" i="1"/>
  <c r="D202" i="1"/>
  <c r="G201" i="1"/>
  <c r="G200" i="1"/>
  <c r="G199" i="1"/>
  <c r="G198" i="1"/>
  <c r="G197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G195" i="1"/>
  <c r="G194" i="1"/>
  <c r="G193" i="1"/>
  <c r="G192" i="1"/>
  <c r="G191" i="1"/>
  <c r="G190" i="1"/>
  <c r="W189" i="1"/>
  <c r="V189" i="1"/>
  <c r="U189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F189" i="1"/>
  <c r="E189" i="1"/>
  <c r="G189" i="1" s="1"/>
  <c r="D189" i="1"/>
  <c r="G188" i="1"/>
  <c r="G187" i="1"/>
  <c r="G186" i="1"/>
  <c r="G185" i="1"/>
  <c r="G184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F183" i="1"/>
  <c r="E183" i="1"/>
  <c r="G183" i="1" s="1"/>
  <c r="D183" i="1"/>
  <c r="G182" i="1"/>
  <c r="G181" i="1"/>
  <c r="G180" i="1"/>
  <c r="G179" i="1"/>
  <c r="G178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F177" i="1"/>
  <c r="E177" i="1"/>
  <c r="G177" i="1" s="1"/>
  <c r="D177" i="1"/>
  <c r="G176" i="1"/>
  <c r="G175" i="1"/>
  <c r="G174" i="1"/>
  <c r="G173" i="1"/>
  <c r="G172" i="1"/>
  <c r="G171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F168" i="1"/>
  <c r="E168" i="1"/>
  <c r="G168" i="1" s="1"/>
  <c r="D168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F167" i="1"/>
  <c r="G167" i="1" s="1"/>
  <c r="E167" i="1"/>
  <c r="D167" i="1"/>
  <c r="G166" i="1"/>
  <c r="G165" i="1"/>
  <c r="G164" i="1"/>
  <c r="G163" i="1"/>
  <c r="G162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F161" i="1"/>
  <c r="E161" i="1"/>
  <c r="G161" i="1" s="1"/>
  <c r="D161" i="1"/>
  <c r="G160" i="1"/>
  <c r="G159" i="1"/>
  <c r="G158" i="1"/>
  <c r="G157" i="1"/>
  <c r="G156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F155" i="1"/>
  <c r="E155" i="1"/>
  <c r="G155" i="1" s="1"/>
  <c r="D155" i="1"/>
  <c r="G154" i="1"/>
  <c r="G153" i="1"/>
  <c r="G152" i="1"/>
  <c r="G151" i="1"/>
  <c r="G150" i="1"/>
  <c r="G149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F148" i="1"/>
  <c r="E148" i="1"/>
  <c r="G148" i="1" s="1"/>
  <c r="D148" i="1"/>
  <c r="G147" i="1"/>
  <c r="G146" i="1"/>
  <c r="G145" i="1"/>
  <c r="G144" i="1"/>
  <c r="G143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F142" i="1"/>
  <c r="G142" i="1" s="1"/>
  <c r="E142" i="1"/>
  <c r="D142" i="1"/>
  <c r="G141" i="1"/>
  <c r="G140" i="1"/>
  <c r="G139" i="1"/>
  <c r="G138" i="1"/>
  <c r="G137" i="1"/>
  <c r="G136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F135" i="1"/>
  <c r="E135" i="1"/>
  <c r="G135" i="1" s="1"/>
  <c r="D135" i="1"/>
  <c r="G134" i="1"/>
  <c r="G133" i="1"/>
  <c r="G132" i="1"/>
  <c r="G131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F130" i="1"/>
  <c r="E130" i="1"/>
  <c r="G130" i="1" s="1"/>
  <c r="D130" i="1"/>
  <c r="G129" i="1"/>
  <c r="G128" i="1"/>
  <c r="G127" i="1"/>
  <c r="G126" i="1"/>
  <c r="G125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F124" i="1"/>
  <c r="G124" i="1" s="1"/>
  <c r="E124" i="1"/>
  <c r="D124" i="1"/>
  <c r="G123" i="1"/>
  <c r="G122" i="1"/>
  <c r="G121" i="1"/>
  <c r="G120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F119" i="1"/>
  <c r="G119" i="1" s="1"/>
  <c r="E119" i="1"/>
  <c r="D119" i="1"/>
  <c r="G118" i="1"/>
  <c r="G117" i="1"/>
  <c r="G116" i="1"/>
  <c r="G115" i="1"/>
  <c r="G114" i="1"/>
  <c r="G113" i="1"/>
  <c r="G112" i="1"/>
  <c r="G111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F110" i="1"/>
  <c r="E110" i="1"/>
  <c r="G110" i="1" s="1"/>
  <c r="D110" i="1"/>
  <c r="G109" i="1"/>
  <c r="G108" i="1"/>
  <c r="G107" i="1"/>
  <c r="G106" i="1"/>
  <c r="G105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F104" i="1"/>
  <c r="G104" i="1" s="1"/>
  <c r="E104" i="1"/>
  <c r="D104" i="1"/>
  <c r="G103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F100" i="1"/>
  <c r="E100" i="1"/>
  <c r="G100" i="1" s="1"/>
  <c r="D100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F99" i="1"/>
  <c r="E99" i="1"/>
  <c r="G99" i="1" s="1"/>
  <c r="D99" i="1"/>
  <c r="G98" i="1"/>
  <c r="G97" i="1"/>
  <c r="G96" i="1"/>
  <c r="G95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G93" i="1"/>
  <c r="G92" i="1"/>
  <c r="G91" i="1"/>
  <c r="G90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G88" i="1"/>
  <c r="G87" i="1"/>
  <c r="G86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F83" i="1"/>
  <c r="E83" i="1"/>
  <c r="G83" i="1" s="1"/>
  <c r="D83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F82" i="1"/>
  <c r="E82" i="1"/>
  <c r="G82" i="1" s="1"/>
  <c r="D82" i="1"/>
  <c r="G81" i="1"/>
  <c r="G80" i="1"/>
  <c r="G79" i="1"/>
  <c r="G78" i="1"/>
  <c r="G77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F76" i="1"/>
  <c r="E76" i="1"/>
  <c r="G76" i="1" s="1"/>
  <c r="D76" i="1"/>
  <c r="G75" i="1"/>
  <c r="G74" i="1"/>
  <c r="G73" i="1"/>
  <c r="G72" i="1"/>
  <c r="G71" i="1"/>
  <c r="G70" i="1"/>
  <c r="G69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F68" i="1"/>
  <c r="E68" i="1"/>
  <c r="G68" i="1" s="1"/>
  <c r="D68" i="1"/>
  <c r="G67" i="1"/>
  <c r="G66" i="1"/>
  <c r="G65" i="1"/>
  <c r="G64" i="1"/>
  <c r="G63" i="1"/>
  <c r="G62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F61" i="1"/>
  <c r="G61" i="1" s="1"/>
  <c r="E61" i="1"/>
  <c r="D61" i="1"/>
  <c r="G60" i="1"/>
  <c r="G59" i="1"/>
  <c r="G58" i="1"/>
  <c r="G57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G55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F52" i="1"/>
  <c r="E52" i="1"/>
  <c r="G52" i="1" s="1"/>
  <c r="D52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F51" i="1"/>
  <c r="E51" i="1"/>
  <c r="G51" i="1" s="1"/>
  <c r="D51" i="1"/>
  <c r="G50" i="1"/>
  <c r="G49" i="1"/>
  <c r="G48" i="1"/>
  <c r="G47" i="1"/>
  <c r="G46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F45" i="1"/>
  <c r="E45" i="1"/>
  <c r="G45" i="1" s="1"/>
  <c r="D45" i="1"/>
  <c r="G44" i="1"/>
  <c r="G43" i="1"/>
  <c r="G42" i="1"/>
  <c r="G41" i="1"/>
  <c r="G40" i="1"/>
  <c r="G39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G37" i="1"/>
  <c r="G36" i="1"/>
  <c r="G35" i="1"/>
  <c r="G34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G32" i="1"/>
  <c r="G31" i="1"/>
  <c r="G30" i="1"/>
  <c r="G29" i="1"/>
  <c r="G28" i="1"/>
  <c r="G27" i="1"/>
  <c r="G26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G24" i="1"/>
  <c r="G23" i="1"/>
  <c r="G22" i="1"/>
  <c r="G21" i="1"/>
  <c r="G20" i="1"/>
  <c r="G19" i="1"/>
  <c r="G18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F17" i="1"/>
  <c r="E17" i="1"/>
  <c r="G17" i="1" s="1"/>
  <c r="D17" i="1"/>
  <c r="G16" i="1"/>
  <c r="G15" i="1"/>
  <c r="G14" i="1"/>
  <c r="G13" i="1"/>
  <c r="G12" i="1"/>
  <c r="G11" i="1"/>
  <c r="G10" i="1"/>
  <c r="G9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G7" i="1"/>
  <c r="G6" i="1"/>
</calcChain>
</file>

<file path=xl/sharedStrings.xml><?xml version="1.0" encoding="utf-8"?>
<sst xmlns="http://schemas.openxmlformats.org/spreadsheetml/2006/main" count="1001" uniqueCount="606">
  <si>
    <t/>
  </si>
  <si>
    <t>MONTHLY CAPITAL EXPENDITURE FOR THE 3rd Quarter Ended 31 March 2022</t>
  </si>
  <si>
    <t>R thousands</t>
  </si>
  <si>
    <t>Code</t>
  </si>
  <si>
    <t>Original Budget</t>
  </si>
  <si>
    <t>Adjusted Budget</t>
  </si>
  <si>
    <t>YTD      Actual</t>
  </si>
  <si>
    <t>%</t>
  </si>
  <si>
    <t>Month 1   July    Actual</t>
  </si>
  <si>
    <t>Month 2 August Actual</t>
  </si>
  <si>
    <t>Month 3 September Actual</t>
  </si>
  <si>
    <t>Quarter 1 July - Sept Actual</t>
  </si>
  <si>
    <t>Month 4 October Actual</t>
  </si>
  <si>
    <t>Month 5 November Actual</t>
  </si>
  <si>
    <t>Month 6 December Actual</t>
  </si>
  <si>
    <t>Quarter 2 Oct - Dec Actual</t>
  </si>
  <si>
    <t>Month 7 January Actual</t>
  </si>
  <si>
    <t>Month 8 February Actual</t>
  </si>
  <si>
    <t>Month 9 March Actual</t>
  </si>
  <si>
    <t>Quarter 3 Jan - March Actual</t>
  </si>
  <si>
    <t>Month 10 April Actual</t>
  </si>
  <si>
    <t>Month 11 May   Actual</t>
  </si>
  <si>
    <t>Month 12 June Actual</t>
  </si>
  <si>
    <t>Quarter 4 April - June Actual</t>
  </si>
  <si>
    <t xml:space="preserve"> </t>
  </si>
  <si>
    <t>EASTERN CAPE</t>
  </si>
  <si>
    <t>A</t>
  </si>
  <si>
    <t>Buffalo City</t>
  </si>
  <si>
    <t>BUF</t>
  </si>
  <si>
    <t>Nelson Mandela Bay</t>
  </si>
  <si>
    <t>NMA</t>
  </si>
  <si>
    <t>Total Metros</t>
  </si>
  <si>
    <t>B</t>
  </si>
  <si>
    <t>Dr Beyers Naude</t>
  </si>
  <si>
    <t>EC101</t>
  </si>
  <si>
    <t>Blue Crane Route</t>
  </si>
  <si>
    <t>EC102</t>
  </si>
  <si>
    <t>Makana</t>
  </si>
  <si>
    <t>EC104</t>
  </si>
  <si>
    <t>Ndlambe</t>
  </si>
  <si>
    <t>EC105</t>
  </si>
  <si>
    <t>Sundays River Valley</t>
  </si>
  <si>
    <t>EC106</t>
  </si>
  <si>
    <t>Kouga</t>
  </si>
  <si>
    <t>EC108</t>
  </si>
  <si>
    <t>Kou-Kamma</t>
  </si>
  <si>
    <t>EC109</t>
  </si>
  <si>
    <t>C</t>
  </si>
  <si>
    <t>Sarah Baartman</t>
  </si>
  <si>
    <t>DC10</t>
  </si>
  <si>
    <t>Total Sarah Baartman</t>
  </si>
  <si>
    <t>Mbhashe</t>
  </si>
  <si>
    <t>EC121</t>
  </si>
  <si>
    <t>Mnquma</t>
  </si>
  <si>
    <t>EC122</t>
  </si>
  <si>
    <t>Great Kei</t>
  </si>
  <si>
    <t>EC123</t>
  </si>
  <si>
    <t>Amahlathi</t>
  </si>
  <si>
    <t>EC124</t>
  </si>
  <si>
    <t>Ngqushwa</t>
  </si>
  <si>
    <t>EC126</t>
  </si>
  <si>
    <t>Raymond Mhlaba</t>
  </si>
  <si>
    <t>EC129</t>
  </si>
  <si>
    <t>Amathole</t>
  </si>
  <si>
    <t>DC12</t>
  </si>
  <si>
    <t>Total Amathole</t>
  </si>
  <si>
    <t>Inxuba Yethemba</t>
  </si>
  <si>
    <t>EC131</t>
  </si>
  <si>
    <t>Intsika Yethu</t>
  </si>
  <si>
    <t>EC135</t>
  </si>
  <si>
    <t>Emalahleni (EC)</t>
  </si>
  <si>
    <t>EC136</t>
  </si>
  <si>
    <t>Engcobo</t>
  </si>
  <si>
    <t>EC137</t>
  </si>
  <si>
    <t>Sakhisizwe</t>
  </si>
  <si>
    <t>EC138</t>
  </si>
  <si>
    <t>Enoch Mgijima</t>
  </si>
  <si>
    <t>EC139</t>
  </si>
  <si>
    <t>Chris Hani</t>
  </si>
  <si>
    <t>DC13</t>
  </si>
  <si>
    <t>Total Chris Hani</t>
  </si>
  <si>
    <t>Elundini</t>
  </si>
  <si>
    <t>EC141</t>
  </si>
  <si>
    <t>Senqu</t>
  </si>
  <si>
    <t>EC142</t>
  </si>
  <si>
    <t>Walter Sisulu</t>
  </si>
  <si>
    <t>EC145</t>
  </si>
  <si>
    <t>Joe Gqabi</t>
  </si>
  <si>
    <t>DC14</t>
  </si>
  <si>
    <t>Total Joe Gqabi</t>
  </si>
  <si>
    <t>Ngquza Hills</t>
  </si>
  <si>
    <t>EC153</t>
  </si>
  <si>
    <t>Port St Johns</t>
  </si>
  <si>
    <t>EC154</t>
  </si>
  <si>
    <t>Nyandeni</t>
  </si>
  <si>
    <t>EC155</t>
  </si>
  <si>
    <t>Mhlontlo</t>
  </si>
  <si>
    <t>EC156</t>
  </si>
  <si>
    <t>King Sabata Dalindyebo</t>
  </si>
  <si>
    <t>EC157</t>
  </si>
  <si>
    <t>O R Tambo</t>
  </si>
  <si>
    <t>DC15</t>
  </si>
  <si>
    <t>Total O .R. Tambo</t>
  </si>
  <si>
    <t>Matatiele</t>
  </si>
  <si>
    <t>EC441</t>
  </si>
  <si>
    <t>Umzimvubu</t>
  </si>
  <si>
    <t>EC442</t>
  </si>
  <si>
    <t>Winnie Madikizela-Mandela</t>
  </si>
  <si>
    <t>EC443</t>
  </si>
  <si>
    <t>Ntabankulu</t>
  </si>
  <si>
    <t>EC444</t>
  </si>
  <si>
    <t>Alfred Nzo</t>
  </si>
  <si>
    <t>DC44</t>
  </si>
  <si>
    <t>Total Alfred Nzo</t>
  </si>
  <si>
    <t>Total Eastern Cape</t>
  </si>
  <si>
    <t>FREE STATE</t>
  </si>
  <si>
    <t>Mangaung</t>
  </si>
  <si>
    <t>MAN</t>
  </si>
  <si>
    <t>Letsemeng</t>
  </si>
  <si>
    <t>FS161</t>
  </si>
  <si>
    <t>Kopanong</t>
  </si>
  <si>
    <t>FS162</t>
  </si>
  <si>
    <t>Mohokare</t>
  </si>
  <si>
    <t>FS163</t>
  </si>
  <si>
    <t>Xhariep</t>
  </si>
  <si>
    <t>DC16</t>
  </si>
  <si>
    <t>Total Xhariep</t>
  </si>
  <si>
    <t>Masilonyana</t>
  </si>
  <si>
    <t>FS181</t>
  </si>
  <si>
    <t>Tokologo</t>
  </si>
  <si>
    <t>FS182</t>
  </si>
  <si>
    <t>Tswelopele</t>
  </si>
  <si>
    <t>FS183</t>
  </si>
  <si>
    <t>Matjhabeng</t>
  </si>
  <si>
    <t>FS184</t>
  </si>
  <si>
    <t>Nala</t>
  </si>
  <si>
    <t>FS185</t>
  </si>
  <si>
    <t>Lejweleputswa</t>
  </si>
  <si>
    <t>DC18</t>
  </si>
  <si>
    <t>Total Lejweleputswa</t>
  </si>
  <si>
    <t>Setsoto</t>
  </si>
  <si>
    <t>FS191</t>
  </si>
  <si>
    <t>Dihlabeng</t>
  </si>
  <si>
    <t>FS192</t>
  </si>
  <si>
    <t>Nketoana</t>
  </si>
  <si>
    <t>FS193</t>
  </si>
  <si>
    <t>Maluti-a-Phofung</t>
  </si>
  <si>
    <t>FS194</t>
  </si>
  <si>
    <t>Phumelela</t>
  </si>
  <si>
    <t>FS195</t>
  </si>
  <si>
    <t>Mantsopa</t>
  </si>
  <si>
    <t>FS196</t>
  </si>
  <si>
    <t>Thabo Mofutsanyana</t>
  </si>
  <si>
    <t>DC19</t>
  </si>
  <si>
    <t>Total Thabo Mofutsanyana</t>
  </si>
  <si>
    <t>Moqhaka</t>
  </si>
  <si>
    <t>FS201</t>
  </si>
  <si>
    <t>Ngwathe</t>
  </si>
  <si>
    <t>FS203</t>
  </si>
  <si>
    <t>Metsimaholo</t>
  </si>
  <si>
    <t>FS204</t>
  </si>
  <si>
    <t>Mafube</t>
  </si>
  <si>
    <t>FS205</t>
  </si>
  <si>
    <t>Fezile Dabi</t>
  </si>
  <si>
    <t>DC20</t>
  </si>
  <si>
    <t>Total Fezile Dabi</t>
  </si>
  <si>
    <t>Total Free State</t>
  </si>
  <si>
    <t>GAUTENG</t>
  </si>
  <si>
    <t>City of Ekurhuleni</t>
  </si>
  <si>
    <t>EKU</t>
  </si>
  <si>
    <t>City of Johannesburg</t>
  </si>
  <si>
    <t>JHB</t>
  </si>
  <si>
    <t>City of Tshwane</t>
  </si>
  <si>
    <t>TSH</t>
  </si>
  <si>
    <t>Emfuleni</t>
  </si>
  <si>
    <t>GT421</t>
  </si>
  <si>
    <t>Midvaal</t>
  </si>
  <si>
    <t>GT422</t>
  </si>
  <si>
    <t>Lesedi</t>
  </si>
  <si>
    <t>GT423</t>
  </si>
  <si>
    <t>Sedibeng</t>
  </si>
  <si>
    <t>DC42</t>
  </si>
  <si>
    <t>Total Sedibeng</t>
  </si>
  <si>
    <t>Mogale City</t>
  </si>
  <si>
    <t>GT481</t>
  </si>
  <si>
    <t>Merafong City</t>
  </si>
  <si>
    <t>GT484</t>
  </si>
  <si>
    <t>Rand West City</t>
  </si>
  <si>
    <t>GT485</t>
  </si>
  <si>
    <t>West Rand</t>
  </si>
  <si>
    <t>DC48</t>
  </si>
  <si>
    <t>Total West Rand</t>
  </si>
  <si>
    <t>Total Gauteng</t>
  </si>
  <si>
    <t>KWAZULU-NATAL</t>
  </si>
  <si>
    <t>eThekwini</t>
  </si>
  <si>
    <t>ETH</t>
  </si>
  <si>
    <t>Umdoni</t>
  </si>
  <si>
    <t>KZN212</t>
  </si>
  <si>
    <t>Umzumbe</t>
  </si>
  <si>
    <t>KZN213</t>
  </si>
  <si>
    <t>uMuziwabantu</t>
  </si>
  <si>
    <t>KZN214</t>
  </si>
  <si>
    <t>Ray Nkonyeni</t>
  </si>
  <si>
    <t>KZN216</t>
  </si>
  <si>
    <t>Ugu</t>
  </si>
  <si>
    <t>DC21</t>
  </si>
  <si>
    <t>Total Ugu</t>
  </si>
  <si>
    <t>uMshwathi</t>
  </si>
  <si>
    <t>KZN221</t>
  </si>
  <si>
    <t>uMngeni</t>
  </si>
  <si>
    <t>KZN222</t>
  </si>
  <si>
    <t>Mpofana</t>
  </si>
  <si>
    <t>KZN223</t>
  </si>
  <si>
    <t>Impendle</t>
  </si>
  <si>
    <t>KZN224</t>
  </si>
  <si>
    <t>Msunduzi</t>
  </si>
  <si>
    <t>KZN225</t>
  </si>
  <si>
    <t>Mkhambathini</t>
  </si>
  <si>
    <t>KZN226</t>
  </si>
  <si>
    <t>Richmond</t>
  </si>
  <si>
    <t>KZN227</t>
  </si>
  <si>
    <t>uMgungundlovu</t>
  </si>
  <si>
    <t>DC22</t>
  </si>
  <si>
    <t>Total uMgungundlovu</t>
  </si>
  <si>
    <t>Okhahlamba</t>
  </si>
  <si>
    <t>KZN235</t>
  </si>
  <si>
    <t>Inkosi Langalibalele</t>
  </si>
  <si>
    <t>KZN237</t>
  </si>
  <si>
    <t>Alfred Duma</t>
  </si>
  <si>
    <t>KZN238</t>
  </si>
  <si>
    <t>Uthukela</t>
  </si>
  <si>
    <t>DC23</t>
  </si>
  <si>
    <t>Total Uthukela</t>
  </si>
  <si>
    <t>Endumeni</t>
  </si>
  <si>
    <t>KZN241</t>
  </si>
  <si>
    <t>Nquthu</t>
  </si>
  <si>
    <t>KZN242</t>
  </si>
  <si>
    <t>Msinga</t>
  </si>
  <si>
    <t>KZN244</t>
  </si>
  <si>
    <t>Umvoti</t>
  </si>
  <si>
    <t>KZN245</t>
  </si>
  <si>
    <t>Umzinyathi</t>
  </si>
  <si>
    <t>DC24</t>
  </si>
  <si>
    <t>Total Umzinyathi</t>
  </si>
  <si>
    <t>Newcastle</t>
  </si>
  <si>
    <t>KZN252</t>
  </si>
  <si>
    <t>Emadlangeni</t>
  </si>
  <si>
    <t>KZN253</t>
  </si>
  <si>
    <t>Dannhauser</t>
  </si>
  <si>
    <t>KZN254</t>
  </si>
  <si>
    <t>Amajuba</t>
  </si>
  <si>
    <t>DC25</t>
  </si>
  <si>
    <t>Total Amajuba</t>
  </si>
  <si>
    <t>eDumbe</t>
  </si>
  <si>
    <t>KZN261</t>
  </si>
  <si>
    <t>uPhongolo</t>
  </si>
  <si>
    <t>KZN262</t>
  </si>
  <si>
    <t>Abaqulusi</t>
  </si>
  <si>
    <t>KZN263</t>
  </si>
  <si>
    <t>Nongoma</t>
  </si>
  <si>
    <t>KZN265</t>
  </si>
  <si>
    <t>Ulundi</t>
  </si>
  <si>
    <t>KZN266</t>
  </si>
  <si>
    <t>Zululand</t>
  </si>
  <si>
    <t>DC26</t>
  </si>
  <si>
    <t>Total Zululand</t>
  </si>
  <si>
    <t>Umhlabuyalingana</t>
  </si>
  <si>
    <t>KZN271</t>
  </si>
  <si>
    <t>Jozini</t>
  </si>
  <si>
    <t>KZN272</t>
  </si>
  <si>
    <t>Mtubatuba</t>
  </si>
  <si>
    <t>KZN275</t>
  </si>
  <si>
    <t>Hlabisa Big Five</t>
  </si>
  <si>
    <t>KZN276</t>
  </si>
  <si>
    <t>Umkhanyakude</t>
  </si>
  <si>
    <t>DC27</t>
  </si>
  <si>
    <t>Total Umkhanyakude</t>
  </si>
  <si>
    <t>Mfolozi</t>
  </si>
  <si>
    <t>KZN281</t>
  </si>
  <si>
    <t>uMhlathuze</t>
  </si>
  <si>
    <t>KZN282</t>
  </si>
  <si>
    <t>uMlalazi</t>
  </si>
  <si>
    <t>KZN284</t>
  </si>
  <si>
    <t>Mthonjaneni</t>
  </si>
  <si>
    <t>KZN285</t>
  </si>
  <si>
    <t>Nkandla</t>
  </si>
  <si>
    <t>KZN286</t>
  </si>
  <si>
    <t>King Cetshwayo</t>
  </si>
  <si>
    <t>DC28</t>
  </si>
  <si>
    <t>Total King Cetshwayo</t>
  </si>
  <si>
    <t>Mandeni</t>
  </si>
  <si>
    <t>KZN291</t>
  </si>
  <si>
    <t>KwaDukuza</t>
  </si>
  <si>
    <t>KZN292</t>
  </si>
  <si>
    <t>Ndwedwe</t>
  </si>
  <si>
    <t>KZN293</t>
  </si>
  <si>
    <t>Maphumulo</t>
  </si>
  <si>
    <t>KZN294</t>
  </si>
  <si>
    <t>iLembe</t>
  </si>
  <si>
    <t>DC29</t>
  </si>
  <si>
    <t>Total iLembe</t>
  </si>
  <si>
    <t>Greater Kokstad</t>
  </si>
  <si>
    <t>KZN433</t>
  </si>
  <si>
    <t>Ubuhlebezwe</t>
  </si>
  <si>
    <t>KZN434</t>
  </si>
  <si>
    <t>Umzimkhulu</t>
  </si>
  <si>
    <t>KZN435</t>
  </si>
  <si>
    <t>Dr Nkosazana Dlamini Zuma</t>
  </si>
  <si>
    <t>KZN436</t>
  </si>
  <si>
    <t>Harry Gwala</t>
  </si>
  <si>
    <t>DC43</t>
  </si>
  <si>
    <t>Total Harry Gwala</t>
  </si>
  <si>
    <t>Total Kwazulu-Natal</t>
  </si>
  <si>
    <t>LIMPOPO</t>
  </si>
  <si>
    <t>Greater Giyani</t>
  </si>
  <si>
    <t>LIM331</t>
  </si>
  <si>
    <t>Greater Letaba</t>
  </si>
  <si>
    <t>LIM332</t>
  </si>
  <si>
    <t>Greater Tzaneen</t>
  </si>
  <si>
    <t>LIM333</t>
  </si>
  <si>
    <t>Ba-Phalaborwa</t>
  </si>
  <si>
    <t>LIM334</t>
  </si>
  <si>
    <t>Maruleng</t>
  </si>
  <si>
    <t>LIM335</t>
  </si>
  <si>
    <t>Mopani</t>
  </si>
  <si>
    <t>DC33</t>
  </si>
  <si>
    <t>Total Mopani</t>
  </si>
  <si>
    <t>Musina</t>
  </si>
  <si>
    <t>LIM341</t>
  </si>
  <si>
    <t>Thulamela</t>
  </si>
  <si>
    <t>LIM343</t>
  </si>
  <si>
    <t>Makhado</t>
  </si>
  <si>
    <t>LIM344</t>
  </si>
  <si>
    <t>Collins Chabane</t>
  </si>
  <si>
    <t>LIM345</t>
  </si>
  <si>
    <t>Vhembe</t>
  </si>
  <si>
    <t>DC34</t>
  </si>
  <si>
    <t>Total Vhembe</t>
  </si>
  <si>
    <t>Blouberg</t>
  </si>
  <si>
    <t>LIM351</t>
  </si>
  <si>
    <t>Molemole</t>
  </si>
  <si>
    <t>LIM353</t>
  </si>
  <si>
    <t>Polokwane</t>
  </si>
  <si>
    <t>LIM354</t>
  </si>
  <si>
    <t>Lepelle-Nkumpi</t>
  </si>
  <si>
    <t>LIM355</t>
  </si>
  <si>
    <t>Capricorn</t>
  </si>
  <si>
    <t>DC35</t>
  </si>
  <si>
    <t>Total Capricorn</t>
  </si>
  <si>
    <t>Thabazimbi</t>
  </si>
  <si>
    <t>LIM361</t>
  </si>
  <si>
    <t>Lephalale</t>
  </si>
  <si>
    <t>LIM362</t>
  </si>
  <si>
    <t>Bela Bela</t>
  </si>
  <si>
    <t>LIM366</t>
  </si>
  <si>
    <t>Mogalakwena</t>
  </si>
  <si>
    <t>LIM367</t>
  </si>
  <si>
    <t>Modimolle-Mookgopong</t>
  </si>
  <si>
    <t>LIM368</t>
  </si>
  <si>
    <t>Waterberg</t>
  </si>
  <si>
    <t>DC36</t>
  </si>
  <si>
    <t>Total Waterberg</t>
  </si>
  <si>
    <t>Ephraim Mogale</t>
  </si>
  <si>
    <t>LIM471</t>
  </si>
  <si>
    <t>Elias Motsoaledi</t>
  </si>
  <si>
    <t>LIM472</t>
  </si>
  <si>
    <t>Makhuduthamaga</t>
  </si>
  <si>
    <t>LIM473</t>
  </si>
  <si>
    <t>Tubatse Fetakgomo</t>
  </si>
  <si>
    <t>LIM476</t>
  </si>
  <si>
    <t>Sekhukhune</t>
  </si>
  <si>
    <t>DC47</t>
  </si>
  <si>
    <t>Total Sekhukhune</t>
  </si>
  <si>
    <t>Total Limpopo</t>
  </si>
  <si>
    <t>MPUMALANGA</t>
  </si>
  <si>
    <t>Albert Luthuli</t>
  </si>
  <si>
    <t>MP301</t>
  </si>
  <si>
    <t>Msukaligwa</t>
  </si>
  <si>
    <t>MP302</t>
  </si>
  <si>
    <t>Mkhondo</t>
  </si>
  <si>
    <t>MP303</t>
  </si>
  <si>
    <t>Pixley Ka Seme (MP)</t>
  </si>
  <si>
    <t>MP304</t>
  </si>
  <si>
    <t>Lekwa</t>
  </si>
  <si>
    <t>MP305</t>
  </si>
  <si>
    <t>Dipaleseng</t>
  </si>
  <si>
    <t>MP306</t>
  </si>
  <si>
    <t>Govan Mbeki</t>
  </si>
  <si>
    <t>MP307</t>
  </si>
  <si>
    <t>Gert Sibande</t>
  </si>
  <si>
    <t>DC30</t>
  </si>
  <si>
    <t>Total Gert Sibande</t>
  </si>
  <si>
    <t>Victor Khanye</t>
  </si>
  <si>
    <t>MP311</t>
  </si>
  <si>
    <t>Emalahleni (MP)</t>
  </si>
  <si>
    <t>MP312</t>
  </si>
  <si>
    <t>Steve Tshwete</t>
  </si>
  <si>
    <t>MP313</t>
  </si>
  <si>
    <t>Emakhazeni</t>
  </si>
  <si>
    <t>MP314</t>
  </si>
  <si>
    <t>Thembisile Hani</t>
  </si>
  <si>
    <t>MP315</t>
  </si>
  <si>
    <t>Dr J.S. Moroka</t>
  </si>
  <si>
    <t>MP316</t>
  </si>
  <si>
    <t>Nkangala</t>
  </si>
  <si>
    <t>DC31</t>
  </si>
  <si>
    <t>Total Nkangala</t>
  </si>
  <si>
    <t>Thaba Chweu</t>
  </si>
  <si>
    <t>MP321</t>
  </si>
  <si>
    <t>Nkomazi</t>
  </si>
  <si>
    <t>MP324</t>
  </si>
  <si>
    <t>Bushbuckridge</t>
  </si>
  <si>
    <t>MP325</t>
  </si>
  <si>
    <t>City of Mbombela</t>
  </si>
  <si>
    <t>MP326</t>
  </si>
  <si>
    <t>Ehlanzeni</t>
  </si>
  <si>
    <t>DC32</t>
  </si>
  <si>
    <t>Total Ehlanzeni</t>
  </si>
  <si>
    <t>Total Mpumalanga</t>
  </si>
  <si>
    <t>NORTH WEST</t>
  </si>
  <si>
    <t>Moretele</t>
  </si>
  <si>
    <t>NW371</t>
  </si>
  <si>
    <t>Madibeng</t>
  </si>
  <si>
    <t>NW372</t>
  </si>
  <si>
    <t>Rustenburg</t>
  </si>
  <si>
    <t>NW373</t>
  </si>
  <si>
    <t>Kgetlengrivier</t>
  </si>
  <si>
    <t>NW374</t>
  </si>
  <si>
    <t>Moses Kotane</t>
  </si>
  <si>
    <t>NW375</t>
  </si>
  <si>
    <t>Bojanala Platinum</t>
  </si>
  <si>
    <t>DC37</t>
  </si>
  <si>
    <t>Total Bojanala Platinum</t>
  </si>
  <si>
    <t>Ratlou</t>
  </si>
  <si>
    <t>NW381</t>
  </si>
  <si>
    <t>Tswaing</t>
  </si>
  <si>
    <t>NW382</t>
  </si>
  <si>
    <t>Mafikeng</t>
  </si>
  <si>
    <t>NW383</t>
  </si>
  <si>
    <t>Ditsobotla</t>
  </si>
  <si>
    <t>NW384</t>
  </si>
  <si>
    <t>Ramotshere Moiloa</t>
  </si>
  <si>
    <t>NW385</t>
  </si>
  <si>
    <t>Ngaka Modiri Molema</t>
  </si>
  <si>
    <t>DC38</t>
  </si>
  <si>
    <t>Total Ngaka Modiri Molema</t>
  </si>
  <si>
    <t>Naledi (NW)</t>
  </si>
  <si>
    <t>NW392</t>
  </si>
  <si>
    <t>Mamusa</t>
  </si>
  <si>
    <t>NW393</t>
  </si>
  <si>
    <t>Greater Taung</t>
  </si>
  <si>
    <t>NW394</t>
  </si>
  <si>
    <t>Lekwa-Teemane</t>
  </si>
  <si>
    <t>NW396</t>
  </si>
  <si>
    <t>Kagisano-Molopo</t>
  </si>
  <si>
    <t>NW397</t>
  </si>
  <si>
    <t>Dr Ruth Segomotsi Mompati</t>
  </si>
  <si>
    <t>DC39</t>
  </si>
  <si>
    <t>Total Dr Ruth Segomotsi Mompati</t>
  </si>
  <si>
    <t>City of Matlosana</t>
  </si>
  <si>
    <t>NW403</t>
  </si>
  <si>
    <t>Maquassi Hills</t>
  </si>
  <si>
    <t>NW404</t>
  </si>
  <si>
    <t>J B Marks</t>
  </si>
  <si>
    <t>NW405</t>
  </si>
  <si>
    <t>Dr Kenneth Kaunda</t>
  </si>
  <si>
    <t>DC40</t>
  </si>
  <si>
    <t>Total Dr Kenneth Kaunda</t>
  </si>
  <si>
    <t>Total North West</t>
  </si>
  <si>
    <t>NORTHERN CAPE</t>
  </si>
  <si>
    <t>Joe Morolong</t>
  </si>
  <si>
    <t>NC451</t>
  </si>
  <si>
    <t>Ga-Segonyana</t>
  </si>
  <si>
    <t>NC452</t>
  </si>
  <si>
    <t>Gamagara</t>
  </si>
  <si>
    <t>NC453</t>
  </si>
  <si>
    <t>John Taolo Gaetsewe</t>
  </si>
  <si>
    <t>DC45</t>
  </si>
  <si>
    <t>Total John Taolo Gaetsewe</t>
  </si>
  <si>
    <t>Richtersveld</t>
  </si>
  <si>
    <t>NC061</t>
  </si>
  <si>
    <t>Nama Khoi</t>
  </si>
  <si>
    <t>NC062</t>
  </si>
  <si>
    <t>Kamiesberg</t>
  </si>
  <si>
    <t>NC064</t>
  </si>
  <si>
    <t>Hantam</t>
  </si>
  <si>
    <t>NC065</t>
  </si>
  <si>
    <t>Karoo Hoogland</t>
  </si>
  <si>
    <t>NC066</t>
  </si>
  <si>
    <t>Khai-Ma</t>
  </si>
  <si>
    <t>NC067</t>
  </si>
  <si>
    <t>Namakwa</t>
  </si>
  <si>
    <t>DC6</t>
  </si>
  <si>
    <t>Total Namakwa</t>
  </si>
  <si>
    <t>Ubuntu</t>
  </si>
  <si>
    <t>NC071</t>
  </si>
  <si>
    <t>Umsobomvu</t>
  </si>
  <si>
    <t>NC072</t>
  </si>
  <si>
    <t>Emthanjeni</t>
  </si>
  <si>
    <t>NC073</t>
  </si>
  <si>
    <t>Kareeberg</t>
  </si>
  <si>
    <t>NC074</t>
  </si>
  <si>
    <t>Renosterberg</t>
  </si>
  <si>
    <t>NC075</t>
  </si>
  <si>
    <t>Thembelihle</t>
  </si>
  <si>
    <t>NC076</t>
  </si>
  <si>
    <t>Siyathemba</t>
  </si>
  <si>
    <t>NC077</t>
  </si>
  <si>
    <t>Siyancuma</t>
  </si>
  <si>
    <t>NC078</t>
  </si>
  <si>
    <t>Pixley Ka Seme (NC)</t>
  </si>
  <si>
    <t>DC7</t>
  </si>
  <si>
    <t>Total Pixley ka Seme (NC)</t>
  </si>
  <si>
    <t>!Kai! Garib</t>
  </si>
  <si>
    <t>NC082</t>
  </si>
  <si>
    <t>!Kheis</t>
  </si>
  <si>
    <t>NC084</t>
  </si>
  <si>
    <t>Tsantsabane</t>
  </si>
  <si>
    <t>NC085</t>
  </si>
  <si>
    <t>Kgatelopele</t>
  </si>
  <si>
    <t>NC086</t>
  </si>
  <si>
    <t>Dawid Kruiper</t>
  </si>
  <si>
    <t>NC087</t>
  </si>
  <si>
    <t>Z F Mgcawu</t>
  </si>
  <si>
    <t>DC8</t>
  </si>
  <si>
    <t>Total Z F Mgcawu</t>
  </si>
  <si>
    <t>Sol Plaatje</t>
  </si>
  <si>
    <t>NC091</t>
  </si>
  <si>
    <t>Dikgatlong</t>
  </si>
  <si>
    <t>NC092</t>
  </si>
  <si>
    <t>Magareng</t>
  </si>
  <si>
    <t>NC093</t>
  </si>
  <si>
    <t>Phokwane</t>
  </si>
  <si>
    <t>NC094</t>
  </si>
  <si>
    <t>Frances Baard</t>
  </si>
  <si>
    <t>DC9</t>
  </si>
  <si>
    <t>Total Frances Baard</t>
  </si>
  <si>
    <t>Total Northern Cape</t>
  </si>
  <si>
    <t>WESTERN CAPE</t>
  </si>
  <si>
    <t>Cape Town</t>
  </si>
  <si>
    <t>CPT</t>
  </si>
  <si>
    <t>Matzikama</t>
  </si>
  <si>
    <t>WC011</t>
  </si>
  <si>
    <t>Cederberg</t>
  </si>
  <si>
    <t>WC012</t>
  </si>
  <si>
    <t>Bergrivier</t>
  </si>
  <si>
    <t>WC013</t>
  </si>
  <si>
    <t>Saldanha Bay</t>
  </si>
  <si>
    <t>WC014</t>
  </si>
  <si>
    <t>Swartland</t>
  </si>
  <si>
    <t>WC015</t>
  </si>
  <si>
    <t>West Coast</t>
  </si>
  <si>
    <t>DC1</t>
  </si>
  <si>
    <t>Total West Coast</t>
  </si>
  <si>
    <t>Witzenberg</t>
  </si>
  <si>
    <t>WC022</t>
  </si>
  <si>
    <t>Drakenstein</t>
  </si>
  <si>
    <t>WC023</t>
  </si>
  <si>
    <t>Stellenbosch</t>
  </si>
  <si>
    <t>WC024</t>
  </si>
  <si>
    <t>Breede Valley</t>
  </si>
  <si>
    <t>WC025</t>
  </si>
  <si>
    <t>Langeberg</t>
  </si>
  <si>
    <t>WC026</t>
  </si>
  <si>
    <t>Cape Winelands DM</t>
  </si>
  <si>
    <t>DC2</t>
  </si>
  <si>
    <t>Total Cape Winelands</t>
  </si>
  <si>
    <t>Theewaterskloof</t>
  </si>
  <si>
    <t>WC031</t>
  </si>
  <si>
    <t>Overstrand</t>
  </si>
  <si>
    <t>WC032</t>
  </si>
  <si>
    <t>Cape Agulhas</t>
  </si>
  <si>
    <t>WC033</t>
  </si>
  <si>
    <t>Swellendam</t>
  </si>
  <si>
    <t>WC034</t>
  </si>
  <si>
    <t>Overberg</t>
  </si>
  <si>
    <t>DC3</t>
  </si>
  <si>
    <t>Total Overberg</t>
  </si>
  <si>
    <t>Kannaland</t>
  </si>
  <si>
    <t>WC041</t>
  </si>
  <si>
    <t>Hessequa</t>
  </si>
  <si>
    <t>WC042</t>
  </si>
  <si>
    <t>Mossel Bay</t>
  </si>
  <si>
    <t>WC043</t>
  </si>
  <si>
    <t>George</t>
  </si>
  <si>
    <t>WC044</t>
  </si>
  <si>
    <t>Oudtshoorn</t>
  </si>
  <si>
    <t>WC045</t>
  </si>
  <si>
    <t>Bitou</t>
  </si>
  <si>
    <t>WC047</t>
  </si>
  <si>
    <t>Knysna</t>
  </si>
  <si>
    <t>WC048</t>
  </si>
  <si>
    <t>Garden Route</t>
  </si>
  <si>
    <t>DC4</t>
  </si>
  <si>
    <t>Total Garden Route</t>
  </si>
  <si>
    <t>Laingsburg</t>
  </si>
  <si>
    <t>WC051</t>
  </si>
  <si>
    <t>Prince Albert</t>
  </si>
  <si>
    <t>WC052</t>
  </si>
  <si>
    <t>Beaufort West</t>
  </si>
  <si>
    <t>WC053</t>
  </si>
  <si>
    <t>Central Karoo</t>
  </si>
  <si>
    <t>DC5</t>
  </si>
  <si>
    <t>Total Central Karoo</t>
  </si>
  <si>
    <t>Total Western Cape</t>
  </si>
  <si>
    <t>Total National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</si>
</sst>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,_);_(* \(#,##0,\);_(* &quot;- &quot;?_);_(@_)"/>
    <numFmt numFmtId="165" formatCode="0.0%;\(0.0%\);_(* &quot; - &quot;?_);_(@_)"/>
  </numFmts>
  <fonts count="7" x14ac:knownFonts="1">
    <font>
      <sz val="10"/>
      <color rgb="FF000000"/>
      <name val="ARIAL"/>
    </font>
    <font>
      <b/>
      <sz val="11"/>
      <color indexed="8"/>
      <name val="ARIAL NARROW"/>
    </font>
    <font>
      <b/>
      <sz val="8"/>
      <color indexed="8"/>
      <name val="Arial Narrow"/>
      <family val="2"/>
    </font>
    <font>
      <sz val="8"/>
      <name val="Arial"/>
      <family val="2"/>
    </font>
    <font>
      <b/>
      <sz val="12"/>
      <color indexed="8"/>
      <name val="ARIAL"/>
    </font>
    <font>
      <b/>
      <sz val="11"/>
      <color rgb="FF000000"/>
      <name val="ARIAL NARROW"/>
    </font>
    <font>
      <sz val="10"/>
      <color rgb="FF000000"/>
      <name val="ARIAL NARROW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horizontal="left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0" fillId="0" borderId="5" xfId="0" applyBorder="1"/>
    <xf numFmtId="0" fontId="5" fillId="0" borderId="0" xfId="0" applyFont="1" applyAlignment="1">
      <alignment horizontal="left" wrapText="1"/>
    </xf>
    <xf numFmtId="0" fontId="0" fillId="0" borderId="6" xfId="0" applyBorder="1"/>
    <xf numFmtId="0" fontId="5" fillId="0" borderId="5" xfId="0" applyFont="1" applyBorder="1" applyAlignment="1">
      <alignment wrapText="1"/>
    </xf>
    <xf numFmtId="0" fontId="6" fillId="0" borderId="5" xfId="0" applyFont="1" applyBorder="1" applyAlignment="1">
      <alignment horizontal="left" wrapText="1"/>
    </xf>
    <xf numFmtId="0" fontId="6" fillId="0" borderId="0" xfId="0" applyFont="1" applyAlignment="1">
      <alignment horizontal="left" wrapText="1" indent="1"/>
    </xf>
    <xf numFmtId="0" fontId="6" fillId="0" borderId="0" xfId="0" applyFont="1" applyAlignment="1">
      <alignment horizontal="left" wrapText="1"/>
    </xf>
    <xf numFmtId="164" fontId="6" fillId="0" borderId="5" xfId="0" applyNumberFormat="1" applyFont="1" applyBorder="1" applyAlignment="1">
      <alignment horizontal="right"/>
    </xf>
    <xf numFmtId="164" fontId="6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164" fontId="6" fillId="0" borderId="6" xfId="0" applyNumberFormat="1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164" fontId="5" fillId="0" borderId="5" xfId="0" applyNumberFormat="1" applyFont="1" applyBorder="1" applyAlignment="1">
      <alignment horizontal="right"/>
    </xf>
    <xf numFmtId="164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/>
    </xf>
    <xf numFmtId="164" fontId="5" fillId="0" borderId="6" xfId="0" applyNumberFormat="1" applyFont="1" applyBorder="1" applyAlignment="1">
      <alignment horizontal="right"/>
    </xf>
    <xf numFmtId="164" fontId="0" fillId="0" borderId="5" xfId="0" applyNumberFormat="1" applyBorder="1"/>
    <xf numFmtId="164" fontId="0" fillId="0" borderId="0" xfId="0" applyNumberFormat="1"/>
    <xf numFmtId="165" fontId="0" fillId="0" borderId="0" xfId="0" applyNumberFormat="1"/>
    <xf numFmtId="164" fontId="0" fillId="0" borderId="6" xfId="0" applyNumberFormat="1" applyBorder="1"/>
    <xf numFmtId="0" fontId="5" fillId="0" borderId="7" xfId="0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right"/>
    </xf>
    <xf numFmtId="164" fontId="5" fillId="0" borderId="7" xfId="0" applyNumberFormat="1" applyFont="1" applyBorder="1" applyAlignment="1">
      <alignment horizontal="right"/>
    </xf>
    <xf numFmtId="164" fontId="5" fillId="0" borderId="1" xfId="0" applyNumberFormat="1" applyFont="1" applyBorder="1" applyAlignment="1">
      <alignment horizontal="right"/>
    </xf>
    <xf numFmtId="165" fontId="5" fillId="0" borderId="1" xfId="0" applyNumberFormat="1" applyFont="1" applyBorder="1" applyAlignment="1">
      <alignment horizontal="right"/>
    </xf>
    <xf numFmtId="164" fontId="5" fillId="0" borderId="8" xfId="0" applyNumberFormat="1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00728-E724-4EF4-AEB3-06018B732E9D}">
  <sheetPr codeName="Sheet2"/>
  <dimension ref="A1:W360"/>
  <sheetViews>
    <sheetView showGridLines="0" tabSelected="1" workbookViewId="0">
      <selection activeCell="O10" sqref="O10"/>
    </sheetView>
  </sheetViews>
  <sheetFormatPr defaultRowHeight="12.75" x14ac:dyDescent="0.2"/>
  <cols>
    <col min="1" max="1" width="4" customWidth="1"/>
    <col min="2" max="2" width="23.28515625" customWidth="1"/>
    <col min="3" max="3" width="6.7109375" customWidth="1"/>
    <col min="4" max="6" width="11.7109375" customWidth="1"/>
    <col min="7" max="7" width="9.7109375" customWidth="1"/>
    <col min="8" max="19" width="10.7109375" customWidth="1"/>
    <col min="20" max="23" width="10.7109375" hidden="1" customWidth="1"/>
  </cols>
  <sheetData>
    <row r="1" spans="1:23" ht="16.5" x14ac:dyDescent="0.3">
      <c r="A1" s="1" t="s">
        <v>0</v>
      </c>
      <c r="B1" s="39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ht="15.6" customHeight="1" x14ac:dyDescent="0.25">
      <c r="A2" s="2" t="s">
        <v>0</v>
      </c>
      <c r="B2" s="41" t="s">
        <v>1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</row>
    <row r="3" spans="1:23" ht="48" customHeight="1" x14ac:dyDescent="0.3">
      <c r="A3" s="3"/>
      <c r="B3" s="4" t="s">
        <v>2</v>
      </c>
      <c r="C3" s="5" t="s">
        <v>3</v>
      </c>
      <c r="D3" s="6" t="s">
        <v>4</v>
      </c>
      <c r="E3" s="7" t="s">
        <v>5</v>
      </c>
      <c r="F3" s="7" t="s">
        <v>6</v>
      </c>
      <c r="G3" s="8" t="s">
        <v>7</v>
      </c>
      <c r="H3" s="6" t="s">
        <v>8</v>
      </c>
      <c r="I3" s="7" t="s">
        <v>9</v>
      </c>
      <c r="J3" s="8" t="s">
        <v>10</v>
      </c>
      <c r="K3" s="8" t="s">
        <v>11</v>
      </c>
      <c r="L3" s="6" t="s">
        <v>12</v>
      </c>
      <c r="M3" s="7" t="s">
        <v>13</v>
      </c>
      <c r="N3" s="8" t="s">
        <v>14</v>
      </c>
      <c r="O3" s="8" t="s">
        <v>15</v>
      </c>
      <c r="P3" s="6" t="s">
        <v>16</v>
      </c>
      <c r="Q3" s="7" t="s">
        <v>17</v>
      </c>
      <c r="R3" s="8" t="s">
        <v>18</v>
      </c>
      <c r="S3" s="8" t="s">
        <v>19</v>
      </c>
      <c r="T3" s="6" t="s">
        <v>20</v>
      </c>
      <c r="U3" s="7" t="s">
        <v>21</v>
      </c>
      <c r="V3" s="8" t="s">
        <v>22</v>
      </c>
      <c r="W3" s="8" t="s">
        <v>23</v>
      </c>
    </row>
    <row r="4" spans="1:23" ht="14.45" customHeight="1" x14ac:dyDescent="0.3">
      <c r="A4" s="9"/>
      <c r="B4" s="10" t="s">
        <v>24</v>
      </c>
      <c r="D4" s="9"/>
      <c r="H4" s="9"/>
      <c r="K4" s="9"/>
      <c r="L4" s="9"/>
      <c r="O4" s="9"/>
      <c r="P4" s="9"/>
      <c r="S4" s="9"/>
      <c r="T4" s="9"/>
      <c r="W4" s="11"/>
    </row>
    <row r="5" spans="1:23" ht="14.45" customHeight="1" x14ac:dyDescent="0.3">
      <c r="A5" s="12" t="s">
        <v>0</v>
      </c>
      <c r="B5" s="10" t="s">
        <v>25</v>
      </c>
      <c r="D5" s="9"/>
      <c r="H5" s="9"/>
      <c r="K5" s="9"/>
      <c r="L5" s="9"/>
      <c r="O5" s="9"/>
      <c r="P5" s="9"/>
      <c r="S5" s="9"/>
      <c r="T5" s="9"/>
      <c r="W5" s="11"/>
    </row>
    <row r="6" spans="1:23" x14ac:dyDescent="0.2">
      <c r="A6" s="13" t="s">
        <v>26</v>
      </c>
      <c r="B6" s="14" t="s">
        <v>27</v>
      </c>
      <c r="C6" s="15" t="s">
        <v>28</v>
      </c>
      <c r="D6" s="16">
        <v>1803591613</v>
      </c>
      <c r="E6" s="17">
        <v>1827549883</v>
      </c>
      <c r="F6" s="17">
        <v>759618708</v>
      </c>
      <c r="G6" s="18">
        <f>IF(($E6       =0),0,($F6       /$E6       ))</f>
        <v>0.4156486862908792</v>
      </c>
      <c r="H6" s="16">
        <v>20466889</v>
      </c>
      <c r="I6" s="17">
        <v>31182406</v>
      </c>
      <c r="J6" s="17">
        <v>54489375</v>
      </c>
      <c r="K6" s="16">
        <v>106138670</v>
      </c>
      <c r="L6" s="16">
        <v>77552458</v>
      </c>
      <c r="M6" s="17">
        <v>127084143</v>
      </c>
      <c r="N6" s="17">
        <v>187602160</v>
      </c>
      <c r="O6" s="16">
        <v>392238761</v>
      </c>
      <c r="P6" s="16">
        <v>48446125</v>
      </c>
      <c r="Q6" s="17">
        <v>87869104</v>
      </c>
      <c r="R6" s="17">
        <v>124926048</v>
      </c>
      <c r="S6" s="16">
        <v>261241277</v>
      </c>
      <c r="T6" s="16">
        <v>0</v>
      </c>
      <c r="U6" s="17">
        <v>0</v>
      </c>
      <c r="V6" s="17">
        <v>0</v>
      </c>
      <c r="W6" s="19">
        <v>0</v>
      </c>
    </row>
    <row r="7" spans="1:23" x14ac:dyDescent="0.2">
      <c r="A7" s="13" t="s">
        <v>26</v>
      </c>
      <c r="B7" s="14" t="s">
        <v>29</v>
      </c>
      <c r="C7" s="15" t="s">
        <v>30</v>
      </c>
      <c r="D7" s="16">
        <v>1552647500</v>
      </c>
      <c r="E7" s="17">
        <v>1569729170</v>
      </c>
      <c r="F7" s="17">
        <v>939034362</v>
      </c>
      <c r="G7" s="18">
        <f>IF(($E7       =0),0,($F7       /$E7       ))</f>
        <v>0.59821425246241677</v>
      </c>
      <c r="H7" s="16">
        <v>302753350</v>
      </c>
      <c r="I7" s="17">
        <v>113060076</v>
      </c>
      <c r="J7" s="17">
        <v>37630172</v>
      </c>
      <c r="K7" s="16">
        <v>453443598</v>
      </c>
      <c r="L7" s="16">
        <v>99549129</v>
      </c>
      <c r="M7" s="17">
        <v>68643297</v>
      </c>
      <c r="N7" s="17">
        <v>101547751</v>
      </c>
      <c r="O7" s="16">
        <v>269740177</v>
      </c>
      <c r="P7" s="16">
        <v>36406396</v>
      </c>
      <c r="Q7" s="17">
        <v>87456538</v>
      </c>
      <c r="R7" s="17">
        <v>91987653</v>
      </c>
      <c r="S7" s="16">
        <v>215850587</v>
      </c>
      <c r="T7" s="16">
        <v>0</v>
      </c>
      <c r="U7" s="17">
        <v>0</v>
      </c>
      <c r="V7" s="17">
        <v>0</v>
      </c>
      <c r="W7" s="19">
        <v>0</v>
      </c>
    </row>
    <row r="8" spans="1:23" ht="16.5" x14ac:dyDescent="0.3">
      <c r="A8" s="20" t="s">
        <v>0</v>
      </c>
      <c r="B8" s="21" t="s">
        <v>31</v>
      </c>
      <c r="C8" s="22" t="s">
        <v>0</v>
      </c>
      <c r="D8" s="23">
        <f>SUM(D6:D7)</f>
        <v>3356239113</v>
      </c>
      <c r="E8" s="24">
        <f>SUM(E6:E7)</f>
        <v>3397279053</v>
      </c>
      <c r="F8" s="24">
        <f>SUM(F6:F7)</f>
        <v>1698653070</v>
      </c>
      <c r="G8" s="25">
        <f>IF(($E8       =0),0,($F8       /$E8       ))</f>
        <v>0.50000398657272149</v>
      </c>
      <c r="H8" s="23">
        <f t="shared" ref="H8:W8" si="0">SUM(H6:H7)</f>
        <v>323220239</v>
      </c>
      <c r="I8" s="24">
        <f t="shared" si="0"/>
        <v>144242482</v>
      </c>
      <c r="J8" s="24">
        <f t="shared" si="0"/>
        <v>92119547</v>
      </c>
      <c r="K8" s="23">
        <f t="shared" si="0"/>
        <v>559582268</v>
      </c>
      <c r="L8" s="23">
        <f t="shared" si="0"/>
        <v>177101587</v>
      </c>
      <c r="M8" s="24">
        <f t="shared" si="0"/>
        <v>195727440</v>
      </c>
      <c r="N8" s="24">
        <f t="shared" si="0"/>
        <v>289149911</v>
      </c>
      <c r="O8" s="23">
        <f t="shared" si="0"/>
        <v>661978938</v>
      </c>
      <c r="P8" s="23">
        <f t="shared" si="0"/>
        <v>84852521</v>
      </c>
      <c r="Q8" s="24">
        <f t="shared" si="0"/>
        <v>175325642</v>
      </c>
      <c r="R8" s="24">
        <f t="shared" si="0"/>
        <v>216913701</v>
      </c>
      <c r="S8" s="23">
        <f t="shared" si="0"/>
        <v>477091864</v>
      </c>
      <c r="T8" s="23">
        <f t="shared" si="0"/>
        <v>0</v>
      </c>
      <c r="U8" s="24">
        <f t="shared" si="0"/>
        <v>0</v>
      </c>
      <c r="V8" s="24">
        <f t="shared" si="0"/>
        <v>0</v>
      </c>
      <c r="W8" s="26">
        <f t="shared" si="0"/>
        <v>0</v>
      </c>
    </row>
    <row r="9" spans="1:23" x14ac:dyDescent="0.2">
      <c r="A9" s="13" t="s">
        <v>32</v>
      </c>
      <c r="B9" s="14" t="s">
        <v>33</v>
      </c>
      <c r="C9" s="15" t="s">
        <v>34</v>
      </c>
      <c r="D9" s="16">
        <v>86898300</v>
      </c>
      <c r="E9" s="17">
        <v>69445300</v>
      </c>
      <c r="F9" s="17">
        <v>75601449</v>
      </c>
      <c r="G9" s="18">
        <f>IF(($E9       =0),0,($F9       /$E9       ))</f>
        <v>1.0886474534633734</v>
      </c>
      <c r="H9" s="16">
        <v>38641504</v>
      </c>
      <c r="I9" s="17">
        <v>8361628</v>
      </c>
      <c r="J9" s="17">
        <v>5238500</v>
      </c>
      <c r="K9" s="16">
        <v>52241632</v>
      </c>
      <c r="L9" s="16">
        <v>6654509</v>
      </c>
      <c r="M9" s="17">
        <v>2829194</v>
      </c>
      <c r="N9" s="17">
        <v>8470183</v>
      </c>
      <c r="O9" s="16">
        <v>17953886</v>
      </c>
      <c r="P9" s="16">
        <v>466676</v>
      </c>
      <c r="Q9" s="17">
        <v>2227973</v>
      </c>
      <c r="R9" s="17">
        <v>2711282</v>
      </c>
      <c r="S9" s="16">
        <v>5405931</v>
      </c>
      <c r="T9" s="16">
        <v>0</v>
      </c>
      <c r="U9" s="17">
        <v>0</v>
      </c>
      <c r="V9" s="17">
        <v>0</v>
      </c>
      <c r="W9" s="19">
        <v>0</v>
      </c>
    </row>
    <row r="10" spans="1:23" x14ac:dyDescent="0.2">
      <c r="A10" s="13" t="s">
        <v>32</v>
      </c>
      <c r="B10" s="14" t="s">
        <v>35</v>
      </c>
      <c r="C10" s="15" t="s">
        <v>36</v>
      </c>
      <c r="D10" s="16">
        <v>43411400</v>
      </c>
      <c r="E10" s="17">
        <v>54380470</v>
      </c>
      <c r="F10" s="17">
        <v>16123195</v>
      </c>
      <c r="G10" s="18">
        <f t="shared" ref="G10:G52" si="1">IF(($E10      =0),0,($F10      /$E10      ))</f>
        <v>0.29648870265372845</v>
      </c>
      <c r="H10" s="16">
        <v>698141</v>
      </c>
      <c r="I10" s="17">
        <v>389070</v>
      </c>
      <c r="J10" s="17">
        <v>577398</v>
      </c>
      <c r="K10" s="16">
        <v>1664609</v>
      </c>
      <c r="L10" s="16">
        <v>1278140</v>
      </c>
      <c r="M10" s="17">
        <v>1455720</v>
      </c>
      <c r="N10" s="17">
        <v>6491050</v>
      </c>
      <c r="O10" s="16">
        <v>9224910</v>
      </c>
      <c r="P10" s="16">
        <v>551873</v>
      </c>
      <c r="Q10" s="17">
        <v>3011919</v>
      </c>
      <c r="R10" s="17">
        <v>1669884</v>
      </c>
      <c r="S10" s="16">
        <v>5233676</v>
      </c>
      <c r="T10" s="16">
        <v>0</v>
      </c>
      <c r="U10" s="17">
        <v>0</v>
      </c>
      <c r="V10" s="17">
        <v>0</v>
      </c>
      <c r="W10" s="19">
        <v>0</v>
      </c>
    </row>
    <row r="11" spans="1:23" x14ac:dyDescent="0.2">
      <c r="A11" s="13" t="s">
        <v>32</v>
      </c>
      <c r="B11" s="14" t="s">
        <v>37</v>
      </c>
      <c r="C11" s="15" t="s">
        <v>38</v>
      </c>
      <c r="D11" s="16">
        <v>49226532</v>
      </c>
      <c r="E11" s="17">
        <v>57146341</v>
      </c>
      <c r="F11" s="17">
        <v>39968158</v>
      </c>
      <c r="G11" s="18">
        <f t="shared" si="1"/>
        <v>0.69940012432292031</v>
      </c>
      <c r="H11" s="16">
        <v>2886565</v>
      </c>
      <c r="I11" s="17">
        <v>609827</v>
      </c>
      <c r="J11" s="17">
        <v>4991769</v>
      </c>
      <c r="K11" s="16">
        <v>8488161</v>
      </c>
      <c r="L11" s="16">
        <v>8354653</v>
      </c>
      <c r="M11" s="17">
        <v>6577428</v>
      </c>
      <c r="N11" s="17">
        <v>4536930</v>
      </c>
      <c r="O11" s="16">
        <v>19469011</v>
      </c>
      <c r="P11" s="16">
        <v>5373462</v>
      </c>
      <c r="Q11" s="17">
        <v>2651763</v>
      </c>
      <c r="R11" s="17">
        <v>3985761</v>
      </c>
      <c r="S11" s="16">
        <v>12010986</v>
      </c>
      <c r="T11" s="16">
        <v>0</v>
      </c>
      <c r="U11" s="17">
        <v>0</v>
      </c>
      <c r="V11" s="17">
        <v>0</v>
      </c>
      <c r="W11" s="19">
        <v>0</v>
      </c>
    </row>
    <row r="12" spans="1:23" x14ac:dyDescent="0.2">
      <c r="A12" s="13" t="s">
        <v>32</v>
      </c>
      <c r="B12" s="14" t="s">
        <v>39</v>
      </c>
      <c r="C12" s="15" t="s">
        <v>40</v>
      </c>
      <c r="D12" s="16">
        <v>78367790</v>
      </c>
      <c r="E12" s="17">
        <v>158887053</v>
      </c>
      <c r="F12" s="17">
        <v>73244234</v>
      </c>
      <c r="G12" s="18">
        <f t="shared" si="1"/>
        <v>0.46098302295278898</v>
      </c>
      <c r="H12" s="16">
        <v>6549216</v>
      </c>
      <c r="I12" s="17">
        <v>9194622</v>
      </c>
      <c r="J12" s="17">
        <v>13311547</v>
      </c>
      <c r="K12" s="16">
        <v>29055385</v>
      </c>
      <c r="L12" s="16">
        <v>5583180</v>
      </c>
      <c r="M12" s="17">
        <v>9967998</v>
      </c>
      <c r="N12" s="17">
        <v>7099859</v>
      </c>
      <c r="O12" s="16">
        <v>22651037</v>
      </c>
      <c r="P12" s="16">
        <v>3813151</v>
      </c>
      <c r="Q12" s="17">
        <v>11556279</v>
      </c>
      <c r="R12" s="17">
        <v>6168382</v>
      </c>
      <c r="S12" s="16">
        <v>21537812</v>
      </c>
      <c r="T12" s="16">
        <v>0</v>
      </c>
      <c r="U12" s="17">
        <v>0</v>
      </c>
      <c r="V12" s="17">
        <v>0</v>
      </c>
      <c r="W12" s="19">
        <v>0</v>
      </c>
    </row>
    <row r="13" spans="1:23" x14ac:dyDescent="0.2">
      <c r="A13" s="13" t="s">
        <v>32</v>
      </c>
      <c r="B13" s="14" t="s">
        <v>41</v>
      </c>
      <c r="C13" s="15" t="s">
        <v>42</v>
      </c>
      <c r="D13" s="16">
        <v>67876000</v>
      </c>
      <c r="E13" s="17">
        <v>84626882</v>
      </c>
      <c r="F13" s="17">
        <v>422466584</v>
      </c>
      <c r="G13" s="18">
        <f t="shared" si="1"/>
        <v>4.9921085831804604</v>
      </c>
      <c r="H13" s="16">
        <v>377994134</v>
      </c>
      <c r="I13" s="17">
        <v>10568654</v>
      </c>
      <c r="J13" s="17">
        <v>5037485</v>
      </c>
      <c r="K13" s="16">
        <v>393600273</v>
      </c>
      <c r="L13" s="16">
        <v>4709829</v>
      </c>
      <c r="M13" s="17">
        <v>8200</v>
      </c>
      <c r="N13" s="17">
        <v>14031</v>
      </c>
      <c r="O13" s="16">
        <v>4732060</v>
      </c>
      <c r="P13" s="16">
        <v>12565574</v>
      </c>
      <c r="Q13" s="17">
        <v>4819278</v>
      </c>
      <c r="R13" s="17">
        <v>6749399</v>
      </c>
      <c r="S13" s="16">
        <v>24134251</v>
      </c>
      <c r="T13" s="16">
        <v>0</v>
      </c>
      <c r="U13" s="17">
        <v>0</v>
      </c>
      <c r="V13" s="17">
        <v>0</v>
      </c>
      <c r="W13" s="19">
        <v>0</v>
      </c>
    </row>
    <row r="14" spans="1:23" x14ac:dyDescent="0.2">
      <c r="A14" s="13" t="s">
        <v>32</v>
      </c>
      <c r="B14" s="14" t="s">
        <v>43</v>
      </c>
      <c r="C14" s="15" t="s">
        <v>44</v>
      </c>
      <c r="D14" s="16">
        <v>61012540</v>
      </c>
      <c r="E14" s="17">
        <v>91340991</v>
      </c>
      <c r="F14" s="17">
        <v>38008636</v>
      </c>
      <c r="G14" s="18">
        <f t="shared" si="1"/>
        <v>0.41611806029124426</v>
      </c>
      <c r="H14" s="16">
        <v>0</v>
      </c>
      <c r="I14" s="17">
        <v>837325</v>
      </c>
      <c r="J14" s="17">
        <v>3797712</v>
      </c>
      <c r="K14" s="16">
        <v>4635037</v>
      </c>
      <c r="L14" s="16">
        <v>9535516</v>
      </c>
      <c r="M14" s="17">
        <v>7815613</v>
      </c>
      <c r="N14" s="17">
        <v>4397568</v>
      </c>
      <c r="O14" s="16">
        <v>21748697</v>
      </c>
      <c r="P14" s="16">
        <v>295409</v>
      </c>
      <c r="Q14" s="17">
        <v>4151832</v>
      </c>
      <c r="R14" s="17">
        <v>7177661</v>
      </c>
      <c r="S14" s="16">
        <v>11624902</v>
      </c>
      <c r="T14" s="16">
        <v>0</v>
      </c>
      <c r="U14" s="17">
        <v>0</v>
      </c>
      <c r="V14" s="17">
        <v>0</v>
      </c>
      <c r="W14" s="19">
        <v>0</v>
      </c>
    </row>
    <row r="15" spans="1:23" x14ac:dyDescent="0.2">
      <c r="A15" s="13" t="s">
        <v>32</v>
      </c>
      <c r="B15" s="14" t="s">
        <v>45</v>
      </c>
      <c r="C15" s="15" t="s">
        <v>46</v>
      </c>
      <c r="D15" s="16">
        <v>20540300</v>
      </c>
      <c r="E15" s="17">
        <v>38970169</v>
      </c>
      <c r="F15" s="17">
        <v>14468742</v>
      </c>
      <c r="G15" s="18">
        <f t="shared" si="1"/>
        <v>0.37127737372655478</v>
      </c>
      <c r="H15" s="16">
        <v>2557726</v>
      </c>
      <c r="I15" s="17">
        <v>1921580</v>
      </c>
      <c r="J15" s="17">
        <v>2036491</v>
      </c>
      <c r="K15" s="16">
        <v>6515797</v>
      </c>
      <c r="L15" s="16">
        <v>1151324</v>
      </c>
      <c r="M15" s="17">
        <v>2422781</v>
      </c>
      <c r="N15" s="17">
        <v>1315635</v>
      </c>
      <c r="O15" s="16">
        <v>4889740</v>
      </c>
      <c r="P15" s="16">
        <v>740151</v>
      </c>
      <c r="Q15" s="17">
        <v>346593</v>
      </c>
      <c r="R15" s="17">
        <v>1976461</v>
      </c>
      <c r="S15" s="16">
        <v>3063205</v>
      </c>
      <c r="T15" s="16">
        <v>0</v>
      </c>
      <c r="U15" s="17">
        <v>0</v>
      </c>
      <c r="V15" s="17">
        <v>0</v>
      </c>
      <c r="W15" s="19">
        <v>0</v>
      </c>
    </row>
    <row r="16" spans="1:23" x14ac:dyDescent="0.2">
      <c r="A16" s="13" t="s">
        <v>47</v>
      </c>
      <c r="B16" s="14" t="s">
        <v>48</v>
      </c>
      <c r="C16" s="15" t="s">
        <v>49</v>
      </c>
      <c r="D16" s="16">
        <v>19724000</v>
      </c>
      <c r="E16" s="17">
        <v>23802000</v>
      </c>
      <c r="F16" s="17">
        <v>3199701</v>
      </c>
      <c r="G16" s="18">
        <f t="shared" si="1"/>
        <v>0.13442992185530628</v>
      </c>
      <c r="H16" s="16">
        <v>11460746</v>
      </c>
      <c r="I16" s="17">
        <v>0</v>
      </c>
      <c r="J16" s="17">
        <v>-453798</v>
      </c>
      <c r="K16" s="16">
        <v>11006948</v>
      </c>
      <c r="L16" s="16">
        <v>39561</v>
      </c>
      <c r="M16" s="17">
        <v>30191</v>
      </c>
      <c r="N16" s="17">
        <v>13126</v>
      </c>
      <c r="O16" s="16">
        <v>82878</v>
      </c>
      <c r="P16" s="16">
        <v>820</v>
      </c>
      <c r="Q16" s="17">
        <v>14603</v>
      </c>
      <c r="R16" s="17">
        <v>-7905548</v>
      </c>
      <c r="S16" s="16">
        <v>-7890125</v>
      </c>
      <c r="T16" s="16">
        <v>0</v>
      </c>
      <c r="U16" s="17">
        <v>0</v>
      </c>
      <c r="V16" s="17">
        <v>0</v>
      </c>
      <c r="W16" s="19">
        <v>0</v>
      </c>
    </row>
    <row r="17" spans="1:23" ht="16.5" x14ac:dyDescent="0.3">
      <c r="A17" s="20" t="s">
        <v>0</v>
      </c>
      <c r="B17" s="21" t="s">
        <v>50</v>
      </c>
      <c r="C17" s="22" t="s">
        <v>0</v>
      </c>
      <c r="D17" s="23">
        <f>SUM(D9:D16)</f>
        <v>427056862</v>
      </c>
      <c r="E17" s="24">
        <f>SUM(E9:E16)</f>
        <v>578599206</v>
      </c>
      <c r="F17" s="24">
        <f>SUM(F9:F16)</f>
        <v>683080699</v>
      </c>
      <c r="G17" s="25">
        <f t="shared" si="1"/>
        <v>1.1805766269924678</v>
      </c>
      <c r="H17" s="23">
        <f t="shared" ref="H17:W17" si="2">SUM(H9:H16)</f>
        <v>440788032</v>
      </c>
      <c r="I17" s="24">
        <f t="shared" si="2"/>
        <v>31882706</v>
      </c>
      <c r="J17" s="24">
        <f t="shared" si="2"/>
        <v>34537104</v>
      </c>
      <c r="K17" s="23">
        <f t="shared" si="2"/>
        <v>507207842</v>
      </c>
      <c r="L17" s="23">
        <f t="shared" si="2"/>
        <v>37306712</v>
      </c>
      <c r="M17" s="24">
        <f t="shared" si="2"/>
        <v>31107125</v>
      </c>
      <c r="N17" s="24">
        <f t="shared" si="2"/>
        <v>32338382</v>
      </c>
      <c r="O17" s="23">
        <f t="shared" si="2"/>
        <v>100752219</v>
      </c>
      <c r="P17" s="23">
        <f t="shared" si="2"/>
        <v>23807116</v>
      </c>
      <c r="Q17" s="24">
        <f t="shared" si="2"/>
        <v>28780240</v>
      </c>
      <c r="R17" s="24">
        <f t="shared" si="2"/>
        <v>22533282</v>
      </c>
      <c r="S17" s="23">
        <f t="shared" si="2"/>
        <v>75120638</v>
      </c>
      <c r="T17" s="23">
        <f t="shared" si="2"/>
        <v>0</v>
      </c>
      <c r="U17" s="24">
        <f t="shared" si="2"/>
        <v>0</v>
      </c>
      <c r="V17" s="24">
        <f t="shared" si="2"/>
        <v>0</v>
      </c>
      <c r="W17" s="26">
        <f t="shared" si="2"/>
        <v>0</v>
      </c>
    </row>
    <row r="18" spans="1:23" x14ac:dyDescent="0.2">
      <c r="A18" s="13" t="s">
        <v>32</v>
      </c>
      <c r="B18" s="14" t="s">
        <v>51</v>
      </c>
      <c r="C18" s="15" t="s">
        <v>52</v>
      </c>
      <c r="D18" s="16">
        <v>82471393</v>
      </c>
      <c r="E18" s="17">
        <v>91041618</v>
      </c>
      <c r="F18" s="17">
        <v>51612265</v>
      </c>
      <c r="G18" s="18">
        <f t="shared" si="1"/>
        <v>0.56690847695611035</v>
      </c>
      <c r="H18" s="16">
        <v>8366</v>
      </c>
      <c r="I18" s="17">
        <v>2633629</v>
      </c>
      <c r="J18" s="17">
        <v>6951921</v>
      </c>
      <c r="K18" s="16">
        <v>9593916</v>
      </c>
      <c r="L18" s="16">
        <v>9598928</v>
      </c>
      <c r="M18" s="17">
        <v>12935432</v>
      </c>
      <c r="N18" s="17">
        <v>9305661</v>
      </c>
      <c r="O18" s="16">
        <v>31840021</v>
      </c>
      <c r="P18" s="16">
        <v>2069216</v>
      </c>
      <c r="Q18" s="17">
        <v>869784</v>
      </c>
      <c r="R18" s="17">
        <v>7239328</v>
      </c>
      <c r="S18" s="16">
        <v>10178328</v>
      </c>
      <c r="T18" s="16">
        <v>0</v>
      </c>
      <c r="U18" s="17">
        <v>0</v>
      </c>
      <c r="V18" s="17">
        <v>0</v>
      </c>
      <c r="W18" s="19">
        <v>0</v>
      </c>
    </row>
    <row r="19" spans="1:23" x14ac:dyDescent="0.2">
      <c r="A19" s="13" t="s">
        <v>32</v>
      </c>
      <c r="B19" s="14" t="s">
        <v>53</v>
      </c>
      <c r="C19" s="15" t="s">
        <v>54</v>
      </c>
      <c r="D19" s="16">
        <v>160395469</v>
      </c>
      <c r="E19" s="17">
        <v>184929799</v>
      </c>
      <c r="F19" s="17">
        <v>80567060</v>
      </c>
      <c r="G19" s="18">
        <f t="shared" si="1"/>
        <v>0.4356629404004273</v>
      </c>
      <c r="H19" s="16">
        <v>2576369</v>
      </c>
      <c r="I19" s="17">
        <v>4022248</v>
      </c>
      <c r="J19" s="17">
        <v>8757972</v>
      </c>
      <c r="K19" s="16">
        <v>15356589</v>
      </c>
      <c r="L19" s="16">
        <v>7373263</v>
      </c>
      <c r="M19" s="17">
        <v>13344005</v>
      </c>
      <c r="N19" s="17">
        <v>5870336</v>
      </c>
      <c r="O19" s="16">
        <v>26587604</v>
      </c>
      <c r="P19" s="16">
        <v>7341359</v>
      </c>
      <c r="Q19" s="17">
        <v>19387502</v>
      </c>
      <c r="R19" s="17">
        <v>11894006</v>
      </c>
      <c r="S19" s="16">
        <v>38622867</v>
      </c>
      <c r="T19" s="16">
        <v>0</v>
      </c>
      <c r="U19" s="17">
        <v>0</v>
      </c>
      <c r="V19" s="17">
        <v>0</v>
      </c>
      <c r="W19" s="19">
        <v>0</v>
      </c>
    </row>
    <row r="20" spans="1:23" x14ac:dyDescent="0.2">
      <c r="A20" s="13" t="s">
        <v>32</v>
      </c>
      <c r="B20" s="14" t="s">
        <v>55</v>
      </c>
      <c r="C20" s="15" t="s">
        <v>56</v>
      </c>
      <c r="D20" s="16">
        <v>10663909</v>
      </c>
      <c r="E20" s="17">
        <v>28263040</v>
      </c>
      <c r="F20" s="17">
        <v>9701120</v>
      </c>
      <c r="G20" s="18">
        <f t="shared" si="1"/>
        <v>0.34324403885781574</v>
      </c>
      <c r="H20" s="16">
        <v>0</v>
      </c>
      <c r="I20" s="17">
        <v>82020</v>
      </c>
      <c r="J20" s="17">
        <v>236128</v>
      </c>
      <c r="K20" s="16">
        <v>318148</v>
      </c>
      <c r="L20" s="16">
        <v>844179</v>
      </c>
      <c r="M20" s="17">
        <v>1178316</v>
      </c>
      <c r="N20" s="17">
        <v>1602969</v>
      </c>
      <c r="O20" s="16">
        <v>3625464</v>
      </c>
      <c r="P20" s="16">
        <v>0</v>
      </c>
      <c r="Q20" s="17">
        <v>116547</v>
      </c>
      <c r="R20" s="17">
        <v>5640961</v>
      </c>
      <c r="S20" s="16">
        <v>5757508</v>
      </c>
      <c r="T20" s="16">
        <v>0</v>
      </c>
      <c r="U20" s="17">
        <v>0</v>
      </c>
      <c r="V20" s="17">
        <v>0</v>
      </c>
      <c r="W20" s="19">
        <v>0</v>
      </c>
    </row>
    <row r="21" spans="1:23" x14ac:dyDescent="0.2">
      <c r="A21" s="13" t="s">
        <v>32</v>
      </c>
      <c r="B21" s="14" t="s">
        <v>57</v>
      </c>
      <c r="C21" s="15" t="s">
        <v>58</v>
      </c>
      <c r="D21" s="16">
        <v>31130100</v>
      </c>
      <c r="E21" s="17">
        <v>39667600</v>
      </c>
      <c r="F21" s="17">
        <v>19331095</v>
      </c>
      <c r="G21" s="18">
        <f t="shared" si="1"/>
        <v>0.48732706289263783</v>
      </c>
      <c r="H21" s="16">
        <v>1037572</v>
      </c>
      <c r="I21" s="17">
        <v>3190767</v>
      </c>
      <c r="J21" s="17">
        <v>1670123</v>
      </c>
      <c r="K21" s="16">
        <v>5898462</v>
      </c>
      <c r="L21" s="16">
        <v>459316</v>
      </c>
      <c r="M21" s="17">
        <v>522779</v>
      </c>
      <c r="N21" s="17">
        <v>3127991</v>
      </c>
      <c r="O21" s="16">
        <v>4110086</v>
      </c>
      <c r="P21" s="16">
        <v>2664778</v>
      </c>
      <c r="Q21" s="17">
        <v>3360110</v>
      </c>
      <c r="R21" s="17">
        <v>3297659</v>
      </c>
      <c r="S21" s="16">
        <v>9322547</v>
      </c>
      <c r="T21" s="16">
        <v>0</v>
      </c>
      <c r="U21" s="17">
        <v>0</v>
      </c>
      <c r="V21" s="17">
        <v>0</v>
      </c>
      <c r="W21" s="19">
        <v>0</v>
      </c>
    </row>
    <row r="22" spans="1:23" x14ac:dyDescent="0.2">
      <c r="A22" s="13" t="s">
        <v>32</v>
      </c>
      <c r="B22" s="14" t="s">
        <v>59</v>
      </c>
      <c r="C22" s="15" t="s">
        <v>60</v>
      </c>
      <c r="D22" s="16">
        <v>26799100</v>
      </c>
      <c r="E22" s="17">
        <v>31852342</v>
      </c>
      <c r="F22" s="17">
        <v>16421333</v>
      </c>
      <c r="G22" s="18">
        <f t="shared" si="1"/>
        <v>0.5155455445003071</v>
      </c>
      <c r="H22" s="16">
        <v>722669</v>
      </c>
      <c r="I22" s="17">
        <v>224587</v>
      </c>
      <c r="J22" s="17">
        <v>4547606</v>
      </c>
      <c r="K22" s="16">
        <v>5494862</v>
      </c>
      <c r="L22" s="16">
        <v>2642047</v>
      </c>
      <c r="M22" s="17">
        <v>0</v>
      </c>
      <c r="N22" s="17">
        <v>3722413</v>
      </c>
      <c r="O22" s="16">
        <v>6364460</v>
      </c>
      <c r="P22" s="16">
        <v>1218254</v>
      </c>
      <c r="Q22" s="17">
        <v>795316</v>
      </c>
      <c r="R22" s="17">
        <v>2548441</v>
      </c>
      <c r="S22" s="16">
        <v>4562011</v>
      </c>
      <c r="T22" s="16">
        <v>0</v>
      </c>
      <c r="U22" s="17">
        <v>0</v>
      </c>
      <c r="V22" s="17">
        <v>0</v>
      </c>
      <c r="W22" s="19">
        <v>0</v>
      </c>
    </row>
    <row r="23" spans="1:23" x14ac:dyDescent="0.2">
      <c r="A23" s="13" t="s">
        <v>32</v>
      </c>
      <c r="B23" s="14" t="s">
        <v>61</v>
      </c>
      <c r="C23" s="15" t="s">
        <v>62</v>
      </c>
      <c r="D23" s="16">
        <v>39266350</v>
      </c>
      <c r="E23" s="17">
        <v>39266350</v>
      </c>
      <c r="F23" s="17">
        <v>15706364</v>
      </c>
      <c r="G23" s="18">
        <f t="shared" si="1"/>
        <v>0.39999551779067827</v>
      </c>
      <c r="H23" s="16">
        <v>0</v>
      </c>
      <c r="I23" s="17">
        <v>3677742</v>
      </c>
      <c r="J23" s="17">
        <v>1549356</v>
      </c>
      <c r="K23" s="16">
        <v>5227098</v>
      </c>
      <c r="L23" s="16">
        <v>4309058</v>
      </c>
      <c r="M23" s="17">
        <v>2970940</v>
      </c>
      <c r="N23" s="17">
        <v>1786053</v>
      </c>
      <c r="O23" s="16">
        <v>9066051</v>
      </c>
      <c r="P23" s="16">
        <v>123505</v>
      </c>
      <c r="Q23" s="17">
        <v>1105398</v>
      </c>
      <c r="R23" s="17">
        <v>184312</v>
      </c>
      <c r="S23" s="16">
        <v>1413215</v>
      </c>
      <c r="T23" s="16">
        <v>0</v>
      </c>
      <c r="U23" s="17">
        <v>0</v>
      </c>
      <c r="V23" s="17">
        <v>0</v>
      </c>
      <c r="W23" s="19">
        <v>0</v>
      </c>
    </row>
    <row r="24" spans="1:23" x14ac:dyDescent="0.2">
      <c r="A24" s="13" t="s">
        <v>47</v>
      </c>
      <c r="B24" s="14" t="s">
        <v>63</v>
      </c>
      <c r="C24" s="15" t="s">
        <v>64</v>
      </c>
      <c r="D24" s="16">
        <v>572978184</v>
      </c>
      <c r="E24" s="17">
        <v>372128605</v>
      </c>
      <c r="F24" s="17">
        <v>160366111</v>
      </c>
      <c r="G24" s="18">
        <f t="shared" si="1"/>
        <v>0.43094271401146383</v>
      </c>
      <c r="H24" s="16">
        <v>0</v>
      </c>
      <c r="I24" s="17">
        <v>5839172</v>
      </c>
      <c r="J24" s="17">
        <v>26203336</v>
      </c>
      <c r="K24" s="16">
        <v>32042508</v>
      </c>
      <c r="L24" s="16">
        <v>27650534</v>
      </c>
      <c r="M24" s="17">
        <v>12627006</v>
      </c>
      <c r="N24" s="17">
        <v>27799348</v>
      </c>
      <c r="O24" s="16">
        <v>68076888</v>
      </c>
      <c r="P24" s="16">
        <v>15244574</v>
      </c>
      <c r="Q24" s="17">
        <v>13579249</v>
      </c>
      <c r="R24" s="17">
        <v>31422892</v>
      </c>
      <c r="S24" s="16">
        <v>60246715</v>
      </c>
      <c r="T24" s="16">
        <v>0</v>
      </c>
      <c r="U24" s="17">
        <v>0</v>
      </c>
      <c r="V24" s="17">
        <v>0</v>
      </c>
      <c r="W24" s="19">
        <v>0</v>
      </c>
    </row>
    <row r="25" spans="1:23" ht="16.5" x14ac:dyDescent="0.3">
      <c r="A25" s="20" t="s">
        <v>0</v>
      </c>
      <c r="B25" s="21" t="s">
        <v>65</v>
      </c>
      <c r="C25" s="22" t="s">
        <v>0</v>
      </c>
      <c r="D25" s="23">
        <f>SUM(D18:D24)</f>
        <v>923704505</v>
      </c>
      <c r="E25" s="24">
        <f>SUM(E18:E24)</f>
        <v>787149354</v>
      </c>
      <c r="F25" s="24">
        <f>SUM(F18:F24)</f>
        <v>353705348</v>
      </c>
      <c r="G25" s="25">
        <f t="shared" si="1"/>
        <v>0.44934972785355293</v>
      </c>
      <c r="H25" s="23">
        <f t="shared" ref="H25:W25" si="3">SUM(H18:H24)</f>
        <v>4344976</v>
      </c>
      <c r="I25" s="24">
        <f t="shared" si="3"/>
        <v>19670165</v>
      </c>
      <c r="J25" s="24">
        <f t="shared" si="3"/>
        <v>49916442</v>
      </c>
      <c r="K25" s="23">
        <f t="shared" si="3"/>
        <v>73931583</v>
      </c>
      <c r="L25" s="23">
        <f t="shared" si="3"/>
        <v>52877325</v>
      </c>
      <c r="M25" s="24">
        <f t="shared" si="3"/>
        <v>43578478</v>
      </c>
      <c r="N25" s="24">
        <f t="shared" si="3"/>
        <v>53214771</v>
      </c>
      <c r="O25" s="23">
        <f t="shared" si="3"/>
        <v>149670574</v>
      </c>
      <c r="P25" s="23">
        <f t="shared" si="3"/>
        <v>28661686</v>
      </c>
      <c r="Q25" s="24">
        <f t="shared" si="3"/>
        <v>39213906</v>
      </c>
      <c r="R25" s="24">
        <f t="shared" si="3"/>
        <v>62227599</v>
      </c>
      <c r="S25" s="23">
        <f t="shared" si="3"/>
        <v>130103191</v>
      </c>
      <c r="T25" s="23">
        <f t="shared" si="3"/>
        <v>0</v>
      </c>
      <c r="U25" s="24">
        <f t="shared" si="3"/>
        <v>0</v>
      </c>
      <c r="V25" s="24">
        <f t="shared" si="3"/>
        <v>0</v>
      </c>
      <c r="W25" s="26">
        <f t="shared" si="3"/>
        <v>0</v>
      </c>
    </row>
    <row r="26" spans="1:23" x14ac:dyDescent="0.2">
      <c r="A26" s="13" t="s">
        <v>32</v>
      </c>
      <c r="B26" s="14" t="s">
        <v>66</v>
      </c>
      <c r="C26" s="15" t="s">
        <v>67</v>
      </c>
      <c r="D26" s="16">
        <v>15945750</v>
      </c>
      <c r="E26" s="17">
        <v>15945750</v>
      </c>
      <c r="F26" s="17">
        <v>745837</v>
      </c>
      <c r="G26" s="18">
        <f t="shared" si="1"/>
        <v>4.6773403571484566E-2</v>
      </c>
      <c r="H26" s="16">
        <v>0</v>
      </c>
      <c r="I26" s="17">
        <v>0</v>
      </c>
      <c r="J26" s="17">
        <v>0</v>
      </c>
      <c r="K26" s="16">
        <v>0</v>
      </c>
      <c r="L26" s="16">
        <v>0</v>
      </c>
      <c r="M26" s="17">
        <v>266864</v>
      </c>
      <c r="N26" s="17">
        <v>0</v>
      </c>
      <c r="O26" s="16">
        <v>266864</v>
      </c>
      <c r="P26" s="16">
        <v>478973</v>
      </c>
      <c r="Q26" s="17">
        <v>0</v>
      </c>
      <c r="R26" s="17">
        <v>0</v>
      </c>
      <c r="S26" s="16">
        <v>478973</v>
      </c>
      <c r="T26" s="16">
        <v>0</v>
      </c>
      <c r="U26" s="17">
        <v>0</v>
      </c>
      <c r="V26" s="17">
        <v>0</v>
      </c>
      <c r="W26" s="19">
        <v>0</v>
      </c>
    </row>
    <row r="27" spans="1:23" x14ac:dyDescent="0.2">
      <c r="A27" s="13" t="s">
        <v>32</v>
      </c>
      <c r="B27" s="14" t="s">
        <v>68</v>
      </c>
      <c r="C27" s="15" t="s">
        <v>69</v>
      </c>
      <c r="D27" s="16">
        <v>51945350</v>
      </c>
      <c r="E27" s="17">
        <v>64599771</v>
      </c>
      <c r="F27" s="17">
        <v>26910238</v>
      </c>
      <c r="G27" s="18">
        <f t="shared" si="1"/>
        <v>0.416568628393435</v>
      </c>
      <c r="H27" s="16">
        <v>54630</v>
      </c>
      <c r="I27" s="17">
        <v>185386</v>
      </c>
      <c r="J27" s="17">
        <v>2379432</v>
      </c>
      <c r="K27" s="16">
        <v>2619448</v>
      </c>
      <c r="L27" s="16">
        <v>3563601</v>
      </c>
      <c r="M27" s="17">
        <v>137579</v>
      </c>
      <c r="N27" s="17">
        <v>10764123</v>
      </c>
      <c r="O27" s="16">
        <v>14465303</v>
      </c>
      <c r="P27" s="16">
        <v>-2932998</v>
      </c>
      <c r="Q27" s="17">
        <v>6114004</v>
      </c>
      <c r="R27" s="17">
        <v>6644481</v>
      </c>
      <c r="S27" s="16">
        <v>9825487</v>
      </c>
      <c r="T27" s="16">
        <v>0</v>
      </c>
      <c r="U27" s="17">
        <v>0</v>
      </c>
      <c r="V27" s="17">
        <v>0</v>
      </c>
      <c r="W27" s="19">
        <v>0</v>
      </c>
    </row>
    <row r="28" spans="1:23" x14ac:dyDescent="0.2">
      <c r="A28" s="13" t="s">
        <v>32</v>
      </c>
      <c r="B28" s="14" t="s">
        <v>70</v>
      </c>
      <c r="C28" s="15" t="s">
        <v>71</v>
      </c>
      <c r="D28" s="16">
        <v>56776253</v>
      </c>
      <c r="E28" s="17">
        <v>64281255</v>
      </c>
      <c r="F28" s="17">
        <v>36632165</v>
      </c>
      <c r="G28" s="18">
        <f t="shared" si="1"/>
        <v>0.56987320798263819</v>
      </c>
      <c r="H28" s="16">
        <v>741527</v>
      </c>
      <c r="I28" s="17">
        <v>408156</v>
      </c>
      <c r="J28" s="17">
        <v>7101322</v>
      </c>
      <c r="K28" s="16">
        <v>8251005</v>
      </c>
      <c r="L28" s="16">
        <v>1761748</v>
      </c>
      <c r="M28" s="17">
        <v>12870739</v>
      </c>
      <c r="N28" s="17">
        <v>3474243</v>
      </c>
      <c r="O28" s="16">
        <v>18106730</v>
      </c>
      <c r="P28" s="16">
        <v>3431764</v>
      </c>
      <c r="Q28" s="17">
        <v>5199339</v>
      </c>
      <c r="R28" s="17">
        <v>1643327</v>
      </c>
      <c r="S28" s="16">
        <v>10274430</v>
      </c>
      <c r="T28" s="16">
        <v>0</v>
      </c>
      <c r="U28" s="17">
        <v>0</v>
      </c>
      <c r="V28" s="17">
        <v>0</v>
      </c>
      <c r="W28" s="19">
        <v>0</v>
      </c>
    </row>
    <row r="29" spans="1:23" x14ac:dyDescent="0.2">
      <c r="A29" s="13" t="s">
        <v>32</v>
      </c>
      <c r="B29" s="14" t="s">
        <v>72</v>
      </c>
      <c r="C29" s="15" t="s">
        <v>73</v>
      </c>
      <c r="D29" s="16">
        <v>59832899</v>
      </c>
      <c r="E29" s="17">
        <v>114749134</v>
      </c>
      <c r="F29" s="17">
        <v>73192645</v>
      </c>
      <c r="G29" s="18">
        <f t="shared" si="1"/>
        <v>0.63784921461803801</v>
      </c>
      <c r="H29" s="16">
        <v>7541494</v>
      </c>
      <c r="I29" s="17">
        <v>6192295</v>
      </c>
      <c r="J29" s="17">
        <v>10145173</v>
      </c>
      <c r="K29" s="16">
        <v>23878962</v>
      </c>
      <c r="L29" s="16">
        <v>13016007</v>
      </c>
      <c r="M29" s="17">
        <v>7674931</v>
      </c>
      <c r="N29" s="17">
        <v>11443873</v>
      </c>
      <c r="O29" s="16">
        <v>32134811</v>
      </c>
      <c r="P29" s="16">
        <v>3719584</v>
      </c>
      <c r="Q29" s="17">
        <v>6150400</v>
      </c>
      <c r="R29" s="17">
        <v>7308888</v>
      </c>
      <c r="S29" s="16">
        <v>17178872</v>
      </c>
      <c r="T29" s="16">
        <v>0</v>
      </c>
      <c r="U29" s="17">
        <v>0</v>
      </c>
      <c r="V29" s="17">
        <v>0</v>
      </c>
      <c r="W29" s="19">
        <v>0</v>
      </c>
    </row>
    <row r="30" spans="1:23" x14ac:dyDescent="0.2">
      <c r="A30" s="13" t="s">
        <v>32</v>
      </c>
      <c r="B30" s="14" t="s">
        <v>74</v>
      </c>
      <c r="C30" s="15" t="s">
        <v>75</v>
      </c>
      <c r="D30" s="16">
        <v>49462334</v>
      </c>
      <c r="E30" s="17">
        <v>46649659</v>
      </c>
      <c r="F30" s="17">
        <v>25286780</v>
      </c>
      <c r="G30" s="18">
        <f t="shared" si="1"/>
        <v>0.54205712414746698</v>
      </c>
      <c r="H30" s="16">
        <v>1560000</v>
      </c>
      <c r="I30" s="17">
        <v>33019</v>
      </c>
      <c r="J30" s="17">
        <v>1911938</v>
      </c>
      <c r="K30" s="16">
        <v>3504957</v>
      </c>
      <c r="L30" s="16">
        <v>2185490</v>
      </c>
      <c r="M30" s="17">
        <v>1145112</v>
      </c>
      <c r="N30" s="17">
        <v>2972762</v>
      </c>
      <c r="O30" s="16">
        <v>6303364</v>
      </c>
      <c r="P30" s="16">
        <v>813911</v>
      </c>
      <c r="Q30" s="17">
        <v>11446681</v>
      </c>
      <c r="R30" s="17">
        <v>3217867</v>
      </c>
      <c r="S30" s="16">
        <v>15478459</v>
      </c>
      <c r="T30" s="16">
        <v>0</v>
      </c>
      <c r="U30" s="17">
        <v>0</v>
      </c>
      <c r="V30" s="17">
        <v>0</v>
      </c>
      <c r="W30" s="19">
        <v>0</v>
      </c>
    </row>
    <row r="31" spans="1:23" x14ac:dyDescent="0.2">
      <c r="A31" s="13" t="s">
        <v>32</v>
      </c>
      <c r="B31" s="14" t="s">
        <v>76</v>
      </c>
      <c r="C31" s="15" t="s">
        <v>77</v>
      </c>
      <c r="D31" s="16">
        <v>108419700</v>
      </c>
      <c r="E31" s="17">
        <v>166848665</v>
      </c>
      <c r="F31" s="17">
        <v>76466568</v>
      </c>
      <c r="G31" s="18">
        <f t="shared" si="1"/>
        <v>0.45829895012944816</v>
      </c>
      <c r="H31" s="16">
        <v>0</v>
      </c>
      <c r="I31" s="17">
        <v>4629463</v>
      </c>
      <c r="J31" s="17">
        <v>-353220</v>
      </c>
      <c r="K31" s="16">
        <v>4276243</v>
      </c>
      <c r="L31" s="16">
        <v>26428608</v>
      </c>
      <c r="M31" s="17">
        <v>9898055</v>
      </c>
      <c r="N31" s="17">
        <v>19067831</v>
      </c>
      <c r="O31" s="16">
        <v>55394494</v>
      </c>
      <c r="P31" s="16">
        <v>1361918</v>
      </c>
      <c r="Q31" s="17">
        <v>845809</v>
      </c>
      <c r="R31" s="17">
        <v>14588104</v>
      </c>
      <c r="S31" s="16">
        <v>16795831</v>
      </c>
      <c r="T31" s="16">
        <v>0</v>
      </c>
      <c r="U31" s="17">
        <v>0</v>
      </c>
      <c r="V31" s="17">
        <v>0</v>
      </c>
      <c r="W31" s="19">
        <v>0</v>
      </c>
    </row>
    <row r="32" spans="1:23" x14ac:dyDescent="0.2">
      <c r="A32" s="13" t="s">
        <v>47</v>
      </c>
      <c r="B32" s="14" t="s">
        <v>78</v>
      </c>
      <c r="C32" s="15" t="s">
        <v>79</v>
      </c>
      <c r="D32" s="16">
        <v>578891331</v>
      </c>
      <c r="E32" s="17">
        <v>645186322</v>
      </c>
      <c r="F32" s="17">
        <v>348772435</v>
      </c>
      <c r="G32" s="18">
        <f t="shared" si="1"/>
        <v>0.54057630037606408</v>
      </c>
      <c r="H32" s="16">
        <v>16379399</v>
      </c>
      <c r="I32" s="17">
        <v>63801644</v>
      </c>
      <c r="J32" s="17">
        <v>46403405</v>
      </c>
      <c r="K32" s="16">
        <v>126584448</v>
      </c>
      <c r="L32" s="16">
        <v>47250421</v>
      </c>
      <c r="M32" s="17">
        <v>21750234</v>
      </c>
      <c r="N32" s="17">
        <v>94816521</v>
      </c>
      <c r="O32" s="16">
        <v>163817176</v>
      </c>
      <c r="P32" s="16">
        <v>6652382</v>
      </c>
      <c r="Q32" s="17">
        <v>20209619</v>
      </c>
      <c r="R32" s="17">
        <v>31508810</v>
      </c>
      <c r="S32" s="16">
        <v>58370811</v>
      </c>
      <c r="T32" s="16">
        <v>0</v>
      </c>
      <c r="U32" s="17">
        <v>0</v>
      </c>
      <c r="V32" s="17">
        <v>0</v>
      </c>
      <c r="W32" s="19">
        <v>0</v>
      </c>
    </row>
    <row r="33" spans="1:23" ht="16.5" x14ac:dyDescent="0.3">
      <c r="A33" s="20" t="s">
        <v>0</v>
      </c>
      <c r="B33" s="21" t="s">
        <v>80</v>
      </c>
      <c r="C33" s="22" t="s">
        <v>0</v>
      </c>
      <c r="D33" s="23">
        <f>SUM(D26:D32)</f>
        <v>921273617</v>
      </c>
      <c r="E33" s="24">
        <f>SUM(E26:E32)</f>
        <v>1118260556</v>
      </c>
      <c r="F33" s="24">
        <f>SUM(F26:F32)</f>
        <v>588006668</v>
      </c>
      <c r="G33" s="25">
        <f t="shared" si="1"/>
        <v>0.52582259549893307</v>
      </c>
      <c r="H33" s="23">
        <f t="shared" ref="H33:W33" si="4">SUM(H26:H32)</f>
        <v>26277050</v>
      </c>
      <c r="I33" s="24">
        <f t="shared" si="4"/>
        <v>75249963</v>
      </c>
      <c r="J33" s="24">
        <f t="shared" si="4"/>
        <v>67588050</v>
      </c>
      <c r="K33" s="23">
        <f t="shared" si="4"/>
        <v>169115063</v>
      </c>
      <c r="L33" s="23">
        <f t="shared" si="4"/>
        <v>94205875</v>
      </c>
      <c r="M33" s="24">
        <f t="shared" si="4"/>
        <v>53743514</v>
      </c>
      <c r="N33" s="24">
        <f t="shared" si="4"/>
        <v>142539353</v>
      </c>
      <c r="O33" s="23">
        <f t="shared" si="4"/>
        <v>290488742</v>
      </c>
      <c r="P33" s="23">
        <f t="shared" si="4"/>
        <v>13525534</v>
      </c>
      <c r="Q33" s="24">
        <f t="shared" si="4"/>
        <v>49965852</v>
      </c>
      <c r="R33" s="24">
        <f t="shared" si="4"/>
        <v>64911477</v>
      </c>
      <c r="S33" s="23">
        <f t="shared" si="4"/>
        <v>128402863</v>
      </c>
      <c r="T33" s="23">
        <f t="shared" si="4"/>
        <v>0</v>
      </c>
      <c r="U33" s="24">
        <f t="shared" si="4"/>
        <v>0</v>
      </c>
      <c r="V33" s="24">
        <f t="shared" si="4"/>
        <v>0</v>
      </c>
      <c r="W33" s="26">
        <f t="shared" si="4"/>
        <v>0</v>
      </c>
    </row>
    <row r="34" spans="1:23" x14ac:dyDescent="0.2">
      <c r="A34" s="13" t="s">
        <v>32</v>
      </c>
      <c r="B34" s="14" t="s">
        <v>81</v>
      </c>
      <c r="C34" s="15" t="s">
        <v>82</v>
      </c>
      <c r="D34" s="16">
        <v>113228180</v>
      </c>
      <c r="E34" s="17">
        <v>119833051</v>
      </c>
      <c r="F34" s="17">
        <v>47462916</v>
      </c>
      <c r="G34" s="18">
        <f t="shared" si="1"/>
        <v>0.39607533651129351</v>
      </c>
      <c r="H34" s="16">
        <v>6620</v>
      </c>
      <c r="I34" s="17">
        <v>3222102</v>
      </c>
      <c r="J34" s="17">
        <v>11151119</v>
      </c>
      <c r="K34" s="16">
        <v>14379841</v>
      </c>
      <c r="L34" s="16">
        <v>8384150</v>
      </c>
      <c r="M34" s="17">
        <v>9838972</v>
      </c>
      <c r="N34" s="17">
        <v>5989760</v>
      </c>
      <c r="O34" s="16">
        <v>24212882</v>
      </c>
      <c r="P34" s="16">
        <v>602888</v>
      </c>
      <c r="Q34" s="17">
        <v>7725009</v>
      </c>
      <c r="R34" s="17">
        <v>542296</v>
      </c>
      <c r="S34" s="16">
        <v>8870193</v>
      </c>
      <c r="T34" s="16">
        <v>0</v>
      </c>
      <c r="U34" s="17">
        <v>0</v>
      </c>
      <c r="V34" s="17">
        <v>0</v>
      </c>
      <c r="W34" s="19">
        <v>0</v>
      </c>
    </row>
    <row r="35" spans="1:23" x14ac:dyDescent="0.2">
      <c r="A35" s="13" t="s">
        <v>32</v>
      </c>
      <c r="B35" s="14" t="s">
        <v>83</v>
      </c>
      <c r="C35" s="15" t="s">
        <v>84</v>
      </c>
      <c r="D35" s="16">
        <v>160540510</v>
      </c>
      <c r="E35" s="17">
        <v>81331628</v>
      </c>
      <c r="F35" s="17">
        <v>13540285</v>
      </c>
      <c r="G35" s="18">
        <f t="shared" si="1"/>
        <v>0.16648240460648348</v>
      </c>
      <c r="H35" s="16">
        <v>313207</v>
      </c>
      <c r="I35" s="17">
        <v>1101956</v>
      </c>
      <c r="J35" s="17">
        <v>3754373</v>
      </c>
      <c r="K35" s="16">
        <v>5169536</v>
      </c>
      <c r="L35" s="16">
        <v>2246177</v>
      </c>
      <c r="M35" s="17">
        <v>1366471</v>
      </c>
      <c r="N35" s="17">
        <v>1502182</v>
      </c>
      <c r="O35" s="16">
        <v>5114830</v>
      </c>
      <c r="P35" s="16">
        <v>1202558</v>
      </c>
      <c r="Q35" s="17">
        <v>158250</v>
      </c>
      <c r="R35" s="17">
        <v>1895111</v>
      </c>
      <c r="S35" s="16">
        <v>3255919</v>
      </c>
      <c r="T35" s="16">
        <v>0</v>
      </c>
      <c r="U35" s="17">
        <v>0</v>
      </c>
      <c r="V35" s="17">
        <v>0</v>
      </c>
      <c r="W35" s="19">
        <v>0</v>
      </c>
    </row>
    <row r="36" spans="1:23" x14ac:dyDescent="0.2">
      <c r="A36" s="13" t="s">
        <v>32</v>
      </c>
      <c r="B36" s="14" t="s">
        <v>85</v>
      </c>
      <c r="C36" s="15" t="s">
        <v>86</v>
      </c>
      <c r="D36" s="16">
        <v>29286519</v>
      </c>
      <c r="E36" s="17">
        <v>26127450</v>
      </c>
      <c r="F36" s="17">
        <v>4421858</v>
      </c>
      <c r="G36" s="18">
        <f t="shared" si="1"/>
        <v>0.16924185100344658</v>
      </c>
      <c r="H36" s="16">
        <v>0</v>
      </c>
      <c r="I36" s="17">
        <v>0</v>
      </c>
      <c r="J36" s="17">
        <v>57552</v>
      </c>
      <c r="K36" s="16">
        <v>57552</v>
      </c>
      <c r="L36" s="16">
        <v>0</v>
      </c>
      <c r="M36" s="17">
        <v>0</v>
      </c>
      <c r="N36" s="17">
        <v>3497865</v>
      </c>
      <c r="O36" s="16">
        <v>3497865</v>
      </c>
      <c r="P36" s="16">
        <v>41183</v>
      </c>
      <c r="Q36" s="17">
        <v>18395</v>
      </c>
      <c r="R36" s="17">
        <v>806863</v>
      </c>
      <c r="S36" s="16">
        <v>866441</v>
      </c>
      <c r="T36" s="16">
        <v>0</v>
      </c>
      <c r="U36" s="17">
        <v>0</v>
      </c>
      <c r="V36" s="17">
        <v>0</v>
      </c>
      <c r="W36" s="19">
        <v>0</v>
      </c>
    </row>
    <row r="37" spans="1:23" x14ac:dyDescent="0.2">
      <c r="A37" s="13" t="s">
        <v>47</v>
      </c>
      <c r="B37" s="14" t="s">
        <v>87</v>
      </c>
      <c r="C37" s="15" t="s">
        <v>88</v>
      </c>
      <c r="D37" s="16">
        <v>252801452</v>
      </c>
      <c r="E37" s="17">
        <v>257352103</v>
      </c>
      <c r="F37" s="17">
        <v>95609853</v>
      </c>
      <c r="G37" s="18">
        <f t="shared" si="1"/>
        <v>0.37151378164568566</v>
      </c>
      <c r="H37" s="16">
        <v>0</v>
      </c>
      <c r="I37" s="17">
        <v>17639991</v>
      </c>
      <c r="J37" s="17">
        <v>28261176</v>
      </c>
      <c r="K37" s="16">
        <v>45901167</v>
      </c>
      <c r="L37" s="16">
        <v>1734208</v>
      </c>
      <c r="M37" s="17">
        <v>24702903</v>
      </c>
      <c r="N37" s="17">
        <v>0</v>
      </c>
      <c r="O37" s="16">
        <v>26437111</v>
      </c>
      <c r="P37" s="16">
        <v>1979705</v>
      </c>
      <c r="Q37" s="17">
        <v>11237040</v>
      </c>
      <c r="R37" s="17">
        <v>10054830</v>
      </c>
      <c r="S37" s="16">
        <v>23271575</v>
      </c>
      <c r="T37" s="16">
        <v>0</v>
      </c>
      <c r="U37" s="17">
        <v>0</v>
      </c>
      <c r="V37" s="17">
        <v>0</v>
      </c>
      <c r="W37" s="19">
        <v>0</v>
      </c>
    </row>
    <row r="38" spans="1:23" ht="16.5" x14ac:dyDescent="0.3">
      <c r="A38" s="20" t="s">
        <v>0</v>
      </c>
      <c r="B38" s="21" t="s">
        <v>89</v>
      </c>
      <c r="C38" s="22" t="s">
        <v>0</v>
      </c>
      <c r="D38" s="23">
        <f>SUM(D34:D37)</f>
        <v>555856661</v>
      </c>
      <c r="E38" s="24">
        <f>SUM(E34:E37)</f>
        <v>484644232</v>
      </c>
      <c r="F38" s="24">
        <f>SUM(F34:F37)</f>
        <v>161034912</v>
      </c>
      <c r="G38" s="25">
        <f t="shared" si="1"/>
        <v>0.33227448377018959</v>
      </c>
      <c r="H38" s="23">
        <f t="shared" ref="H38:W38" si="5">SUM(H34:H37)</f>
        <v>319827</v>
      </c>
      <c r="I38" s="24">
        <f t="shared" si="5"/>
        <v>21964049</v>
      </c>
      <c r="J38" s="24">
        <f t="shared" si="5"/>
        <v>43224220</v>
      </c>
      <c r="K38" s="23">
        <f t="shared" si="5"/>
        <v>65508096</v>
      </c>
      <c r="L38" s="23">
        <f t="shared" si="5"/>
        <v>12364535</v>
      </c>
      <c r="M38" s="24">
        <f t="shared" si="5"/>
        <v>35908346</v>
      </c>
      <c r="N38" s="24">
        <f t="shared" si="5"/>
        <v>10989807</v>
      </c>
      <c r="O38" s="23">
        <f t="shared" si="5"/>
        <v>59262688</v>
      </c>
      <c r="P38" s="23">
        <f t="shared" si="5"/>
        <v>3826334</v>
      </c>
      <c r="Q38" s="24">
        <f t="shared" si="5"/>
        <v>19138694</v>
      </c>
      <c r="R38" s="24">
        <f t="shared" si="5"/>
        <v>13299100</v>
      </c>
      <c r="S38" s="23">
        <f t="shared" si="5"/>
        <v>36264128</v>
      </c>
      <c r="T38" s="23">
        <f t="shared" si="5"/>
        <v>0</v>
      </c>
      <c r="U38" s="24">
        <f t="shared" si="5"/>
        <v>0</v>
      </c>
      <c r="V38" s="24">
        <f t="shared" si="5"/>
        <v>0</v>
      </c>
      <c r="W38" s="26">
        <f t="shared" si="5"/>
        <v>0</v>
      </c>
    </row>
    <row r="39" spans="1:23" x14ac:dyDescent="0.2">
      <c r="A39" s="13" t="s">
        <v>32</v>
      </c>
      <c r="B39" s="14" t="s">
        <v>90</v>
      </c>
      <c r="C39" s="15" t="s">
        <v>91</v>
      </c>
      <c r="D39" s="16">
        <v>153753052</v>
      </c>
      <c r="E39" s="17">
        <v>181214261</v>
      </c>
      <c r="F39" s="17">
        <v>83844171</v>
      </c>
      <c r="G39" s="18">
        <f t="shared" si="1"/>
        <v>0.46267976116956933</v>
      </c>
      <c r="H39" s="16">
        <v>5490683</v>
      </c>
      <c r="I39" s="17">
        <v>10229143</v>
      </c>
      <c r="J39" s="17">
        <v>22598609</v>
      </c>
      <c r="K39" s="16">
        <v>38318435</v>
      </c>
      <c r="L39" s="16">
        <v>4878260</v>
      </c>
      <c r="M39" s="17">
        <v>11445381</v>
      </c>
      <c r="N39" s="17">
        <v>8330721</v>
      </c>
      <c r="O39" s="16">
        <v>24654362</v>
      </c>
      <c r="P39" s="16">
        <v>5874229</v>
      </c>
      <c r="Q39" s="17">
        <v>5159592</v>
      </c>
      <c r="R39" s="17">
        <v>9837553</v>
      </c>
      <c r="S39" s="16">
        <v>20871374</v>
      </c>
      <c r="T39" s="16">
        <v>0</v>
      </c>
      <c r="U39" s="17">
        <v>0</v>
      </c>
      <c r="V39" s="17">
        <v>0</v>
      </c>
      <c r="W39" s="19">
        <v>0</v>
      </c>
    </row>
    <row r="40" spans="1:23" x14ac:dyDescent="0.2">
      <c r="A40" s="13" t="s">
        <v>32</v>
      </c>
      <c r="B40" s="14" t="s">
        <v>92</v>
      </c>
      <c r="C40" s="15" t="s">
        <v>93</v>
      </c>
      <c r="D40" s="16">
        <v>118778588</v>
      </c>
      <c r="E40" s="17">
        <v>122429393</v>
      </c>
      <c r="F40" s="17">
        <v>73277280</v>
      </c>
      <c r="G40" s="18">
        <f t="shared" si="1"/>
        <v>0.59852685866048527</v>
      </c>
      <c r="H40" s="16">
        <v>32191159</v>
      </c>
      <c r="I40" s="17">
        <v>4019272</v>
      </c>
      <c r="J40" s="17">
        <v>11043771</v>
      </c>
      <c r="K40" s="16">
        <v>47254202</v>
      </c>
      <c r="L40" s="16">
        <v>7535962</v>
      </c>
      <c r="M40" s="17">
        <v>5564640</v>
      </c>
      <c r="N40" s="17">
        <v>0</v>
      </c>
      <c r="O40" s="16">
        <v>13100602</v>
      </c>
      <c r="P40" s="16">
        <v>3353777</v>
      </c>
      <c r="Q40" s="17">
        <v>5000298</v>
      </c>
      <c r="R40" s="17">
        <v>4568401</v>
      </c>
      <c r="S40" s="16">
        <v>12922476</v>
      </c>
      <c r="T40" s="16">
        <v>0</v>
      </c>
      <c r="U40" s="17">
        <v>0</v>
      </c>
      <c r="V40" s="17">
        <v>0</v>
      </c>
      <c r="W40" s="19">
        <v>0</v>
      </c>
    </row>
    <row r="41" spans="1:23" x14ac:dyDescent="0.2">
      <c r="A41" s="13" t="s">
        <v>32</v>
      </c>
      <c r="B41" s="14" t="s">
        <v>94</v>
      </c>
      <c r="C41" s="15" t="s">
        <v>95</v>
      </c>
      <c r="D41" s="16">
        <v>108164003</v>
      </c>
      <c r="E41" s="17">
        <v>127292045</v>
      </c>
      <c r="F41" s="17">
        <v>178155681</v>
      </c>
      <c r="G41" s="18">
        <f t="shared" si="1"/>
        <v>1.3995822048424158</v>
      </c>
      <c r="H41" s="16">
        <v>139757596</v>
      </c>
      <c r="I41" s="17">
        <v>3313267</v>
      </c>
      <c r="J41" s="17">
        <v>4940943</v>
      </c>
      <c r="K41" s="16">
        <v>148011806</v>
      </c>
      <c r="L41" s="16">
        <v>11247163</v>
      </c>
      <c r="M41" s="17">
        <v>6772719</v>
      </c>
      <c r="N41" s="17">
        <v>6317765</v>
      </c>
      <c r="O41" s="16">
        <v>24337647</v>
      </c>
      <c r="P41" s="16">
        <v>175623</v>
      </c>
      <c r="Q41" s="17">
        <v>1280301</v>
      </c>
      <c r="R41" s="17">
        <v>4350304</v>
      </c>
      <c r="S41" s="16">
        <v>5806228</v>
      </c>
      <c r="T41" s="16">
        <v>0</v>
      </c>
      <c r="U41" s="17">
        <v>0</v>
      </c>
      <c r="V41" s="17">
        <v>0</v>
      </c>
      <c r="W41" s="19">
        <v>0</v>
      </c>
    </row>
    <row r="42" spans="1:23" x14ac:dyDescent="0.2">
      <c r="A42" s="13" t="s">
        <v>32</v>
      </c>
      <c r="B42" s="14" t="s">
        <v>96</v>
      </c>
      <c r="C42" s="15" t="s">
        <v>97</v>
      </c>
      <c r="D42" s="16">
        <v>90499726</v>
      </c>
      <c r="E42" s="17">
        <v>100364199</v>
      </c>
      <c r="F42" s="17">
        <v>112796303</v>
      </c>
      <c r="G42" s="18">
        <f t="shared" si="1"/>
        <v>1.1238699070372693</v>
      </c>
      <c r="H42" s="16">
        <v>66713466</v>
      </c>
      <c r="I42" s="17">
        <v>5536729</v>
      </c>
      <c r="J42" s="17">
        <v>7487664</v>
      </c>
      <c r="K42" s="16">
        <v>79737859</v>
      </c>
      <c r="L42" s="16">
        <v>6086169</v>
      </c>
      <c r="M42" s="17">
        <v>7993478</v>
      </c>
      <c r="N42" s="17">
        <v>8238399</v>
      </c>
      <c r="O42" s="16">
        <v>22318046</v>
      </c>
      <c r="P42" s="16">
        <v>2013884</v>
      </c>
      <c r="Q42" s="17">
        <v>1635325</v>
      </c>
      <c r="R42" s="17">
        <v>7091189</v>
      </c>
      <c r="S42" s="16">
        <v>10740398</v>
      </c>
      <c r="T42" s="16">
        <v>0</v>
      </c>
      <c r="U42" s="17">
        <v>0</v>
      </c>
      <c r="V42" s="17">
        <v>0</v>
      </c>
      <c r="W42" s="19">
        <v>0</v>
      </c>
    </row>
    <row r="43" spans="1:23" x14ac:dyDescent="0.2">
      <c r="A43" s="13" t="s">
        <v>32</v>
      </c>
      <c r="B43" s="14" t="s">
        <v>98</v>
      </c>
      <c r="C43" s="15" t="s">
        <v>99</v>
      </c>
      <c r="D43" s="16">
        <v>143283529</v>
      </c>
      <c r="E43" s="17">
        <v>137479323</v>
      </c>
      <c r="F43" s="17">
        <v>95324402</v>
      </c>
      <c r="G43" s="18">
        <f t="shared" si="1"/>
        <v>0.6933726462996912</v>
      </c>
      <c r="H43" s="16">
        <v>18243985</v>
      </c>
      <c r="I43" s="17">
        <v>14007885</v>
      </c>
      <c r="J43" s="17">
        <v>9805073</v>
      </c>
      <c r="K43" s="16">
        <v>42056943</v>
      </c>
      <c r="L43" s="16">
        <v>11247993</v>
      </c>
      <c r="M43" s="17">
        <v>27636770</v>
      </c>
      <c r="N43" s="17">
        <v>-6544832</v>
      </c>
      <c r="O43" s="16">
        <v>32339931</v>
      </c>
      <c r="P43" s="16">
        <v>1578835</v>
      </c>
      <c r="Q43" s="17">
        <v>9295695</v>
      </c>
      <c r="R43" s="17">
        <v>10052998</v>
      </c>
      <c r="S43" s="16">
        <v>20927528</v>
      </c>
      <c r="T43" s="16">
        <v>0</v>
      </c>
      <c r="U43" s="17">
        <v>0</v>
      </c>
      <c r="V43" s="17">
        <v>0</v>
      </c>
      <c r="W43" s="19">
        <v>0</v>
      </c>
    </row>
    <row r="44" spans="1:23" x14ac:dyDescent="0.2">
      <c r="A44" s="13" t="s">
        <v>47</v>
      </c>
      <c r="B44" s="14" t="s">
        <v>100</v>
      </c>
      <c r="C44" s="15" t="s">
        <v>101</v>
      </c>
      <c r="D44" s="16">
        <v>1144000633</v>
      </c>
      <c r="E44" s="17">
        <v>906494270</v>
      </c>
      <c r="F44" s="17">
        <v>229567691</v>
      </c>
      <c r="G44" s="18">
        <f t="shared" si="1"/>
        <v>0.25324781258683521</v>
      </c>
      <c r="H44" s="16">
        <v>11153482</v>
      </c>
      <c r="I44" s="17">
        <v>-660456</v>
      </c>
      <c r="J44" s="17">
        <v>2761564</v>
      </c>
      <c r="K44" s="16">
        <v>13254590</v>
      </c>
      <c r="L44" s="16">
        <v>3764131</v>
      </c>
      <c r="M44" s="17">
        <v>2778027</v>
      </c>
      <c r="N44" s="17">
        <v>20109319</v>
      </c>
      <c r="O44" s="16">
        <v>26651477</v>
      </c>
      <c r="P44" s="16">
        <v>2743810</v>
      </c>
      <c r="Q44" s="17">
        <v>110655638</v>
      </c>
      <c r="R44" s="17">
        <v>76262176</v>
      </c>
      <c r="S44" s="16">
        <v>189661624</v>
      </c>
      <c r="T44" s="16">
        <v>0</v>
      </c>
      <c r="U44" s="17">
        <v>0</v>
      </c>
      <c r="V44" s="17">
        <v>0</v>
      </c>
      <c r="W44" s="19">
        <v>0</v>
      </c>
    </row>
    <row r="45" spans="1:23" ht="16.5" x14ac:dyDescent="0.3">
      <c r="A45" s="20" t="s">
        <v>0</v>
      </c>
      <c r="B45" s="21" t="s">
        <v>102</v>
      </c>
      <c r="C45" s="22" t="s">
        <v>0</v>
      </c>
      <c r="D45" s="23">
        <f>SUM(D39:D44)</f>
        <v>1758479531</v>
      </c>
      <c r="E45" s="24">
        <f>SUM(E39:E44)</f>
        <v>1575273491</v>
      </c>
      <c r="F45" s="24">
        <f>SUM(F39:F44)</f>
        <v>772965528</v>
      </c>
      <c r="G45" s="25">
        <f t="shared" si="1"/>
        <v>0.49068655850312914</v>
      </c>
      <c r="H45" s="23">
        <f t="shared" ref="H45:W45" si="6">SUM(H39:H44)</f>
        <v>273550371</v>
      </c>
      <c r="I45" s="24">
        <f t="shared" si="6"/>
        <v>36445840</v>
      </c>
      <c r="J45" s="24">
        <f t="shared" si="6"/>
        <v>58637624</v>
      </c>
      <c r="K45" s="23">
        <f t="shared" si="6"/>
        <v>368633835</v>
      </c>
      <c r="L45" s="23">
        <f t="shared" si="6"/>
        <v>44759678</v>
      </c>
      <c r="M45" s="24">
        <f t="shared" si="6"/>
        <v>62191015</v>
      </c>
      <c r="N45" s="24">
        <f t="shared" si="6"/>
        <v>36451372</v>
      </c>
      <c r="O45" s="23">
        <f t="shared" si="6"/>
        <v>143402065</v>
      </c>
      <c r="P45" s="23">
        <f t="shared" si="6"/>
        <v>15740158</v>
      </c>
      <c r="Q45" s="24">
        <f t="shared" si="6"/>
        <v>133026849</v>
      </c>
      <c r="R45" s="24">
        <f t="shared" si="6"/>
        <v>112162621</v>
      </c>
      <c r="S45" s="23">
        <f t="shared" si="6"/>
        <v>260929628</v>
      </c>
      <c r="T45" s="23">
        <f t="shared" si="6"/>
        <v>0</v>
      </c>
      <c r="U45" s="24">
        <f t="shared" si="6"/>
        <v>0</v>
      </c>
      <c r="V45" s="24">
        <f t="shared" si="6"/>
        <v>0</v>
      </c>
      <c r="W45" s="26">
        <f t="shared" si="6"/>
        <v>0</v>
      </c>
    </row>
    <row r="46" spans="1:23" x14ac:dyDescent="0.2">
      <c r="A46" s="13" t="s">
        <v>32</v>
      </c>
      <c r="B46" s="14" t="s">
        <v>103</v>
      </c>
      <c r="C46" s="15" t="s">
        <v>104</v>
      </c>
      <c r="D46" s="16">
        <v>192872520</v>
      </c>
      <c r="E46" s="17">
        <v>237655515</v>
      </c>
      <c r="F46" s="17">
        <v>120475725</v>
      </c>
      <c r="G46" s="18">
        <f t="shared" si="1"/>
        <v>0.50693426996634183</v>
      </c>
      <c r="H46" s="16">
        <v>13614723</v>
      </c>
      <c r="I46" s="17">
        <v>17215287</v>
      </c>
      <c r="J46" s="17">
        <v>19254274</v>
      </c>
      <c r="K46" s="16">
        <v>50084284</v>
      </c>
      <c r="L46" s="16">
        <v>10419978</v>
      </c>
      <c r="M46" s="17">
        <v>25179726</v>
      </c>
      <c r="N46" s="17">
        <v>14127391</v>
      </c>
      <c r="O46" s="16">
        <v>49727095</v>
      </c>
      <c r="P46" s="16">
        <v>2644840</v>
      </c>
      <c r="Q46" s="17">
        <v>4410155</v>
      </c>
      <c r="R46" s="17">
        <v>13609351</v>
      </c>
      <c r="S46" s="16">
        <v>20664346</v>
      </c>
      <c r="T46" s="16">
        <v>0</v>
      </c>
      <c r="U46" s="17">
        <v>0</v>
      </c>
      <c r="V46" s="17">
        <v>0</v>
      </c>
      <c r="W46" s="19">
        <v>0</v>
      </c>
    </row>
    <row r="47" spans="1:23" x14ac:dyDescent="0.2">
      <c r="A47" s="13" t="s">
        <v>32</v>
      </c>
      <c r="B47" s="14" t="s">
        <v>105</v>
      </c>
      <c r="C47" s="15" t="s">
        <v>106</v>
      </c>
      <c r="D47" s="16">
        <v>175619628</v>
      </c>
      <c r="E47" s="17">
        <v>179777799</v>
      </c>
      <c r="F47" s="17">
        <v>103480053</v>
      </c>
      <c r="G47" s="18">
        <f t="shared" si="1"/>
        <v>0.57559973242302298</v>
      </c>
      <c r="H47" s="16">
        <v>35322</v>
      </c>
      <c r="I47" s="17">
        <v>7110873</v>
      </c>
      <c r="J47" s="17">
        <v>18185050</v>
      </c>
      <c r="K47" s="16">
        <v>25331245</v>
      </c>
      <c r="L47" s="16">
        <v>9394346</v>
      </c>
      <c r="M47" s="17">
        <v>14379767</v>
      </c>
      <c r="N47" s="17">
        <v>24912076</v>
      </c>
      <c r="O47" s="16">
        <v>48686189</v>
      </c>
      <c r="P47" s="16">
        <v>1466617</v>
      </c>
      <c r="Q47" s="17">
        <v>11283336</v>
      </c>
      <c r="R47" s="17">
        <v>16712666</v>
      </c>
      <c r="S47" s="16">
        <v>29462619</v>
      </c>
      <c r="T47" s="16">
        <v>0</v>
      </c>
      <c r="U47" s="17">
        <v>0</v>
      </c>
      <c r="V47" s="17">
        <v>0</v>
      </c>
      <c r="W47" s="19">
        <v>0</v>
      </c>
    </row>
    <row r="48" spans="1:23" x14ac:dyDescent="0.2">
      <c r="A48" s="13" t="s">
        <v>32</v>
      </c>
      <c r="B48" s="14" t="s">
        <v>107</v>
      </c>
      <c r="C48" s="15" t="s">
        <v>108</v>
      </c>
      <c r="D48" s="16">
        <v>117726617</v>
      </c>
      <c r="E48" s="17">
        <v>188683762</v>
      </c>
      <c r="F48" s="17">
        <v>77543249</v>
      </c>
      <c r="G48" s="18">
        <f t="shared" si="1"/>
        <v>0.41096938166836</v>
      </c>
      <c r="H48" s="16">
        <v>913141</v>
      </c>
      <c r="I48" s="17">
        <v>2874123</v>
      </c>
      <c r="J48" s="17">
        <v>5147520</v>
      </c>
      <c r="K48" s="16">
        <v>8934784</v>
      </c>
      <c r="L48" s="16">
        <v>8979056</v>
      </c>
      <c r="M48" s="17">
        <v>17623807</v>
      </c>
      <c r="N48" s="17">
        <v>4626387</v>
      </c>
      <c r="O48" s="16">
        <v>31229250</v>
      </c>
      <c r="P48" s="16">
        <v>536206</v>
      </c>
      <c r="Q48" s="17">
        <v>15296039</v>
      </c>
      <c r="R48" s="17">
        <v>21546970</v>
      </c>
      <c r="S48" s="16">
        <v>37379215</v>
      </c>
      <c r="T48" s="16">
        <v>0</v>
      </c>
      <c r="U48" s="17">
        <v>0</v>
      </c>
      <c r="V48" s="17">
        <v>0</v>
      </c>
      <c r="W48" s="19">
        <v>0</v>
      </c>
    </row>
    <row r="49" spans="1:23" x14ac:dyDescent="0.2">
      <c r="A49" s="13" t="s">
        <v>32</v>
      </c>
      <c r="B49" s="14" t="s">
        <v>109</v>
      </c>
      <c r="C49" s="15" t="s">
        <v>110</v>
      </c>
      <c r="D49" s="16">
        <v>70008190</v>
      </c>
      <c r="E49" s="17">
        <v>82739303</v>
      </c>
      <c r="F49" s="17">
        <v>34851615</v>
      </c>
      <c r="G49" s="18">
        <f t="shared" si="1"/>
        <v>0.42122200376766528</v>
      </c>
      <c r="H49" s="16">
        <v>4897066</v>
      </c>
      <c r="I49" s="17">
        <v>2916994</v>
      </c>
      <c r="J49" s="17">
        <v>3249857</v>
      </c>
      <c r="K49" s="16">
        <v>11063917</v>
      </c>
      <c r="L49" s="16">
        <v>3958481</v>
      </c>
      <c r="M49" s="17">
        <v>4679565</v>
      </c>
      <c r="N49" s="17">
        <v>6239710</v>
      </c>
      <c r="O49" s="16">
        <v>14877756</v>
      </c>
      <c r="P49" s="16">
        <v>369971</v>
      </c>
      <c r="Q49" s="17">
        <v>1056794</v>
      </c>
      <c r="R49" s="17">
        <v>7483177</v>
      </c>
      <c r="S49" s="16">
        <v>8909942</v>
      </c>
      <c r="T49" s="16">
        <v>0</v>
      </c>
      <c r="U49" s="17">
        <v>0</v>
      </c>
      <c r="V49" s="17">
        <v>0</v>
      </c>
      <c r="W49" s="19">
        <v>0</v>
      </c>
    </row>
    <row r="50" spans="1:23" x14ac:dyDescent="0.2">
      <c r="A50" s="13" t="s">
        <v>47</v>
      </c>
      <c r="B50" s="14" t="s">
        <v>111</v>
      </c>
      <c r="C50" s="15" t="s">
        <v>112</v>
      </c>
      <c r="D50" s="16">
        <v>564360200</v>
      </c>
      <c r="E50" s="17">
        <v>765519925</v>
      </c>
      <c r="F50" s="17">
        <v>422063569</v>
      </c>
      <c r="G50" s="18">
        <f t="shared" si="1"/>
        <v>0.55134236904415002</v>
      </c>
      <c r="H50" s="16">
        <v>12477263</v>
      </c>
      <c r="I50" s="17">
        <v>25049597</v>
      </c>
      <c r="J50" s="17">
        <v>43577541</v>
      </c>
      <c r="K50" s="16">
        <v>81104401</v>
      </c>
      <c r="L50" s="16">
        <v>58894474</v>
      </c>
      <c r="M50" s="17">
        <v>62233379</v>
      </c>
      <c r="N50" s="17">
        <v>69428949</v>
      </c>
      <c r="O50" s="16">
        <v>190556802</v>
      </c>
      <c r="P50" s="16">
        <v>27647829</v>
      </c>
      <c r="Q50" s="17">
        <v>52988662</v>
      </c>
      <c r="R50" s="17">
        <v>69765875</v>
      </c>
      <c r="S50" s="16">
        <v>150402366</v>
      </c>
      <c r="T50" s="16">
        <v>0</v>
      </c>
      <c r="U50" s="17">
        <v>0</v>
      </c>
      <c r="V50" s="17">
        <v>0</v>
      </c>
      <c r="W50" s="19">
        <v>0</v>
      </c>
    </row>
    <row r="51" spans="1:23" ht="16.5" x14ac:dyDescent="0.3">
      <c r="A51" s="20" t="s">
        <v>0</v>
      </c>
      <c r="B51" s="21" t="s">
        <v>113</v>
      </c>
      <c r="C51" s="22" t="s">
        <v>0</v>
      </c>
      <c r="D51" s="23">
        <f>SUM(D46:D50)</f>
        <v>1120587155</v>
      </c>
      <c r="E51" s="24">
        <f>SUM(E46:E50)</f>
        <v>1454376304</v>
      </c>
      <c r="F51" s="24">
        <f>SUM(F46:F50)</f>
        <v>758414211</v>
      </c>
      <c r="G51" s="25">
        <f t="shared" si="1"/>
        <v>0.52147041237822589</v>
      </c>
      <c r="H51" s="23">
        <f t="shared" ref="H51:W51" si="7">SUM(H46:H50)</f>
        <v>31937515</v>
      </c>
      <c r="I51" s="24">
        <f t="shared" si="7"/>
        <v>55166874</v>
      </c>
      <c r="J51" s="24">
        <f t="shared" si="7"/>
        <v>89414242</v>
      </c>
      <c r="K51" s="23">
        <f t="shared" si="7"/>
        <v>176518631</v>
      </c>
      <c r="L51" s="23">
        <f t="shared" si="7"/>
        <v>91646335</v>
      </c>
      <c r="M51" s="24">
        <f t="shared" si="7"/>
        <v>124096244</v>
      </c>
      <c r="N51" s="24">
        <f t="shared" si="7"/>
        <v>119334513</v>
      </c>
      <c r="O51" s="23">
        <f t="shared" si="7"/>
        <v>335077092</v>
      </c>
      <c r="P51" s="23">
        <f t="shared" si="7"/>
        <v>32665463</v>
      </c>
      <c r="Q51" s="24">
        <f t="shared" si="7"/>
        <v>85034986</v>
      </c>
      <c r="R51" s="24">
        <f t="shared" si="7"/>
        <v>129118039</v>
      </c>
      <c r="S51" s="23">
        <f t="shared" si="7"/>
        <v>246818488</v>
      </c>
      <c r="T51" s="23">
        <f t="shared" si="7"/>
        <v>0</v>
      </c>
      <c r="U51" s="24">
        <f t="shared" si="7"/>
        <v>0</v>
      </c>
      <c r="V51" s="24">
        <f t="shared" si="7"/>
        <v>0</v>
      </c>
      <c r="W51" s="26">
        <f t="shared" si="7"/>
        <v>0</v>
      </c>
    </row>
    <row r="52" spans="1:23" ht="16.5" x14ac:dyDescent="0.3">
      <c r="A52" s="20" t="s">
        <v>0</v>
      </c>
      <c r="B52" s="21" t="s">
        <v>114</v>
      </c>
      <c r="C52" s="22" t="s">
        <v>0</v>
      </c>
      <c r="D52" s="23">
        <f>SUM(D6:D7,D9:D16,D18:D24,D26:D32,D34:D37,D39:D44,D46:D50)</f>
        <v>9063197444</v>
      </c>
      <c r="E52" s="24">
        <f>SUM(E6:E7,E9:E16,E18:E24,E26:E32,E34:E37,E39:E44,E46:E50)</f>
        <v>9395582196</v>
      </c>
      <c r="F52" s="24">
        <f>SUM(F6:F7,F9:F16,F18:F24,F26:F32,F34:F37,F39:F44,F46:F50)</f>
        <v>5015860436</v>
      </c>
      <c r="G52" s="25">
        <f t="shared" si="1"/>
        <v>0.53385307385586089</v>
      </c>
      <c r="H52" s="23">
        <f t="shared" ref="H52:W52" si="8">SUM(H6:H7,H9:H16,H18:H24,H26:H32,H34:H37,H39:H44,H46:H50)</f>
        <v>1100438010</v>
      </c>
      <c r="I52" s="24">
        <f t="shared" si="8"/>
        <v>384622079</v>
      </c>
      <c r="J52" s="24">
        <f t="shared" si="8"/>
        <v>435437229</v>
      </c>
      <c r="K52" s="23">
        <f t="shared" si="8"/>
        <v>1920497318</v>
      </c>
      <c r="L52" s="23">
        <f t="shared" si="8"/>
        <v>510262047</v>
      </c>
      <c r="M52" s="24">
        <f t="shared" si="8"/>
        <v>546352162</v>
      </c>
      <c r="N52" s="24">
        <f t="shared" si="8"/>
        <v>684018109</v>
      </c>
      <c r="O52" s="23">
        <f t="shared" si="8"/>
        <v>1740632318</v>
      </c>
      <c r="P52" s="23">
        <f t="shared" si="8"/>
        <v>203078812</v>
      </c>
      <c r="Q52" s="24">
        <f t="shared" si="8"/>
        <v>530486169</v>
      </c>
      <c r="R52" s="24">
        <f t="shared" si="8"/>
        <v>621165819</v>
      </c>
      <c r="S52" s="23">
        <f t="shared" si="8"/>
        <v>1354730800</v>
      </c>
      <c r="T52" s="23">
        <f t="shared" si="8"/>
        <v>0</v>
      </c>
      <c r="U52" s="24">
        <f t="shared" si="8"/>
        <v>0</v>
      </c>
      <c r="V52" s="24">
        <f t="shared" si="8"/>
        <v>0</v>
      </c>
      <c r="W52" s="26">
        <f t="shared" si="8"/>
        <v>0</v>
      </c>
    </row>
    <row r="53" spans="1:23" ht="14.45" customHeight="1" x14ac:dyDescent="0.3">
      <c r="A53" s="9"/>
      <c r="B53" s="10" t="s">
        <v>24</v>
      </c>
      <c r="D53" s="27"/>
      <c r="E53" s="28"/>
      <c r="F53" s="28"/>
      <c r="G53" s="29"/>
      <c r="H53" s="27"/>
      <c r="I53" s="28"/>
      <c r="J53" s="28"/>
      <c r="K53" s="27"/>
      <c r="L53" s="27"/>
      <c r="M53" s="28"/>
      <c r="N53" s="28"/>
      <c r="O53" s="27"/>
      <c r="P53" s="27"/>
      <c r="Q53" s="28"/>
      <c r="R53" s="28"/>
      <c r="S53" s="27"/>
      <c r="T53" s="27"/>
      <c r="U53" s="28"/>
      <c r="V53" s="28"/>
      <c r="W53" s="30"/>
    </row>
    <row r="54" spans="1:23" ht="14.45" customHeight="1" x14ac:dyDescent="0.3">
      <c r="A54" s="12" t="s">
        <v>0</v>
      </c>
      <c r="B54" s="10" t="s">
        <v>115</v>
      </c>
      <c r="D54" s="27"/>
      <c r="E54" s="28"/>
      <c r="F54" s="28"/>
      <c r="G54" s="29"/>
      <c r="H54" s="27"/>
      <c r="I54" s="28"/>
      <c r="J54" s="28"/>
      <c r="K54" s="27"/>
      <c r="L54" s="27"/>
      <c r="M54" s="28"/>
      <c r="N54" s="28"/>
      <c r="O54" s="27"/>
      <c r="P54" s="27"/>
      <c r="Q54" s="28"/>
      <c r="R54" s="28"/>
      <c r="S54" s="27"/>
      <c r="T54" s="27"/>
      <c r="U54" s="28"/>
      <c r="V54" s="28"/>
      <c r="W54" s="30"/>
    </row>
    <row r="55" spans="1:23" x14ac:dyDescent="0.2">
      <c r="A55" s="13" t="s">
        <v>26</v>
      </c>
      <c r="B55" s="14" t="s">
        <v>116</v>
      </c>
      <c r="C55" s="15" t="s">
        <v>117</v>
      </c>
      <c r="D55" s="16">
        <v>1221005654</v>
      </c>
      <c r="E55" s="17">
        <v>1195936400</v>
      </c>
      <c r="F55" s="17">
        <v>557317606</v>
      </c>
      <c r="G55" s="18">
        <f t="shared" ref="G55:G83" si="9">IF(($E55      =0),0,($F55      /$E55      ))</f>
        <v>0.46600940150329062</v>
      </c>
      <c r="H55" s="16">
        <v>29157124</v>
      </c>
      <c r="I55" s="17">
        <v>47976106</v>
      </c>
      <c r="J55" s="17">
        <v>62910652</v>
      </c>
      <c r="K55" s="16">
        <v>140043882</v>
      </c>
      <c r="L55" s="16">
        <v>124654775</v>
      </c>
      <c r="M55" s="17">
        <v>82366185</v>
      </c>
      <c r="N55" s="17">
        <v>52356190</v>
      </c>
      <c r="O55" s="16">
        <v>259377150</v>
      </c>
      <c r="P55" s="16">
        <v>40901425</v>
      </c>
      <c r="Q55" s="17">
        <v>42371782</v>
      </c>
      <c r="R55" s="17">
        <v>74623367</v>
      </c>
      <c r="S55" s="16">
        <v>157896574</v>
      </c>
      <c r="T55" s="16">
        <v>0</v>
      </c>
      <c r="U55" s="17">
        <v>0</v>
      </c>
      <c r="V55" s="17">
        <v>0</v>
      </c>
      <c r="W55" s="19">
        <v>0</v>
      </c>
    </row>
    <row r="56" spans="1:23" ht="16.5" x14ac:dyDescent="0.3">
      <c r="A56" s="20" t="s">
        <v>0</v>
      </c>
      <c r="B56" s="21" t="s">
        <v>31</v>
      </c>
      <c r="C56" s="22" t="s">
        <v>0</v>
      </c>
      <c r="D56" s="23">
        <f>D55</f>
        <v>1221005654</v>
      </c>
      <c r="E56" s="24">
        <f>E55</f>
        <v>1195936400</v>
      </c>
      <c r="F56" s="24">
        <f>F55</f>
        <v>557317606</v>
      </c>
      <c r="G56" s="25">
        <f t="shared" si="9"/>
        <v>0.46600940150329062</v>
      </c>
      <c r="H56" s="23">
        <f t="shared" ref="H56:W56" si="10">H55</f>
        <v>29157124</v>
      </c>
      <c r="I56" s="24">
        <f t="shared" si="10"/>
        <v>47976106</v>
      </c>
      <c r="J56" s="24">
        <f t="shared" si="10"/>
        <v>62910652</v>
      </c>
      <c r="K56" s="23">
        <f t="shared" si="10"/>
        <v>140043882</v>
      </c>
      <c r="L56" s="23">
        <f t="shared" si="10"/>
        <v>124654775</v>
      </c>
      <c r="M56" s="24">
        <f t="shared" si="10"/>
        <v>82366185</v>
      </c>
      <c r="N56" s="24">
        <f t="shared" si="10"/>
        <v>52356190</v>
      </c>
      <c r="O56" s="23">
        <f t="shared" si="10"/>
        <v>259377150</v>
      </c>
      <c r="P56" s="23">
        <f t="shared" si="10"/>
        <v>40901425</v>
      </c>
      <c r="Q56" s="24">
        <f t="shared" si="10"/>
        <v>42371782</v>
      </c>
      <c r="R56" s="24">
        <f t="shared" si="10"/>
        <v>74623367</v>
      </c>
      <c r="S56" s="23">
        <f t="shared" si="10"/>
        <v>157896574</v>
      </c>
      <c r="T56" s="23">
        <f t="shared" si="10"/>
        <v>0</v>
      </c>
      <c r="U56" s="24">
        <f t="shared" si="10"/>
        <v>0</v>
      </c>
      <c r="V56" s="24">
        <f t="shared" si="10"/>
        <v>0</v>
      </c>
      <c r="W56" s="26">
        <f t="shared" si="10"/>
        <v>0</v>
      </c>
    </row>
    <row r="57" spans="1:23" x14ac:dyDescent="0.2">
      <c r="A57" s="13" t="s">
        <v>32</v>
      </c>
      <c r="B57" s="14" t="s">
        <v>118</v>
      </c>
      <c r="C57" s="15" t="s">
        <v>119</v>
      </c>
      <c r="D57" s="16">
        <v>51283301</v>
      </c>
      <c r="E57" s="17">
        <v>51242801</v>
      </c>
      <c r="F57" s="17">
        <v>4899571</v>
      </c>
      <c r="G57" s="18">
        <f t="shared" si="9"/>
        <v>9.5614816215842696E-2</v>
      </c>
      <c r="H57" s="16">
        <v>1574651</v>
      </c>
      <c r="I57" s="17">
        <v>256635</v>
      </c>
      <c r="J57" s="17">
        <v>4454</v>
      </c>
      <c r="K57" s="16">
        <v>1835740</v>
      </c>
      <c r="L57" s="16">
        <v>598095</v>
      </c>
      <c r="M57" s="17">
        <v>31250</v>
      </c>
      <c r="N57" s="17">
        <v>72277</v>
      </c>
      <c r="O57" s="16">
        <v>701622</v>
      </c>
      <c r="P57" s="16">
        <v>2250744</v>
      </c>
      <c r="Q57" s="17">
        <v>72883</v>
      </c>
      <c r="R57" s="17">
        <v>38582</v>
      </c>
      <c r="S57" s="16">
        <v>2362209</v>
      </c>
      <c r="T57" s="16">
        <v>0</v>
      </c>
      <c r="U57" s="17">
        <v>0</v>
      </c>
      <c r="V57" s="17">
        <v>0</v>
      </c>
      <c r="W57" s="19">
        <v>0</v>
      </c>
    </row>
    <row r="58" spans="1:23" x14ac:dyDescent="0.2">
      <c r="A58" s="13" t="s">
        <v>32</v>
      </c>
      <c r="B58" s="14" t="s">
        <v>120</v>
      </c>
      <c r="C58" s="15" t="s">
        <v>121</v>
      </c>
      <c r="D58" s="16">
        <v>62567000</v>
      </c>
      <c r="E58" s="17">
        <v>62567000</v>
      </c>
      <c r="F58" s="17">
        <v>6179178</v>
      </c>
      <c r="G58" s="18">
        <f t="shared" si="9"/>
        <v>9.876097623347771E-2</v>
      </c>
      <c r="H58" s="16">
        <v>1223454</v>
      </c>
      <c r="I58" s="17">
        <v>4955724</v>
      </c>
      <c r="J58" s="17">
        <v>0</v>
      </c>
      <c r="K58" s="16">
        <v>6179178</v>
      </c>
      <c r="L58" s="16">
        <v>0</v>
      </c>
      <c r="M58" s="17">
        <v>0</v>
      </c>
      <c r="N58" s="17">
        <v>0</v>
      </c>
      <c r="O58" s="16">
        <v>0</v>
      </c>
      <c r="P58" s="16">
        <v>0</v>
      </c>
      <c r="Q58" s="17">
        <v>0</v>
      </c>
      <c r="R58" s="17">
        <v>0</v>
      </c>
      <c r="S58" s="16">
        <v>0</v>
      </c>
      <c r="T58" s="16">
        <v>0</v>
      </c>
      <c r="U58" s="17">
        <v>0</v>
      </c>
      <c r="V58" s="17">
        <v>0</v>
      </c>
      <c r="W58" s="19">
        <v>0</v>
      </c>
    </row>
    <row r="59" spans="1:23" x14ac:dyDescent="0.2">
      <c r="A59" s="13" t="s">
        <v>32</v>
      </c>
      <c r="B59" s="14" t="s">
        <v>122</v>
      </c>
      <c r="C59" s="15" t="s">
        <v>123</v>
      </c>
      <c r="D59" s="16">
        <v>81887150</v>
      </c>
      <c r="E59" s="17">
        <v>78522150</v>
      </c>
      <c r="F59" s="17">
        <v>13990164</v>
      </c>
      <c r="G59" s="18">
        <f t="shared" si="9"/>
        <v>0.17816837669371</v>
      </c>
      <c r="H59" s="16">
        <v>3213207</v>
      </c>
      <c r="I59" s="17">
        <v>4927095</v>
      </c>
      <c r="J59" s="17">
        <v>0</v>
      </c>
      <c r="K59" s="16">
        <v>8140302</v>
      </c>
      <c r="L59" s="16">
        <v>5634673</v>
      </c>
      <c r="M59" s="17">
        <v>17303</v>
      </c>
      <c r="N59" s="17">
        <v>0</v>
      </c>
      <c r="O59" s="16">
        <v>5651976</v>
      </c>
      <c r="P59" s="16">
        <v>16185</v>
      </c>
      <c r="Q59" s="17">
        <v>181701</v>
      </c>
      <c r="R59" s="17">
        <v>0</v>
      </c>
      <c r="S59" s="16">
        <v>197886</v>
      </c>
      <c r="T59" s="16">
        <v>0</v>
      </c>
      <c r="U59" s="17">
        <v>0</v>
      </c>
      <c r="V59" s="17">
        <v>0</v>
      </c>
      <c r="W59" s="19">
        <v>0</v>
      </c>
    </row>
    <row r="60" spans="1:23" x14ac:dyDescent="0.2">
      <c r="A60" s="13" t="s">
        <v>47</v>
      </c>
      <c r="B60" s="14" t="s">
        <v>124</v>
      </c>
      <c r="C60" s="15" t="s">
        <v>125</v>
      </c>
      <c r="D60" s="16">
        <v>486000</v>
      </c>
      <c r="E60" s="17">
        <v>970000</v>
      </c>
      <c r="F60" s="17">
        <v>55643</v>
      </c>
      <c r="G60" s="18">
        <f t="shared" si="9"/>
        <v>5.7363917525773196E-2</v>
      </c>
      <c r="H60" s="16">
        <v>15477</v>
      </c>
      <c r="I60" s="17">
        <v>0</v>
      </c>
      <c r="J60" s="17">
        <v>0</v>
      </c>
      <c r="K60" s="16">
        <v>15477</v>
      </c>
      <c r="L60" s="16">
        <v>0</v>
      </c>
      <c r="M60" s="17">
        <v>0</v>
      </c>
      <c r="N60" s="17">
        <v>0</v>
      </c>
      <c r="O60" s="16">
        <v>0</v>
      </c>
      <c r="P60" s="16">
        <v>40166</v>
      </c>
      <c r="Q60" s="17">
        <v>0</v>
      </c>
      <c r="R60" s="17">
        <v>0</v>
      </c>
      <c r="S60" s="16">
        <v>40166</v>
      </c>
      <c r="T60" s="16">
        <v>0</v>
      </c>
      <c r="U60" s="17">
        <v>0</v>
      </c>
      <c r="V60" s="17">
        <v>0</v>
      </c>
      <c r="W60" s="19">
        <v>0</v>
      </c>
    </row>
    <row r="61" spans="1:23" ht="16.5" x14ac:dyDescent="0.3">
      <c r="A61" s="20" t="s">
        <v>0</v>
      </c>
      <c r="B61" s="21" t="s">
        <v>126</v>
      </c>
      <c r="C61" s="22" t="s">
        <v>0</v>
      </c>
      <c r="D61" s="23">
        <f>SUM(D57:D60)</f>
        <v>196223451</v>
      </c>
      <c r="E61" s="24">
        <f>SUM(E57:E60)</f>
        <v>193301951</v>
      </c>
      <c r="F61" s="24">
        <f>SUM(F57:F60)</f>
        <v>25124556</v>
      </c>
      <c r="G61" s="25">
        <f t="shared" si="9"/>
        <v>0.12997569796902878</v>
      </c>
      <c r="H61" s="23">
        <f t="shared" ref="H61:W61" si="11">SUM(H57:H60)</f>
        <v>6026789</v>
      </c>
      <c r="I61" s="24">
        <f t="shared" si="11"/>
        <v>10139454</v>
      </c>
      <c r="J61" s="24">
        <f t="shared" si="11"/>
        <v>4454</v>
      </c>
      <c r="K61" s="23">
        <f t="shared" si="11"/>
        <v>16170697</v>
      </c>
      <c r="L61" s="23">
        <f t="shared" si="11"/>
        <v>6232768</v>
      </c>
      <c r="M61" s="24">
        <f t="shared" si="11"/>
        <v>48553</v>
      </c>
      <c r="N61" s="24">
        <f t="shared" si="11"/>
        <v>72277</v>
      </c>
      <c r="O61" s="23">
        <f t="shared" si="11"/>
        <v>6353598</v>
      </c>
      <c r="P61" s="23">
        <f t="shared" si="11"/>
        <v>2307095</v>
      </c>
      <c r="Q61" s="24">
        <f t="shared" si="11"/>
        <v>254584</v>
      </c>
      <c r="R61" s="24">
        <f t="shared" si="11"/>
        <v>38582</v>
      </c>
      <c r="S61" s="23">
        <f t="shared" si="11"/>
        <v>2600261</v>
      </c>
      <c r="T61" s="23">
        <f t="shared" si="11"/>
        <v>0</v>
      </c>
      <c r="U61" s="24">
        <f t="shared" si="11"/>
        <v>0</v>
      </c>
      <c r="V61" s="24">
        <f t="shared" si="11"/>
        <v>0</v>
      </c>
      <c r="W61" s="26">
        <f t="shared" si="11"/>
        <v>0</v>
      </c>
    </row>
    <row r="62" spans="1:23" x14ac:dyDescent="0.2">
      <c r="A62" s="13" t="s">
        <v>32</v>
      </c>
      <c r="B62" s="14" t="s">
        <v>127</v>
      </c>
      <c r="C62" s="15" t="s">
        <v>128</v>
      </c>
      <c r="D62" s="16">
        <v>35148400</v>
      </c>
      <c r="E62" s="17">
        <v>37448400</v>
      </c>
      <c r="F62" s="17">
        <v>1548943</v>
      </c>
      <c r="G62" s="18">
        <f t="shared" si="9"/>
        <v>4.1362060862413348E-2</v>
      </c>
      <c r="H62" s="16">
        <v>0</v>
      </c>
      <c r="I62" s="17">
        <v>0</v>
      </c>
      <c r="J62" s="17">
        <v>0</v>
      </c>
      <c r="K62" s="16">
        <v>0</v>
      </c>
      <c r="L62" s="16">
        <v>138694</v>
      </c>
      <c r="M62" s="17">
        <v>327765</v>
      </c>
      <c r="N62" s="17">
        <v>0</v>
      </c>
      <c r="O62" s="16">
        <v>466459</v>
      </c>
      <c r="P62" s="16">
        <v>0</v>
      </c>
      <c r="Q62" s="17">
        <v>1082484</v>
      </c>
      <c r="R62" s="17">
        <v>0</v>
      </c>
      <c r="S62" s="16">
        <v>1082484</v>
      </c>
      <c r="T62" s="16">
        <v>0</v>
      </c>
      <c r="U62" s="17">
        <v>0</v>
      </c>
      <c r="V62" s="17">
        <v>0</v>
      </c>
      <c r="W62" s="19">
        <v>0</v>
      </c>
    </row>
    <row r="63" spans="1:23" x14ac:dyDescent="0.2">
      <c r="A63" s="13" t="s">
        <v>32</v>
      </c>
      <c r="B63" s="14" t="s">
        <v>129</v>
      </c>
      <c r="C63" s="15" t="s">
        <v>130</v>
      </c>
      <c r="D63" s="16">
        <v>137131901</v>
      </c>
      <c r="E63" s="17">
        <v>136331901</v>
      </c>
      <c r="F63" s="17">
        <v>55026405</v>
      </c>
      <c r="G63" s="18">
        <f t="shared" si="9"/>
        <v>0.40362090307828979</v>
      </c>
      <c r="H63" s="16">
        <v>10117426</v>
      </c>
      <c r="I63" s="17">
        <v>9639863</v>
      </c>
      <c r="J63" s="17">
        <v>2390851</v>
      </c>
      <c r="K63" s="16">
        <v>22148140</v>
      </c>
      <c r="L63" s="16">
        <v>2390851</v>
      </c>
      <c r="M63" s="17">
        <v>9675064</v>
      </c>
      <c r="N63" s="17">
        <v>1626573</v>
      </c>
      <c r="O63" s="16">
        <v>13692488</v>
      </c>
      <c r="P63" s="16">
        <v>15204480</v>
      </c>
      <c r="Q63" s="17">
        <v>0</v>
      </c>
      <c r="R63" s="17">
        <v>3981297</v>
      </c>
      <c r="S63" s="16">
        <v>19185777</v>
      </c>
      <c r="T63" s="16">
        <v>0</v>
      </c>
      <c r="U63" s="17">
        <v>0</v>
      </c>
      <c r="V63" s="17">
        <v>0</v>
      </c>
      <c r="W63" s="19">
        <v>0</v>
      </c>
    </row>
    <row r="64" spans="1:23" x14ac:dyDescent="0.2">
      <c r="A64" s="13" t="s">
        <v>32</v>
      </c>
      <c r="B64" s="14" t="s">
        <v>131</v>
      </c>
      <c r="C64" s="15" t="s">
        <v>132</v>
      </c>
      <c r="D64" s="16">
        <v>30181999</v>
      </c>
      <c r="E64" s="17">
        <v>31442232</v>
      </c>
      <c r="F64" s="17">
        <v>2588960</v>
      </c>
      <c r="G64" s="18">
        <f t="shared" si="9"/>
        <v>8.2340210453252807E-2</v>
      </c>
      <c r="H64" s="16">
        <v>1365730</v>
      </c>
      <c r="I64" s="17">
        <v>25303</v>
      </c>
      <c r="J64" s="17">
        <v>49911</v>
      </c>
      <c r="K64" s="16">
        <v>1440944</v>
      </c>
      <c r="L64" s="16">
        <v>41272</v>
      </c>
      <c r="M64" s="17">
        <v>123360</v>
      </c>
      <c r="N64" s="17">
        <v>977556</v>
      </c>
      <c r="O64" s="16">
        <v>1142188</v>
      </c>
      <c r="P64" s="16">
        <v>-231179</v>
      </c>
      <c r="Q64" s="17">
        <v>92313</v>
      </c>
      <c r="R64" s="17">
        <v>144694</v>
      </c>
      <c r="S64" s="16">
        <v>5828</v>
      </c>
      <c r="T64" s="16">
        <v>0</v>
      </c>
      <c r="U64" s="17">
        <v>0</v>
      </c>
      <c r="V64" s="17">
        <v>0</v>
      </c>
      <c r="W64" s="19">
        <v>0</v>
      </c>
    </row>
    <row r="65" spans="1:23" x14ac:dyDescent="0.2">
      <c r="A65" s="13" t="s">
        <v>32</v>
      </c>
      <c r="B65" s="14" t="s">
        <v>133</v>
      </c>
      <c r="C65" s="15" t="s">
        <v>134</v>
      </c>
      <c r="D65" s="16">
        <v>157832518</v>
      </c>
      <c r="E65" s="17">
        <v>159213435</v>
      </c>
      <c r="F65" s="17">
        <v>41581715</v>
      </c>
      <c r="G65" s="18">
        <f t="shared" si="9"/>
        <v>0.26116963684628752</v>
      </c>
      <c r="H65" s="16">
        <v>0</v>
      </c>
      <c r="I65" s="17">
        <v>5550628</v>
      </c>
      <c r="J65" s="17">
        <v>1909008</v>
      </c>
      <c r="K65" s="16">
        <v>7459636</v>
      </c>
      <c r="L65" s="16">
        <v>4540238</v>
      </c>
      <c r="M65" s="17">
        <v>10829554</v>
      </c>
      <c r="N65" s="17">
        <v>7180051</v>
      </c>
      <c r="O65" s="16">
        <v>22549843</v>
      </c>
      <c r="P65" s="16">
        <v>1220159</v>
      </c>
      <c r="Q65" s="17">
        <v>1026185</v>
      </c>
      <c r="R65" s="17">
        <v>9325892</v>
      </c>
      <c r="S65" s="16">
        <v>11572236</v>
      </c>
      <c r="T65" s="16">
        <v>0</v>
      </c>
      <c r="U65" s="17">
        <v>0</v>
      </c>
      <c r="V65" s="17">
        <v>0</v>
      </c>
      <c r="W65" s="19">
        <v>0</v>
      </c>
    </row>
    <row r="66" spans="1:23" x14ac:dyDescent="0.2">
      <c r="A66" s="13" t="s">
        <v>32</v>
      </c>
      <c r="B66" s="14" t="s">
        <v>135</v>
      </c>
      <c r="C66" s="15" t="s">
        <v>136</v>
      </c>
      <c r="D66" s="16">
        <v>42672950</v>
      </c>
      <c r="E66" s="17">
        <v>44672950</v>
      </c>
      <c r="F66" s="17">
        <v>24042334</v>
      </c>
      <c r="G66" s="18">
        <f t="shared" si="9"/>
        <v>0.53818550151713729</v>
      </c>
      <c r="H66" s="16">
        <v>1786532</v>
      </c>
      <c r="I66" s="17">
        <v>0</v>
      </c>
      <c r="J66" s="17">
        <v>2426638</v>
      </c>
      <c r="K66" s="16">
        <v>4213170</v>
      </c>
      <c r="L66" s="16">
        <v>4576576</v>
      </c>
      <c r="M66" s="17">
        <v>2951612</v>
      </c>
      <c r="N66" s="17">
        <v>2244768</v>
      </c>
      <c r="O66" s="16">
        <v>9772956</v>
      </c>
      <c r="P66" s="16">
        <v>3633245</v>
      </c>
      <c r="Q66" s="17">
        <v>2382214</v>
      </c>
      <c r="R66" s="17">
        <v>4040749</v>
      </c>
      <c r="S66" s="16">
        <v>10056208</v>
      </c>
      <c r="T66" s="16">
        <v>0</v>
      </c>
      <c r="U66" s="17">
        <v>0</v>
      </c>
      <c r="V66" s="17">
        <v>0</v>
      </c>
      <c r="W66" s="19">
        <v>0</v>
      </c>
    </row>
    <row r="67" spans="1:23" x14ac:dyDescent="0.2">
      <c r="A67" s="13" t="s">
        <v>47</v>
      </c>
      <c r="B67" s="14" t="s">
        <v>137</v>
      </c>
      <c r="C67" s="15" t="s">
        <v>138</v>
      </c>
      <c r="D67" s="16">
        <v>13150000</v>
      </c>
      <c r="E67" s="17">
        <v>13150000</v>
      </c>
      <c r="F67" s="17">
        <v>4281076</v>
      </c>
      <c r="G67" s="18">
        <f t="shared" si="9"/>
        <v>0.32555711026615969</v>
      </c>
      <c r="H67" s="16">
        <v>0</v>
      </c>
      <c r="I67" s="17">
        <v>253038</v>
      </c>
      <c r="J67" s="17">
        <v>0</v>
      </c>
      <c r="K67" s="16">
        <v>253038</v>
      </c>
      <c r="L67" s="16">
        <v>2601993</v>
      </c>
      <c r="M67" s="17">
        <v>5800</v>
      </c>
      <c r="N67" s="17">
        <v>56157</v>
      </c>
      <c r="O67" s="16">
        <v>2663950</v>
      </c>
      <c r="P67" s="16">
        <v>2170</v>
      </c>
      <c r="Q67" s="17">
        <v>23429</v>
      </c>
      <c r="R67" s="17">
        <v>1338489</v>
      </c>
      <c r="S67" s="16">
        <v>1364088</v>
      </c>
      <c r="T67" s="16">
        <v>0</v>
      </c>
      <c r="U67" s="17">
        <v>0</v>
      </c>
      <c r="V67" s="17">
        <v>0</v>
      </c>
      <c r="W67" s="19">
        <v>0</v>
      </c>
    </row>
    <row r="68" spans="1:23" ht="16.5" x14ac:dyDescent="0.3">
      <c r="A68" s="20" t="s">
        <v>0</v>
      </c>
      <c r="B68" s="21" t="s">
        <v>139</v>
      </c>
      <c r="C68" s="22" t="s">
        <v>0</v>
      </c>
      <c r="D68" s="23">
        <f>SUM(D62:D67)</f>
        <v>416117768</v>
      </c>
      <c r="E68" s="24">
        <f>SUM(E62:E67)</f>
        <v>422258918</v>
      </c>
      <c r="F68" s="24">
        <f>SUM(F62:F67)</f>
        <v>129069433</v>
      </c>
      <c r="G68" s="25">
        <f t="shared" si="9"/>
        <v>0.30566419677132789</v>
      </c>
      <c r="H68" s="23">
        <f t="shared" ref="H68:W68" si="12">SUM(H62:H67)</f>
        <v>13269688</v>
      </c>
      <c r="I68" s="24">
        <f t="shared" si="12"/>
        <v>15468832</v>
      </c>
      <c r="J68" s="24">
        <f t="shared" si="12"/>
        <v>6776408</v>
      </c>
      <c r="K68" s="23">
        <f t="shared" si="12"/>
        <v>35514928</v>
      </c>
      <c r="L68" s="23">
        <f t="shared" si="12"/>
        <v>14289624</v>
      </c>
      <c r="M68" s="24">
        <f t="shared" si="12"/>
        <v>23913155</v>
      </c>
      <c r="N68" s="24">
        <f t="shared" si="12"/>
        <v>12085105</v>
      </c>
      <c r="O68" s="23">
        <f t="shared" si="12"/>
        <v>50287884</v>
      </c>
      <c r="P68" s="23">
        <f t="shared" si="12"/>
        <v>19828875</v>
      </c>
      <c r="Q68" s="24">
        <f t="shared" si="12"/>
        <v>4606625</v>
      </c>
      <c r="R68" s="24">
        <f t="shared" si="12"/>
        <v>18831121</v>
      </c>
      <c r="S68" s="23">
        <f t="shared" si="12"/>
        <v>43266621</v>
      </c>
      <c r="T68" s="23">
        <f t="shared" si="12"/>
        <v>0</v>
      </c>
      <c r="U68" s="24">
        <f t="shared" si="12"/>
        <v>0</v>
      </c>
      <c r="V68" s="24">
        <f t="shared" si="12"/>
        <v>0</v>
      </c>
      <c r="W68" s="26">
        <f t="shared" si="12"/>
        <v>0</v>
      </c>
    </row>
    <row r="69" spans="1:23" x14ac:dyDescent="0.2">
      <c r="A69" s="13" t="s">
        <v>32</v>
      </c>
      <c r="B69" s="14" t="s">
        <v>140</v>
      </c>
      <c r="C69" s="15" t="s">
        <v>141</v>
      </c>
      <c r="D69" s="16">
        <v>204601404</v>
      </c>
      <c r="E69" s="17">
        <v>202914846</v>
      </c>
      <c r="F69" s="17">
        <v>85101163</v>
      </c>
      <c r="G69" s="18">
        <f t="shared" si="9"/>
        <v>0.41939347799125548</v>
      </c>
      <c r="H69" s="16">
        <v>3937047</v>
      </c>
      <c r="I69" s="17">
        <v>13194834</v>
      </c>
      <c r="J69" s="17">
        <v>11891391</v>
      </c>
      <c r="K69" s="16">
        <v>29023272</v>
      </c>
      <c r="L69" s="16">
        <v>15339998</v>
      </c>
      <c r="M69" s="17">
        <v>3787857</v>
      </c>
      <c r="N69" s="17">
        <v>17235731</v>
      </c>
      <c r="O69" s="16">
        <v>36363586</v>
      </c>
      <c r="P69" s="16">
        <v>1767029</v>
      </c>
      <c r="Q69" s="17">
        <v>6255409</v>
      </c>
      <c r="R69" s="17">
        <v>11691867</v>
      </c>
      <c r="S69" s="16">
        <v>19714305</v>
      </c>
      <c r="T69" s="16">
        <v>0</v>
      </c>
      <c r="U69" s="17">
        <v>0</v>
      </c>
      <c r="V69" s="17">
        <v>0</v>
      </c>
      <c r="W69" s="19">
        <v>0</v>
      </c>
    </row>
    <row r="70" spans="1:23" x14ac:dyDescent="0.2">
      <c r="A70" s="13" t="s">
        <v>32</v>
      </c>
      <c r="B70" s="14" t="s">
        <v>142</v>
      </c>
      <c r="C70" s="15" t="s">
        <v>143</v>
      </c>
      <c r="D70" s="16">
        <v>122360779</v>
      </c>
      <c r="E70" s="17">
        <v>121537106</v>
      </c>
      <c r="F70" s="17">
        <v>43481428</v>
      </c>
      <c r="G70" s="18">
        <f t="shared" si="9"/>
        <v>0.35776257499499781</v>
      </c>
      <c r="H70" s="16">
        <v>2188828</v>
      </c>
      <c r="I70" s="17">
        <v>4460755</v>
      </c>
      <c r="J70" s="17">
        <v>12029134</v>
      </c>
      <c r="K70" s="16">
        <v>18678717</v>
      </c>
      <c r="L70" s="16">
        <v>6911078</v>
      </c>
      <c r="M70" s="17">
        <v>539302</v>
      </c>
      <c r="N70" s="17">
        <v>1361893</v>
      </c>
      <c r="O70" s="16">
        <v>8812273</v>
      </c>
      <c r="P70" s="16">
        <v>3933595</v>
      </c>
      <c r="Q70" s="17">
        <v>1132147</v>
      </c>
      <c r="R70" s="17">
        <v>10924696</v>
      </c>
      <c r="S70" s="16">
        <v>15990438</v>
      </c>
      <c r="T70" s="16">
        <v>0</v>
      </c>
      <c r="U70" s="17">
        <v>0</v>
      </c>
      <c r="V70" s="17">
        <v>0</v>
      </c>
      <c r="W70" s="19">
        <v>0</v>
      </c>
    </row>
    <row r="71" spans="1:23" x14ac:dyDescent="0.2">
      <c r="A71" s="13" t="s">
        <v>32</v>
      </c>
      <c r="B71" s="14" t="s">
        <v>144</v>
      </c>
      <c r="C71" s="15" t="s">
        <v>145</v>
      </c>
      <c r="D71" s="16">
        <v>51620976</v>
      </c>
      <c r="E71" s="17">
        <v>51621000</v>
      </c>
      <c r="F71" s="17">
        <v>29710841</v>
      </c>
      <c r="G71" s="18">
        <f t="shared" si="9"/>
        <v>0.57555725383080525</v>
      </c>
      <c r="H71" s="16">
        <v>0</v>
      </c>
      <c r="I71" s="17">
        <v>3897104</v>
      </c>
      <c r="J71" s="17">
        <v>1540904</v>
      </c>
      <c r="K71" s="16">
        <v>5438008</v>
      </c>
      <c r="L71" s="16">
        <v>0</v>
      </c>
      <c r="M71" s="17">
        <v>6837436</v>
      </c>
      <c r="N71" s="17">
        <v>3237433</v>
      </c>
      <c r="O71" s="16">
        <v>10074869</v>
      </c>
      <c r="P71" s="16">
        <v>4668973</v>
      </c>
      <c r="Q71" s="17">
        <v>644805</v>
      </c>
      <c r="R71" s="17">
        <v>8884186</v>
      </c>
      <c r="S71" s="16">
        <v>14197964</v>
      </c>
      <c r="T71" s="16">
        <v>0</v>
      </c>
      <c r="U71" s="17">
        <v>0</v>
      </c>
      <c r="V71" s="17">
        <v>0</v>
      </c>
      <c r="W71" s="19">
        <v>0</v>
      </c>
    </row>
    <row r="72" spans="1:23" x14ac:dyDescent="0.2">
      <c r="A72" s="13" t="s">
        <v>32</v>
      </c>
      <c r="B72" s="14" t="s">
        <v>146</v>
      </c>
      <c r="C72" s="15" t="s">
        <v>147</v>
      </c>
      <c r="D72" s="16">
        <v>266961134</v>
      </c>
      <c r="E72" s="17">
        <v>284958888</v>
      </c>
      <c r="F72" s="17">
        <v>142094741</v>
      </c>
      <c r="G72" s="18">
        <f t="shared" si="9"/>
        <v>0.49864997016692458</v>
      </c>
      <c r="H72" s="16">
        <v>10836592</v>
      </c>
      <c r="I72" s="17">
        <v>4637099</v>
      </c>
      <c r="J72" s="17">
        <v>30754505</v>
      </c>
      <c r="K72" s="16">
        <v>46228196</v>
      </c>
      <c r="L72" s="16">
        <v>8002125</v>
      </c>
      <c r="M72" s="17">
        <v>21882465</v>
      </c>
      <c r="N72" s="17">
        <v>41333495</v>
      </c>
      <c r="O72" s="16">
        <v>71218085</v>
      </c>
      <c r="P72" s="16">
        <v>1963395</v>
      </c>
      <c r="Q72" s="17">
        <v>12874637</v>
      </c>
      <c r="R72" s="17">
        <v>9810428</v>
      </c>
      <c r="S72" s="16">
        <v>24648460</v>
      </c>
      <c r="T72" s="16">
        <v>0</v>
      </c>
      <c r="U72" s="17">
        <v>0</v>
      </c>
      <c r="V72" s="17">
        <v>0</v>
      </c>
      <c r="W72" s="19">
        <v>0</v>
      </c>
    </row>
    <row r="73" spans="1:23" x14ac:dyDescent="0.2">
      <c r="A73" s="13" t="s">
        <v>32</v>
      </c>
      <c r="B73" s="14" t="s">
        <v>148</v>
      </c>
      <c r="C73" s="15" t="s">
        <v>149</v>
      </c>
      <c r="D73" s="16">
        <v>60293000</v>
      </c>
      <c r="E73" s="17">
        <v>63218761</v>
      </c>
      <c r="F73" s="17">
        <v>18302276</v>
      </c>
      <c r="G73" s="18">
        <f t="shared" si="9"/>
        <v>0.28950703415399109</v>
      </c>
      <c r="H73" s="16">
        <v>0</v>
      </c>
      <c r="I73" s="17">
        <v>832632</v>
      </c>
      <c r="J73" s="17">
        <v>1994587</v>
      </c>
      <c r="K73" s="16">
        <v>2827219</v>
      </c>
      <c r="L73" s="16">
        <v>5728874</v>
      </c>
      <c r="M73" s="17">
        <v>3922369</v>
      </c>
      <c r="N73" s="17">
        <v>3463877</v>
      </c>
      <c r="O73" s="16">
        <v>13115120</v>
      </c>
      <c r="P73" s="16">
        <v>0</v>
      </c>
      <c r="Q73" s="17">
        <v>998347</v>
      </c>
      <c r="R73" s="17">
        <v>1361590</v>
      </c>
      <c r="S73" s="16">
        <v>2359937</v>
      </c>
      <c r="T73" s="16">
        <v>0</v>
      </c>
      <c r="U73" s="17">
        <v>0</v>
      </c>
      <c r="V73" s="17">
        <v>0</v>
      </c>
      <c r="W73" s="19">
        <v>0</v>
      </c>
    </row>
    <row r="74" spans="1:23" x14ac:dyDescent="0.2">
      <c r="A74" s="13" t="s">
        <v>32</v>
      </c>
      <c r="B74" s="14" t="s">
        <v>150</v>
      </c>
      <c r="C74" s="15" t="s">
        <v>151</v>
      </c>
      <c r="D74" s="16">
        <v>43044569</v>
      </c>
      <c r="E74" s="17">
        <v>46310895</v>
      </c>
      <c r="F74" s="17">
        <v>18839483</v>
      </c>
      <c r="G74" s="18">
        <f t="shared" si="9"/>
        <v>0.40680455430628149</v>
      </c>
      <c r="H74" s="16">
        <v>2590948</v>
      </c>
      <c r="I74" s="17">
        <v>3242750</v>
      </c>
      <c r="J74" s="17">
        <v>5899911</v>
      </c>
      <c r="K74" s="16">
        <v>11733609</v>
      </c>
      <c r="L74" s="16">
        <v>3628545</v>
      </c>
      <c r="M74" s="17">
        <v>414691</v>
      </c>
      <c r="N74" s="17">
        <v>60989</v>
      </c>
      <c r="O74" s="16">
        <v>4104225</v>
      </c>
      <c r="P74" s="16">
        <v>0</v>
      </c>
      <c r="Q74" s="17">
        <v>515573</v>
      </c>
      <c r="R74" s="17">
        <v>2486076</v>
      </c>
      <c r="S74" s="16">
        <v>3001649</v>
      </c>
      <c r="T74" s="16">
        <v>0</v>
      </c>
      <c r="U74" s="17">
        <v>0</v>
      </c>
      <c r="V74" s="17">
        <v>0</v>
      </c>
      <c r="W74" s="19">
        <v>0</v>
      </c>
    </row>
    <row r="75" spans="1:23" x14ac:dyDescent="0.2">
      <c r="A75" s="13" t="s">
        <v>47</v>
      </c>
      <c r="B75" s="14" t="s">
        <v>152</v>
      </c>
      <c r="C75" s="15" t="s">
        <v>153</v>
      </c>
      <c r="D75" s="16">
        <v>3626354</v>
      </c>
      <c r="E75" s="17">
        <v>7350412</v>
      </c>
      <c r="F75" s="17">
        <v>2297516</v>
      </c>
      <c r="G75" s="18">
        <f t="shared" si="9"/>
        <v>0.31256968997112</v>
      </c>
      <c r="H75" s="16">
        <v>750591</v>
      </c>
      <c r="I75" s="17">
        <v>73900</v>
      </c>
      <c r="J75" s="17">
        <v>0</v>
      </c>
      <c r="K75" s="16">
        <v>824491</v>
      </c>
      <c r="L75" s="16">
        <v>0</v>
      </c>
      <c r="M75" s="17">
        <v>0</v>
      </c>
      <c r="N75" s="17">
        <v>0</v>
      </c>
      <c r="O75" s="16">
        <v>0</v>
      </c>
      <c r="P75" s="16">
        <v>118300</v>
      </c>
      <c r="Q75" s="17">
        <v>1329334</v>
      </c>
      <c r="R75" s="17">
        <v>25391</v>
      </c>
      <c r="S75" s="16">
        <v>1473025</v>
      </c>
      <c r="T75" s="16">
        <v>0</v>
      </c>
      <c r="U75" s="17">
        <v>0</v>
      </c>
      <c r="V75" s="17">
        <v>0</v>
      </c>
      <c r="W75" s="19">
        <v>0</v>
      </c>
    </row>
    <row r="76" spans="1:23" ht="16.5" x14ac:dyDescent="0.3">
      <c r="A76" s="20" t="s">
        <v>0</v>
      </c>
      <c r="B76" s="21" t="s">
        <v>154</v>
      </c>
      <c r="C76" s="22" t="s">
        <v>0</v>
      </c>
      <c r="D76" s="23">
        <f>SUM(D69:D75)</f>
        <v>752508216</v>
      </c>
      <c r="E76" s="24">
        <f>SUM(E69:E75)</f>
        <v>777911908</v>
      </c>
      <c r="F76" s="24">
        <f>SUM(F69:F75)</f>
        <v>339827448</v>
      </c>
      <c r="G76" s="25">
        <f t="shared" si="9"/>
        <v>0.4368456691628379</v>
      </c>
      <c r="H76" s="23">
        <f t="shared" ref="H76:W76" si="13">SUM(H69:H75)</f>
        <v>20304006</v>
      </c>
      <c r="I76" s="24">
        <f t="shared" si="13"/>
        <v>30339074</v>
      </c>
      <c r="J76" s="24">
        <f t="shared" si="13"/>
        <v>64110432</v>
      </c>
      <c r="K76" s="23">
        <f t="shared" si="13"/>
        <v>114753512</v>
      </c>
      <c r="L76" s="23">
        <f t="shared" si="13"/>
        <v>39610620</v>
      </c>
      <c r="M76" s="24">
        <f t="shared" si="13"/>
        <v>37384120</v>
      </c>
      <c r="N76" s="24">
        <f t="shared" si="13"/>
        <v>66693418</v>
      </c>
      <c r="O76" s="23">
        <f t="shared" si="13"/>
        <v>143688158</v>
      </c>
      <c r="P76" s="23">
        <f t="shared" si="13"/>
        <v>12451292</v>
      </c>
      <c r="Q76" s="24">
        <f t="shared" si="13"/>
        <v>23750252</v>
      </c>
      <c r="R76" s="24">
        <f t="shared" si="13"/>
        <v>45184234</v>
      </c>
      <c r="S76" s="23">
        <f t="shared" si="13"/>
        <v>81385778</v>
      </c>
      <c r="T76" s="23">
        <f t="shared" si="13"/>
        <v>0</v>
      </c>
      <c r="U76" s="24">
        <f t="shared" si="13"/>
        <v>0</v>
      </c>
      <c r="V76" s="24">
        <f t="shared" si="13"/>
        <v>0</v>
      </c>
      <c r="W76" s="26">
        <f t="shared" si="13"/>
        <v>0</v>
      </c>
    </row>
    <row r="77" spans="1:23" x14ac:dyDescent="0.2">
      <c r="A77" s="13" t="s">
        <v>32</v>
      </c>
      <c r="B77" s="14" t="s">
        <v>155</v>
      </c>
      <c r="C77" s="15" t="s">
        <v>156</v>
      </c>
      <c r="D77" s="16">
        <v>79057672</v>
      </c>
      <c r="E77" s="17">
        <v>80818237</v>
      </c>
      <c r="F77" s="17">
        <v>30003462</v>
      </c>
      <c r="G77" s="18">
        <f t="shared" si="9"/>
        <v>0.37124618296239253</v>
      </c>
      <c r="H77" s="16">
        <v>1229119</v>
      </c>
      <c r="I77" s="17">
        <v>660248</v>
      </c>
      <c r="J77" s="17">
        <v>1102879</v>
      </c>
      <c r="K77" s="16">
        <v>2992246</v>
      </c>
      <c r="L77" s="16">
        <v>3492290</v>
      </c>
      <c r="M77" s="17">
        <v>11118228</v>
      </c>
      <c r="N77" s="17">
        <v>2236986</v>
      </c>
      <c r="O77" s="16">
        <v>16847504</v>
      </c>
      <c r="P77" s="16">
        <v>3888998</v>
      </c>
      <c r="Q77" s="17">
        <v>2404602</v>
      </c>
      <c r="R77" s="17">
        <v>3870112</v>
      </c>
      <c r="S77" s="16">
        <v>10163712</v>
      </c>
      <c r="T77" s="16">
        <v>0</v>
      </c>
      <c r="U77" s="17">
        <v>0</v>
      </c>
      <c r="V77" s="17">
        <v>0</v>
      </c>
      <c r="W77" s="19">
        <v>0</v>
      </c>
    </row>
    <row r="78" spans="1:23" x14ac:dyDescent="0.2">
      <c r="A78" s="13" t="s">
        <v>32</v>
      </c>
      <c r="B78" s="14" t="s">
        <v>157</v>
      </c>
      <c r="C78" s="15" t="s">
        <v>158</v>
      </c>
      <c r="D78" s="16">
        <v>157403751</v>
      </c>
      <c r="E78" s="17">
        <v>169339890</v>
      </c>
      <c r="F78" s="17">
        <v>60415668</v>
      </c>
      <c r="G78" s="18">
        <f t="shared" si="9"/>
        <v>0.35677162657894723</v>
      </c>
      <c r="H78" s="16">
        <v>548131</v>
      </c>
      <c r="I78" s="17">
        <v>10358275</v>
      </c>
      <c r="J78" s="17">
        <v>1485278</v>
      </c>
      <c r="K78" s="16">
        <v>12391684</v>
      </c>
      <c r="L78" s="16">
        <v>6249948</v>
      </c>
      <c r="M78" s="17">
        <v>11343065</v>
      </c>
      <c r="N78" s="17">
        <v>12474877</v>
      </c>
      <c r="O78" s="16">
        <v>30067890</v>
      </c>
      <c r="P78" s="16">
        <v>2766251</v>
      </c>
      <c r="Q78" s="17">
        <v>7337431</v>
      </c>
      <c r="R78" s="17">
        <v>7852412</v>
      </c>
      <c r="S78" s="16">
        <v>17956094</v>
      </c>
      <c r="T78" s="16">
        <v>0</v>
      </c>
      <c r="U78" s="17">
        <v>0</v>
      </c>
      <c r="V78" s="17">
        <v>0</v>
      </c>
      <c r="W78" s="19">
        <v>0</v>
      </c>
    </row>
    <row r="79" spans="1:23" x14ac:dyDescent="0.2">
      <c r="A79" s="13" t="s">
        <v>32</v>
      </c>
      <c r="B79" s="14" t="s">
        <v>159</v>
      </c>
      <c r="C79" s="15" t="s">
        <v>160</v>
      </c>
      <c r="D79" s="16">
        <v>259033550</v>
      </c>
      <c r="E79" s="17">
        <v>245640800</v>
      </c>
      <c r="F79" s="17">
        <v>73790550</v>
      </c>
      <c r="G79" s="18">
        <f t="shared" si="9"/>
        <v>0.30040021853047216</v>
      </c>
      <c r="H79" s="16">
        <v>0</v>
      </c>
      <c r="I79" s="17">
        <v>664005</v>
      </c>
      <c r="J79" s="17">
        <v>17975271</v>
      </c>
      <c r="K79" s="16">
        <v>18639276</v>
      </c>
      <c r="L79" s="16">
        <v>11117298</v>
      </c>
      <c r="M79" s="17">
        <v>10380339</v>
      </c>
      <c r="N79" s="17">
        <v>15762279</v>
      </c>
      <c r="O79" s="16">
        <v>37259916</v>
      </c>
      <c r="P79" s="16">
        <v>1691389</v>
      </c>
      <c r="Q79" s="17">
        <v>679520</v>
      </c>
      <c r="R79" s="17">
        <v>15520449</v>
      </c>
      <c r="S79" s="16">
        <v>17891358</v>
      </c>
      <c r="T79" s="16">
        <v>0</v>
      </c>
      <c r="U79" s="17">
        <v>0</v>
      </c>
      <c r="V79" s="17">
        <v>0</v>
      </c>
      <c r="W79" s="19">
        <v>0</v>
      </c>
    </row>
    <row r="80" spans="1:23" x14ac:dyDescent="0.2">
      <c r="A80" s="13" t="s">
        <v>32</v>
      </c>
      <c r="B80" s="14" t="s">
        <v>161</v>
      </c>
      <c r="C80" s="15" t="s">
        <v>162</v>
      </c>
      <c r="D80" s="16">
        <v>109689375</v>
      </c>
      <c r="E80" s="17">
        <v>105088937</v>
      </c>
      <c r="F80" s="17">
        <v>21325950</v>
      </c>
      <c r="G80" s="18">
        <f t="shared" si="9"/>
        <v>0.20293239810770947</v>
      </c>
      <c r="H80" s="16">
        <v>133000</v>
      </c>
      <c r="I80" s="17">
        <v>5247786</v>
      </c>
      <c r="J80" s="17">
        <v>3232172</v>
      </c>
      <c r="K80" s="16">
        <v>8612958</v>
      </c>
      <c r="L80" s="16">
        <v>987926</v>
      </c>
      <c r="M80" s="17">
        <v>1878004</v>
      </c>
      <c r="N80" s="17">
        <v>3642354</v>
      </c>
      <c r="O80" s="16">
        <v>6508284</v>
      </c>
      <c r="P80" s="16">
        <v>911239</v>
      </c>
      <c r="Q80" s="17">
        <v>2117751</v>
      </c>
      <c r="R80" s="17">
        <v>3175718</v>
      </c>
      <c r="S80" s="16">
        <v>6204708</v>
      </c>
      <c r="T80" s="16">
        <v>0</v>
      </c>
      <c r="U80" s="17">
        <v>0</v>
      </c>
      <c r="V80" s="17">
        <v>0</v>
      </c>
      <c r="W80" s="19">
        <v>0</v>
      </c>
    </row>
    <row r="81" spans="1:23" x14ac:dyDescent="0.2">
      <c r="A81" s="13" t="s">
        <v>47</v>
      </c>
      <c r="B81" s="14" t="s">
        <v>163</v>
      </c>
      <c r="C81" s="15" t="s">
        <v>164</v>
      </c>
      <c r="D81" s="16">
        <v>630000</v>
      </c>
      <c r="E81" s="17">
        <v>5126401</v>
      </c>
      <c r="F81" s="17">
        <v>1765170</v>
      </c>
      <c r="G81" s="18">
        <f t="shared" si="9"/>
        <v>0.34432928676473029</v>
      </c>
      <c r="H81" s="16">
        <v>0</v>
      </c>
      <c r="I81" s="17">
        <v>0</v>
      </c>
      <c r="J81" s="17">
        <v>0</v>
      </c>
      <c r="K81" s="16">
        <v>0</v>
      </c>
      <c r="L81" s="16">
        <v>0</v>
      </c>
      <c r="M81" s="17">
        <v>0</v>
      </c>
      <c r="N81" s="17">
        <v>99377</v>
      </c>
      <c r="O81" s="16">
        <v>99377</v>
      </c>
      <c r="P81" s="16">
        <v>13459</v>
      </c>
      <c r="Q81" s="17">
        <v>1435524</v>
      </c>
      <c r="R81" s="17">
        <v>216810</v>
      </c>
      <c r="S81" s="16">
        <v>1665793</v>
      </c>
      <c r="T81" s="16">
        <v>0</v>
      </c>
      <c r="U81" s="17">
        <v>0</v>
      </c>
      <c r="V81" s="17">
        <v>0</v>
      </c>
      <c r="W81" s="19">
        <v>0</v>
      </c>
    </row>
    <row r="82" spans="1:23" ht="16.5" x14ac:dyDescent="0.3">
      <c r="A82" s="20" t="s">
        <v>0</v>
      </c>
      <c r="B82" s="21" t="s">
        <v>165</v>
      </c>
      <c r="C82" s="22" t="s">
        <v>0</v>
      </c>
      <c r="D82" s="23">
        <f>SUM(D77:D81)</f>
        <v>605814348</v>
      </c>
      <c r="E82" s="24">
        <f>SUM(E77:E81)</f>
        <v>606014265</v>
      </c>
      <c r="F82" s="24">
        <f>SUM(F77:F81)</f>
        <v>187300800</v>
      </c>
      <c r="G82" s="25">
        <f t="shared" si="9"/>
        <v>0.30906995233849816</v>
      </c>
      <c r="H82" s="23">
        <f t="shared" ref="H82:W82" si="14">SUM(H77:H81)</f>
        <v>1910250</v>
      </c>
      <c r="I82" s="24">
        <f t="shared" si="14"/>
        <v>16930314</v>
      </c>
      <c r="J82" s="24">
        <f t="shared" si="14"/>
        <v>23795600</v>
      </c>
      <c r="K82" s="23">
        <f t="shared" si="14"/>
        <v>42636164</v>
      </c>
      <c r="L82" s="23">
        <f t="shared" si="14"/>
        <v>21847462</v>
      </c>
      <c r="M82" s="24">
        <f t="shared" si="14"/>
        <v>34719636</v>
      </c>
      <c r="N82" s="24">
        <f t="shared" si="14"/>
        <v>34215873</v>
      </c>
      <c r="O82" s="23">
        <f t="shared" si="14"/>
        <v>90782971</v>
      </c>
      <c r="P82" s="23">
        <f t="shared" si="14"/>
        <v>9271336</v>
      </c>
      <c r="Q82" s="24">
        <f t="shared" si="14"/>
        <v>13974828</v>
      </c>
      <c r="R82" s="24">
        <f t="shared" si="14"/>
        <v>30635501</v>
      </c>
      <c r="S82" s="23">
        <f t="shared" si="14"/>
        <v>53881665</v>
      </c>
      <c r="T82" s="23">
        <f t="shared" si="14"/>
        <v>0</v>
      </c>
      <c r="U82" s="24">
        <f t="shared" si="14"/>
        <v>0</v>
      </c>
      <c r="V82" s="24">
        <f t="shared" si="14"/>
        <v>0</v>
      </c>
      <c r="W82" s="26">
        <f t="shared" si="14"/>
        <v>0</v>
      </c>
    </row>
    <row r="83" spans="1:23" ht="16.5" x14ac:dyDescent="0.3">
      <c r="A83" s="20" t="s">
        <v>0</v>
      </c>
      <c r="B83" s="21" t="s">
        <v>166</v>
      </c>
      <c r="C83" s="22" t="s">
        <v>0</v>
      </c>
      <c r="D83" s="23">
        <f>SUM(D55,D57:D60,D62:D67,D69:D75,D77:D81)</f>
        <v>3191669437</v>
      </c>
      <c r="E83" s="24">
        <f>SUM(E55,E57:E60,E62:E67,E69:E75,E77:E81)</f>
        <v>3195423442</v>
      </c>
      <c r="F83" s="24">
        <f>SUM(F55,F57:F60,F62:F67,F69:F75,F77:F81)</f>
        <v>1238639843</v>
      </c>
      <c r="G83" s="25">
        <f t="shared" si="9"/>
        <v>0.38762932847007636</v>
      </c>
      <c r="H83" s="23">
        <f t="shared" ref="H83:W83" si="15">SUM(H55,H57:H60,H62:H67,H69:H75,H77:H81)</f>
        <v>70667857</v>
      </c>
      <c r="I83" s="24">
        <f t="shared" si="15"/>
        <v>120853780</v>
      </c>
      <c r="J83" s="24">
        <f t="shared" si="15"/>
        <v>157597546</v>
      </c>
      <c r="K83" s="23">
        <f t="shared" si="15"/>
        <v>349119183</v>
      </c>
      <c r="L83" s="23">
        <f t="shared" si="15"/>
        <v>206635249</v>
      </c>
      <c r="M83" s="24">
        <f t="shared" si="15"/>
        <v>178431649</v>
      </c>
      <c r="N83" s="24">
        <f t="shared" si="15"/>
        <v>165422863</v>
      </c>
      <c r="O83" s="23">
        <f t="shared" si="15"/>
        <v>550489761</v>
      </c>
      <c r="P83" s="23">
        <f t="shared" si="15"/>
        <v>84760023</v>
      </c>
      <c r="Q83" s="24">
        <f t="shared" si="15"/>
        <v>84958071</v>
      </c>
      <c r="R83" s="24">
        <f t="shared" si="15"/>
        <v>169312805</v>
      </c>
      <c r="S83" s="23">
        <f t="shared" si="15"/>
        <v>339030899</v>
      </c>
      <c r="T83" s="23">
        <f t="shared" si="15"/>
        <v>0</v>
      </c>
      <c r="U83" s="24">
        <f t="shared" si="15"/>
        <v>0</v>
      </c>
      <c r="V83" s="24">
        <f t="shared" si="15"/>
        <v>0</v>
      </c>
      <c r="W83" s="26">
        <f t="shared" si="15"/>
        <v>0</v>
      </c>
    </row>
    <row r="84" spans="1:23" ht="14.45" customHeight="1" x14ac:dyDescent="0.3">
      <c r="A84" s="9"/>
      <c r="B84" s="10" t="s">
        <v>24</v>
      </c>
      <c r="D84" s="27"/>
      <c r="E84" s="28"/>
      <c r="F84" s="28"/>
      <c r="G84" s="29"/>
      <c r="H84" s="27"/>
      <c r="I84" s="28"/>
      <c r="J84" s="28"/>
      <c r="K84" s="27"/>
      <c r="L84" s="27"/>
      <c r="M84" s="28"/>
      <c r="N84" s="28"/>
      <c r="O84" s="27"/>
      <c r="P84" s="27"/>
      <c r="Q84" s="28"/>
      <c r="R84" s="28"/>
      <c r="S84" s="27"/>
      <c r="T84" s="27"/>
      <c r="U84" s="28"/>
      <c r="V84" s="28"/>
      <c r="W84" s="30"/>
    </row>
    <row r="85" spans="1:23" ht="14.45" customHeight="1" x14ac:dyDescent="0.3">
      <c r="A85" s="12" t="s">
        <v>0</v>
      </c>
      <c r="B85" s="10" t="s">
        <v>167</v>
      </c>
      <c r="D85" s="27"/>
      <c r="E85" s="28"/>
      <c r="F85" s="28"/>
      <c r="G85" s="29"/>
      <c r="H85" s="27"/>
      <c r="I85" s="28"/>
      <c r="J85" s="28"/>
      <c r="K85" s="27"/>
      <c r="L85" s="27"/>
      <c r="M85" s="28"/>
      <c r="N85" s="28"/>
      <c r="O85" s="27"/>
      <c r="P85" s="27"/>
      <c r="Q85" s="28"/>
      <c r="R85" s="28"/>
      <c r="S85" s="27"/>
      <c r="T85" s="27"/>
      <c r="U85" s="28"/>
      <c r="V85" s="28"/>
      <c r="W85" s="30"/>
    </row>
    <row r="86" spans="1:23" x14ac:dyDescent="0.2">
      <c r="A86" s="13" t="s">
        <v>26</v>
      </c>
      <c r="B86" s="14" t="s">
        <v>168</v>
      </c>
      <c r="C86" s="15" t="s">
        <v>169</v>
      </c>
      <c r="D86" s="16">
        <v>4081635584</v>
      </c>
      <c r="E86" s="17">
        <v>3570829610</v>
      </c>
      <c r="F86" s="17">
        <v>1493406438</v>
      </c>
      <c r="G86" s="18">
        <f t="shared" ref="G86:G99" si="16">IF(($E86      =0),0,($F86      /$E86      ))</f>
        <v>0.41822394264284146</v>
      </c>
      <c r="H86" s="16">
        <v>2026619</v>
      </c>
      <c r="I86" s="17">
        <v>27200762</v>
      </c>
      <c r="J86" s="17">
        <v>120765672</v>
      </c>
      <c r="K86" s="16">
        <v>149993053</v>
      </c>
      <c r="L86" s="16">
        <v>176072921</v>
      </c>
      <c r="M86" s="17">
        <v>227969855</v>
      </c>
      <c r="N86" s="17">
        <v>283899490</v>
      </c>
      <c r="O86" s="16">
        <v>687942266</v>
      </c>
      <c r="P86" s="16">
        <v>227992857</v>
      </c>
      <c r="Q86" s="17">
        <v>213708381</v>
      </c>
      <c r="R86" s="17">
        <v>213769881</v>
      </c>
      <c r="S86" s="16">
        <v>655471119</v>
      </c>
      <c r="T86" s="16">
        <v>0</v>
      </c>
      <c r="U86" s="17">
        <v>0</v>
      </c>
      <c r="V86" s="17">
        <v>0</v>
      </c>
      <c r="W86" s="19">
        <v>0</v>
      </c>
    </row>
    <row r="87" spans="1:23" x14ac:dyDescent="0.2">
      <c r="A87" s="13" t="s">
        <v>26</v>
      </c>
      <c r="B87" s="14" t="s">
        <v>170</v>
      </c>
      <c r="C87" s="15" t="s">
        <v>171</v>
      </c>
      <c r="D87" s="16">
        <v>8157478000</v>
      </c>
      <c r="E87" s="17">
        <v>7385681350</v>
      </c>
      <c r="F87" s="17">
        <v>2533742297</v>
      </c>
      <c r="G87" s="18">
        <f t="shared" si="16"/>
        <v>0.34306141531546036</v>
      </c>
      <c r="H87" s="16">
        <v>59428583</v>
      </c>
      <c r="I87" s="17">
        <v>271122395</v>
      </c>
      <c r="J87" s="17">
        <v>212493874</v>
      </c>
      <c r="K87" s="16">
        <v>543044852</v>
      </c>
      <c r="L87" s="16">
        <v>267164503</v>
      </c>
      <c r="M87" s="17">
        <v>147936973</v>
      </c>
      <c r="N87" s="17">
        <v>300080769</v>
      </c>
      <c r="O87" s="16">
        <v>715182245</v>
      </c>
      <c r="P87" s="16">
        <v>389414523</v>
      </c>
      <c r="Q87" s="17">
        <v>312924694</v>
      </c>
      <c r="R87" s="17">
        <v>573175983</v>
      </c>
      <c r="S87" s="16">
        <v>1275515200</v>
      </c>
      <c r="T87" s="16">
        <v>0</v>
      </c>
      <c r="U87" s="17">
        <v>0</v>
      </c>
      <c r="V87" s="17">
        <v>0</v>
      </c>
      <c r="W87" s="19">
        <v>0</v>
      </c>
    </row>
    <row r="88" spans="1:23" x14ac:dyDescent="0.2">
      <c r="A88" s="13" t="s">
        <v>26</v>
      </c>
      <c r="B88" s="14" t="s">
        <v>172</v>
      </c>
      <c r="C88" s="15" t="s">
        <v>173</v>
      </c>
      <c r="D88" s="16">
        <v>3956871493</v>
      </c>
      <c r="E88" s="17">
        <v>3254195834</v>
      </c>
      <c r="F88" s="17">
        <v>1045003984</v>
      </c>
      <c r="G88" s="18">
        <f t="shared" si="16"/>
        <v>0.3211251065721818</v>
      </c>
      <c r="H88" s="16">
        <v>84193912</v>
      </c>
      <c r="I88" s="17">
        <v>-36821412</v>
      </c>
      <c r="J88" s="17">
        <v>184482772</v>
      </c>
      <c r="K88" s="16">
        <v>231855272</v>
      </c>
      <c r="L88" s="16">
        <v>315167301</v>
      </c>
      <c r="M88" s="17">
        <v>225635710</v>
      </c>
      <c r="N88" s="17">
        <v>222796814</v>
      </c>
      <c r="O88" s="16">
        <v>763599825</v>
      </c>
      <c r="P88" s="16">
        <v>49548887</v>
      </c>
      <c r="Q88" s="17">
        <v>0</v>
      </c>
      <c r="R88" s="17">
        <v>0</v>
      </c>
      <c r="S88" s="16">
        <v>49548887</v>
      </c>
      <c r="T88" s="16">
        <v>0</v>
      </c>
      <c r="U88" s="17">
        <v>0</v>
      </c>
      <c r="V88" s="17">
        <v>0</v>
      </c>
      <c r="W88" s="19">
        <v>0</v>
      </c>
    </row>
    <row r="89" spans="1:23" ht="16.5" x14ac:dyDescent="0.3">
      <c r="A89" s="20" t="s">
        <v>0</v>
      </c>
      <c r="B89" s="21" t="s">
        <v>31</v>
      </c>
      <c r="C89" s="22" t="s">
        <v>0</v>
      </c>
      <c r="D89" s="23">
        <f>SUM(D86:D88)</f>
        <v>16195985077</v>
      </c>
      <c r="E89" s="24">
        <f>SUM(E86:E88)</f>
        <v>14210706794</v>
      </c>
      <c r="F89" s="24">
        <f>SUM(F86:F88)</f>
        <v>5072152719</v>
      </c>
      <c r="G89" s="25">
        <f t="shared" si="16"/>
        <v>0.35692473235332306</v>
      </c>
      <c r="H89" s="23">
        <f t="shared" ref="H89:W89" si="17">SUM(H86:H88)</f>
        <v>145649114</v>
      </c>
      <c r="I89" s="24">
        <f t="shared" si="17"/>
        <v>261501745</v>
      </c>
      <c r="J89" s="24">
        <f t="shared" si="17"/>
        <v>517742318</v>
      </c>
      <c r="K89" s="23">
        <f t="shared" si="17"/>
        <v>924893177</v>
      </c>
      <c r="L89" s="23">
        <f t="shared" si="17"/>
        <v>758404725</v>
      </c>
      <c r="M89" s="24">
        <f t="shared" si="17"/>
        <v>601542538</v>
      </c>
      <c r="N89" s="24">
        <f t="shared" si="17"/>
        <v>806777073</v>
      </c>
      <c r="O89" s="23">
        <f t="shared" si="17"/>
        <v>2166724336</v>
      </c>
      <c r="P89" s="23">
        <f t="shared" si="17"/>
        <v>666956267</v>
      </c>
      <c r="Q89" s="24">
        <f t="shared" si="17"/>
        <v>526633075</v>
      </c>
      <c r="R89" s="24">
        <f t="shared" si="17"/>
        <v>786945864</v>
      </c>
      <c r="S89" s="23">
        <f t="shared" si="17"/>
        <v>1980535206</v>
      </c>
      <c r="T89" s="23">
        <f t="shared" si="17"/>
        <v>0</v>
      </c>
      <c r="U89" s="24">
        <f t="shared" si="17"/>
        <v>0</v>
      </c>
      <c r="V89" s="24">
        <f t="shared" si="17"/>
        <v>0</v>
      </c>
      <c r="W89" s="26">
        <f t="shared" si="17"/>
        <v>0</v>
      </c>
    </row>
    <row r="90" spans="1:23" x14ac:dyDescent="0.2">
      <c r="A90" s="13" t="s">
        <v>32</v>
      </c>
      <c r="B90" s="14" t="s">
        <v>174</v>
      </c>
      <c r="C90" s="15" t="s">
        <v>175</v>
      </c>
      <c r="D90" s="16">
        <v>428631550</v>
      </c>
      <c r="E90" s="17">
        <v>406625183</v>
      </c>
      <c r="F90" s="17">
        <v>57447311</v>
      </c>
      <c r="G90" s="18">
        <f t="shared" si="16"/>
        <v>0.14127829116771648</v>
      </c>
      <c r="H90" s="16">
        <v>0</v>
      </c>
      <c r="I90" s="17">
        <v>0</v>
      </c>
      <c r="J90" s="17">
        <v>3042391</v>
      </c>
      <c r="K90" s="16">
        <v>3042391</v>
      </c>
      <c r="L90" s="16">
        <v>6826909</v>
      </c>
      <c r="M90" s="17">
        <v>5303862</v>
      </c>
      <c r="N90" s="17">
        <v>3088772</v>
      </c>
      <c r="O90" s="16">
        <v>15219543</v>
      </c>
      <c r="P90" s="16">
        <v>7792282</v>
      </c>
      <c r="Q90" s="17">
        <v>28289815</v>
      </c>
      <c r="R90" s="17">
        <v>3103280</v>
      </c>
      <c r="S90" s="16">
        <v>39185377</v>
      </c>
      <c r="T90" s="16">
        <v>0</v>
      </c>
      <c r="U90" s="17">
        <v>0</v>
      </c>
      <c r="V90" s="17">
        <v>0</v>
      </c>
      <c r="W90" s="19">
        <v>0</v>
      </c>
    </row>
    <row r="91" spans="1:23" x14ac:dyDescent="0.2">
      <c r="A91" s="13" t="s">
        <v>32</v>
      </c>
      <c r="B91" s="14" t="s">
        <v>176</v>
      </c>
      <c r="C91" s="15" t="s">
        <v>177</v>
      </c>
      <c r="D91" s="16">
        <v>144993658</v>
      </c>
      <c r="E91" s="17">
        <v>178121324</v>
      </c>
      <c r="F91" s="17">
        <v>94948838</v>
      </c>
      <c r="G91" s="18">
        <f t="shared" si="16"/>
        <v>0.53305710887260194</v>
      </c>
      <c r="H91" s="16">
        <v>0</v>
      </c>
      <c r="I91" s="17">
        <v>5301612</v>
      </c>
      <c r="J91" s="17">
        <v>11143838</v>
      </c>
      <c r="K91" s="16">
        <v>16445450</v>
      </c>
      <c r="L91" s="16">
        <v>16387482</v>
      </c>
      <c r="M91" s="17">
        <v>19847863</v>
      </c>
      <c r="N91" s="17">
        <v>11490977</v>
      </c>
      <c r="O91" s="16">
        <v>47726322</v>
      </c>
      <c r="P91" s="16">
        <v>9647028</v>
      </c>
      <c r="Q91" s="17">
        <v>10066262</v>
      </c>
      <c r="R91" s="17">
        <v>11063776</v>
      </c>
      <c r="S91" s="16">
        <v>30777066</v>
      </c>
      <c r="T91" s="16">
        <v>0</v>
      </c>
      <c r="U91" s="17">
        <v>0</v>
      </c>
      <c r="V91" s="17">
        <v>0</v>
      </c>
      <c r="W91" s="19">
        <v>0</v>
      </c>
    </row>
    <row r="92" spans="1:23" x14ac:dyDescent="0.2">
      <c r="A92" s="13" t="s">
        <v>32</v>
      </c>
      <c r="B92" s="14" t="s">
        <v>178</v>
      </c>
      <c r="C92" s="15" t="s">
        <v>179</v>
      </c>
      <c r="D92" s="16">
        <v>111106860</v>
      </c>
      <c r="E92" s="17">
        <v>122516725</v>
      </c>
      <c r="F92" s="17">
        <v>61057765</v>
      </c>
      <c r="G92" s="18">
        <f t="shared" si="16"/>
        <v>0.49836269293029178</v>
      </c>
      <c r="H92" s="16">
        <v>0</v>
      </c>
      <c r="I92" s="17">
        <v>5800454</v>
      </c>
      <c r="J92" s="17">
        <v>4635825</v>
      </c>
      <c r="K92" s="16">
        <v>10436279</v>
      </c>
      <c r="L92" s="16">
        <v>12345812</v>
      </c>
      <c r="M92" s="17">
        <v>7292470</v>
      </c>
      <c r="N92" s="17">
        <v>15483379</v>
      </c>
      <c r="O92" s="16">
        <v>35121661</v>
      </c>
      <c r="P92" s="16">
        <v>960689</v>
      </c>
      <c r="Q92" s="17">
        <v>6641456</v>
      </c>
      <c r="R92" s="17">
        <v>7897680</v>
      </c>
      <c r="S92" s="16">
        <v>15499825</v>
      </c>
      <c r="T92" s="16">
        <v>0</v>
      </c>
      <c r="U92" s="17">
        <v>0</v>
      </c>
      <c r="V92" s="17">
        <v>0</v>
      </c>
      <c r="W92" s="19">
        <v>0</v>
      </c>
    </row>
    <row r="93" spans="1:23" x14ac:dyDescent="0.2">
      <c r="A93" s="13" t="s">
        <v>47</v>
      </c>
      <c r="B93" s="14" t="s">
        <v>180</v>
      </c>
      <c r="C93" s="15" t="s">
        <v>181</v>
      </c>
      <c r="D93" s="16">
        <v>2370000</v>
      </c>
      <c r="E93" s="17">
        <v>2143240</v>
      </c>
      <c r="F93" s="17">
        <v>1611945</v>
      </c>
      <c r="G93" s="18">
        <f t="shared" si="16"/>
        <v>0.75210662361658054</v>
      </c>
      <c r="H93" s="16">
        <v>0</v>
      </c>
      <c r="I93" s="17">
        <v>53506</v>
      </c>
      <c r="J93" s="17">
        <v>80508</v>
      </c>
      <c r="K93" s="16">
        <v>134014</v>
      </c>
      <c r="L93" s="16">
        <v>667791</v>
      </c>
      <c r="M93" s="17">
        <v>93737</v>
      </c>
      <c r="N93" s="17">
        <v>93393</v>
      </c>
      <c r="O93" s="16">
        <v>854921</v>
      </c>
      <c r="P93" s="16">
        <v>339307</v>
      </c>
      <c r="Q93" s="17">
        <v>253793</v>
      </c>
      <c r="R93" s="17">
        <v>29910</v>
      </c>
      <c r="S93" s="16">
        <v>623010</v>
      </c>
      <c r="T93" s="16">
        <v>0</v>
      </c>
      <c r="U93" s="17">
        <v>0</v>
      </c>
      <c r="V93" s="17">
        <v>0</v>
      </c>
      <c r="W93" s="19">
        <v>0</v>
      </c>
    </row>
    <row r="94" spans="1:23" ht="16.5" x14ac:dyDescent="0.3">
      <c r="A94" s="20" t="s">
        <v>0</v>
      </c>
      <c r="B94" s="21" t="s">
        <v>182</v>
      </c>
      <c r="C94" s="22" t="s">
        <v>0</v>
      </c>
      <c r="D94" s="23">
        <f>SUM(D90:D93)</f>
        <v>687102068</v>
      </c>
      <c r="E94" s="24">
        <f>SUM(E90:E93)</f>
        <v>709406472</v>
      </c>
      <c r="F94" s="24">
        <f>SUM(F90:F93)</f>
        <v>215065859</v>
      </c>
      <c r="G94" s="25">
        <f t="shared" si="16"/>
        <v>0.30316309124397162</v>
      </c>
      <c r="H94" s="23">
        <f t="shared" ref="H94:W94" si="18">SUM(H90:H93)</f>
        <v>0</v>
      </c>
      <c r="I94" s="24">
        <f t="shared" si="18"/>
        <v>11155572</v>
      </c>
      <c r="J94" s="24">
        <f t="shared" si="18"/>
        <v>18902562</v>
      </c>
      <c r="K94" s="23">
        <f t="shared" si="18"/>
        <v>30058134</v>
      </c>
      <c r="L94" s="23">
        <f t="shared" si="18"/>
        <v>36227994</v>
      </c>
      <c r="M94" s="24">
        <f t="shared" si="18"/>
        <v>32537932</v>
      </c>
      <c r="N94" s="24">
        <f t="shared" si="18"/>
        <v>30156521</v>
      </c>
      <c r="O94" s="23">
        <f t="shared" si="18"/>
        <v>98922447</v>
      </c>
      <c r="P94" s="23">
        <f t="shared" si="18"/>
        <v>18739306</v>
      </c>
      <c r="Q94" s="24">
        <f t="shared" si="18"/>
        <v>45251326</v>
      </c>
      <c r="R94" s="24">
        <f t="shared" si="18"/>
        <v>22094646</v>
      </c>
      <c r="S94" s="23">
        <f t="shared" si="18"/>
        <v>86085278</v>
      </c>
      <c r="T94" s="23">
        <f t="shared" si="18"/>
        <v>0</v>
      </c>
      <c r="U94" s="24">
        <f t="shared" si="18"/>
        <v>0</v>
      </c>
      <c r="V94" s="24">
        <f t="shared" si="18"/>
        <v>0</v>
      </c>
      <c r="W94" s="26">
        <f t="shared" si="18"/>
        <v>0</v>
      </c>
    </row>
    <row r="95" spans="1:23" x14ac:dyDescent="0.2">
      <c r="A95" s="13" t="s">
        <v>32</v>
      </c>
      <c r="B95" s="14" t="s">
        <v>183</v>
      </c>
      <c r="C95" s="15" t="s">
        <v>184</v>
      </c>
      <c r="D95" s="16">
        <v>259784080</v>
      </c>
      <c r="E95" s="17">
        <v>341333723</v>
      </c>
      <c r="F95" s="17">
        <v>144571048</v>
      </c>
      <c r="G95" s="18">
        <f t="shared" si="16"/>
        <v>0.42354750866500229</v>
      </c>
      <c r="H95" s="16">
        <v>5152905</v>
      </c>
      <c r="I95" s="17">
        <v>5466627</v>
      </c>
      <c r="J95" s="17">
        <v>8335345</v>
      </c>
      <c r="K95" s="16">
        <v>18954877</v>
      </c>
      <c r="L95" s="16">
        <v>25455492</v>
      </c>
      <c r="M95" s="17">
        <v>8444064</v>
      </c>
      <c r="N95" s="17">
        <v>28173576</v>
      </c>
      <c r="O95" s="16">
        <v>62073132</v>
      </c>
      <c r="P95" s="16">
        <v>36086653</v>
      </c>
      <c r="Q95" s="17">
        <v>17353763</v>
      </c>
      <c r="R95" s="17">
        <v>10102623</v>
      </c>
      <c r="S95" s="16">
        <v>63543039</v>
      </c>
      <c r="T95" s="16">
        <v>0</v>
      </c>
      <c r="U95" s="17">
        <v>0</v>
      </c>
      <c r="V95" s="17">
        <v>0</v>
      </c>
      <c r="W95" s="19">
        <v>0</v>
      </c>
    </row>
    <row r="96" spans="1:23" x14ac:dyDescent="0.2">
      <c r="A96" s="13" t="s">
        <v>32</v>
      </c>
      <c r="B96" s="14" t="s">
        <v>185</v>
      </c>
      <c r="C96" s="15" t="s">
        <v>186</v>
      </c>
      <c r="D96" s="16">
        <v>134993250</v>
      </c>
      <c r="E96" s="17">
        <v>144352251</v>
      </c>
      <c r="F96" s="17">
        <v>79457580</v>
      </c>
      <c r="G96" s="18">
        <f t="shared" si="16"/>
        <v>0.55044226501185634</v>
      </c>
      <c r="H96" s="16">
        <v>509271</v>
      </c>
      <c r="I96" s="17">
        <v>15373787</v>
      </c>
      <c r="J96" s="17">
        <v>11726512</v>
      </c>
      <c r="K96" s="16">
        <v>27609570</v>
      </c>
      <c r="L96" s="16">
        <v>4980343</v>
      </c>
      <c r="M96" s="17">
        <v>10879129</v>
      </c>
      <c r="N96" s="17">
        <v>11003841</v>
      </c>
      <c r="O96" s="16">
        <v>26863313</v>
      </c>
      <c r="P96" s="16">
        <v>11056550</v>
      </c>
      <c r="Q96" s="17">
        <v>4017663</v>
      </c>
      <c r="R96" s="17">
        <v>9910484</v>
      </c>
      <c r="S96" s="16">
        <v>24984697</v>
      </c>
      <c r="T96" s="16">
        <v>0</v>
      </c>
      <c r="U96" s="17">
        <v>0</v>
      </c>
      <c r="V96" s="17">
        <v>0</v>
      </c>
      <c r="W96" s="19">
        <v>0</v>
      </c>
    </row>
    <row r="97" spans="1:23" x14ac:dyDescent="0.2">
      <c r="A97" s="13" t="s">
        <v>32</v>
      </c>
      <c r="B97" s="14" t="s">
        <v>187</v>
      </c>
      <c r="C97" s="15" t="s">
        <v>188</v>
      </c>
      <c r="D97" s="16">
        <v>193420000</v>
      </c>
      <c r="E97" s="17">
        <v>287001780</v>
      </c>
      <c r="F97" s="17">
        <v>186262682</v>
      </c>
      <c r="G97" s="18">
        <f t="shared" si="16"/>
        <v>0.64899486686110452</v>
      </c>
      <c r="H97" s="16">
        <v>2239997</v>
      </c>
      <c r="I97" s="17">
        <v>6980564</v>
      </c>
      <c r="J97" s="17">
        <v>18046710</v>
      </c>
      <c r="K97" s="16">
        <v>27267271</v>
      </c>
      <c r="L97" s="16">
        <v>28970362</v>
      </c>
      <c r="M97" s="17">
        <v>31717948</v>
      </c>
      <c r="N97" s="17">
        <v>16606469</v>
      </c>
      <c r="O97" s="16">
        <v>77294779</v>
      </c>
      <c r="P97" s="16">
        <v>67054095</v>
      </c>
      <c r="Q97" s="17">
        <v>10152293</v>
      </c>
      <c r="R97" s="17">
        <v>4494244</v>
      </c>
      <c r="S97" s="16">
        <v>81700632</v>
      </c>
      <c r="T97" s="16">
        <v>0</v>
      </c>
      <c r="U97" s="17">
        <v>0</v>
      </c>
      <c r="V97" s="17">
        <v>0</v>
      </c>
      <c r="W97" s="19">
        <v>0</v>
      </c>
    </row>
    <row r="98" spans="1:23" x14ac:dyDescent="0.2">
      <c r="A98" s="13" t="s">
        <v>47</v>
      </c>
      <c r="B98" s="14" t="s">
        <v>189</v>
      </c>
      <c r="C98" s="15" t="s">
        <v>190</v>
      </c>
      <c r="D98" s="16">
        <v>0</v>
      </c>
      <c r="E98" s="17">
        <v>7600000</v>
      </c>
      <c r="F98" s="17">
        <v>1060164</v>
      </c>
      <c r="G98" s="18">
        <f t="shared" si="16"/>
        <v>0.13949526315789473</v>
      </c>
      <c r="H98" s="16">
        <v>20990</v>
      </c>
      <c r="I98" s="17">
        <v>0</v>
      </c>
      <c r="J98" s="17">
        <v>0</v>
      </c>
      <c r="K98" s="16">
        <v>20990</v>
      </c>
      <c r="L98" s="16">
        <v>0</v>
      </c>
      <c r="M98" s="17">
        <v>237659</v>
      </c>
      <c r="N98" s="17">
        <v>0</v>
      </c>
      <c r="O98" s="16">
        <v>237659</v>
      </c>
      <c r="P98" s="16">
        <v>433372</v>
      </c>
      <c r="Q98" s="17">
        <v>0</v>
      </c>
      <c r="R98" s="17">
        <v>368143</v>
      </c>
      <c r="S98" s="16">
        <v>801515</v>
      </c>
      <c r="T98" s="16">
        <v>0</v>
      </c>
      <c r="U98" s="17">
        <v>0</v>
      </c>
      <c r="V98" s="17">
        <v>0</v>
      </c>
      <c r="W98" s="19">
        <v>0</v>
      </c>
    </row>
    <row r="99" spans="1:23" ht="16.5" x14ac:dyDescent="0.3">
      <c r="A99" s="20" t="s">
        <v>0</v>
      </c>
      <c r="B99" s="21" t="s">
        <v>191</v>
      </c>
      <c r="C99" s="22" t="s">
        <v>0</v>
      </c>
      <c r="D99" s="23">
        <f>SUM(D95:D98)</f>
        <v>588197330</v>
      </c>
      <c r="E99" s="24">
        <f>SUM(E95:E98)</f>
        <v>780287754</v>
      </c>
      <c r="F99" s="24">
        <f>SUM(F95:F98)</f>
        <v>411351474</v>
      </c>
      <c r="G99" s="25">
        <f t="shared" si="16"/>
        <v>0.52717920009801922</v>
      </c>
      <c r="H99" s="23">
        <f t="shared" ref="H99:W99" si="19">SUM(H95:H98)</f>
        <v>7923163</v>
      </c>
      <c r="I99" s="24">
        <f t="shared" si="19"/>
        <v>27820978</v>
      </c>
      <c r="J99" s="24">
        <f t="shared" si="19"/>
        <v>38108567</v>
      </c>
      <c r="K99" s="23">
        <f t="shared" si="19"/>
        <v>73852708</v>
      </c>
      <c r="L99" s="23">
        <f t="shared" si="19"/>
        <v>59406197</v>
      </c>
      <c r="M99" s="24">
        <f t="shared" si="19"/>
        <v>51278800</v>
      </c>
      <c r="N99" s="24">
        <f t="shared" si="19"/>
        <v>55783886</v>
      </c>
      <c r="O99" s="23">
        <f t="shared" si="19"/>
        <v>166468883</v>
      </c>
      <c r="P99" s="23">
        <f t="shared" si="19"/>
        <v>114630670</v>
      </c>
      <c r="Q99" s="24">
        <f t="shared" si="19"/>
        <v>31523719</v>
      </c>
      <c r="R99" s="24">
        <f t="shared" si="19"/>
        <v>24875494</v>
      </c>
      <c r="S99" s="23">
        <f t="shared" si="19"/>
        <v>171029883</v>
      </c>
      <c r="T99" s="23">
        <f t="shared" si="19"/>
        <v>0</v>
      </c>
      <c r="U99" s="24">
        <f t="shared" si="19"/>
        <v>0</v>
      </c>
      <c r="V99" s="24">
        <f t="shared" si="19"/>
        <v>0</v>
      </c>
      <c r="W99" s="26">
        <f t="shared" si="19"/>
        <v>0</v>
      </c>
    </row>
    <row r="100" spans="1:23" ht="16.5" x14ac:dyDescent="0.3">
      <c r="A100" s="20" t="s">
        <v>0</v>
      </c>
      <c r="B100" s="21" t="s">
        <v>192</v>
      </c>
      <c r="C100" s="22" t="s">
        <v>0</v>
      </c>
      <c r="D100" s="23">
        <f>SUM(D86:D88,D90:D93,D95:D98)</f>
        <v>17471284475</v>
      </c>
      <c r="E100" s="24">
        <f>SUM(E86:E88,E90:E93,E95:E98)</f>
        <v>15700401020</v>
      </c>
      <c r="F100" s="24">
        <f>SUM(F86:F88,F90:F93,F95:F98)</f>
        <v>5698570052</v>
      </c>
      <c r="G100" s="25">
        <f>IF(($E100     =0),0,($F100     /$E100     ))</f>
        <v>0.36295697445822311</v>
      </c>
      <c r="H100" s="23">
        <f t="shared" ref="H100:W100" si="20">SUM(H86:H88,H90:H93,H95:H98)</f>
        <v>153572277</v>
      </c>
      <c r="I100" s="24">
        <f t="shared" si="20"/>
        <v>300478295</v>
      </c>
      <c r="J100" s="24">
        <f t="shared" si="20"/>
        <v>574753447</v>
      </c>
      <c r="K100" s="23">
        <f t="shared" si="20"/>
        <v>1028804019</v>
      </c>
      <c r="L100" s="23">
        <f t="shared" si="20"/>
        <v>854038916</v>
      </c>
      <c r="M100" s="24">
        <f t="shared" si="20"/>
        <v>685359270</v>
      </c>
      <c r="N100" s="24">
        <f t="shared" si="20"/>
        <v>892717480</v>
      </c>
      <c r="O100" s="23">
        <f t="shared" si="20"/>
        <v>2432115666</v>
      </c>
      <c r="P100" s="23">
        <f t="shared" si="20"/>
        <v>800326243</v>
      </c>
      <c r="Q100" s="24">
        <f t="shared" si="20"/>
        <v>603408120</v>
      </c>
      <c r="R100" s="24">
        <f t="shared" si="20"/>
        <v>833916004</v>
      </c>
      <c r="S100" s="23">
        <f t="shared" si="20"/>
        <v>2237650367</v>
      </c>
      <c r="T100" s="23">
        <f t="shared" si="20"/>
        <v>0</v>
      </c>
      <c r="U100" s="24">
        <f t="shared" si="20"/>
        <v>0</v>
      </c>
      <c r="V100" s="24">
        <f t="shared" si="20"/>
        <v>0</v>
      </c>
      <c r="W100" s="26">
        <f t="shared" si="20"/>
        <v>0</v>
      </c>
    </row>
    <row r="101" spans="1:23" ht="14.45" customHeight="1" x14ac:dyDescent="0.3">
      <c r="A101" s="9"/>
      <c r="B101" s="10" t="s">
        <v>24</v>
      </c>
      <c r="D101" s="27"/>
      <c r="E101" s="28"/>
      <c r="F101" s="28"/>
      <c r="G101" s="29"/>
      <c r="H101" s="27"/>
      <c r="I101" s="28"/>
      <c r="J101" s="28"/>
      <c r="K101" s="27"/>
      <c r="L101" s="27"/>
      <c r="M101" s="28"/>
      <c r="N101" s="28"/>
      <c r="O101" s="27"/>
      <c r="P101" s="27"/>
      <c r="Q101" s="28"/>
      <c r="R101" s="28"/>
      <c r="S101" s="27"/>
      <c r="T101" s="27"/>
      <c r="U101" s="28"/>
      <c r="V101" s="28"/>
      <c r="W101" s="30"/>
    </row>
    <row r="102" spans="1:23" ht="28.9" customHeight="1" x14ac:dyDescent="0.3">
      <c r="A102" s="12" t="s">
        <v>0</v>
      </c>
      <c r="B102" s="10" t="s">
        <v>193</v>
      </c>
      <c r="D102" s="27"/>
      <c r="E102" s="28"/>
      <c r="F102" s="28"/>
      <c r="G102" s="29"/>
      <c r="H102" s="27"/>
      <c r="I102" s="28"/>
      <c r="J102" s="28"/>
      <c r="K102" s="27"/>
      <c r="L102" s="27"/>
      <c r="M102" s="28"/>
      <c r="N102" s="28"/>
      <c r="O102" s="27"/>
      <c r="P102" s="27"/>
      <c r="Q102" s="28"/>
      <c r="R102" s="28"/>
      <c r="S102" s="27"/>
      <c r="T102" s="27"/>
      <c r="U102" s="28"/>
      <c r="V102" s="28"/>
      <c r="W102" s="30"/>
    </row>
    <row r="103" spans="1:23" x14ac:dyDescent="0.2">
      <c r="A103" s="13" t="s">
        <v>26</v>
      </c>
      <c r="B103" s="14" t="s">
        <v>194</v>
      </c>
      <c r="C103" s="15" t="s">
        <v>195</v>
      </c>
      <c r="D103" s="16">
        <v>5321542000</v>
      </c>
      <c r="E103" s="17">
        <v>5328607000</v>
      </c>
      <c r="F103" s="17">
        <v>2212813716</v>
      </c>
      <c r="G103" s="18">
        <f t="shared" ref="G103:G166" si="21">IF(($E103     =0),0,($F103     /$E103     ))</f>
        <v>0.41527057934653466</v>
      </c>
      <c r="H103" s="16">
        <v>-305481100</v>
      </c>
      <c r="I103" s="17">
        <v>520223376</v>
      </c>
      <c r="J103" s="17">
        <v>239289378</v>
      </c>
      <c r="K103" s="16">
        <v>454031654</v>
      </c>
      <c r="L103" s="16">
        <v>490851447</v>
      </c>
      <c r="M103" s="17">
        <v>372146341</v>
      </c>
      <c r="N103" s="17">
        <v>233694235</v>
      </c>
      <c r="O103" s="16">
        <v>1096692023</v>
      </c>
      <c r="P103" s="16">
        <v>177994906</v>
      </c>
      <c r="Q103" s="17">
        <v>300999447</v>
      </c>
      <c r="R103" s="17">
        <v>183095686</v>
      </c>
      <c r="S103" s="16">
        <v>662090039</v>
      </c>
      <c r="T103" s="16">
        <v>0</v>
      </c>
      <c r="U103" s="17">
        <v>0</v>
      </c>
      <c r="V103" s="17">
        <v>0</v>
      </c>
      <c r="W103" s="19">
        <v>0</v>
      </c>
    </row>
    <row r="104" spans="1:23" ht="16.5" x14ac:dyDescent="0.3">
      <c r="A104" s="20" t="s">
        <v>0</v>
      </c>
      <c r="B104" s="21" t="s">
        <v>31</v>
      </c>
      <c r="C104" s="22" t="s">
        <v>0</v>
      </c>
      <c r="D104" s="23">
        <f>D103</f>
        <v>5321542000</v>
      </c>
      <c r="E104" s="24">
        <f>E103</f>
        <v>5328607000</v>
      </c>
      <c r="F104" s="24">
        <f>F103</f>
        <v>2212813716</v>
      </c>
      <c r="G104" s="25">
        <f t="shared" si="21"/>
        <v>0.41527057934653466</v>
      </c>
      <c r="H104" s="23">
        <f t="shared" ref="H104:W104" si="22">H103</f>
        <v>-305481100</v>
      </c>
      <c r="I104" s="24">
        <f t="shared" si="22"/>
        <v>520223376</v>
      </c>
      <c r="J104" s="24">
        <f t="shared" si="22"/>
        <v>239289378</v>
      </c>
      <c r="K104" s="23">
        <f t="shared" si="22"/>
        <v>454031654</v>
      </c>
      <c r="L104" s="23">
        <f t="shared" si="22"/>
        <v>490851447</v>
      </c>
      <c r="M104" s="24">
        <f t="shared" si="22"/>
        <v>372146341</v>
      </c>
      <c r="N104" s="24">
        <f t="shared" si="22"/>
        <v>233694235</v>
      </c>
      <c r="O104" s="23">
        <f t="shared" si="22"/>
        <v>1096692023</v>
      </c>
      <c r="P104" s="23">
        <f t="shared" si="22"/>
        <v>177994906</v>
      </c>
      <c r="Q104" s="24">
        <f t="shared" si="22"/>
        <v>300999447</v>
      </c>
      <c r="R104" s="24">
        <f t="shared" si="22"/>
        <v>183095686</v>
      </c>
      <c r="S104" s="23">
        <f t="shared" si="22"/>
        <v>662090039</v>
      </c>
      <c r="T104" s="23">
        <f t="shared" si="22"/>
        <v>0</v>
      </c>
      <c r="U104" s="24">
        <f t="shared" si="22"/>
        <v>0</v>
      </c>
      <c r="V104" s="24">
        <f t="shared" si="22"/>
        <v>0</v>
      </c>
      <c r="W104" s="26">
        <f t="shared" si="22"/>
        <v>0</v>
      </c>
    </row>
    <row r="105" spans="1:23" x14ac:dyDescent="0.2">
      <c r="A105" s="13" t="s">
        <v>32</v>
      </c>
      <c r="B105" s="14" t="s">
        <v>196</v>
      </c>
      <c r="C105" s="15" t="s">
        <v>197</v>
      </c>
      <c r="D105" s="16">
        <v>38595086</v>
      </c>
      <c r="E105" s="17">
        <v>51714479</v>
      </c>
      <c r="F105" s="17">
        <v>32439405</v>
      </c>
      <c r="G105" s="18">
        <f t="shared" si="21"/>
        <v>0.62727896765623414</v>
      </c>
      <c r="H105" s="16">
        <v>1384543</v>
      </c>
      <c r="I105" s="17">
        <v>1856365</v>
      </c>
      <c r="J105" s="17">
        <v>4765744</v>
      </c>
      <c r="K105" s="16">
        <v>8006652</v>
      </c>
      <c r="L105" s="16">
        <v>5753749</v>
      </c>
      <c r="M105" s="17">
        <v>2012289</v>
      </c>
      <c r="N105" s="17">
        <v>8667986</v>
      </c>
      <c r="O105" s="16">
        <v>16434024</v>
      </c>
      <c r="P105" s="16">
        <v>39031</v>
      </c>
      <c r="Q105" s="17">
        <v>1873286</v>
      </c>
      <c r="R105" s="17">
        <v>6086412</v>
      </c>
      <c r="S105" s="16">
        <v>7998729</v>
      </c>
      <c r="T105" s="16">
        <v>0</v>
      </c>
      <c r="U105" s="17">
        <v>0</v>
      </c>
      <c r="V105" s="17">
        <v>0</v>
      </c>
      <c r="W105" s="19">
        <v>0</v>
      </c>
    </row>
    <row r="106" spans="1:23" x14ac:dyDescent="0.2">
      <c r="A106" s="13" t="s">
        <v>32</v>
      </c>
      <c r="B106" s="14" t="s">
        <v>198</v>
      </c>
      <c r="C106" s="15" t="s">
        <v>199</v>
      </c>
      <c r="D106" s="16">
        <v>62184535</v>
      </c>
      <c r="E106" s="17">
        <v>114100003</v>
      </c>
      <c r="F106" s="17">
        <v>49361334</v>
      </c>
      <c r="G106" s="18">
        <f t="shared" si="21"/>
        <v>0.43261465996631043</v>
      </c>
      <c r="H106" s="16">
        <v>1528205</v>
      </c>
      <c r="I106" s="17">
        <v>5943106</v>
      </c>
      <c r="J106" s="17">
        <v>3707773</v>
      </c>
      <c r="K106" s="16">
        <v>11179084</v>
      </c>
      <c r="L106" s="16">
        <v>10455299</v>
      </c>
      <c r="M106" s="17">
        <v>9917748</v>
      </c>
      <c r="N106" s="17">
        <v>7366612</v>
      </c>
      <c r="O106" s="16">
        <v>27739659</v>
      </c>
      <c r="P106" s="16">
        <v>526412</v>
      </c>
      <c r="Q106" s="17">
        <v>2388060</v>
      </c>
      <c r="R106" s="17">
        <v>7528119</v>
      </c>
      <c r="S106" s="16">
        <v>10442591</v>
      </c>
      <c r="T106" s="16">
        <v>0</v>
      </c>
      <c r="U106" s="17">
        <v>0</v>
      </c>
      <c r="V106" s="17">
        <v>0</v>
      </c>
      <c r="W106" s="19">
        <v>0</v>
      </c>
    </row>
    <row r="107" spans="1:23" x14ac:dyDescent="0.2">
      <c r="A107" s="13" t="s">
        <v>32</v>
      </c>
      <c r="B107" s="14" t="s">
        <v>200</v>
      </c>
      <c r="C107" s="15" t="s">
        <v>201</v>
      </c>
      <c r="D107" s="16">
        <v>46090795</v>
      </c>
      <c r="E107" s="17">
        <v>47198959</v>
      </c>
      <c r="F107" s="17">
        <v>28528985</v>
      </c>
      <c r="G107" s="18">
        <f t="shared" si="21"/>
        <v>0.60444097930210705</v>
      </c>
      <c r="H107" s="16">
        <v>96846</v>
      </c>
      <c r="I107" s="17">
        <v>2295506</v>
      </c>
      <c r="J107" s="17">
        <v>3764757</v>
      </c>
      <c r="K107" s="16">
        <v>6157109</v>
      </c>
      <c r="L107" s="16">
        <v>3721450</v>
      </c>
      <c r="M107" s="17">
        <v>3564321</v>
      </c>
      <c r="N107" s="17">
        <v>2893532</v>
      </c>
      <c r="O107" s="16">
        <v>10179303</v>
      </c>
      <c r="P107" s="16">
        <v>3714252</v>
      </c>
      <c r="Q107" s="17">
        <v>3917848</v>
      </c>
      <c r="R107" s="17">
        <v>4560473</v>
      </c>
      <c r="S107" s="16">
        <v>12192573</v>
      </c>
      <c r="T107" s="16">
        <v>0</v>
      </c>
      <c r="U107" s="17">
        <v>0</v>
      </c>
      <c r="V107" s="17">
        <v>0</v>
      </c>
      <c r="W107" s="19">
        <v>0</v>
      </c>
    </row>
    <row r="108" spans="1:23" x14ac:dyDescent="0.2">
      <c r="A108" s="13" t="s">
        <v>32</v>
      </c>
      <c r="B108" s="14" t="s">
        <v>202</v>
      </c>
      <c r="C108" s="15" t="s">
        <v>203</v>
      </c>
      <c r="D108" s="16">
        <v>161345276</v>
      </c>
      <c r="E108" s="17">
        <v>193610828</v>
      </c>
      <c r="F108" s="17">
        <v>114450723</v>
      </c>
      <c r="G108" s="18">
        <f t="shared" si="21"/>
        <v>0.59113802767270851</v>
      </c>
      <c r="H108" s="16">
        <v>7441188</v>
      </c>
      <c r="I108" s="17">
        <v>10475342</v>
      </c>
      <c r="J108" s="17">
        <v>11370626</v>
      </c>
      <c r="K108" s="16">
        <v>29287156</v>
      </c>
      <c r="L108" s="16">
        <v>15321133</v>
      </c>
      <c r="M108" s="17">
        <v>7784718</v>
      </c>
      <c r="N108" s="17">
        <v>20597099</v>
      </c>
      <c r="O108" s="16">
        <v>43702950</v>
      </c>
      <c r="P108" s="16">
        <v>5486081</v>
      </c>
      <c r="Q108" s="17">
        <v>17428163</v>
      </c>
      <c r="R108" s="17">
        <v>18546373</v>
      </c>
      <c r="S108" s="16">
        <v>41460617</v>
      </c>
      <c r="T108" s="16">
        <v>0</v>
      </c>
      <c r="U108" s="17">
        <v>0</v>
      </c>
      <c r="V108" s="17">
        <v>0</v>
      </c>
      <c r="W108" s="19">
        <v>0</v>
      </c>
    </row>
    <row r="109" spans="1:23" x14ac:dyDescent="0.2">
      <c r="A109" s="13" t="s">
        <v>47</v>
      </c>
      <c r="B109" s="14" t="s">
        <v>204</v>
      </c>
      <c r="C109" s="15" t="s">
        <v>205</v>
      </c>
      <c r="D109" s="16">
        <v>333687300</v>
      </c>
      <c r="E109" s="17">
        <v>343638255</v>
      </c>
      <c r="F109" s="17">
        <v>187657003</v>
      </c>
      <c r="G109" s="18">
        <f t="shared" si="21"/>
        <v>0.54608880201652754</v>
      </c>
      <c r="H109" s="16">
        <v>1418754</v>
      </c>
      <c r="I109" s="17">
        <v>19067343</v>
      </c>
      <c r="J109" s="17">
        <v>4588113</v>
      </c>
      <c r="K109" s="16">
        <v>25074210</v>
      </c>
      <c r="L109" s="16">
        <v>23734683</v>
      </c>
      <c r="M109" s="17">
        <v>17926217</v>
      </c>
      <c r="N109" s="17">
        <v>51750830</v>
      </c>
      <c r="O109" s="16">
        <v>93411730</v>
      </c>
      <c r="P109" s="16">
        <v>6213050</v>
      </c>
      <c r="Q109" s="17">
        <v>20582809</v>
      </c>
      <c r="R109" s="17">
        <v>42375204</v>
      </c>
      <c r="S109" s="16">
        <v>69171063</v>
      </c>
      <c r="T109" s="16">
        <v>0</v>
      </c>
      <c r="U109" s="17">
        <v>0</v>
      </c>
      <c r="V109" s="17">
        <v>0</v>
      </c>
      <c r="W109" s="19">
        <v>0</v>
      </c>
    </row>
    <row r="110" spans="1:23" ht="16.5" x14ac:dyDescent="0.3">
      <c r="A110" s="20" t="s">
        <v>0</v>
      </c>
      <c r="B110" s="21" t="s">
        <v>206</v>
      </c>
      <c r="C110" s="22" t="s">
        <v>0</v>
      </c>
      <c r="D110" s="23">
        <f>SUM(D105:D109)</f>
        <v>641902992</v>
      </c>
      <c r="E110" s="24">
        <f>SUM(E105:E109)</f>
        <v>750262524</v>
      </c>
      <c r="F110" s="24">
        <f>SUM(F105:F109)</f>
        <v>412437450</v>
      </c>
      <c r="G110" s="25">
        <f t="shared" si="21"/>
        <v>0.54972417894619507</v>
      </c>
      <c r="H110" s="23">
        <f t="shared" ref="H110:W110" si="23">SUM(H105:H109)</f>
        <v>11869536</v>
      </c>
      <c r="I110" s="24">
        <f t="shared" si="23"/>
        <v>39637662</v>
      </c>
      <c r="J110" s="24">
        <f t="shared" si="23"/>
        <v>28197013</v>
      </c>
      <c r="K110" s="23">
        <f t="shared" si="23"/>
        <v>79704211</v>
      </c>
      <c r="L110" s="23">
        <f t="shared" si="23"/>
        <v>58986314</v>
      </c>
      <c r="M110" s="24">
        <f t="shared" si="23"/>
        <v>41205293</v>
      </c>
      <c r="N110" s="24">
        <f t="shared" si="23"/>
        <v>91276059</v>
      </c>
      <c r="O110" s="23">
        <f t="shared" si="23"/>
        <v>191467666</v>
      </c>
      <c r="P110" s="23">
        <f t="shared" si="23"/>
        <v>15978826</v>
      </c>
      <c r="Q110" s="24">
        <f t="shared" si="23"/>
        <v>46190166</v>
      </c>
      <c r="R110" s="24">
        <f t="shared" si="23"/>
        <v>79096581</v>
      </c>
      <c r="S110" s="23">
        <f t="shared" si="23"/>
        <v>141265573</v>
      </c>
      <c r="T110" s="23">
        <f t="shared" si="23"/>
        <v>0</v>
      </c>
      <c r="U110" s="24">
        <f t="shared" si="23"/>
        <v>0</v>
      </c>
      <c r="V110" s="24">
        <f t="shared" si="23"/>
        <v>0</v>
      </c>
      <c r="W110" s="26">
        <f t="shared" si="23"/>
        <v>0</v>
      </c>
    </row>
    <row r="111" spans="1:23" x14ac:dyDescent="0.2">
      <c r="A111" s="13" t="s">
        <v>32</v>
      </c>
      <c r="B111" s="14" t="s">
        <v>207</v>
      </c>
      <c r="C111" s="15" t="s">
        <v>208</v>
      </c>
      <c r="D111" s="16">
        <v>29977000</v>
      </c>
      <c r="E111" s="17">
        <v>37477000</v>
      </c>
      <c r="F111" s="17">
        <v>20764340</v>
      </c>
      <c r="G111" s="18">
        <f t="shared" si="21"/>
        <v>0.55405555407316487</v>
      </c>
      <c r="H111" s="16">
        <v>4394830</v>
      </c>
      <c r="I111" s="17">
        <v>1688490</v>
      </c>
      <c r="J111" s="17">
        <v>4340303</v>
      </c>
      <c r="K111" s="16">
        <v>10423623</v>
      </c>
      <c r="L111" s="16">
        <v>1334067</v>
      </c>
      <c r="M111" s="17">
        <v>1109383</v>
      </c>
      <c r="N111" s="17">
        <v>2135224</v>
      </c>
      <c r="O111" s="16">
        <v>4578674</v>
      </c>
      <c r="P111" s="16">
        <v>141434</v>
      </c>
      <c r="Q111" s="17">
        <v>4928764</v>
      </c>
      <c r="R111" s="17">
        <v>691845</v>
      </c>
      <c r="S111" s="16">
        <v>5762043</v>
      </c>
      <c r="T111" s="16">
        <v>0</v>
      </c>
      <c r="U111" s="17">
        <v>0</v>
      </c>
      <c r="V111" s="17">
        <v>0</v>
      </c>
      <c r="W111" s="19">
        <v>0</v>
      </c>
    </row>
    <row r="112" spans="1:23" x14ac:dyDescent="0.2">
      <c r="A112" s="13" t="s">
        <v>32</v>
      </c>
      <c r="B112" s="14" t="s">
        <v>209</v>
      </c>
      <c r="C112" s="15" t="s">
        <v>210</v>
      </c>
      <c r="D112" s="16">
        <v>29048451</v>
      </c>
      <c r="E112" s="17">
        <v>31268005</v>
      </c>
      <c r="F112" s="17">
        <v>13122612</v>
      </c>
      <c r="G112" s="18">
        <f t="shared" si="21"/>
        <v>0.41968178014555135</v>
      </c>
      <c r="H112" s="16">
        <v>0</v>
      </c>
      <c r="I112" s="17">
        <v>443874</v>
      </c>
      <c r="J112" s="17">
        <v>-935907</v>
      </c>
      <c r="K112" s="16">
        <v>-492033</v>
      </c>
      <c r="L112" s="16">
        <v>1401607</v>
      </c>
      <c r="M112" s="17">
        <v>1028823</v>
      </c>
      <c r="N112" s="17">
        <v>2344882</v>
      </c>
      <c r="O112" s="16">
        <v>4775312</v>
      </c>
      <c r="P112" s="16">
        <v>2050697</v>
      </c>
      <c r="Q112" s="17">
        <v>4220466</v>
      </c>
      <c r="R112" s="17">
        <v>2568170</v>
      </c>
      <c r="S112" s="16">
        <v>8839333</v>
      </c>
      <c r="T112" s="16">
        <v>0</v>
      </c>
      <c r="U112" s="17">
        <v>0</v>
      </c>
      <c r="V112" s="17">
        <v>0</v>
      </c>
      <c r="W112" s="19">
        <v>0</v>
      </c>
    </row>
    <row r="113" spans="1:23" x14ac:dyDescent="0.2">
      <c r="A113" s="13" t="s">
        <v>32</v>
      </c>
      <c r="B113" s="14" t="s">
        <v>211</v>
      </c>
      <c r="C113" s="15" t="s">
        <v>212</v>
      </c>
      <c r="D113" s="16">
        <v>11839850</v>
      </c>
      <c r="E113" s="17">
        <v>12463001</v>
      </c>
      <c r="F113" s="17">
        <v>10982266</v>
      </c>
      <c r="G113" s="18">
        <f t="shared" si="21"/>
        <v>0.88118953051516247</v>
      </c>
      <c r="H113" s="16">
        <v>3014704</v>
      </c>
      <c r="I113" s="17">
        <v>0</v>
      </c>
      <c r="J113" s="17">
        <v>2672452</v>
      </c>
      <c r="K113" s="16">
        <v>5687156</v>
      </c>
      <c r="L113" s="16">
        <v>1796856</v>
      </c>
      <c r="M113" s="17">
        <v>21220</v>
      </c>
      <c r="N113" s="17">
        <v>1346531</v>
      </c>
      <c r="O113" s="16">
        <v>3164607</v>
      </c>
      <c r="P113" s="16">
        <v>2130503</v>
      </c>
      <c r="Q113" s="17">
        <v>0</v>
      </c>
      <c r="R113" s="17">
        <v>0</v>
      </c>
      <c r="S113" s="16">
        <v>2130503</v>
      </c>
      <c r="T113" s="16">
        <v>0</v>
      </c>
      <c r="U113" s="17">
        <v>0</v>
      </c>
      <c r="V113" s="17">
        <v>0</v>
      </c>
      <c r="W113" s="19">
        <v>0</v>
      </c>
    </row>
    <row r="114" spans="1:23" x14ac:dyDescent="0.2">
      <c r="A114" s="13" t="s">
        <v>32</v>
      </c>
      <c r="B114" s="14" t="s">
        <v>213</v>
      </c>
      <c r="C114" s="15" t="s">
        <v>214</v>
      </c>
      <c r="D114" s="16">
        <v>20687010</v>
      </c>
      <c r="E114" s="17">
        <v>21697391</v>
      </c>
      <c r="F114" s="17">
        <v>16760239</v>
      </c>
      <c r="G114" s="18">
        <f t="shared" si="21"/>
        <v>0.7724541167184571</v>
      </c>
      <c r="H114" s="16">
        <v>2590783</v>
      </c>
      <c r="I114" s="17">
        <v>1582245</v>
      </c>
      <c r="J114" s="17">
        <v>1565526</v>
      </c>
      <c r="K114" s="16">
        <v>5738554</v>
      </c>
      <c r="L114" s="16">
        <v>1403290</v>
      </c>
      <c r="M114" s="17">
        <v>1876014</v>
      </c>
      <c r="N114" s="17">
        <v>1754054</v>
      </c>
      <c r="O114" s="16">
        <v>5033358</v>
      </c>
      <c r="P114" s="16">
        <v>1690529</v>
      </c>
      <c r="Q114" s="17">
        <v>2736122</v>
      </c>
      <c r="R114" s="17">
        <v>1561676</v>
      </c>
      <c r="S114" s="16">
        <v>5988327</v>
      </c>
      <c r="T114" s="16">
        <v>0</v>
      </c>
      <c r="U114" s="17">
        <v>0</v>
      </c>
      <c r="V114" s="17">
        <v>0</v>
      </c>
      <c r="W114" s="19">
        <v>0</v>
      </c>
    </row>
    <row r="115" spans="1:23" x14ac:dyDescent="0.2">
      <c r="A115" s="13" t="s">
        <v>32</v>
      </c>
      <c r="B115" s="14" t="s">
        <v>215</v>
      </c>
      <c r="C115" s="15" t="s">
        <v>216</v>
      </c>
      <c r="D115" s="16">
        <v>576301627</v>
      </c>
      <c r="E115" s="17">
        <v>655206970</v>
      </c>
      <c r="F115" s="17">
        <v>6030518387</v>
      </c>
      <c r="G115" s="18">
        <f t="shared" si="21"/>
        <v>9.2039899804484673</v>
      </c>
      <c r="H115" s="16">
        <v>22663160</v>
      </c>
      <c r="I115" s="17">
        <v>14808117</v>
      </c>
      <c r="J115" s="17">
        <v>58455909</v>
      </c>
      <c r="K115" s="16">
        <v>95927186</v>
      </c>
      <c r="L115" s="16">
        <v>45301044</v>
      </c>
      <c r="M115" s="17">
        <v>53146422</v>
      </c>
      <c r="N115" s="17">
        <v>261295216</v>
      </c>
      <c r="O115" s="16">
        <v>359742682</v>
      </c>
      <c r="P115" s="16">
        <v>-279778013</v>
      </c>
      <c r="Q115" s="17">
        <v>5804529345</v>
      </c>
      <c r="R115" s="17">
        <v>50097187</v>
      </c>
      <c r="S115" s="16">
        <v>5574848519</v>
      </c>
      <c r="T115" s="16">
        <v>0</v>
      </c>
      <c r="U115" s="17">
        <v>0</v>
      </c>
      <c r="V115" s="17">
        <v>0</v>
      </c>
      <c r="W115" s="19">
        <v>0</v>
      </c>
    </row>
    <row r="116" spans="1:23" x14ac:dyDescent="0.2">
      <c r="A116" s="13" t="s">
        <v>32</v>
      </c>
      <c r="B116" s="14" t="s">
        <v>217</v>
      </c>
      <c r="C116" s="15" t="s">
        <v>218</v>
      </c>
      <c r="D116" s="16">
        <v>31621000</v>
      </c>
      <c r="E116" s="17">
        <v>49067321</v>
      </c>
      <c r="F116" s="17">
        <v>20237062</v>
      </c>
      <c r="G116" s="18">
        <f t="shared" si="21"/>
        <v>0.41243462222035721</v>
      </c>
      <c r="H116" s="16">
        <v>1780307</v>
      </c>
      <c r="I116" s="17">
        <v>4324671</v>
      </c>
      <c r="J116" s="17">
        <v>2053901</v>
      </c>
      <c r="K116" s="16">
        <v>8158879</v>
      </c>
      <c r="L116" s="16">
        <v>2825887</v>
      </c>
      <c r="M116" s="17">
        <v>3319818</v>
      </c>
      <c r="N116" s="17">
        <v>2920536</v>
      </c>
      <c r="O116" s="16">
        <v>9066241</v>
      </c>
      <c r="P116" s="16">
        <v>543124</v>
      </c>
      <c r="Q116" s="17">
        <v>844314</v>
      </c>
      <c r="R116" s="17">
        <v>1624504</v>
      </c>
      <c r="S116" s="16">
        <v>3011942</v>
      </c>
      <c r="T116" s="16">
        <v>0</v>
      </c>
      <c r="U116" s="17">
        <v>0</v>
      </c>
      <c r="V116" s="17">
        <v>0</v>
      </c>
      <c r="W116" s="19">
        <v>0</v>
      </c>
    </row>
    <row r="117" spans="1:23" x14ac:dyDescent="0.2">
      <c r="A117" s="13" t="s">
        <v>32</v>
      </c>
      <c r="B117" s="14" t="s">
        <v>219</v>
      </c>
      <c r="C117" s="15" t="s">
        <v>220</v>
      </c>
      <c r="D117" s="16">
        <v>33629580</v>
      </c>
      <c r="E117" s="17">
        <v>33382926</v>
      </c>
      <c r="F117" s="17">
        <v>13609307</v>
      </c>
      <c r="G117" s="18">
        <f t="shared" si="21"/>
        <v>0.40767268273607893</v>
      </c>
      <c r="H117" s="16">
        <v>1240299</v>
      </c>
      <c r="I117" s="17">
        <v>1627812</v>
      </c>
      <c r="J117" s="17">
        <v>3823170</v>
      </c>
      <c r="K117" s="16">
        <v>6691281</v>
      </c>
      <c r="L117" s="16">
        <v>4812900</v>
      </c>
      <c r="M117" s="17">
        <v>1583984</v>
      </c>
      <c r="N117" s="17">
        <v>418283</v>
      </c>
      <c r="O117" s="16">
        <v>6815167</v>
      </c>
      <c r="P117" s="16">
        <v>80717</v>
      </c>
      <c r="Q117" s="17">
        <v>0</v>
      </c>
      <c r="R117" s="17">
        <v>22142</v>
      </c>
      <c r="S117" s="16">
        <v>102859</v>
      </c>
      <c r="T117" s="16">
        <v>0</v>
      </c>
      <c r="U117" s="17">
        <v>0</v>
      </c>
      <c r="V117" s="17">
        <v>0</v>
      </c>
      <c r="W117" s="19">
        <v>0</v>
      </c>
    </row>
    <row r="118" spans="1:23" x14ac:dyDescent="0.2">
      <c r="A118" s="13" t="s">
        <v>47</v>
      </c>
      <c r="B118" s="14" t="s">
        <v>221</v>
      </c>
      <c r="C118" s="15" t="s">
        <v>222</v>
      </c>
      <c r="D118" s="16">
        <v>195479000</v>
      </c>
      <c r="E118" s="17">
        <v>186327082</v>
      </c>
      <c r="F118" s="17">
        <v>-15064305</v>
      </c>
      <c r="G118" s="18">
        <f t="shared" si="21"/>
        <v>-8.0848714198186178E-2</v>
      </c>
      <c r="H118" s="16">
        <v>13549126</v>
      </c>
      <c r="I118" s="17">
        <v>22058701</v>
      </c>
      <c r="J118" s="17">
        <v>21438341</v>
      </c>
      <c r="K118" s="16">
        <v>57046168</v>
      </c>
      <c r="L118" s="16">
        <v>19323070</v>
      </c>
      <c r="M118" s="17">
        <v>15311179</v>
      </c>
      <c r="N118" s="17">
        <v>-142200424</v>
      </c>
      <c r="O118" s="16">
        <v>-107566175</v>
      </c>
      <c r="P118" s="16">
        <v>1635076</v>
      </c>
      <c r="Q118" s="17">
        <v>3467497</v>
      </c>
      <c r="R118" s="17">
        <v>30353129</v>
      </c>
      <c r="S118" s="16">
        <v>35455702</v>
      </c>
      <c r="T118" s="16">
        <v>0</v>
      </c>
      <c r="U118" s="17">
        <v>0</v>
      </c>
      <c r="V118" s="17">
        <v>0</v>
      </c>
      <c r="W118" s="19">
        <v>0</v>
      </c>
    </row>
    <row r="119" spans="1:23" ht="16.5" x14ac:dyDescent="0.3">
      <c r="A119" s="20" t="s">
        <v>0</v>
      </c>
      <c r="B119" s="21" t="s">
        <v>223</v>
      </c>
      <c r="C119" s="22" t="s">
        <v>0</v>
      </c>
      <c r="D119" s="23">
        <f>SUM(D111:D118)</f>
        <v>928583518</v>
      </c>
      <c r="E119" s="24">
        <f>SUM(E111:E118)</f>
        <v>1026889696</v>
      </c>
      <c r="F119" s="24">
        <f>SUM(F111:F118)</f>
        <v>6110929908</v>
      </c>
      <c r="G119" s="25">
        <f t="shared" si="21"/>
        <v>5.9509117014258166</v>
      </c>
      <c r="H119" s="23">
        <f t="shared" ref="H119:W119" si="24">SUM(H111:H118)</f>
        <v>49233209</v>
      </c>
      <c r="I119" s="24">
        <f t="shared" si="24"/>
        <v>46533910</v>
      </c>
      <c r="J119" s="24">
        <f t="shared" si="24"/>
        <v>93413695</v>
      </c>
      <c r="K119" s="23">
        <f t="shared" si="24"/>
        <v>189180814</v>
      </c>
      <c r="L119" s="23">
        <f t="shared" si="24"/>
        <v>78198721</v>
      </c>
      <c r="M119" s="24">
        <f t="shared" si="24"/>
        <v>77396843</v>
      </c>
      <c r="N119" s="24">
        <f t="shared" si="24"/>
        <v>130014302</v>
      </c>
      <c r="O119" s="23">
        <f t="shared" si="24"/>
        <v>285609866</v>
      </c>
      <c r="P119" s="23">
        <f t="shared" si="24"/>
        <v>-271505933</v>
      </c>
      <c r="Q119" s="24">
        <f t="shared" si="24"/>
        <v>5820726508</v>
      </c>
      <c r="R119" s="24">
        <f t="shared" si="24"/>
        <v>86918653</v>
      </c>
      <c r="S119" s="23">
        <f t="shared" si="24"/>
        <v>5636139228</v>
      </c>
      <c r="T119" s="23">
        <f t="shared" si="24"/>
        <v>0</v>
      </c>
      <c r="U119" s="24">
        <f t="shared" si="24"/>
        <v>0</v>
      </c>
      <c r="V119" s="24">
        <f t="shared" si="24"/>
        <v>0</v>
      </c>
      <c r="W119" s="26">
        <f t="shared" si="24"/>
        <v>0</v>
      </c>
    </row>
    <row r="120" spans="1:23" x14ac:dyDescent="0.2">
      <c r="A120" s="13" t="s">
        <v>32</v>
      </c>
      <c r="B120" s="14" t="s">
        <v>224</v>
      </c>
      <c r="C120" s="15" t="s">
        <v>225</v>
      </c>
      <c r="D120" s="16">
        <v>29734000</v>
      </c>
      <c r="E120" s="17">
        <v>36903563</v>
      </c>
      <c r="F120" s="17">
        <v>27310209</v>
      </c>
      <c r="G120" s="18">
        <f t="shared" si="21"/>
        <v>0.74004260780998299</v>
      </c>
      <c r="H120" s="16">
        <v>2333790</v>
      </c>
      <c r="I120" s="17">
        <v>2791924</v>
      </c>
      <c r="J120" s="17">
        <v>3523655</v>
      </c>
      <c r="K120" s="16">
        <v>8649369</v>
      </c>
      <c r="L120" s="16">
        <v>1632628</v>
      </c>
      <c r="M120" s="17">
        <v>1216604</v>
      </c>
      <c r="N120" s="17">
        <v>3849753</v>
      </c>
      <c r="O120" s="16">
        <v>6698985</v>
      </c>
      <c r="P120" s="16">
        <v>1083542</v>
      </c>
      <c r="Q120" s="17">
        <v>7938670</v>
      </c>
      <c r="R120" s="17">
        <v>2939643</v>
      </c>
      <c r="S120" s="16">
        <v>11961855</v>
      </c>
      <c r="T120" s="16">
        <v>0</v>
      </c>
      <c r="U120" s="17">
        <v>0</v>
      </c>
      <c r="V120" s="17">
        <v>0</v>
      </c>
      <c r="W120" s="19">
        <v>0</v>
      </c>
    </row>
    <row r="121" spans="1:23" x14ac:dyDescent="0.2">
      <c r="A121" s="13" t="s">
        <v>32</v>
      </c>
      <c r="B121" s="14" t="s">
        <v>226</v>
      </c>
      <c r="C121" s="15" t="s">
        <v>227</v>
      </c>
      <c r="D121" s="16">
        <v>40347731</v>
      </c>
      <c r="E121" s="17">
        <v>40347731</v>
      </c>
      <c r="F121" s="17">
        <v>18380927</v>
      </c>
      <c r="G121" s="18">
        <f t="shared" si="21"/>
        <v>0.45556284193527513</v>
      </c>
      <c r="H121" s="16">
        <v>136663</v>
      </c>
      <c r="I121" s="17">
        <v>7843881</v>
      </c>
      <c r="J121" s="17">
        <v>87197</v>
      </c>
      <c r="K121" s="16">
        <v>8067741</v>
      </c>
      <c r="L121" s="16">
        <v>1672286</v>
      </c>
      <c r="M121" s="17">
        <v>2383423</v>
      </c>
      <c r="N121" s="17">
        <v>1130341</v>
      </c>
      <c r="O121" s="16">
        <v>5186050</v>
      </c>
      <c r="P121" s="16">
        <v>5630</v>
      </c>
      <c r="Q121" s="17">
        <v>3458517</v>
      </c>
      <c r="R121" s="17">
        <v>1662989</v>
      </c>
      <c r="S121" s="16">
        <v>5127136</v>
      </c>
      <c r="T121" s="16">
        <v>0</v>
      </c>
      <c r="U121" s="17">
        <v>0</v>
      </c>
      <c r="V121" s="17">
        <v>0</v>
      </c>
      <c r="W121" s="19">
        <v>0</v>
      </c>
    </row>
    <row r="122" spans="1:23" x14ac:dyDescent="0.2">
      <c r="A122" s="13" t="s">
        <v>32</v>
      </c>
      <c r="B122" s="14" t="s">
        <v>228</v>
      </c>
      <c r="C122" s="15" t="s">
        <v>229</v>
      </c>
      <c r="D122" s="16">
        <v>122911000</v>
      </c>
      <c r="E122" s="17">
        <v>141978527</v>
      </c>
      <c r="F122" s="17">
        <v>62939118</v>
      </c>
      <c r="G122" s="18">
        <f t="shared" si="21"/>
        <v>0.44330026046826082</v>
      </c>
      <c r="H122" s="16">
        <v>439954</v>
      </c>
      <c r="I122" s="17">
        <v>1116910</v>
      </c>
      <c r="J122" s="17">
        <v>11335232</v>
      </c>
      <c r="K122" s="16">
        <v>12892096</v>
      </c>
      <c r="L122" s="16">
        <v>6019691</v>
      </c>
      <c r="M122" s="17">
        <v>10248972</v>
      </c>
      <c r="N122" s="17">
        <v>9701726</v>
      </c>
      <c r="O122" s="16">
        <v>25970389</v>
      </c>
      <c r="P122" s="16">
        <v>55593</v>
      </c>
      <c r="Q122" s="17">
        <v>13343461</v>
      </c>
      <c r="R122" s="17">
        <v>10677579</v>
      </c>
      <c r="S122" s="16">
        <v>24076633</v>
      </c>
      <c r="T122" s="16">
        <v>0</v>
      </c>
      <c r="U122" s="17">
        <v>0</v>
      </c>
      <c r="V122" s="17">
        <v>0</v>
      </c>
      <c r="W122" s="19">
        <v>0</v>
      </c>
    </row>
    <row r="123" spans="1:23" x14ac:dyDescent="0.2">
      <c r="A123" s="13" t="s">
        <v>47</v>
      </c>
      <c r="B123" s="14" t="s">
        <v>230</v>
      </c>
      <c r="C123" s="15" t="s">
        <v>231</v>
      </c>
      <c r="D123" s="16">
        <v>251809032</v>
      </c>
      <c r="E123" s="17">
        <v>258381097</v>
      </c>
      <c r="F123" s="17">
        <v>187749446</v>
      </c>
      <c r="G123" s="18">
        <f t="shared" si="21"/>
        <v>0.72663769981594284</v>
      </c>
      <c r="H123" s="16">
        <v>8347203</v>
      </c>
      <c r="I123" s="17">
        <v>15114773</v>
      </c>
      <c r="J123" s="17">
        <v>14070330</v>
      </c>
      <c r="K123" s="16">
        <v>37532306</v>
      </c>
      <c r="L123" s="16">
        <v>20187836</v>
      </c>
      <c r="M123" s="17">
        <v>44165133</v>
      </c>
      <c r="N123" s="17">
        <v>21322181</v>
      </c>
      <c r="O123" s="16">
        <v>85675150</v>
      </c>
      <c r="P123" s="16">
        <v>20195378</v>
      </c>
      <c r="Q123" s="17">
        <v>32732578</v>
      </c>
      <c r="R123" s="17">
        <v>11614034</v>
      </c>
      <c r="S123" s="16">
        <v>64541990</v>
      </c>
      <c r="T123" s="16">
        <v>0</v>
      </c>
      <c r="U123" s="17">
        <v>0</v>
      </c>
      <c r="V123" s="17">
        <v>0</v>
      </c>
      <c r="W123" s="19">
        <v>0</v>
      </c>
    </row>
    <row r="124" spans="1:23" ht="16.5" x14ac:dyDescent="0.3">
      <c r="A124" s="20" t="s">
        <v>0</v>
      </c>
      <c r="B124" s="21" t="s">
        <v>232</v>
      </c>
      <c r="C124" s="22" t="s">
        <v>0</v>
      </c>
      <c r="D124" s="23">
        <f>SUM(D120:D123)</f>
        <v>444801763</v>
      </c>
      <c r="E124" s="24">
        <f>SUM(E120:E123)</f>
        <v>477610918</v>
      </c>
      <c r="F124" s="24">
        <f>SUM(F120:F123)</f>
        <v>296379700</v>
      </c>
      <c r="G124" s="25">
        <f t="shared" si="21"/>
        <v>0.6205463251156248</v>
      </c>
      <c r="H124" s="23">
        <f t="shared" ref="H124:W124" si="25">SUM(H120:H123)</f>
        <v>11257610</v>
      </c>
      <c r="I124" s="24">
        <f t="shared" si="25"/>
        <v>26867488</v>
      </c>
      <c r="J124" s="24">
        <f t="shared" si="25"/>
        <v>29016414</v>
      </c>
      <c r="K124" s="23">
        <f t="shared" si="25"/>
        <v>67141512</v>
      </c>
      <c r="L124" s="23">
        <f t="shared" si="25"/>
        <v>29512441</v>
      </c>
      <c r="M124" s="24">
        <f t="shared" si="25"/>
        <v>58014132</v>
      </c>
      <c r="N124" s="24">
        <f t="shared" si="25"/>
        <v>36004001</v>
      </c>
      <c r="O124" s="23">
        <f t="shared" si="25"/>
        <v>123530574</v>
      </c>
      <c r="P124" s="23">
        <f t="shared" si="25"/>
        <v>21340143</v>
      </c>
      <c r="Q124" s="24">
        <f t="shared" si="25"/>
        <v>57473226</v>
      </c>
      <c r="R124" s="24">
        <f t="shared" si="25"/>
        <v>26894245</v>
      </c>
      <c r="S124" s="23">
        <f t="shared" si="25"/>
        <v>105707614</v>
      </c>
      <c r="T124" s="23">
        <f t="shared" si="25"/>
        <v>0</v>
      </c>
      <c r="U124" s="24">
        <f t="shared" si="25"/>
        <v>0</v>
      </c>
      <c r="V124" s="24">
        <f t="shared" si="25"/>
        <v>0</v>
      </c>
      <c r="W124" s="26">
        <f t="shared" si="25"/>
        <v>0</v>
      </c>
    </row>
    <row r="125" spans="1:23" x14ac:dyDescent="0.2">
      <c r="A125" s="13" t="s">
        <v>32</v>
      </c>
      <c r="B125" s="14" t="s">
        <v>233</v>
      </c>
      <c r="C125" s="15" t="s">
        <v>234</v>
      </c>
      <c r="D125" s="16">
        <v>26429192</v>
      </c>
      <c r="E125" s="17">
        <v>24883000</v>
      </c>
      <c r="F125" s="17">
        <v>11241305</v>
      </c>
      <c r="G125" s="18">
        <f t="shared" si="21"/>
        <v>0.45176646706586826</v>
      </c>
      <c r="H125" s="16">
        <v>651183</v>
      </c>
      <c r="I125" s="17">
        <v>829073</v>
      </c>
      <c r="J125" s="17">
        <v>1578852</v>
      </c>
      <c r="K125" s="16">
        <v>3059108</v>
      </c>
      <c r="L125" s="16">
        <v>1998573</v>
      </c>
      <c r="M125" s="17">
        <v>1055343</v>
      </c>
      <c r="N125" s="17">
        <v>778439</v>
      </c>
      <c r="O125" s="16">
        <v>3832355</v>
      </c>
      <c r="P125" s="16">
        <v>759704</v>
      </c>
      <c r="Q125" s="17">
        <v>1863000</v>
      </c>
      <c r="R125" s="17">
        <v>1727138</v>
      </c>
      <c r="S125" s="16">
        <v>4349842</v>
      </c>
      <c r="T125" s="16">
        <v>0</v>
      </c>
      <c r="U125" s="17">
        <v>0</v>
      </c>
      <c r="V125" s="17">
        <v>0</v>
      </c>
      <c r="W125" s="19">
        <v>0</v>
      </c>
    </row>
    <row r="126" spans="1:23" x14ac:dyDescent="0.2">
      <c r="A126" s="13" t="s">
        <v>32</v>
      </c>
      <c r="B126" s="14" t="s">
        <v>235</v>
      </c>
      <c r="C126" s="15" t="s">
        <v>236</v>
      </c>
      <c r="D126" s="16">
        <v>92505232</v>
      </c>
      <c r="E126" s="17">
        <v>134112213</v>
      </c>
      <c r="F126" s="17">
        <v>33380291</v>
      </c>
      <c r="G126" s="18">
        <f t="shared" si="21"/>
        <v>0.24889821928447337</v>
      </c>
      <c r="H126" s="16">
        <v>0</v>
      </c>
      <c r="I126" s="17">
        <v>4727239</v>
      </c>
      <c r="J126" s="17">
        <v>4146168</v>
      </c>
      <c r="K126" s="16">
        <v>8873407</v>
      </c>
      <c r="L126" s="16">
        <v>8287137</v>
      </c>
      <c r="M126" s="17">
        <v>29200</v>
      </c>
      <c r="N126" s="17">
        <v>8627308</v>
      </c>
      <c r="O126" s="16">
        <v>16943645</v>
      </c>
      <c r="P126" s="16">
        <v>2450732</v>
      </c>
      <c r="Q126" s="17">
        <v>2895646</v>
      </c>
      <c r="R126" s="17">
        <v>2216861</v>
      </c>
      <c r="S126" s="16">
        <v>7563239</v>
      </c>
      <c r="T126" s="16">
        <v>0</v>
      </c>
      <c r="U126" s="17">
        <v>0</v>
      </c>
      <c r="V126" s="17">
        <v>0</v>
      </c>
      <c r="W126" s="19">
        <v>0</v>
      </c>
    </row>
    <row r="127" spans="1:23" x14ac:dyDescent="0.2">
      <c r="A127" s="13" t="s">
        <v>32</v>
      </c>
      <c r="B127" s="14" t="s">
        <v>237</v>
      </c>
      <c r="C127" s="15" t="s">
        <v>238</v>
      </c>
      <c r="D127" s="16">
        <v>68451826</v>
      </c>
      <c r="E127" s="17">
        <v>64450615</v>
      </c>
      <c r="F127" s="17">
        <v>36778449</v>
      </c>
      <c r="G127" s="18">
        <f t="shared" si="21"/>
        <v>0.57064543138959967</v>
      </c>
      <c r="H127" s="16">
        <v>4836944</v>
      </c>
      <c r="I127" s="17">
        <v>3278237</v>
      </c>
      <c r="J127" s="17">
        <v>5687488</v>
      </c>
      <c r="K127" s="16">
        <v>13802669</v>
      </c>
      <c r="L127" s="16">
        <v>4429580</v>
      </c>
      <c r="M127" s="17">
        <v>3254207</v>
      </c>
      <c r="N127" s="17">
        <v>6978509</v>
      </c>
      <c r="O127" s="16">
        <v>14662296</v>
      </c>
      <c r="P127" s="16">
        <v>422339</v>
      </c>
      <c r="Q127" s="17">
        <v>2147459</v>
      </c>
      <c r="R127" s="17">
        <v>5743686</v>
      </c>
      <c r="S127" s="16">
        <v>8313484</v>
      </c>
      <c r="T127" s="16">
        <v>0</v>
      </c>
      <c r="U127" s="17">
        <v>0</v>
      </c>
      <c r="V127" s="17">
        <v>0</v>
      </c>
      <c r="W127" s="19">
        <v>0</v>
      </c>
    </row>
    <row r="128" spans="1:23" x14ac:dyDescent="0.2">
      <c r="A128" s="13" t="s">
        <v>32</v>
      </c>
      <c r="B128" s="14" t="s">
        <v>239</v>
      </c>
      <c r="C128" s="15" t="s">
        <v>240</v>
      </c>
      <c r="D128" s="16">
        <v>40762156</v>
      </c>
      <c r="E128" s="17">
        <v>50854928</v>
      </c>
      <c r="F128" s="17">
        <v>27307406</v>
      </c>
      <c r="G128" s="18">
        <f t="shared" si="21"/>
        <v>0.53696676160862911</v>
      </c>
      <c r="H128" s="16">
        <v>1376363</v>
      </c>
      <c r="I128" s="17">
        <v>3576140</v>
      </c>
      <c r="J128" s="17">
        <v>1117740</v>
      </c>
      <c r="K128" s="16">
        <v>6070243</v>
      </c>
      <c r="L128" s="16">
        <v>3358691</v>
      </c>
      <c r="M128" s="17">
        <v>3953662</v>
      </c>
      <c r="N128" s="17">
        <v>3930033</v>
      </c>
      <c r="O128" s="16">
        <v>11242386</v>
      </c>
      <c r="P128" s="16">
        <v>1498215</v>
      </c>
      <c r="Q128" s="17">
        <v>1199853</v>
      </c>
      <c r="R128" s="17">
        <v>7296709</v>
      </c>
      <c r="S128" s="16">
        <v>9994777</v>
      </c>
      <c r="T128" s="16">
        <v>0</v>
      </c>
      <c r="U128" s="17">
        <v>0</v>
      </c>
      <c r="V128" s="17">
        <v>0</v>
      </c>
      <c r="W128" s="19">
        <v>0</v>
      </c>
    </row>
    <row r="129" spans="1:23" x14ac:dyDescent="0.2">
      <c r="A129" s="13" t="s">
        <v>47</v>
      </c>
      <c r="B129" s="14" t="s">
        <v>241</v>
      </c>
      <c r="C129" s="15" t="s">
        <v>242</v>
      </c>
      <c r="D129" s="16">
        <v>287572000</v>
      </c>
      <c r="E129" s="17">
        <v>290640874</v>
      </c>
      <c r="F129" s="17">
        <v>206537033</v>
      </c>
      <c r="G129" s="18">
        <f t="shared" si="21"/>
        <v>0.71062624522660911</v>
      </c>
      <c r="H129" s="16">
        <v>7482204</v>
      </c>
      <c r="I129" s="17">
        <v>51578651</v>
      </c>
      <c r="J129" s="17">
        <v>23955365</v>
      </c>
      <c r="K129" s="16">
        <v>83016220</v>
      </c>
      <c r="L129" s="16">
        <v>33581389</v>
      </c>
      <c r="M129" s="17">
        <v>11653318</v>
      </c>
      <c r="N129" s="17">
        <v>42972068</v>
      </c>
      <c r="O129" s="16">
        <v>88206775</v>
      </c>
      <c r="P129" s="16">
        <v>8790616</v>
      </c>
      <c r="Q129" s="17">
        <v>389881</v>
      </c>
      <c r="R129" s="17">
        <v>26133541</v>
      </c>
      <c r="S129" s="16">
        <v>35314038</v>
      </c>
      <c r="T129" s="16">
        <v>0</v>
      </c>
      <c r="U129" s="17">
        <v>0</v>
      </c>
      <c r="V129" s="17">
        <v>0</v>
      </c>
      <c r="W129" s="19">
        <v>0</v>
      </c>
    </row>
    <row r="130" spans="1:23" ht="16.5" x14ac:dyDescent="0.3">
      <c r="A130" s="20" t="s">
        <v>0</v>
      </c>
      <c r="B130" s="21" t="s">
        <v>243</v>
      </c>
      <c r="C130" s="22" t="s">
        <v>0</v>
      </c>
      <c r="D130" s="23">
        <f>SUM(D125:D129)</f>
        <v>515720406</v>
      </c>
      <c r="E130" s="24">
        <f>SUM(E125:E129)</f>
        <v>564941630</v>
      </c>
      <c r="F130" s="24">
        <f>SUM(F125:F129)</f>
        <v>315244484</v>
      </c>
      <c r="G130" s="25">
        <f t="shared" si="21"/>
        <v>0.55801248705994633</v>
      </c>
      <c r="H130" s="23">
        <f t="shared" ref="H130:W130" si="26">SUM(H125:H129)</f>
        <v>14346694</v>
      </c>
      <c r="I130" s="24">
        <f t="shared" si="26"/>
        <v>63989340</v>
      </c>
      <c r="J130" s="24">
        <f t="shared" si="26"/>
        <v>36485613</v>
      </c>
      <c r="K130" s="23">
        <f t="shared" si="26"/>
        <v>114821647</v>
      </c>
      <c r="L130" s="23">
        <f t="shared" si="26"/>
        <v>51655370</v>
      </c>
      <c r="M130" s="24">
        <f t="shared" si="26"/>
        <v>19945730</v>
      </c>
      <c r="N130" s="24">
        <f t="shared" si="26"/>
        <v>63286357</v>
      </c>
      <c r="O130" s="23">
        <f t="shared" si="26"/>
        <v>134887457</v>
      </c>
      <c r="P130" s="23">
        <f t="shared" si="26"/>
        <v>13921606</v>
      </c>
      <c r="Q130" s="24">
        <f t="shared" si="26"/>
        <v>8495839</v>
      </c>
      <c r="R130" s="24">
        <f t="shared" si="26"/>
        <v>43117935</v>
      </c>
      <c r="S130" s="23">
        <f t="shared" si="26"/>
        <v>65535380</v>
      </c>
      <c r="T130" s="23">
        <f t="shared" si="26"/>
        <v>0</v>
      </c>
      <c r="U130" s="24">
        <f t="shared" si="26"/>
        <v>0</v>
      </c>
      <c r="V130" s="24">
        <f t="shared" si="26"/>
        <v>0</v>
      </c>
      <c r="W130" s="26">
        <f t="shared" si="26"/>
        <v>0</v>
      </c>
    </row>
    <row r="131" spans="1:23" x14ac:dyDescent="0.2">
      <c r="A131" s="13" t="s">
        <v>32</v>
      </c>
      <c r="B131" s="14" t="s">
        <v>244</v>
      </c>
      <c r="C131" s="15" t="s">
        <v>245</v>
      </c>
      <c r="D131" s="16">
        <v>68830696</v>
      </c>
      <c r="E131" s="17">
        <v>185364249</v>
      </c>
      <c r="F131" s="17">
        <v>114708713</v>
      </c>
      <c r="G131" s="18">
        <f t="shared" si="21"/>
        <v>0.61882867715230239</v>
      </c>
      <c r="H131" s="16">
        <v>2565209</v>
      </c>
      <c r="I131" s="17">
        <v>2675894</v>
      </c>
      <c r="J131" s="17">
        <v>7621249</v>
      </c>
      <c r="K131" s="16">
        <v>12862352</v>
      </c>
      <c r="L131" s="16">
        <v>21381159</v>
      </c>
      <c r="M131" s="17">
        <v>18243487</v>
      </c>
      <c r="N131" s="17">
        <v>9464588</v>
      </c>
      <c r="O131" s="16">
        <v>49089234</v>
      </c>
      <c r="P131" s="16">
        <v>2983983</v>
      </c>
      <c r="Q131" s="17">
        <v>20218692</v>
      </c>
      <c r="R131" s="17">
        <v>29554452</v>
      </c>
      <c r="S131" s="16">
        <v>52757127</v>
      </c>
      <c r="T131" s="16">
        <v>0</v>
      </c>
      <c r="U131" s="17">
        <v>0</v>
      </c>
      <c r="V131" s="17">
        <v>0</v>
      </c>
      <c r="W131" s="19">
        <v>0</v>
      </c>
    </row>
    <row r="132" spans="1:23" x14ac:dyDescent="0.2">
      <c r="A132" s="13" t="s">
        <v>32</v>
      </c>
      <c r="B132" s="14" t="s">
        <v>246</v>
      </c>
      <c r="C132" s="15" t="s">
        <v>247</v>
      </c>
      <c r="D132" s="16">
        <v>18986533</v>
      </c>
      <c r="E132" s="17">
        <v>18699650</v>
      </c>
      <c r="F132" s="17">
        <v>7356091</v>
      </c>
      <c r="G132" s="18">
        <f t="shared" si="21"/>
        <v>0.39338121301735596</v>
      </c>
      <c r="H132" s="16">
        <v>0</v>
      </c>
      <c r="I132" s="17">
        <v>0</v>
      </c>
      <c r="J132" s="17">
        <v>1069</v>
      </c>
      <c r="K132" s="16">
        <v>1069</v>
      </c>
      <c r="L132" s="16">
        <v>120642</v>
      </c>
      <c r="M132" s="17">
        <v>642891</v>
      </c>
      <c r="N132" s="17">
        <v>1859000</v>
      </c>
      <c r="O132" s="16">
        <v>2622533</v>
      </c>
      <c r="P132" s="16">
        <v>886426</v>
      </c>
      <c r="Q132" s="17">
        <v>23992</v>
      </c>
      <c r="R132" s="17">
        <v>3822071</v>
      </c>
      <c r="S132" s="16">
        <v>4732489</v>
      </c>
      <c r="T132" s="16">
        <v>0</v>
      </c>
      <c r="U132" s="17">
        <v>0</v>
      </c>
      <c r="V132" s="17">
        <v>0</v>
      </c>
      <c r="W132" s="19">
        <v>0</v>
      </c>
    </row>
    <row r="133" spans="1:23" x14ac:dyDescent="0.2">
      <c r="A133" s="13" t="s">
        <v>32</v>
      </c>
      <c r="B133" s="14" t="s">
        <v>248</v>
      </c>
      <c r="C133" s="15" t="s">
        <v>249</v>
      </c>
      <c r="D133" s="16">
        <v>63516188</v>
      </c>
      <c r="E133" s="17">
        <v>68124696</v>
      </c>
      <c r="F133" s="17">
        <v>50920263</v>
      </c>
      <c r="G133" s="18">
        <f t="shared" si="21"/>
        <v>0.74745673727483497</v>
      </c>
      <c r="H133" s="16">
        <v>5159876</v>
      </c>
      <c r="I133" s="17">
        <v>9036019</v>
      </c>
      <c r="J133" s="17">
        <v>5305519</v>
      </c>
      <c r="K133" s="16">
        <v>19501414</v>
      </c>
      <c r="L133" s="16">
        <v>3279421</v>
      </c>
      <c r="M133" s="17">
        <v>6262253</v>
      </c>
      <c r="N133" s="17">
        <v>9717295</v>
      </c>
      <c r="O133" s="16">
        <v>19258969</v>
      </c>
      <c r="P133" s="16">
        <v>1622357</v>
      </c>
      <c r="Q133" s="17">
        <v>1918524</v>
      </c>
      <c r="R133" s="17">
        <v>8618999</v>
      </c>
      <c r="S133" s="16">
        <v>12159880</v>
      </c>
      <c r="T133" s="16">
        <v>0</v>
      </c>
      <c r="U133" s="17">
        <v>0</v>
      </c>
      <c r="V133" s="17">
        <v>0</v>
      </c>
      <c r="W133" s="19">
        <v>0</v>
      </c>
    </row>
    <row r="134" spans="1:23" x14ac:dyDescent="0.2">
      <c r="A134" s="13" t="s">
        <v>47</v>
      </c>
      <c r="B134" s="14" t="s">
        <v>250</v>
      </c>
      <c r="C134" s="15" t="s">
        <v>251</v>
      </c>
      <c r="D134" s="16">
        <v>108562800</v>
      </c>
      <c r="E134" s="17">
        <v>219473498</v>
      </c>
      <c r="F134" s="17">
        <v>35162585</v>
      </c>
      <c r="G134" s="18">
        <f t="shared" si="21"/>
        <v>0.16021335295799588</v>
      </c>
      <c r="H134" s="16">
        <v>0</v>
      </c>
      <c r="I134" s="17">
        <v>5622511</v>
      </c>
      <c r="J134" s="17">
        <v>8184855</v>
      </c>
      <c r="K134" s="16">
        <v>13807366</v>
      </c>
      <c r="L134" s="16">
        <v>3787386</v>
      </c>
      <c r="M134" s="17">
        <v>5411991</v>
      </c>
      <c r="N134" s="17">
        <v>1920399</v>
      </c>
      <c r="O134" s="16">
        <v>11119776</v>
      </c>
      <c r="P134" s="16">
        <v>3536825</v>
      </c>
      <c r="Q134" s="17">
        <v>6935504</v>
      </c>
      <c r="R134" s="17">
        <v>-236886</v>
      </c>
      <c r="S134" s="16">
        <v>10235443</v>
      </c>
      <c r="T134" s="16">
        <v>0</v>
      </c>
      <c r="U134" s="17">
        <v>0</v>
      </c>
      <c r="V134" s="17">
        <v>0</v>
      </c>
      <c r="W134" s="19">
        <v>0</v>
      </c>
    </row>
    <row r="135" spans="1:23" ht="16.5" x14ac:dyDescent="0.3">
      <c r="A135" s="20" t="s">
        <v>0</v>
      </c>
      <c r="B135" s="21" t="s">
        <v>252</v>
      </c>
      <c r="C135" s="22" t="s">
        <v>0</v>
      </c>
      <c r="D135" s="23">
        <f>SUM(D131:D134)</f>
        <v>259896217</v>
      </c>
      <c r="E135" s="24">
        <f>SUM(E131:E134)</f>
        <v>491662093</v>
      </c>
      <c r="F135" s="24">
        <f>SUM(F131:F134)</f>
        <v>208147652</v>
      </c>
      <c r="G135" s="25">
        <f t="shared" si="21"/>
        <v>0.42335509481712269</v>
      </c>
      <c r="H135" s="23">
        <f t="shared" ref="H135:W135" si="27">SUM(H131:H134)</f>
        <v>7725085</v>
      </c>
      <c r="I135" s="24">
        <f t="shared" si="27"/>
        <v>17334424</v>
      </c>
      <c r="J135" s="24">
        <f t="shared" si="27"/>
        <v>21112692</v>
      </c>
      <c r="K135" s="23">
        <f t="shared" si="27"/>
        <v>46172201</v>
      </c>
      <c r="L135" s="23">
        <f t="shared" si="27"/>
        <v>28568608</v>
      </c>
      <c r="M135" s="24">
        <f t="shared" si="27"/>
        <v>30560622</v>
      </c>
      <c r="N135" s="24">
        <f t="shared" si="27"/>
        <v>22961282</v>
      </c>
      <c r="O135" s="23">
        <f t="shared" si="27"/>
        <v>82090512</v>
      </c>
      <c r="P135" s="23">
        <f t="shared" si="27"/>
        <v>9029591</v>
      </c>
      <c r="Q135" s="24">
        <f t="shared" si="27"/>
        <v>29096712</v>
      </c>
      <c r="R135" s="24">
        <f t="shared" si="27"/>
        <v>41758636</v>
      </c>
      <c r="S135" s="23">
        <f t="shared" si="27"/>
        <v>79884939</v>
      </c>
      <c r="T135" s="23">
        <f t="shared" si="27"/>
        <v>0</v>
      </c>
      <c r="U135" s="24">
        <f t="shared" si="27"/>
        <v>0</v>
      </c>
      <c r="V135" s="24">
        <f t="shared" si="27"/>
        <v>0</v>
      </c>
      <c r="W135" s="26">
        <f t="shared" si="27"/>
        <v>0</v>
      </c>
    </row>
    <row r="136" spans="1:23" x14ac:dyDescent="0.2">
      <c r="A136" s="13" t="s">
        <v>32</v>
      </c>
      <c r="B136" s="14" t="s">
        <v>253</v>
      </c>
      <c r="C136" s="15" t="s">
        <v>254</v>
      </c>
      <c r="D136" s="16">
        <v>46208650</v>
      </c>
      <c r="E136" s="17">
        <v>49208650</v>
      </c>
      <c r="F136" s="17">
        <v>39112232</v>
      </c>
      <c r="G136" s="18">
        <f t="shared" si="21"/>
        <v>0.79482432458521013</v>
      </c>
      <c r="H136" s="16">
        <v>739523</v>
      </c>
      <c r="I136" s="17">
        <v>5055699</v>
      </c>
      <c r="J136" s="17">
        <v>5493816</v>
      </c>
      <c r="K136" s="16">
        <v>11289038</v>
      </c>
      <c r="L136" s="16">
        <v>1971088</v>
      </c>
      <c r="M136" s="17">
        <v>12893354</v>
      </c>
      <c r="N136" s="17">
        <v>2650199</v>
      </c>
      <c r="O136" s="16">
        <v>17514641</v>
      </c>
      <c r="P136" s="16">
        <v>2164624</v>
      </c>
      <c r="Q136" s="17">
        <v>5526539</v>
      </c>
      <c r="R136" s="17">
        <v>2617390</v>
      </c>
      <c r="S136" s="16">
        <v>10308553</v>
      </c>
      <c r="T136" s="16">
        <v>0</v>
      </c>
      <c r="U136" s="17">
        <v>0</v>
      </c>
      <c r="V136" s="17">
        <v>0</v>
      </c>
      <c r="W136" s="19">
        <v>0</v>
      </c>
    </row>
    <row r="137" spans="1:23" x14ac:dyDescent="0.2">
      <c r="A137" s="13" t="s">
        <v>32</v>
      </c>
      <c r="B137" s="14" t="s">
        <v>255</v>
      </c>
      <c r="C137" s="15" t="s">
        <v>256</v>
      </c>
      <c r="D137" s="16">
        <v>52075948</v>
      </c>
      <c r="E137" s="17">
        <v>43652332</v>
      </c>
      <c r="F137" s="17">
        <v>23696667</v>
      </c>
      <c r="G137" s="18">
        <f t="shared" si="21"/>
        <v>0.54284996732820601</v>
      </c>
      <c r="H137" s="16">
        <v>612944</v>
      </c>
      <c r="I137" s="17">
        <v>1923769</v>
      </c>
      <c r="J137" s="17">
        <v>6251758</v>
      </c>
      <c r="K137" s="16">
        <v>8788471</v>
      </c>
      <c r="L137" s="16">
        <v>3049004</v>
      </c>
      <c r="M137" s="17">
        <v>4795146</v>
      </c>
      <c r="N137" s="17">
        <v>4936067</v>
      </c>
      <c r="O137" s="16">
        <v>12780217</v>
      </c>
      <c r="P137" s="16">
        <v>58800</v>
      </c>
      <c r="Q137" s="17">
        <v>1444944</v>
      </c>
      <c r="R137" s="17">
        <v>624235</v>
      </c>
      <c r="S137" s="16">
        <v>2127979</v>
      </c>
      <c r="T137" s="16">
        <v>0</v>
      </c>
      <c r="U137" s="17">
        <v>0</v>
      </c>
      <c r="V137" s="17">
        <v>0</v>
      </c>
      <c r="W137" s="19">
        <v>0</v>
      </c>
    </row>
    <row r="138" spans="1:23" x14ac:dyDescent="0.2">
      <c r="A138" s="13" t="s">
        <v>32</v>
      </c>
      <c r="B138" s="14" t="s">
        <v>257</v>
      </c>
      <c r="C138" s="15" t="s">
        <v>258</v>
      </c>
      <c r="D138" s="16">
        <v>44908437</v>
      </c>
      <c r="E138" s="17">
        <v>47330293</v>
      </c>
      <c r="F138" s="17">
        <v>21963840</v>
      </c>
      <c r="G138" s="18">
        <f t="shared" si="21"/>
        <v>0.4640545960702166</v>
      </c>
      <c r="H138" s="16">
        <v>2308805</v>
      </c>
      <c r="I138" s="17">
        <v>3395260</v>
      </c>
      <c r="J138" s="17">
        <v>3120138</v>
      </c>
      <c r="K138" s="16">
        <v>8824203</v>
      </c>
      <c r="L138" s="16">
        <v>2033032</v>
      </c>
      <c r="M138" s="17">
        <v>372178</v>
      </c>
      <c r="N138" s="17">
        <v>4920509</v>
      </c>
      <c r="O138" s="16">
        <v>7325719</v>
      </c>
      <c r="P138" s="16">
        <v>2593066</v>
      </c>
      <c r="Q138" s="17">
        <v>-1321216</v>
      </c>
      <c r="R138" s="17">
        <v>4542068</v>
      </c>
      <c r="S138" s="16">
        <v>5813918</v>
      </c>
      <c r="T138" s="16">
        <v>0</v>
      </c>
      <c r="U138" s="17">
        <v>0</v>
      </c>
      <c r="V138" s="17">
        <v>0</v>
      </c>
      <c r="W138" s="19">
        <v>0</v>
      </c>
    </row>
    <row r="139" spans="1:23" x14ac:dyDescent="0.2">
      <c r="A139" s="13" t="s">
        <v>32</v>
      </c>
      <c r="B139" s="14" t="s">
        <v>259</v>
      </c>
      <c r="C139" s="15" t="s">
        <v>260</v>
      </c>
      <c r="D139" s="16">
        <v>51254049</v>
      </c>
      <c r="E139" s="17">
        <v>50814049</v>
      </c>
      <c r="F139" s="17">
        <v>20229344</v>
      </c>
      <c r="G139" s="18">
        <f t="shared" si="21"/>
        <v>0.39810533500292411</v>
      </c>
      <c r="H139" s="16">
        <v>427209</v>
      </c>
      <c r="I139" s="17">
        <v>762190</v>
      </c>
      <c r="J139" s="17">
        <v>5652516</v>
      </c>
      <c r="K139" s="16">
        <v>6841915</v>
      </c>
      <c r="L139" s="16">
        <v>555901</v>
      </c>
      <c r="M139" s="17">
        <v>5808257</v>
      </c>
      <c r="N139" s="17">
        <v>2987772</v>
      </c>
      <c r="O139" s="16">
        <v>9351930</v>
      </c>
      <c r="P139" s="16">
        <v>417633</v>
      </c>
      <c r="Q139" s="17">
        <v>3604566</v>
      </c>
      <c r="R139" s="17">
        <v>13300</v>
      </c>
      <c r="S139" s="16">
        <v>4035499</v>
      </c>
      <c r="T139" s="16">
        <v>0</v>
      </c>
      <c r="U139" s="17">
        <v>0</v>
      </c>
      <c r="V139" s="17">
        <v>0</v>
      </c>
      <c r="W139" s="19">
        <v>0</v>
      </c>
    </row>
    <row r="140" spans="1:23" x14ac:dyDescent="0.2">
      <c r="A140" s="13" t="s">
        <v>32</v>
      </c>
      <c r="B140" s="14" t="s">
        <v>261</v>
      </c>
      <c r="C140" s="15" t="s">
        <v>262</v>
      </c>
      <c r="D140" s="16">
        <v>33577207</v>
      </c>
      <c r="E140" s="17">
        <v>52877082</v>
      </c>
      <c r="F140" s="17">
        <v>26726577</v>
      </c>
      <c r="G140" s="18">
        <f t="shared" si="21"/>
        <v>0.50544727487042496</v>
      </c>
      <c r="H140" s="16">
        <v>8366628</v>
      </c>
      <c r="I140" s="17">
        <v>4350744</v>
      </c>
      <c r="J140" s="17">
        <v>6594201</v>
      </c>
      <c r="K140" s="16">
        <v>19311573</v>
      </c>
      <c r="L140" s="16">
        <v>345981</v>
      </c>
      <c r="M140" s="17">
        <v>5046144</v>
      </c>
      <c r="N140" s="17">
        <v>384210</v>
      </c>
      <c r="O140" s="16">
        <v>5776335</v>
      </c>
      <c r="P140" s="16">
        <v>825937</v>
      </c>
      <c r="Q140" s="17">
        <v>812732</v>
      </c>
      <c r="R140" s="17">
        <v>0</v>
      </c>
      <c r="S140" s="16">
        <v>1638669</v>
      </c>
      <c r="T140" s="16">
        <v>0</v>
      </c>
      <c r="U140" s="17">
        <v>0</v>
      </c>
      <c r="V140" s="17">
        <v>0</v>
      </c>
      <c r="W140" s="19">
        <v>0</v>
      </c>
    </row>
    <row r="141" spans="1:23" x14ac:dyDescent="0.2">
      <c r="A141" s="13" t="s">
        <v>47</v>
      </c>
      <c r="B141" s="14" t="s">
        <v>263</v>
      </c>
      <c r="C141" s="15" t="s">
        <v>264</v>
      </c>
      <c r="D141" s="16">
        <v>580277001</v>
      </c>
      <c r="E141" s="17">
        <v>591777321</v>
      </c>
      <c r="F141" s="17">
        <v>360584356</v>
      </c>
      <c r="G141" s="18">
        <f t="shared" si="21"/>
        <v>0.60932439146311923</v>
      </c>
      <c r="H141" s="16">
        <v>48035954</v>
      </c>
      <c r="I141" s="17">
        <v>54970606</v>
      </c>
      <c r="J141" s="17">
        <v>38573769</v>
      </c>
      <c r="K141" s="16">
        <v>141580329</v>
      </c>
      <c r="L141" s="16">
        <v>41742634</v>
      </c>
      <c r="M141" s="17">
        <v>27009973</v>
      </c>
      <c r="N141" s="17">
        <v>60673696</v>
      </c>
      <c r="O141" s="16">
        <v>129426303</v>
      </c>
      <c r="P141" s="16">
        <v>2908605</v>
      </c>
      <c r="Q141" s="17">
        <v>54617581</v>
      </c>
      <c r="R141" s="17">
        <v>32051538</v>
      </c>
      <c r="S141" s="16">
        <v>89577724</v>
      </c>
      <c r="T141" s="16">
        <v>0</v>
      </c>
      <c r="U141" s="17">
        <v>0</v>
      </c>
      <c r="V141" s="17">
        <v>0</v>
      </c>
      <c r="W141" s="19">
        <v>0</v>
      </c>
    </row>
    <row r="142" spans="1:23" ht="16.5" x14ac:dyDescent="0.3">
      <c r="A142" s="20" t="s">
        <v>0</v>
      </c>
      <c r="B142" s="21" t="s">
        <v>265</v>
      </c>
      <c r="C142" s="22" t="s">
        <v>0</v>
      </c>
      <c r="D142" s="23">
        <f>SUM(D136:D141)</f>
        <v>808301292</v>
      </c>
      <c r="E142" s="24">
        <f>SUM(E136:E141)</f>
        <v>835659727</v>
      </c>
      <c r="F142" s="24">
        <f>SUM(F136:F141)</f>
        <v>492313016</v>
      </c>
      <c r="G142" s="25">
        <f t="shared" si="21"/>
        <v>0.58913095856299413</v>
      </c>
      <c r="H142" s="23">
        <f t="shared" ref="H142:W142" si="28">SUM(H136:H141)</f>
        <v>60491063</v>
      </c>
      <c r="I142" s="24">
        <f t="shared" si="28"/>
        <v>70458268</v>
      </c>
      <c r="J142" s="24">
        <f t="shared" si="28"/>
        <v>65686198</v>
      </c>
      <c r="K142" s="23">
        <f t="shared" si="28"/>
        <v>196635529</v>
      </c>
      <c r="L142" s="23">
        <f t="shared" si="28"/>
        <v>49697640</v>
      </c>
      <c r="M142" s="24">
        <f t="shared" si="28"/>
        <v>55925052</v>
      </c>
      <c r="N142" s="24">
        <f t="shared" si="28"/>
        <v>76552453</v>
      </c>
      <c r="O142" s="23">
        <f t="shared" si="28"/>
        <v>182175145</v>
      </c>
      <c r="P142" s="23">
        <f t="shared" si="28"/>
        <v>8968665</v>
      </c>
      <c r="Q142" s="24">
        <f t="shared" si="28"/>
        <v>64685146</v>
      </c>
      <c r="R142" s="24">
        <f t="shared" si="28"/>
        <v>39848531</v>
      </c>
      <c r="S142" s="23">
        <f t="shared" si="28"/>
        <v>113502342</v>
      </c>
      <c r="T142" s="23">
        <f t="shared" si="28"/>
        <v>0</v>
      </c>
      <c r="U142" s="24">
        <f t="shared" si="28"/>
        <v>0</v>
      </c>
      <c r="V142" s="24">
        <f t="shared" si="28"/>
        <v>0</v>
      </c>
      <c r="W142" s="26">
        <f t="shared" si="28"/>
        <v>0</v>
      </c>
    </row>
    <row r="143" spans="1:23" x14ac:dyDescent="0.2">
      <c r="A143" s="13" t="s">
        <v>32</v>
      </c>
      <c r="B143" s="14" t="s">
        <v>266</v>
      </c>
      <c r="C143" s="15" t="s">
        <v>267</v>
      </c>
      <c r="D143" s="16">
        <v>47208016</v>
      </c>
      <c r="E143" s="17">
        <v>53489747</v>
      </c>
      <c r="F143" s="17">
        <v>29036157</v>
      </c>
      <c r="G143" s="18">
        <f t="shared" si="21"/>
        <v>0.54283593825934529</v>
      </c>
      <c r="H143" s="16">
        <v>2498703</v>
      </c>
      <c r="I143" s="17">
        <v>2201441</v>
      </c>
      <c r="J143" s="17">
        <v>5258389</v>
      </c>
      <c r="K143" s="16">
        <v>9958533</v>
      </c>
      <c r="L143" s="16">
        <v>4118567</v>
      </c>
      <c r="M143" s="17">
        <v>4419495</v>
      </c>
      <c r="N143" s="17">
        <v>3378897</v>
      </c>
      <c r="O143" s="16">
        <v>11916959</v>
      </c>
      <c r="P143" s="16">
        <v>1919456</v>
      </c>
      <c r="Q143" s="17">
        <v>3199580</v>
      </c>
      <c r="R143" s="17">
        <v>2041629</v>
      </c>
      <c r="S143" s="16">
        <v>7160665</v>
      </c>
      <c r="T143" s="16">
        <v>0</v>
      </c>
      <c r="U143" s="17">
        <v>0</v>
      </c>
      <c r="V143" s="17">
        <v>0</v>
      </c>
      <c r="W143" s="19">
        <v>0</v>
      </c>
    </row>
    <row r="144" spans="1:23" x14ac:dyDescent="0.2">
      <c r="A144" s="13" t="s">
        <v>32</v>
      </c>
      <c r="B144" s="14" t="s">
        <v>268</v>
      </c>
      <c r="C144" s="15" t="s">
        <v>269</v>
      </c>
      <c r="D144" s="16">
        <v>45321950</v>
      </c>
      <c r="E144" s="17">
        <v>61041535</v>
      </c>
      <c r="F144" s="17">
        <v>55820547</v>
      </c>
      <c r="G144" s="18">
        <f t="shared" si="21"/>
        <v>0.9144682714810497</v>
      </c>
      <c r="H144" s="16">
        <v>6383961</v>
      </c>
      <c r="I144" s="17">
        <v>9840352</v>
      </c>
      <c r="J144" s="17">
        <v>7916429</v>
      </c>
      <c r="K144" s="16">
        <v>24140742</v>
      </c>
      <c r="L144" s="16">
        <v>11664599</v>
      </c>
      <c r="M144" s="17">
        <v>2133966</v>
      </c>
      <c r="N144" s="17">
        <v>9084243</v>
      </c>
      <c r="O144" s="16">
        <v>22882808</v>
      </c>
      <c r="P144" s="16">
        <v>-1153480</v>
      </c>
      <c r="Q144" s="17">
        <v>4466720</v>
      </c>
      <c r="R144" s="17">
        <v>5483757</v>
      </c>
      <c r="S144" s="16">
        <v>8796997</v>
      </c>
      <c r="T144" s="16">
        <v>0</v>
      </c>
      <c r="U144" s="17">
        <v>0</v>
      </c>
      <c r="V144" s="17">
        <v>0</v>
      </c>
      <c r="W144" s="19">
        <v>0</v>
      </c>
    </row>
    <row r="145" spans="1:23" x14ac:dyDescent="0.2">
      <c r="A145" s="13" t="s">
        <v>32</v>
      </c>
      <c r="B145" s="14" t="s">
        <v>270</v>
      </c>
      <c r="C145" s="15" t="s">
        <v>271</v>
      </c>
      <c r="D145" s="16">
        <v>50266951</v>
      </c>
      <c r="E145" s="17">
        <v>64336449</v>
      </c>
      <c r="F145" s="17">
        <v>23728755</v>
      </c>
      <c r="G145" s="18">
        <f t="shared" si="21"/>
        <v>0.36882288918370365</v>
      </c>
      <c r="H145" s="16">
        <v>1045130</v>
      </c>
      <c r="I145" s="17">
        <v>81726</v>
      </c>
      <c r="J145" s="17">
        <v>9543031</v>
      </c>
      <c r="K145" s="16">
        <v>10669887</v>
      </c>
      <c r="L145" s="16">
        <v>1965667</v>
      </c>
      <c r="M145" s="17">
        <v>816597</v>
      </c>
      <c r="N145" s="17">
        <v>6944940</v>
      </c>
      <c r="O145" s="16">
        <v>9727204</v>
      </c>
      <c r="P145" s="16">
        <v>0</v>
      </c>
      <c r="Q145" s="17">
        <v>0</v>
      </c>
      <c r="R145" s="17">
        <v>3331664</v>
      </c>
      <c r="S145" s="16">
        <v>3331664</v>
      </c>
      <c r="T145" s="16">
        <v>0</v>
      </c>
      <c r="U145" s="17">
        <v>0</v>
      </c>
      <c r="V145" s="17">
        <v>0</v>
      </c>
      <c r="W145" s="19">
        <v>0</v>
      </c>
    </row>
    <row r="146" spans="1:23" x14ac:dyDescent="0.2">
      <c r="A146" s="13" t="s">
        <v>32</v>
      </c>
      <c r="B146" s="14" t="s">
        <v>272</v>
      </c>
      <c r="C146" s="15" t="s">
        <v>273</v>
      </c>
      <c r="D146" s="16">
        <v>25565000</v>
      </c>
      <c r="E146" s="17">
        <v>28565000</v>
      </c>
      <c r="F146" s="17">
        <v>16447193</v>
      </c>
      <c r="G146" s="18">
        <f t="shared" si="21"/>
        <v>0.5757813057938036</v>
      </c>
      <c r="H146" s="16">
        <v>2876720</v>
      </c>
      <c r="I146" s="17">
        <v>0</v>
      </c>
      <c r="J146" s="17">
        <v>1919595</v>
      </c>
      <c r="K146" s="16">
        <v>4796315</v>
      </c>
      <c r="L146" s="16">
        <v>3361094</v>
      </c>
      <c r="M146" s="17">
        <v>3562841</v>
      </c>
      <c r="N146" s="17">
        <v>942663</v>
      </c>
      <c r="O146" s="16">
        <v>7866598</v>
      </c>
      <c r="P146" s="16">
        <v>2579</v>
      </c>
      <c r="Q146" s="17">
        <v>2381311</v>
      </c>
      <c r="R146" s="17">
        <v>1400390</v>
      </c>
      <c r="S146" s="16">
        <v>3784280</v>
      </c>
      <c r="T146" s="16">
        <v>0</v>
      </c>
      <c r="U146" s="17">
        <v>0</v>
      </c>
      <c r="V146" s="17">
        <v>0</v>
      </c>
      <c r="W146" s="19">
        <v>0</v>
      </c>
    </row>
    <row r="147" spans="1:23" x14ac:dyDescent="0.2">
      <c r="A147" s="13" t="s">
        <v>47</v>
      </c>
      <c r="B147" s="14" t="s">
        <v>274</v>
      </c>
      <c r="C147" s="15" t="s">
        <v>275</v>
      </c>
      <c r="D147" s="16">
        <v>291451799</v>
      </c>
      <c r="E147" s="17">
        <v>295610621</v>
      </c>
      <c r="F147" s="17">
        <v>49430561</v>
      </c>
      <c r="G147" s="18">
        <f t="shared" si="21"/>
        <v>0.1672151048997661</v>
      </c>
      <c r="H147" s="16">
        <v>0</v>
      </c>
      <c r="I147" s="17">
        <v>0</v>
      </c>
      <c r="J147" s="17">
        <v>0</v>
      </c>
      <c r="K147" s="16">
        <v>0</v>
      </c>
      <c r="L147" s="16">
        <v>0</v>
      </c>
      <c r="M147" s="17">
        <v>70529</v>
      </c>
      <c r="N147" s="17">
        <v>12270335</v>
      </c>
      <c r="O147" s="16">
        <v>12340864</v>
      </c>
      <c r="P147" s="16">
        <v>5471479</v>
      </c>
      <c r="Q147" s="17">
        <v>23658331</v>
      </c>
      <c r="R147" s="17">
        <v>7959887</v>
      </c>
      <c r="S147" s="16">
        <v>37089697</v>
      </c>
      <c r="T147" s="16">
        <v>0</v>
      </c>
      <c r="U147" s="17">
        <v>0</v>
      </c>
      <c r="V147" s="17">
        <v>0</v>
      </c>
      <c r="W147" s="19">
        <v>0</v>
      </c>
    </row>
    <row r="148" spans="1:23" ht="16.5" x14ac:dyDescent="0.3">
      <c r="A148" s="20" t="s">
        <v>0</v>
      </c>
      <c r="B148" s="21" t="s">
        <v>276</v>
      </c>
      <c r="C148" s="22" t="s">
        <v>0</v>
      </c>
      <c r="D148" s="23">
        <f>SUM(D143:D147)</f>
        <v>459813716</v>
      </c>
      <c r="E148" s="24">
        <f>SUM(E143:E147)</f>
        <v>503043352</v>
      </c>
      <c r="F148" s="24">
        <f>SUM(F143:F147)</f>
        <v>174463213</v>
      </c>
      <c r="G148" s="25">
        <f t="shared" si="21"/>
        <v>0.34681546293449478</v>
      </c>
      <c r="H148" s="23">
        <f t="shared" ref="H148:W148" si="29">SUM(H143:H147)</f>
        <v>12804514</v>
      </c>
      <c r="I148" s="24">
        <f t="shared" si="29"/>
        <v>12123519</v>
      </c>
      <c r="J148" s="24">
        <f t="shared" si="29"/>
        <v>24637444</v>
      </c>
      <c r="K148" s="23">
        <f t="shared" si="29"/>
        <v>49565477</v>
      </c>
      <c r="L148" s="23">
        <f t="shared" si="29"/>
        <v>21109927</v>
      </c>
      <c r="M148" s="24">
        <f t="shared" si="29"/>
        <v>11003428</v>
      </c>
      <c r="N148" s="24">
        <f t="shared" si="29"/>
        <v>32621078</v>
      </c>
      <c r="O148" s="23">
        <f t="shared" si="29"/>
        <v>64734433</v>
      </c>
      <c r="P148" s="23">
        <f t="shared" si="29"/>
        <v>6240034</v>
      </c>
      <c r="Q148" s="24">
        <f t="shared" si="29"/>
        <v>33705942</v>
      </c>
      <c r="R148" s="24">
        <f t="shared" si="29"/>
        <v>20217327</v>
      </c>
      <c r="S148" s="23">
        <f t="shared" si="29"/>
        <v>60163303</v>
      </c>
      <c r="T148" s="23">
        <f t="shared" si="29"/>
        <v>0</v>
      </c>
      <c r="U148" s="24">
        <f t="shared" si="29"/>
        <v>0</v>
      </c>
      <c r="V148" s="24">
        <f t="shared" si="29"/>
        <v>0</v>
      </c>
      <c r="W148" s="26">
        <f t="shared" si="29"/>
        <v>0</v>
      </c>
    </row>
    <row r="149" spans="1:23" x14ac:dyDescent="0.2">
      <c r="A149" s="13" t="s">
        <v>32</v>
      </c>
      <c r="B149" s="14" t="s">
        <v>277</v>
      </c>
      <c r="C149" s="15" t="s">
        <v>278</v>
      </c>
      <c r="D149" s="16">
        <v>30838200</v>
      </c>
      <c r="E149" s="17">
        <v>56369188</v>
      </c>
      <c r="F149" s="17">
        <v>38829599</v>
      </c>
      <c r="G149" s="18">
        <f t="shared" si="21"/>
        <v>0.68884439137210918</v>
      </c>
      <c r="H149" s="16">
        <v>1683219</v>
      </c>
      <c r="I149" s="17">
        <v>5195047</v>
      </c>
      <c r="J149" s="17">
        <v>3123579</v>
      </c>
      <c r="K149" s="16">
        <v>10001845</v>
      </c>
      <c r="L149" s="16">
        <v>8071961</v>
      </c>
      <c r="M149" s="17">
        <v>8359799</v>
      </c>
      <c r="N149" s="17">
        <v>3256368</v>
      </c>
      <c r="O149" s="16">
        <v>19688128</v>
      </c>
      <c r="P149" s="16">
        <v>2556792</v>
      </c>
      <c r="Q149" s="17">
        <v>2615714</v>
      </c>
      <c r="R149" s="17">
        <v>3967120</v>
      </c>
      <c r="S149" s="16">
        <v>9139626</v>
      </c>
      <c r="T149" s="16">
        <v>0</v>
      </c>
      <c r="U149" s="17">
        <v>0</v>
      </c>
      <c r="V149" s="17">
        <v>0</v>
      </c>
      <c r="W149" s="19">
        <v>0</v>
      </c>
    </row>
    <row r="150" spans="1:23" x14ac:dyDescent="0.2">
      <c r="A150" s="13" t="s">
        <v>32</v>
      </c>
      <c r="B150" s="14" t="s">
        <v>279</v>
      </c>
      <c r="C150" s="15" t="s">
        <v>280</v>
      </c>
      <c r="D150" s="16">
        <v>830967400</v>
      </c>
      <c r="E150" s="17">
        <v>834530301</v>
      </c>
      <c r="F150" s="17">
        <v>424543659</v>
      </c>
      <c r="G150" s="18">
        <f t="shared" si="21"/>
        <v>0.50872168271335183</v>
      </c>
      <c r="H150" s="16">
        <v>-1</v>
      </c>
      <c r="I150" s="17">
        <v>21002195</v>
      </c>
      <c r="J150" s="17">
        <v>41408550</v>
      </c>
      <c r="K150" s="16">
        <v>62410744</v>
      </c>
      <c r="L150" s="16">
        <v>51767368</v>
      </c>
      <c r="M150" s="17">
        <v>53379554</v>
      </c>
      <c r="N150" s="17">
        <v>56892201</v>
      </c>
      <c r="O150" s="16">
        <v>162039123</v>
      </c>
      <c r="P150" s="16">
        <v>70413279</v>
      </c>
      <c r="Q150" s="17">
        <v>65026290</v>
      </c>
      <c r="R150" s="17">
        <v>64654223</v>
      </c>
      <c r="S150" s="16">
        <v>200093792</v>
      </c>
      <c r="T150" s="16">
        <v>0</v>
      </c>
      <c r="U150" s="17">
        <v>0</v>
      </c>
      <c r="V150" s="17">
        <v>0</v>
      </c>
      <c r="W150" s="19">
        <v>0</v>
      </c>
    </row>
    <row r="151" spans="1:23" x14ac:dyDescent="0.2">
      <c r="A151" s="13" t="s">
        <v>32</v>
      </c>
      <c r="B151" s="14" t="s">
        <v>281</v>
      </c>
      <c r="C151" s="15" t="s">
        <v>282</v>
      </c>
      <c r="D151" s="16">
        <v>67123450</v>
      </c>
      <c r="E151" s="17">
        <v>86593050</v>
      </c>
      <c r="F151" s="17">
        <v>37565941</v>
      </c>
      <c r="G151" s="18">
        <f t="shared" si="21"/>
        <v>0.43382166351687579</v>
      </c>
      <c r="H151" s="16">
        <v>5214148</v>
      </c>
      <c r="I151" s="17">
        <v>5518111</v>
      </c>
      <c r="J151" s="17">
        <v>5452319</v>
      </c>
      <c r="K151" s="16">
        <v>16184578</v>
      </c>
      <c r="L151" s="16">
        <v>3150708</v>
      </c>
      <c r="M151" s="17">
        <v>1401688</v>
      </c>
      <c r="N151" s="17">
        <v>5159941</v>
      </c>
      <c r="O151" s="16">
        <v>9712337</v>
      </c>
      <c r="P151" s="16">
        <v>3474430</v>
      </c>
      <c r="Q151" s="17">
        <v>1944503</v>
      </c>
      <c r="R151" s="17">
        <v>6250093</v>
      </c>
      <c r="S151" s="16">
        <v>11669026</v>
      </c>
      <c r="T151" s="16">
        <v>0</v>
      </c>
      <c r="U151" s="17">
        <v>0</v>
      </c>
      <c r="V151" s="17">
        <v>0</v>
      </c>
      <c r="W151" s="19">
        <v>0</v>
      </c>
    </row>
    <row r="152" spans="1:23" x14ac:dyDescent="0.2">
      <c r="A152" s="13" t="s">
        <v>32</v>
      </c>
      <c r="B152" s="14" t="s">
        <v>283</v>
      </c>
      <c r="C152" s="15" t="s">
        <v>284</v>
      </c>
      <c r="D152" s="16">
        <v>47315995</v>
      </c>
      <c r="E152" s="17">
        <v>47168058</v>
      </c>
      <c r="F152" s="17">
        <v>20296468</v>
      </c>
      <c r="G152" s="18">
        <f t="shared" si="21"/>
        <v>0.43030111606460458</v>
      </c>
      <c r="H152" s="16">
        <v>1382328</v>
      </c>
      <c r="I152" s="17">
        <v>3245188</v>
      </c>
      <c r="J152" s="17">
        <v>2092719</v>
      </c>
      <c r="K152" s="16">
        <v>6720235</v>
      </c>
      <c r="L152" s="16">
        <v>3553599</v>
      </c>
      <c r="M152" s="17">
        <v>5375372</v>
      </c>
      <c r="N152" s="17">
        <v>746408</v>
      </c>
      <c r="O152" s="16">
        <v>9675379</v>
      </c>
      <c r="P152" s="16">
        <v>1080910</v>
      </c>
      <c r="Q152" s="17">
        <v>461312</v>
      </c>
      <c r="R152" s="17">
        <v>2358632</v>
      </c>
      <c r="S152" s="16">
        <v>3900854</v>
      </c>
      <c r="T152" s="16">
        <v>0</v>
      </c>
      <c r="U152" s="17">
        <v>0</v>
      </c>
      <c r="V152" s="17">
        <v>0</v>
      </c>
      <c r="W152" s="19">
        <v>0</v>
      </c>
    </row>
    <row r="153" spans="1:23" x14ac:dyDescent="0.2">
      <c r="A153" s="13" t="s">
        <v>32</v>
      </c>
      <c r="B153" s="14" t="s">
        <v>285</v>
      </c>
      <c r="C153" s="15" t="s">
        <v>286</v>
      </c>
      <c r="D153" s="16">
        <v>42136000</v>
      </c>
      <c r="E153" s="17">
        <v>48136000</v>
      </c>
      <c r="F153" s="17">
        <v>11429745</v>
      </c>
      <c r="G153" s="18">
        <f t="shared" si="21"/>
        <v>0.23744692122320094</v>
      </c>
      <c r="H153" s="16">
        <v>-3961917</v>
      </c>
      <c r="I153" s="17">
        <v>0</v>
      </c>
      <c r="J153" s="17">
        <v>300744</v>
      </c>
      <c r="K153" s="16">
        <v>-3661173</v>
      </c>
      <c r="L153" s="16">
        <v>735795</v>
      </c>
      <c r="M153" s="17">
        <v>0</v>
      </c>
      <c r="N153" s="17">
        <v>0</v>
      </c>
      <c r="O153" s="16">
        <v>735795</v>
      </c>
      <c r="P153" s="16">
        <v>8105715</v>
      </c>
      <c r="Q153" s="17">
        <v>1219712</v>
      </c>
      <c r="R153" s="17">
        <v>5029696</v>
      </c>
      <c r="S153" s="16">
        <v>14355123</v>
      </c>
      <c r="T153" s="16">
        <v>0</v>
      </c>
      <c r="U153" s="17">
        <v>0</v>
      </c>
      <c r="V153" s="17">
        <v>0</v>
      </c>
      <c r="W153" s="19">
        <v>0</v>
      </c>
    </row>
    <row r="154" spans="1:23" x14ac:dyDescent="0.2">
      <c r="A154" s="13" t="s">
        <v>47</v>
      </c>
      <c r="B154" s="14" t="s">
        <v>287</v>
      </c>
      <c r="C154" s="15" t="s">
        <v>288</v>
      </c>
      <c r="D154" s="16">
        <v>244466738</v>
      </c>
      <c r="E154" s="17">
        <v>254448746</v>
      </c>
      <c r="F154" s="17">
        <v>115664666</v>
      </c>
      <c r="G154" s="18">
        <f t="shared" si="21"/>
        <v>0.45456960514947869</v>
      </c>
      <c r="H154" s="16">
        <v>9407789</v>
      </c>
      <c r="I154" s="17">
        <v>6345811</v>
      </c>
      <c r="J154" s="17">
        <v>15679979</v>
      </c>
      <c r="K154" s="16">
        <v>31433579</v>
      </c>
      <c r="L154" s="16">
        <v>9552764</v>
      </c>
      <c r="M154" s="17">
        <v>14544001</v>
      </c>
      <c r="N154" s="17">
        <v>22347347</v>
      </c>
      <c r="O154" s="16">
        <v>46444112</v>
      </c>
      <c r="P154" s="16">
        <v>2533317</v>
      </c>
      <c r="Q154" s="17">
        <v>15686636</v>
      </c>
      <c r="R154" s="17">
        <v>19567022</v>
      </c>
      <c r="S154" s="16">
        <v>37786975</v>
      </c>
      <c r="T154" s="16">
        <v>0</v>
      </c>
      <c r="U154" s="17">
        <v>0</v>
      </c>
      <c r="V154" s="17">
        <v>0</v>
      </c>
      <c r="W154" s="19">
        <v>0</v>
      </c>
    </row>
    <row r="155" spans="1:23" ht="16.5" x14ac:dyDescent="0.3">
      <c r="A155" s="20" t="s">
        <v>0</v>
      </c>
      <c r="B155" s="21" t="s">
        <v>289</v>
      </c>
      <c r="C155" s="22" t="s">
        <v>0</v>
      </c>
      <c r="D155" s="23">
        <f>SUM(D149:D154)</f>
        <v>1262847783</v>
      </c>
      <c r="E155" s="24">
        <f>SUM(E149:E154)</f>
        <v>1327245343</v>
      </c>
      <c r="F155" s="24">
        <f>SUM(F149:F154)</f>
        <v>648330078</v>
      </c>
      <c r="G155" s="25">
        <f t="shared" si="21"/>
        <v>0.48847794525657645</v>
      </c>
      <c r="H155" s="23">
        <f t="shared" ref="H155:W155" si="30">SUM(H149:H154)</f>
        <v>13725566</v>
      </c>
      <c r="I155" s="24">
        <f t="shared" si="30"/>
        <v>41306352</v>
      </c>
      <c r="J155" s="24">
        <f t="shared" si="30"/>
        <v>68057890</v>
      </c>
      <c r="K155" s="23">
        <f t="shared" si="30"/>
        <v>123089808</v>
      </c>
      <c r="L155" s="23">
        <f t="shared" si="30"/>
        <v>76832195</v>
      </c>
      <c r="M155" s="24">
        <f t="shared" si="30"/>
        <v>83060414</v>
      </c>
      <c r="N155" s="24">
        <f t="shared" si="30"/>
        <v>88402265</v>
      </c>
      <c r="O155" s="23">
        <f t="shared" si="30"/>
        <v>248294874</v>
      </c>
      <c r="P155" s="23">
        <f t="shared" si="30"/>
        <v>88164443</v>
      </c>
      <c r="Q155" s="24">
        <f t="shared" si="30"/>
        <v>86954167</v>
      </c>
      <c r="R155" s="24">
        <f t="shared" si="30"/>
        <v>101826786</v>
      </c>
      <c r="S155" s="23">
        <f t="shared" si="30"/>
        <v>276945396</v>
      </c>
      <c r="T155" s="23">
        <f t="shared" si="30"/>
        <v>0</v>
      </c>
      <c r="U155" s="24">
        <f t="shared" si="30"/>
        <v>0</v>
      </c>
      <c r="V155" s="24">
        <f t="shared" si="30"/>
        <v>0</v>
      </c>
      <c r="W155" s="26">
        <f t="shared" si="30"/>
        <v>0</v>
      </c>
    </row>
    <row r="156" spans="1:23" x14ac:dyDescent="0.2">
      <c r="A156" s="13" t="s">
        <v>32</v>
      </c>
      <c r="B156" s="14" t="s">
        <v>290</v>
      </c>
      <c r="C156" s="15" t="s">
        <v>291</v>
      </c>
      <c r="D156" s="16">
        <v>73920399</v>
      </c>
      <c r="E156" s="17">
        <v>84280025</v>
      </c>
      <c r="F156" s="17">
        <v>46183602</v>
      </c>
      <c r="G156" s="18">
        <f t="shared" si="21"/>
        <v>0.54797802919493677</v>
      </c>
      <c r="H156" s="16">
        <v>366777</v>
      </c>
      <c r="I156" s="17">
        <v>7503928</v>
      </c>
      <c r="J156" s="17">
        <v>6050845</v>
      </c>
      <c r="K156" s="16">
        <v>13921550</v>
      </c>
      <c r="L156" s="16">
        <v>8173833</v>
      </c>
      <c r="M156" s="17">
        <v>3417922</v>
      </c>
      <c r="N156" s="17">
        <v>4141130</v>
      </c>
      <c r="O156" s="16">
        <v>15732885</v>
      </c>
      <c r="P156" s="16">
        <v>6639804</v>
      </c>
      <c r="Q156" s="17">
        <v>2897322</v>
      </c>
      <c r="R156" s="17">
        <v>6992041</v>
      </c>
      <c r="S156" s="16">
        <v>16529167</v>
      </c>
      <c r="T156" s="16">
        <v>0</v>
      </c>
      <c r="U156" s="17">
        <v>0</v>
      </c>
      <c r="V156" s="17">
        <v>0</v>
      </c>
      <c r="W156" s="19">
        <v>0</v>
      </c>
    </row>
    <row r="157" spans="1:23" x14ac:dyDescent="0.2">
      <c r="A157" s="13" t="s">
        <v>32</v>
      </c>
      <c r="B157" s="14" t="s">
        <v>292</v>
      </c>
      <c r="C157" s="15" t="s">
        <v>293</v>
      </c>
      <c r="D157" s="16">
        <v>321401054</v>
      </c>
      <c r="E157" s="17">
        <v>316099546</v>
      </c>
      <c r="F157" s="17">
        <v>151345179</v>
      </c>
      <c r="G157" s="18">
        <f t="shared" si="21"/>
        <v>0.47878961205467852</v>
      </c>
      <c r="H157" s="16">
        <v>6515056</v>
      </c>
      <c r="I157" s="17">
        <v>22214133</v>
      </c>
      <c r="J157" s="17">
        <v>21046159</v>
      </c>
      <c r="K157" s="16">
        <v>49775348</v>
      </c>
      <c r="L157" s="16">
        <v>21623302</v>
      </c>
      <c r="M157" s="17">
        <v>20520668</v>
      </c>
      <c r="N157" s="17">
        <v>31891559</v>
      </c>
      <c r="O157" s="16">
        <v>74035529</v>
      </c>
      <c r="P157" s="16">
        <v>2639518</v>
      </c>
      <c r="Q157" s="17">
        <v>9231500</v>
      </c>
      <c r="R157" s="17">
        <v>15663284</v>
      </c>
      <c r="S157" s="16">
        <v>27534302</v>
      </c>
      <c r="T157" s="16">
        <v>0</v>
      </c>
      <c r="U157" s="17">
        <v>0</v>
      </c>
      <c r="V157" s="17">
        <v>0</v>
      </c>
      <c r="W157" s="19">
        <v>0</v>
      </c>
    </row>
    <row r="158" spans="1:23" x14ac:dyDescent="0.2">
      <c r="A158" s="13" t="s">
        <v>32</v>
      </c>
      <c r="B158" s="14" t="s">
        <v>294</v>
      </c>
      <c r="C158" s="15" t="s">
        <v>295</v>
      </c>
      <c r="D158" s="16">
        <v>82661760</v>
      </c>
      <c r="E158" s="17">
        <v>91407033</v>
      </c>
      <c r="F158" s="17">
        <v>38325180</v>
      </c>
      <c r="G158" s="18">
        <f t="shared" si="21"/>
        <v>0.41928042889216194</v>
      </c>
      <c r="H158" s="16">
        <v>3257824</v>
      </c>
      <c r="I158" s="17">
        <v>4938038</v>
      </c>
      <c r="J158" s="17">
        <v>5849634</v>
      </c>
      <c r="K158" s="16">
        <v>14045496</v>
      </c>
      <c r="L158" s="16">
        <v>3210894</v>
      </c>
      <c r="M158" s="17">
        <v>5848044</v>
      </c>
      <c r="N158" s="17">
        <v>5917458</v>
      </c>
      <c r="O158" s="16">
        <v>14976396</v>
      </c>
      <c r="P158" s="16">
        <v>736843</v>
      </c>
      <c r="Q158" s="17">
        <v>3804278</v>
      </c>
      <c r="R158" s="17">
        <v>4762167</v>
      </c>
      <c r="S158" s="16">
        <v>9303288</v>
      </c>
      <c r="T158" s="16">
        <v>0</v>
      </c>
      <c r="U158" s="17">
        <v>0</v>
      </c>
      <c r="V158" s="17">
        <v>0</v>
      </c>
      <c r="W158" s="19">
        <v>0</v>
      </c>
    </row>
    <row r="159" spans="1:23" x14ac:dyDescent="0.2">
      <c r="A159" s="13" t="s">
        <v>32</v>
      </c>
      <c r="B159" s="14" t="s">
        <v>296</v>
      </c>
      <c r="C159" s="15" t="s">
        <v>297</v>
      </c>
      <c r="D159" s="16">
        <v>33587122</v>
      </c>
      <c r="E159" s="17">
        <v>42824119</v>
      </c>
      <c r="F159" s="17">
        <v>39797231</v>
      </c>
      <c r="G159" s="18">
        <f t="shared" si="21"/>
        <v>0.92931814896180354</v>
      </c>
      <c r="H159" s="16">
        <v>1896534</v>
      </c>
      <c r="I159" s="17">
        <v>6096783</v>
      </c>
      <c r="J159" s="17">
        <v>7748993</v>
      </c>
      <c r="K159" s="16">
        <v>15742310</v>
      </c>
      <c r="L159" s="16">
        <v>1705087</v>
      </c>
      <c r="M159" s="17">
        <v>1434328</v>
      </c>
      <c r="N159" s="17">
        <v>6474773</v>
      </c>
      <c r="O159" s="16">
        <v>9614188</v>
      </c>
      <c r="P159" s="16">
        <v>718740</v>
      </c>
      <c r="Q159" s="17">
        <v>7437950</v>
      </c>
      <c r="R159" s="17">
        <v>6284043</v>
      </c>
      <c r="S159" s="16">
        <v>14440733</v>
      </c>
      <c r="T159" s="16">
        <v>0</v>
      </c>
      <c r="U159" s="17">
        <v>0</v>
      </c>
      <c r="V159" s="17">
        <v>0</v>
      </c>
      <c r="W159" s="19">
        <v>0</v>
      </c>
    </row>
    <row r="160" spans="1:23" x14ac:dyDescent="0.2">
      <c r="A160" s="13" t="s">
        <v>47</v>
      </c>
      <c r="B160" s="14" t="s">
        <v>298</v>
      </c>
      <c r="C160" s="15" t="s">
        <v>299</v>
      </c>
      <c r="D160" s="16">
        <v>235385614</v>
      </c>
      <c r="E160" s="17">
        <v>249696943</v>
      </c>
      <c r="F160" s="17">
        <v>161672221</v>
      </c>
      <c r="G160" s="18">
        <f t="shared" si="21"/>
        <v>0.64747376983305716</v>
      </c>
      <c r="H160" s="16">
        <v>24751431</v>
      </c>
      <c r="I160" s="17">
        <v>6354951</v>
      </c>
      <c r="J160" s="17">
        <v>10177659</v>
      </c>
      <c r="K160" s="16">
        <v>41284041</v>
      </c>
      <c r="L160" s="16">
        <v>35332149</v>
      </c>
      <c r="M160" s="17">
        <v>11821084</v>
      </c>
      <c r="N160" s="17">
        <v>30921367</v>
      </c>
      <c r="O160" s="16">
        <v>78074600</v>
      </c>
      <c r="P160" s="16">
        <v>2707694</v>
      </c>
      <c r="Q160" s="17">
        <v>21964303</v>
      </c>
      <c r="R160" s="17">
        <v>17641583</v>
      </c>
      <c r="S160" s="16">
        <v>42313580</v>
      </c>
      <c r="T160" s="16">
        <v>0</v>
      </c>
      <c r="U160" s="17">
        <v>0</v>
      </c>
      <c r="V160" s="17">
        <v>0</v>
      </c>
      <c r="W160" s="19">
        <v>0</v>
      </c>
    </row>
    <row r="161" spans="1:23" ht="16.5" x14ac:dyDescent="0.3">
      <c r="A161" s="20" t="s">
        <v>0</v>
      </c>
      <c r="B161" s="21" t="s">
        <v>300</v>
      </c>
      <c r="C161" s="22" t="s">
        <v>0</v>
      </c>
      <c r="D161" s="23">
        <f>SUM(D156:D160)</f>
        <v>746955949</v>
      </c>
      <c r="E161" s="24">
        <f>SUM(E156:E160)</f>
        <v>784307666</v>
      </c>
      <c r="F161" s="24">
        <f>SUM(F156:F160)</f>
        <v>437323413</v>
      </c>
      <c r="G161" s="25">
        <f t="shared" si="21"/>
        <v>0.55759165944452216</v>
      </c>
      <c r="H161" s="23">
        <f t="shared" ref="H161:W161" si="31">SUM(H156:H160)</f>
        <v>36787622</v>
      </c>
      <c r="I161" s="24">
        <f t="shared" si="31"/>
        <v>47107833</v>
      </c>
      <c r="J161" s="24">
        <f t="shared" si="31"/>
        <v>50873290</v>
      </c>
      <c r="K161" s="23">
        <f t="shared" si="31"/>
        <v>134768745</v>
      </c>
      <c r="L161" s="23">
        <f t="shared" si="31"/>
        <v>70045265</v>
      </c>
      <c r="M161" s="24">
        <f t="shared" si="31"/>
        <v>43042046</v>
      </c>
      <c r="N161" s="24">
        <f t="shared" si="31"/>
        <v>79346287</v>
      </c>
      <c r="O161" s="23">
        <f t="shared" si="31"/>
        <v>192433598</v>
      </c>
      <c r="P161" s="23">
        <f t="shared" si="31"/>
        <v>13442599</v>
      </c>
      <c r="Q161" s="24">
        <f t="shared" si="31"/>
        <v>45335353</v>
      </c>
      <c r="R161" s="24">
        <f t="shared" si="31"/>
        <v>51343118</v>
      </c>
      <c r="S161" s="23">
        <f t="shared" si="31"/>
        <v>110121070</v>
      </c>
      <c r="T161" s="23">
        <f t="shared" si="31"/>
        <v>0</v>
      </c>
      <c r="U161" s="24">
        <f t="shared" si="31"/>
        <v>0</v>
      </c>
      <c r="V161" s="24">
        <f t="shared" si="31"/>
        <v>0</v>
      </c>
      <c r="W161" s="26">
        <f t="shared" si="31"/>
        <v>0</v>
      </c>
    </row>
    <row r="162" spans="1:23" x14ac:dyDescent="0.2">
      <c r="A162" s="13" t="s">
        <v>32</v>
      </c>
      <c r="B162" s="14" t="s">
        <v>301</v>
      </c>
      <c r="C162" s="15" t="s">
        <v>302</v>
      </c>
      <c r="D162" s="16">
        <v>98060376</v>
      </c>
      <c r="E162" s="17">
        <v>133559037</v>
      </c>
      <c r="F162" s="17">
        <v>71394282</v>
      </c>
      <c r="G162" s="18">
        <f t="shared" si="21"/>
        <v>0.5345522370006307</v>
      </c>
      <c r="H162" s="16">
        <v>0</v>
      </c>
      <c r="I162" s="17">
        <v>8798263</v>
      </c>
      <c r="J162" s="17">
        <v>5327204</v>
      </c>
      <c r="K162" s="16">
        <v>14125467</v>
      </c>
      <c r="L162" s="16">
        <v>14305268</v>
      </c>
      <c r="M162" s="17">
        <v>9018727</v>
      </c>
      <c r="N162" s="17">
        <v>12167167</v>
      </c>
      <c r="O162" s="16">
        <v>35491162</v>
      </c>
      <c r="P162" s="16">
        <v>1948276</v>
      </c>
      <c r="Q162" s="17">
        <v>7750451</v>
      </c>
      <c r="R162" s="17">
        <v>12078926</v>
      </c>
      <c r="S162" s="16">
        <v>21777653</v>
      </c>
      <c r="T162" s="16">
        <v>0</v>
      </c>
      <c r="U162" s="17">
        <v>0</v>
      </c>
      <c r="V162" s="17">
        <v>0</v>
      </c>
      <c r="W162" s="19">
        <v>0</v>
      </c>
    </row>
    <row r="163" spans="1:23" x14ac:dyDescent="0.2">
      <c r="A163" s="13" t="s">
        <v>32</v>
      </c>
      <c r="B163" s="14" t="s">
        <v>303</v>
      </c>
      <c r="C163" s="15" t="s">
        <v>304</v>
      </c>
      <c r="D163" s="16">
        <v>44994821</v>
      </c>
      <c r="E163" s="17">
        <v>54667690</v>
      </c>
      <c r="F163" s="17">
        <v>28018061</v>
      </c>
      <c r="G163" s="18">
        <f t="shared" si="21"/>
        <v>0.51251591204969515</v>
      </c>
      <c r="H163" s="16">
        <v>3536445</v>
      </c>
      <c r="I163" s="17">
        <v>2940959</v>
      </c>
      <c r="J163" s="17">
        <v>4469774</v>
      </c>
      <c r="K163" s="16">
        <v>10947178</v>
      </c>
      <c r="L163" s="16">
        <v>5643740</v>
      </c>
      <c r="M163" s="17">
        <v>2900177</v>
      </c>
      <c r="N163" s="17">
        <v>4508846</v>
      </c>
      <c r="O163" s="16">
        <v>13052763</v>
      </c>
      <c r="P163" s="16">
        <v>1304089</v>
      </c>
      <c r="Q163" s="17">
        <v>585884</v>
      </c>
      <c r="R163" s="17">
        <v>2128147</v>
      </c>
      <c r="S163" s="16">
        <v>4018120</v>
      </c>
      <c r="T163" s="16">
        <v>0</v>
      </c>
      <c r="U163" s="17">
        <v>0</v>
      </c>
      <c r="V163" s="17">
        <v>0</v>
      </c>
      <c r="W163" s="19">
        <v>0</v>
      </c>
    </row>
    <row r="164" spans="1:23" x14ac:dyDescent="0.2">
      <c r="A164" s="13" t="s">
        <v>32</v>
      </c>
      <c r="B164" s="14" t="s">
        <v>305</v>
      </c>
      <c r="C164" s="15" t="s">
        <v>306</v>
      </c>
      <c r="D164" s="16">
        <v>120404000</v>
      </c>
      <c r="E164" s="17">
        <v>130302970</v>
      </c>
      <c r="F164" s="17">
        <v>43805232</v>
      </c>
      <c r="G164" s="18">
        <f t="shared" si="21"/>
        <v>0.33617984302276455</v>
      </c>
      <c r="H164" s="16">
        <v>3787308</v>
      </c>
      <c r="I164" s="17">
        <v>4077179</v>
      </c>
      <c r="J164" s="17">
        <v>5447632</v>
      </c>
      <c r="K164" s="16">
        <v>13312119</v>
      </c>
      <c r="L164" s="16">
        <v>4314443</v>
      </c>
      <c r="M164" s="17">
        <v>6397496</v>
      </c>
      <c r="N164" s="17">
        <v>2329061</v>
      </c>
      <c r="O164" s="16">
        <v>13041000</v>
      </c>
      <c r="P164" s="16">
        <v>4800073</v>
      </c>
      <c r="Q164" s="17">
        <v>4938897</v>
      </c>
      <c r="R164" s="17">
        <v>7713143</v>
      </c>
      <c r="S164" s="16">
        <v>17452113</v>
      </c>
      <c r="T164" s="16">
        <v>0</v>
      </c>
      <c r="U164" s="17">
        <v>0</v>
      </c>
      <c r="V164" s="17">
        <v>0</v>
      </c>
      <c r="W164" s="19">
        <v>0</v>
      </c>
    </row>
    <row r="165" spans="1:23" x14ac:dyDescent="0.2">
      <c r="A165" s="13" t="s">
        <v>32</v>
      </c>
      <c r="B165" s="14" t="s">
        <v>307</v>
      </c>
      <c r="C165" s="15" t="s">
        <v>308</v>
      </c>
      <c r="D165" s="16">
        <v>92799601</v>
      </c>
      <c r="E165" s="17">
        <v>97311169</v>
      </c>
      <c r="F165" s="17">
        <v>40544814</v>
      </c>
      <c r="G165" s="18">
        <f t="shared" si="21"/>
        <v>0.41665118625797209</v>
      </c>
      <c r="H165" s="16">
        <v>75880</v>
      </c>
      <c r="I165" s="17">
        <v>123074</v>
      </c>
      <c r="J165" s="17">
        <v>4671065</v>
      </c>
      <c r="K165" s="16">
        <v>4870019</v>
      </c>
      <c r="L165" s="16">
        <v>7368482</v>
      </c>
      <c r="M165" s="17">
        <v>4250699</v>
      </c>
      <c r="N165" s="17">
        <v>10648809</v>
      </c>
      <c r="O165" s="16">
        <v>22267990</v>
      </c>
      <c r="P165" s="16">
        <v>1386287</v>
      </c>
      <c r="Q165" s="17">
        <v>4385211</v>
      </c>
      <c r="R165" s="17">
        <v>7635307</v>
      </c>
      <c r="S165" s="16">
        <v>13406805</v>
      </c>
      <c r="T165" s="16">
        <v>0</v>
      </c>
      <c r="U165" s="17">
        <v>0</v>
      </c>
      <c r="V165" s="17">
        <v>0</v>
      </c>
      <c r="W165" s="19">
        <v>0</v>
      </c>
    </row>
    <row r="166" spans="1:23" x14ac:dyDescent="0.2">
      <c r="A166" s="13" t="s">
        <v>47</v>
      </c>
      <c r="B166" s="14" t="s">
        <v>309</v>
      </c>
      <c r="C166" s="15" t="s">
        <v>310</v>
      </c>
      <c r="D166" s="16">
        <v>307283480</v>
      </c>
      <c r="E166" s="17">
        <v>279621973</v>
      </c>
      <c r="F166" s="17">
        <v>191333083</v>
      </c>
      <c r="G166" s="18">
        <f t="shared" si="21"/>
        <v>0.68425625120669609</v>
      </c>
      <c r="H166" s="16">
        <v>30514109</v>
      </c>
      <c r="I166" s="17">
        <v>28923153</v>
      </c>
      <c r="J166" s="17">
        <v>14432649</v>
      </c>
      <c r="K166" s="16">
        <v>73869911</v>
      </c>
      <c r="L166" s="16">
        <v>20969326</v>
      </c>
      <c r="M166" s="17">
        <v>12428611</v>
      </c>
      <c r="N166" s="17">
        <v>33726047</v>
      </c>
      <c r="O166" s="16">
        <v>67123984</v>
      </c>
      <c r="P166" s="16">
        <v>6215744</v>
      </c>
      <c r="Q166" s="17">
        <v>15657801</v>
      </c>
      <c r="R166" s="17">
        <v>28465643</v>
      </c>
      <c r="S166" s="16">
        <v>50339188</v>
      </c>
      <c r="T166" s="16">
        <v>0</v>
      </c>
      <c r="U166" s="17">
        <v>0</v>
      </c>
      <c r="V166" s="17">
        <v>0</v>
      </c>
      <c r="W166" s="19">
        <v>0</v>
      </c>
    </row>
    <row r="167" spans="1:23" ht="16.5" x14ac:dyDescent="0.3">
      <c r="A167" s="20" t="s">
        <v>0</v>
      </c>
      <c r="B167" s="21" t="s">
        <v>311</v>
      </c>
      <c r="C167" s="22" t="s">
        <v>0</v>
      </c>
      <c r="D167" s="23">
        <f>SUM(D162:D166)</f>
        <v>663542278</v>
      </c>
      <c r="E167" s="24">
        <f>SUM(E162:E166)</f>
        <v>695462839</v>
      </c>
      <c r="F167" s="24">
        <f>SUM(F162:F166)</f>
        <v>375095472</v>
      </c>
      <c r="G167" s="25">
        <f t="shared" ref="G167:G168" si="32">IF(($E167     =0),0,($F167     /$E167     ))</f>
        <v>0.53934653437320468</v>
      </c>
      <c r="H167" s="23">
        <f t="shared" ref="H167:W167" si="33">SUM(H162:H166)</f>
        <v>37913742</v>
      </c>
      <c r="I167" s="24">
        <f t="shared" si="33"/>
        <v>44862628</v>
      </c>
      <c r="J167" s="24">
        <f t="shared" si="33"/>
        <v>34348324</v>
      </c>
      <c r="K167" s="23">
        <f t="shared" si="33"/>
        <v>117124694</v>
      </c>
      <c r="L167" s="23">
        <f t="shared" si="33"/>
        <v>52601259</v>
      </c>
      <c r="M167" s="24">
        <f t="shared" si="33"/>
        <v>34995710</v>
      </c>
      <c r="N167" s="24">
        <f t="shared" si="33"/>
        <v>63379930</v>
      </c>
      <c r="O167" s="23">
        <f t="shared" si="33"/>
        <v>150976899</v>
      </c>
      <c r="P167" s="23">
        <f t="shared" si="33"/>
        <v>15654469</v>
      </c>
      <c r="Q167" s="24">
        <f t="shared" si="33"/>
        <v>33318244</v>
      </c>
      <c r="R167" s="24">
        <f t="shared" si="33"/>
        <v>58021166</v>
      </c>
      <c r="S167" s="23">
        <f t="shared" si="33"/>
        <v>106993879</v>
      </c>
      <c r="T167" s="23">
        <f t="shared" si="33"/>
        <v>0</v>
      </c>
      <c r="U167" s="24">
        <f t="shared" si="33"/>
        <v>0</v>
      </c>
      <c r="V167" s="24">
        <f t="shared" si="33"/>
        <v>0</v>
      </c>
      <c r="W167" s="26">
        <f t="shared" si="33"/>
        <v>0</v>
      </c>
    </row>
    <row r="168" spans="1:23" ht="16.5" x14ac:dyDescent="0.3">
      <c r="A168" s="20" t="s">
        <v>0</v>
      </c>
      <c r="B168" s="21" t="s">
        <v>312</v>
      </c>
      <c r="C168" s="22" t="s">
        <v>0</v>
      </c>
      <c r="D168" s="23">
        <f>SUM(D103,D105:D109,D111:D118,D120:D123,D125:D129,D131:D134,D136:D141,D143:D147,D149:D154,D156:D160,D162:D166)</f>
        <v>12053907914</v>
      </c>
      <c r="E168" s="24">
        <f>SUM(E103,E105:E109,E111:E118,E120:E123,E125:E129,E131:E134,E136:E141,E143:E147,E149:E154,E156:E160,E162:E166)</f>
        <v>12785692788</v>
      </c>
      <c r="F168" s="24">
        <f>SUM(F103,F105:F109,F111:F118,F120:F123,F125:F129,F131:F134,F136:F141,F143:F147,F149:F154,F156:F160,F162:F166)</f>
        <v>11683478102</v>
      </c>
      <c r="G168" s="25">
        <f t="shared" si="32"/>
        <v>0.91379311983512679</v>
      </c>
      <c r="H168" s="23">
        <f t="shared" ref="H168:W168" si="34">SUM(H103,H105:H109,H111:H118,H120:H123,H125:H129,H131:H134,H136:H141,H143:H147,H149:H154,H156:H160,H162:H166)</f>
        <v>-49326459</v>
      </c>
      <c r="I168" s="24">
        <f t="shared" si="34"/>
        <v>930444800</v>
      </c>
      <c r="J168" s="24">
        <f t="shared" si="34"/>
        <v>691117951</v>
      </c>
      <c r="K168" s="23">
        <f t="shared" si="34"/>
        <v>1572236292</v>
      </c>
      <c r="L168" s="23">
        <f t="shared" si="34"/>
        <v>1008059187</v>
      </c>
      <c r="M168" s="24">
        <f t="shared" si="34"/>
        <v>827295611</v>
      </c>
      <c r="N168" s="24">
        <f t="shared" si="34"/>
        <v>917538249</v>
      </c>
      <c r="O168" s="23">
        <f t="shared" si="34"/>
        <v>2752893047</v>
      </c>
      <c r="P168" s="23">
        <f t="shared" si="34"/>
        <v>99229349</v>
      </c>
      <c r="Q168" s="24">
        <f t="shared" si="34"/>
        <v>6526980750</v>
      </c>
      <c r="R168" s="24">
        <f t="shared" si="34"/>
        <v>732138664</v>
      </c>
      <c r="S168" s="23">
        <f t="shared" si="34"/>
        <v>7358348763</v>
      </c>
      <c r="T168" s="23">
        <f t="shared" si="34"/>
        <v>0</v>
      </c>
      <c r="U168" s="24">
        <f t="shared" si="34"/>
        <v>0</v>
      </c>
      <c r="V168" s="24">
        <f t="shared" si="34"/>
        <v>0</v>
      </c>
      <c r="W168" s="26">
        <f t="shared" si="34"/>
        <v>0</v>
      </c>
    </row>
    <row r="169" spans="1:23" ht="14.45" customHeight="1" x14ac:dyDescent="0.3">
      <c r="A169" s="9"/>
      <c r="B169" s="10" t="s">
        <v>24</v>
      </c>
      <c r="D169" s="27"/>
      <c r="E169" s="28"/>
      <c r="F169" s="28"/>
      <c r="G169" s="29"/>
      <c r="H169" s="27"/>
      <c r="I169" s="28"/>
      <c r="J169" s="28"/>
      <c r="K169" s="27"/>
      <c r="L169" s="27"/>
      <c r="M169" s="28"/>
      <c r="N169" s="28"/>
      <c r="O169" s="27"/>
      <c r="P169" s="27"/>
      <c r="Q169" s="28"/>
      <c r="R169" s="28"/>
      <c r="S169" s="27"/>
      <c r="T169" s="27"/>
      <c r="U169" s="28"/>
      <c r="V169" s="28"/>
      <c r="W169" s="30"/>
    </row>
    <row r="170" spans="1:23" ht="14.45" customHeight="1" x14ac:dyDescent="0.3">
      <c r="A170" s="12" t="s">
        <v>0</v>
      </c>
      <c r="B170" s="10" t="s">
        <v>313</v>
      </c>
      <c r="D170" s="27"/>
      <c r="E170" s="28"/>
      <c r="F170" s="28"/>
      <c r="G170" s="29"/>
      <c r="H170" s="27"/>
      <c r="I170" s="28"/>
      <c r="J170" s="28"/>
      <c r="K170" s="27"/>
      <c r="L170" s="27"/>
      <c r="M170" s="28"/>
      <c r="N170" s="28"/>
      <c r="O170" s="27"/>
      <c r="P170" s="27"/>
      <c r="Q170" s="28"/>
      <c r="R170" s="28"/>
      <c r="S170" s="27"/>
      <c r="T170" s="27"/>
      <c r="U170" s="28"/>
      <c r="V170" s="28"/>
      <c r="W170" s="30"/>
    </row>
    <row r="171" spans="1:23" x14ac:dyDescent="0.2">
      <c r="A171" s="13" t="s">
        <v>32</v>
      </c>
      <c r="B171" s="14" t="s">
        <v>314</v>
      </c>
      <c r="C171" s="15" t="s">
        <v>315</v>
      </c>
      <c r="D171" s="16">
        <v>113672306</v>
      </c>
      <c r="E171" s="17">
        <v>141665121</v>
      </c>
      <c r="F171" s="17">
        <v>64895209</v>
      </c>
      <c r="G171" s="18">
        <f t="shared" ref="G171:G203" si="35">IF(($E171     =0),0,($F171     /$E171     ))</f>
        <v>0.45808882625385255</v>
      </c>
      <c r="H171" s="16">
        <v>0</v>
      </c>
      <c r="I171" s="17">
        <v>14249760</v>
      </c>
      <c r="J171" s="17">
        <v>10921549</v>
      </c>
      <c r="K171" s="16">
        <v>25171309</v>
      </c>
      <c r="L171" s="16">
        <v>6473626</v>
      </c>
      <c r="M171" s="17">
        <v>4554089</v>
      </c>
      <c r="N171" s="17">
        <v>15320625</v>
      </c>
      <c r="O171" s="16">
        <v>26348340</v>
      </c>
      <c r="P171" s="16">
        <v>4596547</v>
      </c>
      <c r="Q171" s="17">
        <v>2256238</v>
      </c>
      <c r="R171" s="17">
        <v>6522775</v>
      </c>
      <c r="S171" s="16">
        <v>13375560</v>
      </c>
      <c r="T171" s="16">
        <v>0</v>
      </c>
      <c r="U171" s="17">
        <v>0</v>
      </c>
      <c r="V171" s="17">
        <v>0</v>
      </c>
      <c r="W171" s="19">
        <v>0</v>
      </c>
    </row>
    <row r="172" spans="1:23" x14ac:dyDescent="0.2">
      <c r="A172" s="13" t="s">
        <v>32</v>
      </c>
      <c r="B172" s="14" t="s">
        <v>316</v>
      </c>
      <c r="C172" s="15" t="s">
        <v>317</v>
      </c>
      <c r="D172" s="16">
        <v>116244219</v>
      </c>
      <c r="E172" s="17">
        <v>131756486</v>
      </c>
      <c r="F172" s="17">
        <v>74088032</v>
      </c>
      <c r="G172" s="18">
        <f t="shared" si="35"/>
        <v>0.56231032148201043</v>
      </c>
      <c r="H172" s="16">
        <v>0</v>
      </c>
      <c r="I172" s="17">
        <v>5629857</v>
      </c>
      <c r="J172" s="17">
        <v>21666686</v>
      </c>
      <c r="K172" s="16">
        <v>27296543</v>
      </c>
      <c r="L172" s="16">
        <v>15340345</v>
      </c>
      <c r="M172" s="17">
        <v>5078603</v>
      </c>
      <c r="N172" s="17">
        <v>14043348</v>
      </c>
      <c r="O172" s="16">
        <v>34462296</v>
      </c>
      <c r="P172" s="16">
        <v>5834935</v>
      </c>
      <c r="Q172" s="17">
        <v>343018</v>
      </c>
      <c r="R172" s="17">
        <v>6151240</v>
      </c>
      <c r="S172" s="16">
        <v>12329193</v>
      </c>
      <c r="T172" s="16">
        <v>0</v>
      </c>
      <c r="U172" s="17">
        <v>0</v>
      </c>
      <c r="V172" s="17">
        <v>0</v>
      </c>
      <c r="W172" s="19">
        <v>0</v>
      </c>
    </row>
    <row r="173" spans="1:23" x14ac:dyDescent="0.2">
      <c r="A173" s="13" t="s">
        <v>32</v>
      </c>
      <c r="B173" s="14" t="s">
        <v>318</v>
      </c>
      <c r="C173" s="15" t="s">
        <v>319</v>
      </c>
      <c r="D173" s="16">
        <v>130857450</v>
      </c>
      <c r="E173" s="17">
        <v>142078164</v>
      </c>
      <c r="F173" s="17">
        <v>87154278</v>
      </c>
      <c r="G173" s="18">
        <f t="shared" si="35"/>
        <v>0.61342486098004478</v>
      </c>
      <c r="H173" s="16">
        <v>26092295</v>
      </c>
      <c r="I173" s="17">
        <v>17468192</v>
      </c>
      <c r="J173" s="17">
        <v>12897066</v>
      </c>
      <c r="K173" s="16">
        <v>56457553</v>
      </c>
      <c r="L173" s="16">
        <v>9198605</v>
      </c>
      <c r="M173" s="17">
        <v>7013851</v>
      </c>
      <c r="N173" s="17">
        <v>8951186</v>
      </c>
      <c r="O173" s="16">
        <v>25163642</v>
      </c>
      <c r="P173" s="16">
        <v>49843</v>
      </c>
      <c r="Q173" s="17">
        <v>3331955</v>
      </c>
      <c r="R173" s="17">
        <v>2151285</v>
      </c>
      <c r="S173" s="16">
        <v>5533083</v>
      </c>
      <c r="T173" s="16">
        <v>0</v>
      </c>
      <c r="U173" s="17">
        <v>0</v>
      </c>
      <c r="V173" s="17">
        <v>0</v>
      </c>
      <c r="W173" s="19">
        <v>0</v>
      </c>
    </row>
    <row r="174" spans="1:23" x14ac:dyDescent="0.2">
      <c r="A174" s="13" t="s">
        <v>32</v>
      </c>
      <c r="B174" s="14" t="s">
        <v>320</v>
      </c>
      <c r="C174" s="15" t="s">
        <v>321</v>
      </c>
      <c r="D174" s="16">
        <v>56126505</v>
      </c>
      <c r="E174" s="17">
        <v>56126505</v>
      </c>
      <c r="F174" s="17">
        <v>19182296</v>
      </c>
      <c r="G174" s="18">
        <f t="shared" si="35"/>
        <v>0.34176893786634316</v>
      </c>
      <c r="H174" s="16">
        <v>841800</v>
      </c>
      <c r="I174" s="17">
        <v>655849</v>
      </c>
      <c r="J174" s="17">
        <v>3143609</v>
      </c>
      <c r="K174" s="16">
        <v>4641258</v>
      </c>
      <c r="L174" s="16">
        <v>853109</v>
      </c>
      <c r="M174" s="17">
        <v>585972</v>
      </c>
      <c r="N174" s="17">
        <v>3115025</v>
      </c>
      <c r="O174" s="16">
        <v>4554106</v>
      </c>
      <c r="P174" s="16">
        <v>2694880</v>
      </c>
      <c r="Q174" s="17">
        <v>1745418</v>
      </c>
      <c r="R174" s="17">
        <v>5546634</v>
      </c>
      <c r="S174" s="16">
        <v>9986932</v>
      </c>
      <c r="T174" s="16">
        <v>0</v>
      </c>
      <c r="U174" s="17">
        <v>0</v>
      </c>
      <c r="V174" s="17">
        <v>0</v>
      </c>
      <c r="W174" s="19">
        <v>0</v>
      </c>
    </row>
    <row r="175" spans="1:23" x14ac:dyDescent="0.2">
      <c r="A175" s="13" t="s">
        <v>32</v>
      </c>
      <c r="B175" s="14" t="s">
        <v>322</v>
      </c>
      <c r="C175" s="15" t="s">
        <v>323</v>
      </c>
      <c r="D175" s="16">
        <v>167380838</v>
      </c>
      <c r="E175" s="17">
        <v>184739854</v>
      </c>
      <c r="F175" s="17">
        <v>104002608</v>
      </c>
      <c r="G175" s="18">
        <f t="shared" si="35"/>
        <v>0.56296790188001344</v>
      </c>
      <c r="H175" s="16">
        <v>1445523</v>
      </c>
      <c r="I175" s="17">
        <v>15857324</v>
      </c>
      <c r="J175" s="17">
        <v>13860605</v>
      </c>
      <c r="K175" s="16">
        <v>31163452</v>
      </c>
      <c r="L175" s="16">
        <v>12040285</v>
      </c>
      <c r="M175" s="17">
        <v>17077486</v>
      </c>
      <c r="N175" s="17">
        <v>18334806</v>
      </c>
      <c r="O175" s="16">
        <v>47452577</v>
      </c>
      <c r="P175" s="16">
        <v>7245758</v>
      </c>
      <c r="Q175" s="17">
        <v>6262048</v>
      </c>
      <c r="R175" s="17">
        <v>11878773</v>
      </c>
      <c r="S175" s="16">
        <v>25386579</v>
      </c>
      <c r="T175" s="16">
        <v>0</v>
      </c>
      <c r="U175" s="17">
        <v>0</v>
      </c>
      <c r="V175" s="17">
        <v>0</v>
      </c>
      <c r="W175" s="19">
        <v>0</v>
      </c>
    </row>
    <row r="176" spans="1:23" x14ac:dyDescent="0.2">
      <c r="A176" s="13" t="s">
        <v>47</v>
      </c>
      <c r="B176" s="14" t="s">
        <v>324</v>
      </c>
      <c r="C176" s="15" t="s">
        <v>325</v>
      </c>
      <c r="D176" s="16">
        <v>523193748</v>
      </c>
      <c r="E176" s="17">
        <v>600364328</v>
      </c>
      <c r="F176" s="17">
        <v>216818087</v>
      </c>
      <c r="G176" s="18">
        <f t="shared" si="35"/>
        <v>0.36114418676787208</v>
      </c>
      <c r="H176" s="16">
        <v>4787777</v>
      </c>
      <c r="I176" s="17">
        <v>20103601</v>
      </c>
      <c r="J176" s="17">
        <v>20950900</v>
      </c>
      <c r="K176" s="16">
        <v>45842278</v>
      </c>
      <c r="L176" s="16">
        <v>26740232</v>
      </c>
      <c r="M176" s="17">
        <v>4020765</v>
      </c>
      <c r="N176" s="17">
        <v>37767289</v>
      </c>
      <c r="O176" s="16">
        <v>68528286</v>
      </c>
      <c r="P176" s="16">
        <v>10288701</v>
      </c>
      <c r="Q176" s="17">
        <v>55383845</v>
      </c>
      <c r="R176" s="17">
        <v>36774977</v>
      </c>
      <c r="S176" s="16">
        <v>102447523</v>
      </c>
      <c r="T176" s="16">
        <v>0</v>
      </c>
      <c r="U176" s="17">
        <v>0</v>
      </c>
      <c r="V176" s="17">
        <v>0</v>
      </c>
      <c r="W176" s="19">
        <v>0</v>
      </c>
    </row>
    <row r="177" spans="1:23" ht="16.5" x14ac:dyDescent="0.3">
      <c r="A177" s="20" t="s">
        <v>0</v>
      </c>
      <c r="B177" s="21" t="s">
        <v>326</v>
      </c>
      <c r="C177" s="22" t="s">
        <v>0</v>
      </c>
      <c r="D177" s="23">
        <f>SUM(D171:D176)</f>
        <v>1107475066</v>
      </c>
      <c r="E177" s="24">
        <f>SUM(E171:E176)</f>
        <v>1256730458</v>
      </c>
      <c r="F177" s="24">
        <f>SUM(F171:F176)</f>
        <v>566140510</v>
      </c>
      <c r="G177" s="25">
        <f t="shared" si="35"/>
        <v>0.4504868218925589</v>
      </c>
      <c r="H177" s="23">
        <f t="shared" ref="H177:W177" si="36">SUM(H171:H176)</f>
        <v>33167395</v>
      </c>
      <c r="I177" s="24">
        <f t="shared" si="36"/>
        <v>73964583</v>
      </c>
      <c r="J177" s="24">
        <f t="shared" si="36"/>
        <v>83440415</v>
      </c>
      <c r="K177" s="23">
        <f t="shared" si="36"/>
        <v>190572393</v>
      </c>
      <c r="L177" s="23">
        <f t="shared" si="36"/>
        <v>70646202</v>
      </c>
      <c r="M177" s="24">
        <f t="shared" si="36"/>
        <v>38330766</v>
      </c>
      <c r="N177" s="24">
        <f t="shared" si="36"/>
        <v>97532279</v>
      </c>
      <c r="O177" s="23">
        <f t="shared" si="36"/>
        <v>206509247</v>
      </c>
      <c r="P177" s="23">
        <f t="shared" si="36"/>
        <v>30710664</v>
      </c>
      <c r="Q177" s="24">
        <f t="shared" si="36"/>
        <v>69322522</v>
      </c>
      <c r="R177" s="24">
        <f t="shared" si="36"/>
        <v>69025684</v>
      </c>
      <c r="S177" s="23">
        <f t="shared" si="36"/>
        <v>169058870</v>
      </c>
      <c r="T177" s="23">
        <f t="shared" si="36"/>
        <v>0</v>
      </c>
      <c r="U177" s="24">
        <f t="shared" si="36"/>
        <v>0</v>
      </c>
      <c r="V177" s="24">
        <f t="shared" si="36"/>
        <v>0</v>
      </c>
      <c r="W177" s="26">
        <f t="shared" si="36"/>
        <v>0</v>
      </c>
    </row>
    <row r="178" spans="1:23" x14ac:dyDescent="0.2">
      <c r="A178" s="13" t="s">
        <v>32</v>
      </c>
      <c r="B178" s="14" t="s">
        <v>327</v>
      </c>
      <c r="C178" s="15" t="s">
        <v>328</v>
      </c>
      <c r="D178" s="16">
        <v>87455312</v>
      </c>
      <c r="E178" s="17">
        <v>44821992</v>
      </c>
      <c r="F178" s="17">
        <v>23727693</v>
      </c>
      <c r="G178" s="18">
        <f t="shared" si="35"/>
        <v>0.52937613749964529</v>
      </c>
      <c r="H178" s="16">
        <v>0</v>
      </c>
      <c r="I178" s="17">
        <v>0</v>
      </c>
      <c r="J178" s="17">
        <v>700759</v>
      </c>
      <c r="K178" s="16">
        <v>700759</v>
      </c>
      <c r="L178" s="16">
        <v>2880550</v>
      </c>
      <c r="M178" s="17">
        <v>1517621</v>
      </c>
      <c r="N178" s="17">
        <v>1559625</v>
      </c>
      <c r="O178" s="16">
        <v>5957796</v>
      </c>
      <c r="P178" s="16">
        <v>2544674</v>
      </c>
      <c r="Q178" s="17">
        <v>47204</v>
      </c>
      <c r="R178" s="17">
        <v>14477260</v>
      </c>
      <c r="S178" s="16">
        <v>17069138</v>
      </c>
      <c r="T178" s="16">
        <v>0</v>
      </c>
      <c r="U178" s="17">
        <v>0</v>
      </c>
      <c r="V178" s="17">
        <v>0</v>
      </c>
      <c r="W178" s="19">
        <v>0</v>
      </c>
    </row>
    <row r="179" spans="1:23" x14ac:dyDescent="0.2">
      <c r="A179" s="13" t="s">
        <v>32</v>
      </c>
      <c r="B179" s="14" t="s">
        <v>329</v>
      </c>
      <c r="C179" s="15" t="s">
        <v>330</v>
      </c>
      <c r="D179" s="16">
        <v>199305000</v>
      </c>
      <c r="E179" s="17">
        <v>210162806</v>
      </c>
      <c r="F179" s="17">
        <v>86998572</v>
      </c>
      <c r="G179" s="18">
        <f t="shared" si="35"/>
        <v>0.41395798645741338</v>
      </c>
      <c r="H179" s="16">
        <v>233364</v>
      </c>
      <c r="I179" s="17">
        <v>5736104</v>
      </c>
      <c r="J179" s="17">
        <v>9950376</v>
      </c>
      <c r="K179" s="16">
        <v>15919844</v>
      </c>
      <c r="L179" s="16">
        <v>7818062</v>
      </c>
      <c r="M179" s="17">
        <v>9223491</v>
      </c>
      <c r="N179" s="17">
        <v>26889807</v>
      </c>
      <c r="O179" s="16">
        <v>43931360</v>
      </c>
      <c r="P179" s="16">
        <v>363399</v>
      </c>
      <c r="Q179" s="17">
        <v>9189471</v>
      </c>
      <c r="R179" s="17">
        <v>17594498</v>
      </c>
      <c r="S179" s="16">
        <v>27147368</v>
      </c>
      <c r="T179" s="16">
        <v>0</v>
      </c>
      <c r="U179" s="17">
        <v>0</v>
      </c>
      <c r="V179" s="17">
        <v>0</v>
      </c>
      <c r="W179" s="19">
        <v>0</v>
      </c>
    </row>
    <row r="180" spans="1:23" x14ac:dyDescent="0.2">
      <c r="A180" s="13" t="s">
        <v>32</v>
      </c>
      <c r="B180" s="14" t="s">
        <v>331</v>
      </c>
      <c r="C180" s="15" t="s">
        <v>332</v>
      </c>
      <c r="D180" s="16">
        <v>424622191</v>
      </c>
      <c r="E180" s="17">
        <v>332968673</v>
      </c>
      <c r="F180" s="17">
        <v>149296556</v>
      </c>
      <c r="G180" s="18">
        <f t="shared" si="35"/>
        <v>0.44838018740579838</v>
      </c>
      <c r="H180" s="16">
        <v>10869732</v>
      </c>
      <c r="I180" s="17">
        <v>11438947</v>
      </c>
      <c r="J180" s="17">
        <v>14501585</v>
      </c>
      <c r="K180" s="16">
        <v>36810264</v>
      </c>
      <c r="L180" s="16">
        <v>14792703</v>
      </c>
      <c r="M180" s="17">
        <v>20874007</v>
      </c>
      <c r="N180" s="17">
        <v>21014365</v>
      </c>
      <c r="O180" s="16">
        <v>56681075</v>
      </c>
      <c r="P180" s="16">
        <v>23656079</v>
      </c>
      <c r="Q180" s="17">
        <v>16147703</v>
      </c>
      <c r="R180" s="17">
        <v>16001435</v>
      </c>
      <c r="S180" s="16">
        <v>55805217</v>
      </c>
      <c r="T180" s="16">
        <v>0</v>
      </c>
      <c r="U180" s="17">
        <v>0</v>
      </c>
      <c r="V180" s="17">
        <v>0</v>
      </c>
      <c r="W180" s="19">
        <v>0</v>
      </c>
    </row>
    <row r="181" spans="1:23" x14ac:dyDescent="0.2">
      <c r="A181" s="13" t="s">
        <v>32</v>
      </c>
      <c r="B181" s="14" t="s">
        <v>333</v>
      </c>
      <c r="C181" s="15" t="s">
        <v>334</v>
      </c>
      <c r="D181" s="16">
        <v>267307956</v>
      </c>
      <c r="E181" s="17">
        <v>343626751</v>
      </c>
      <c r="F181" s="17">
        <v>220553276</v>
      </c>
      <c r="G181" s="18">
        <f t="shared" si="35"/>
        <v>0.64183965700621481</v>
      </c>
      <c r="H181" s="16">
        <v>32071945</v>
      </c>
      <c r="I181" s="17">
        <v>18415554</v>
      </c>
      <c r="J181" s="17">
        <v>23940405</v>
      </c>
      <c r="K181" s="16">
        <v>74427904</v>
      </c>
      <c r="L181" s="16">
        <v>22324383</v>
      </c>
      <c r="M181" s="17">
        <v>37087290</v>
      </c>
      <c r="N181" s="17">
        <v>22068492</v>
      </c>
      <c r="O181" s="16">
        <v>81480165</v>
      </c>
      <c r="P181" s="16">
        <v>6539441</v>
      </c>
      <c r="Q181" s="17">
        <v>32462732</v>
      </c>
      <c r="R181" s="17">
        <v>25643034</v>
      </c>
      <c r="S181" s="16">
        <v>64645207</v>
      </c>
      <c r="T181" s="16">
        <v>0</v>
      </c>
      <c r="U181" s="17">
        <v>0</v>
      </c>
      <c r="V181" s="17">
        <v>0</v>
      </c>
      <c r="W181" s="19">
        <v>0</v>
      </c>
    </row>
    <row r="182" spans="1:23" x14ac:dyDescent="0.2">
      <c r="A182" s="13" t="s">
        <v>47</v>
      </c>
      <c r="B182" s="14" t="s">
        <v>335</v>
      </c>
      <c r="C182" s="15" t="s">
        <v>336</v>
      </c>
      <c r="D182" s="16">
        <v>769811001</v>
      </c>
      <c r="E182" s="17">
        <v>758564253</v>
      </c>
      <c r="F182" s="17">
        <v>458851869</v>
      </c>
      <c r="G182" s="18">
        <f t="shared" si="35"/>
        <v>0.60489519138993753</v>
      </c>
      <c r="H182" s="16">
        <v>52491675</v>
      </c>
      <c r="I182" s="17">
        <v>55233779</v>
      </c>
      <c r="J182" s="17">
        <v>55874294</v>
      </c>
      <c r="K182" s="16">
        <v>163599748</v>
      </c>
      <c r="L182" s="16">
        <v>60402868</v>
      </c>
      <c r="M182" s="17">
        <v>64241772</v>
      </c>
      <c r="N182" s="17">
        <v>71607942</v>
      </c>
      <c r="O182" s="16">
        <v>196252582</v>
      </c>
      <c r="P182" s="16">
        <v>23431980</v>
      </c>
      <c r="Q182" s="17">
        <v>5649851</v>
      </c>
      <c r="R182" s="17">
        <v>69917708</v>
      </c>
      <c r="S182" s="16">
        <v>98999539</v>
      </c>
      <c r="T182" s="16">
        <v>0</v>
      </c>
      <c r="U182" s="17">
        <v>0</v>
      </c>
      <c r="V182" s="17">
        <v>0</v>
      </c>
      <c r="W182" s="19">
        <v>0</v>
      </c>
    </row>
    <row r="183" spans="1:23" ht="16.5" x14ac:dyDescent="0.3">
      <c r="A183" s="20" t="s">
        <v>0</v>
      </c>
      <c r="B183" s="21" t="s">
        <v>337</v>
      </c>
      <c r="C183" s="22" t="s">
        <v>0</v>
      </c>
      <c r="D183" s="23">
        <f>SUM(D178:D182)</f>
        <v>1748501460</v>
      </c>
      <c r="E183" s="24">
        <f>SUM(E178:E182)</f>
        <v>1690144475</v>
      </c>
      <c r="F183" s="24">
        <f>SUM(F178:F182)</f>
        <v>939427966</v>
      </c>
      <c r="G183" s="25">
        <f t="shared" si="35"/>
        <v>0.55582701946234503</v>
      </c>
      <c r="H183" s="23">
        <f t="shared" ref="H183:W183" si="37">SUM(H178:H182)</f>
        <v>95666716</v>
      </c>
      <c r="I183" s="24">
        <f t="shared" si="37"/>
        <v>90824384</v>
      </c>
      <c r="J183" s="24">
        <f t="shared" si="37"/>
        <v>104967419</v>
      </c>
      <c r="K183" s="23">
        <f t="shared" si="37"/>
        <v>291458519</v>
      </c>
      <c r="L183" s="23">
        <f t="shared" si="37"/>
        <v>108218566</v>
      </c>
      <c r="M183" s="24">
        <f t="shared" si="37"/>
        <v>132944181</v>
      </c>
      <c r="N183" s="24">
        <f t="shared" si="37"/>
        <v>143140231</v>
      </c>
      <c r="O183" s="23">
        <f t="shared" si="37"/>
        <v>384302978</v>
      </c>
      <c r="P183" s="23">
        <f t="shared" si="37"/>
        <v>56535573</v>
      </c>
      <c r="Q183" s="24">
        <f t="shared" si="37"/>
        <v>63496961</v>
      </c>
      <c r="R183" s="24">
        <f t="shared" si="37"/>
        <v>143633935</v>
      </c>
      <c r="S183" s="23">
        <f t="shared" si="37"/>
        <v>263666469</v>
      </c>
      <c r="T183" s="23">
        <f t="shared" si="37"/>
        <v>0</v>
      </c>
      <c r="U183" s="24">
        <f t="shared" si="37"/>
        <v>0</v>
      </c>
      <c r="V183" s="24">
        <f t="shared" si="37"/>
        <v>0</v>
      </c>
      <c r="W183" s="26">
        <f t="shared" si="37"/>
        <v>0</v>
      </c>
    </row>
    <row r="184" spans="1:23" x14ac:dyDescent="0.2">
      <c r="A184" s="13" t="s">
        <v>32</v>
      </c>
      <c r="B184" s="14" t="s">
        <v>338</v>
      </c>
      <c r="C184" s="15" t="s">
        <v>339</v>
      </c>
      <c r="D184" s="16">
        <v>68143915</v>
      </c>
      <c r="E184" s="17">
        <v>70688068</v>
      </c>
      <c r="F184" s="17">
        <v>45467971</v>
      </c>
      <c r="G184" s="18">
        <f t="shared" si="35"/>
        <v>0.64321988542677389</v>
      </c>
      <c r="H184" s="16">
        <v>1246407</v>
      </c>
      <c r="I184" s="17">
        <v>6065436</v>
      </c>
      <c r="J184" s="17">
        <v>2350231</v>
      </c>
      <c r="K184" s="16">
        <v>9662074</v>
      </c>
      <c r="L184" s="16">
        <v>11504021</v>
      </c>
      <c r="M184" s="17">
        <v>6440467</v>
      </c>
      <c r="N184" s="17">
        <v>5541508</v>
      </c>
      <c r="O184" s="16">
        <v>23485996</v>
      </c>
      <c r="P184" s="16">
        <v>682490</v>
      </c>
      <c r="Q184" s="17">
        <v>5748985</v>
      </c>
      <c r="R184" s="17">
        <v>5888426</v>
      </c>
      <c r="S184" s="16">
        <v>12319901</v>
      </c>
      <c r="T184" s="16">
        <v>0</v>
      </c>
      <c r="U184" s="17">
        <v>0</v>
      </c>
      <c r="V184" s="17">
        <v>0</v>
      </c>
      <c r="W184" s="19">
        <v>0</v>
      </c>
    </row>
    <row r="185" spans="1:23" x14ac:dyDescent="0.2">
      <c r="A185" s="13" t="s">
        <v>32</v>
      </c>
      <c r="B185" s="14" t="s">
        <v>340</v>
      </c>
      <c r="C185" s="15" t="s">
        <v>341</v>
      </c>
      <c r="D185" s="16">
        <v>65393793</v>
      </c>
      <c r="E185" s="17">
        <v>64688807</v>
      </c>
      <c r="F185" s="17">
        <v>29245703</v>
      </c>
      <c r="G185" s="18">
        <f t="shared" si="35"/>
        <v>0.45209835141958948</v>
      </c>
      <c r="H185" s="16">
        <v>0</v>
      </c>
      <c r="I185" s="17">
        <v>1021107</v>
      </c>
      <c r="J185" s="17">
        <v>5505210</v>
      </c>
      <c r="K185" s="16">
        <v>6526317</v>
      </c>
      <c r="L185" s="16">
        <v>1396329</v>
      </c>
      <c r="M185" s="17">
        <v>2715337</v>
      </c>
      <c r="N185" s="17">
        <v>7550819</v>
      </c>
      <c r="O185" s="16">
        <v>11662485</v>
      </c>
      <c r="P185" s="16">
        <v>2922195</v>
      </c>
      <c r="Q185" s="17">
        <v>5460680</v>
      </c>
      <c r="R185" s="17">
        <v>2674026</v>
      </c>
      <c r="S185" s="16">
        <v>11056901</v>
      </c>
      <c r="T185" s="16">
        <v>0</v>
      </c>
      <c r="U185" s="17">
        <v>0</v>
      </c>
      <c r="V185" s="17">
        <v>0</v>
      </c>
      <c r="W185" s="19">
        <v>0</v>
      </c>
    </row>
    <row r="186" spans="1:23" x14ac:dyDescent="0.2">
      <c r="A186" s="13" t="s">
        <v>32</v>
      </c>
      <c r="B186" s="14" t="s">
        <v>342</v>
      </c>
      <c r="C186" s="15" t="s">
        <v>343</v>
      </c>
      <c r="D186" s="16">
        <v>1128559590</v>
      </c>
      <c r="E186" s="17">
        <v>1024469267</v>
      </c>
      <c r="F186" s="17">
        <v>511747581</v>
      </c>
      <c r="G186" s="18">
        <f t="shared" si="35"/>
        <v>0.49952458066270133</v>
      </c>
      <c r="H186" s="16">
        <v>6820644</v>
      </c>
      <c r="I186" s="17">
        <v>22632237</v>
      </c>
      <c r="J186" s="17">
        <v>106182674</v>
      </c>
      <c r="K186" s="16">
        <v>135635555</v>
      </c>
      <c r="L186" s="16">
        <v>71878907</v>
      </c>
      <c r="M186" s="17">
        <v>56793448</v>
      </c>
      <c r="N186" s="17">
        <v>95436803</v>
      </c>
      <c r="O186" s="16">
        <v>224109158</v>
      </c>
      <c r="P186" s="16">
        <v>33973639</v>
      </c>
      <c r="Q186" s="17">
        <v>46367713</v>
      </c>
      <c r="R186" s="17">
        <v>71661516</v>
      </c>
      <c r="S186" s="16">
        <v>152002868</v>
      </c>
      <c r="T186" s="16">
        <v>0</v>
      </c>
      <c r="U186" s="17">
        <v>0</v>
      </c>
      <c r="V186" s="17">
        <v>0</v>
      </c>
      <c r="W186" s="19">
        <v>0</v>
      </c>
    </row>
    <row r="187" spans="1:23" x14ac:dyDescent="0.2">
      <c r="A187" s="13" t="s">
        <v>32</v>
      </c>
      <c r="B187" s="14" t="s">
        <v>344</v>
      </c>
      <c r="C187" s="15" t="s">
        <v>345</v>
      </c>
      <c r="D187" s="16">
        <v>145662750</v>
      </c>
      <c r="E187" s="17">
        <v>155697750</v>
      </c>
      <c r="F187" s="17">
        <v>29054683</v>
      </c>
      <c r="G187" s="18">
        <f t="shared" si="35"/>
        <v>0.18660952390127666</v>
      </c>
      <c r="H187" s="16">
        <v>711964</v>
      </c>
      <c r="I187" s="17">
        <v>2885126</v>
      </c>
      <c r="J187" s="17">
        <v>5901841</v>
      </c>
      <c r="K187" s="16">
        <v>9498931</v>
      </c>
      <c r="L187" s="16">
        <v>1481450</v>
      </c>
      <c r="M187" s="17">
        <v>3673581</v>
      </c>
      <c r="N187" s="17">
        <v>3492392</v>
      </c>
      <c r="O187" s="16">
        <v>8647423</v>
      </c>
      <c r="P187" s="16">
        <v>0</v>
      </c>
      <c r="Q187" s="17">
        <v>1833670</v>
      </c>
      <c r="R187" s="17">
        <v>9074659</v>
      </c>
      <c r="S187" s="16">
        <v>10908329</v>
      </c>
      <c r="T187" s="16">
        <v>0</v>
      </c>
      <c r="U187" s="17">
        <v>0</v>
      </c>
      <c r="V187" s="17">
        <v>0</v>
      </c>
      <c r="W187" s="19">
        <v>0</v>
      </c>
    </row>
    <row r="188" spans="1:23" x14ac:dyDescent="0.2">
      <c r="A188" s="13" t="s">
        <v>47</v>
      </c>
      <c r="B188" s="14" t="s">
        <v>346</v>
      </c>
      <c r="C188" s="15" t="s">
        <v>347</v>
      </c>
      <c r="D188" s="16">
        <v>323927000</v>
      </c>
      <c r="E188" s="17">
        <v>390081000</v>
      </c>
      <c r="F188" s="17">
        <v>288847395</v>
      </c>
      <c r="G188" s="18">
        <f t="shared" si="35"/>
        <v>0.74048055403877655</v>
      </c>
      <c r="H188" s="16">
        <v>43376762</v>
      </c>
      <c r="I188" s="17">
        <v>56887241</v>
      </c>
      <c r="J188" s="17">
        <v>18453301</v>
      </c>
      <c r="K188" s="16">
        <v>118717304</v>
      </c>
      <c r="L188" s="16">
        <v>14246069</v>
      </c>
      <c r="M188" s="17">
        <v>39284613</v>
      </c>
      <c r="N188" s="17">
        <v>22393622</v>
      </c>
      <c r="O188" s="16">
        <v>75924304</v>
      </c>
      <c r="P188" s="16">
        <v>25460021</v>
      </c>
      <c r="Q188" s="17">
        <v>24234277</v>
      </c>
      <c r="R188" s="17">
        <v>44511489</v>
      </c>
      <c r="S188" s="16">
        <v>94205787</v>
      </c>
      <c r="T188" s="16">
        <v>0</v>
      </c>
      <c r="U188" s="17">
        <v>0</v>
      </c>
      <c r="V188" s="17">
        <v>0</v>
      </c>
      <c r="W188" s="19">
        <v>0</v>
      </c>
    </row>
    <row r="189" spans="1:23" ht="16.5" x14ac:dyDescent="0.3">
      <c r="A189" s="20" t="s">
        <v>0</v>
      </c>
      <c r="B189" s="21" t="s">
        <v>348</v>
      </c>
      <c r="C189" s="22" t="s">
        <v>0</v>
      </c>
      <c r="D189" s="23">
        <f>SUM(D184:D188)</f>
        <v>1731687048</v>
      </c>
      <c r="E189" s="24">
        <f>SUM(E184:E188)</f>
        <v>1705624892</v>
      </c>
      <c r="F189" s="24">
        <f>SUM(F184:F188)</f>
        <v>904363333</v>
      </c>
      <c r="G189" s="25">
        <f t="shared" si="35"/>
        <v>0.53022404705852522</v>
      </c>
      <c r="H189" s="23">
        <f t="shared" ref="H189:W189" si="38">SUM(H184:H188)</f>
        <v>52155777</v>
      </c>
      <c r="I189" s="24">
        <f t="shared" si="38"/>
        <v>89491147</v>
      </c>
      <c r="J189" s="24">
        <f t="shared" si="38"/>
        <v>138393257</v>
      </c>
      <c r="K189" s="23">
        <f t="shared" si="38"/>
        <v>280040181</v>
      </c>
      <c r="L189" s="23">
        <f t="shared" si="38"/>
        <v>100506776</v>
      </c>
      <c r="M189" s="24">
        <f t="shared" si="38"/>
        <v>108907446</v>
      </c>
      <c r="N189" s="24">
        <f t="shared" si="38"/>
        <v>134415144</v>
      </c>
      <c r="O189" s="23">
        <f t="shared" si="38"/>
        <v>343829366</v>
      </c>
      <c r="P189" s="23">
        <f t="shared" si="38"/>
        <v>63038345</v>
      </c>
      <c r="Q189" s="24">
        <f t="shared" si="38"/>
        <v>83645325</v>
      </c>
      <c r="R189" s="24">
        <f t="shared" si="38"/>
        <v>133810116</v>
      </c>
      <c r="S189" s="23">
        <f t="shared" si="38"/>
        <v>280493786</v>
      </c>
      <c r="T189" s="23">
        <f t="shared" si="38"/>
        <v>0</v>
      </c>
      <c r="U189" s="24">
        <f t="shared" si="38"/>
        <v>0</v>
      </c>
      <c r="V189" s="24">
        <f t="shared" si="38"/>
        <v>0</v>
      </c>
      <c r="W189" s="26">
        <f t="shared" si="38"/>
        <v>0</v>
      </c>
    </row>
    <row r="190" spans="1:23" x14ac:dyDescent="0.2">
      <c r="A190" s="13" t="s">
        <v>32</v>
      </c>
      <c r="B190" s="14" t="s">
        <v>349</v>
      </c>
      <c r="C190" s="15" t="s">
        <v>350</v>
      </c>
      <c r="D190" s="16">
        <v>125212000</v>
      </c>
      <c r="E190" s="17">
        <v>125212000</v>
      </c>
      <c r="F190" s="17">
        <v>18864688</v>
      </c>
      <c r="G190" s="18">
        <f t="shared" si="35"/>
        <v>0.15066198127974956</v>
      </c>
      <c r="H190" s="16">
        <v>2600053</v>
      </c>
      <c r="I190" s="17">
        <v>0</v>
      </c>
      <c r="J190" s="17">
        <v>4094893</v>
      </c>
      <c r="K190" s="16">
        <v>6694946</v>
      </c>
      <c r="L190" s="16">
        <v>2322263</v>
      </c>
      <c r="M190" s="17">
        <v>1075615</v>
      </c>
      <c r="N190" s="17">
        <v>4296310</v>
      </c>
      <c r="O190" s="16">
        <v>7694188</v>
      </c>
      <c r="P190" s="16">
        <v>1857866</v>
      </c>
      <c r="Q190" s="17">
        <v>2383184</v>
      </c>
      <c r="R190" s="17">
        <v>234504</v>
      </c>
      <c r="S190" s="16">
        <v>4475554</v>
      </c>
      <c r="T190" s="16">
        <v>0</v>
      </c>
      <c r="U190" s="17">
        <v>0</v>
      </c>
      <c r="V190" s="17">
        <v>0</v>
      </c>
      <c r="W190" s="19">
        <v>0</v>
      </c>
    </row>
    <row r="191" spans="1:23" x14ac:dyDescent="0.2">
      <c r="A191" s="13" t="s">
        <v>32</v>
      </c>
      <c r="B191" s="14" t="s">
        <v>351</v>
      </c>
      <c r="C191" s="15" t="s">
        <v>352</v>
      </c>
      <c r="D191" s="16">
        <v>113661300</v>
      </c>
      <c r="E191" s="17">
        <v>179326868</v>
      </c>
      <c r="F191" s="17">
        <v>73200526</v>
      </c>
      <c r="G191" s="18">
        <f t="shared" si="35"/>
        <v>0.40819608805078778</v>
      </c>
      <c r="H191" s="16">
        <v>4109282</v>
      </c>
      <c r="I191" s="17">
        <v>129596</v>
      </c>
      <c r="J191" s="17">
        <v>6318018</v>
      </c>
      <c r="K191" s="16">
        <v>10556896</v>
      </c>
      <c r="L191" s="16">
        <v>4571776</v>
      </c>
      <c r="M191" s="17">
        <v>12346207</v>
      </c>
      <c r="N191" s="17">
        <v>18040331</v>
      </c>
      <c r="O191" s="16">
        <v>34958314</v>
      </c>
      <c r="P191" s="16">
        <v>0</v>
      </c>
      <c r="Q191" s="17">
        <v>12246974</v>
      </c>
      <c r="R191" s="17">
        <v>15438342</v>
      </c>
      <c r="S191" s="16">
        <v>27685316</v>
      </c>
      <c r="T191" s="16">
        <v>0</v>
      </c>
      <c r="U191" s="17">
        <v>0</v>
      </c>
      <c r="V191" s="17">
        <v>0</v>
      </c>
      <c r="W191" s="19">
        <v>0</v>
      </c>
    </row>
    <row r="192" spans="1:23" x14ac:dyDescent="0.2">
      <c r="A192" s="13" t="s">
        <v>32</v>
      </c>
      <c r="B192" s="14" t="s">
        <v>353</v>
      </c>
      <c r="C192" s="15" t="s">
        <v>354</v>
      </c>
      <c r="D192" s="16">
        <v>60920301</v>
      </c>
      <c r="E192" s="17">
        <v>69444429</v>
      </c>
      <c r="F192" s="17">
        <v>31921894</v>
      </c>
      <c r="G192" s="18">
        <f t="shared" si="35"/>
        <v>0.45967537583180357</v>
      </c>
      <c r="H192" s="16">
        <v>0</v>
      </c>
      <c r="I192" s="17">
        <v>3848937</v>
      </c>
      <c r="J192" s="17">
        <v>5361831</v>
      </c>
      <c r="K192" s="16">
        <v>9210768</v>
      </c>
      <c r="L192" s="16">
        <v>3970142</v>
      </c>
      <c r="M192" s="17">
        <v>3225106</v>
      </c>
      <c r="N192" s="17">
        <v>2402654</v>
      </c>
      <c r="O192" s="16">
        <v>9597902</v>
      </c>
      <c r="P192" s="16">
        <v>779610</v>
      </c>
      <c r="Q192" s="17">
        <v>5568571</v>
      </c>
      <c r="R192" s="17">
        <v>6765043</v>
      </c>
      <c r="S192" s="16">
        <v>13113224</v>
      </c>
      <c r="T192" s="16">
        <v>0</v>
      </c>
      <c r="U192" s="17">
        <v>0</v>
      </c>
      <c r="V192" s="17">
        <v>0</v>
      </c>
      <c r="W192" s="19">
        <v>0</v>
      </c>
    </row>
    <row r="193" spans="1:23" x14ac:dyDescent="0.2">
      <c r="A193" s="13" t="s">
        <v>32</v>
      </c>
      <c r="B193" s="14" t="s">
        <v>355</v>
      </c>
      <c r="C193" s="15" t="s">
        <v>356</v>
      </c>
      <c r="D193" s="16">
        <v>290789500</v>
      </c>
      <c r="E193" s="17">
        <v>363994794</v>
      </c>
      <c r="F193" s="17">
        <v>104301801</v>
      </c>
      <c r="G193" s="18">
        <f t="shared" si="35"/>
        <v>0.28654750759979275</v>
      </c>
      <c r="H193" s="16">
        <v>0</v>
      </c>
      <c r="I193" s="17">
        <v>3860885</v>
      </c>
      <c r="J193" s="17">
        <v>8052513</v>
      </c>
      <c r="K193" s="16">
        <v>11913398</v>
      </c>
      <c r="L193" s="16">
        <v>5893917</v>
      </c>
      <c r="M193" s="17">
        <v>12712753</v>
      </c>
      <c r="N193" s="17">
        <v>17981856</v>
      </c>
      <c r="O193" s="16">
        <v>36588526</v>
      </c>
      <c r="P193" s="16">
        <v>7806440</v>
      </c>
      <c r="Q193" s="17">
        <v>41849118</v>
      </c>
      <c r="R193" s="17">
        <v>6144319</v>
      </c>
      <c r="S193" s="16">
        <v>55799877</v>
      </c>
      <c r="T193" s="16">
        <v>0</v>
      </c>
      <c r="U193" s="17">
        <v>0</v>
      </c>
      <c r="V193" s="17">
        <v>0</v>
      </c>
      <c r="W193" s="19">
        <v>0</v>
      </c>
    </row>
    <row r="194" spans="1:23" x14ac:dyDescent="0.2">
      <c r="A194" s="13" t="s">
        <v>32</v>
      </c>
      <c r="B194" s="14" t="s">
        <v>357</v>
      </c>
      <c r="C194" s="15" t="s">
        <v>358</v>
      </c>
      <c r="D194" s="16">
        <v>151473150</v>
      </c>
      <c r="E194" s="17">
        <v>99771147</v>
      </c>
      <c r="F194" s="17">
        <v>28053370</v>
      </c>
      <c r="G194" s="18">
        <f t="shared" si="35"/>
        <v>0.2811771824172774</v>
      </c>
      <c r="H194" s="16">
        <v>3039138</v>
      </c>
      <c r="I194" s="17">
        <v>1390422</v>
      </c>
      <c r="J194" s="17">
        <v>2265494</v>
      </c>
      <c r="K194" s="16">
        <v>6695054</v>
      </c>
      <c r="L194" s="16">
        <v>3507296</v>
      </c>
      <c r="M194" s="17">
        <v>4379148</v>
      </c>
      <c r="N194" s="17">
        <v>6541443</v>
      </c>
      <c r="O194" s="16">
        <v>14427887</v>
      </c>
      <c r="P194" s="16">
        <v>2457919</v>
      </c>
      <c r="Q194" s="17">
        <v>1914150</v>
      </c>
      <c r="R194" s="17">
        <v>2558360</v>
      </c>
      <c r="S194" s="16">
        <v>6930429</v>
      </c>
      <c r="T194" s="16">
        <v>0</v>
      </c>
      <c r="U194" s="17">
        <v>0</v>
      </c>
      <c r="V194" s="17">
        <v>0</v>
      </c>
      <c r="W194" s="19">
        <v>0</v>
      </c>
    </row>
    <row r="195" spans="1:23" x14ac:dyDescent="0.2">
      <c r="A195" s="13" t="s">
        <v>47</v>
      </c>
      <c r="B195" s="14" t="s">
        <v>359</v>
      </c>
      <c r="C195" s="15" t="s">
        <v>360</v>
      </c>
      <c r="D195" s="16">
        <v>900000</v>
      </c>
      <c r="E195" s="17">
        <v>900000</v>
      </c>
      <c r="F195" s="17">
        <v>0</v>
      </c>
      <c r="G195" s="18">
        <f t="shared" si="35"/>
        <v>0</v>
      </c>
      <c r="H195" s="16">
        <v>0</v>
      </c>
      <c r="I195" s="17">
        <v>0</v>
      </c>
      <c r="J195" s="17">
        <v>0</v>
      </c>
      <c r="K195" s="16">
        <v>0</v>
      </c>
      <c r="L195" s="16">
        <v>0</v>
      </c>
      <c r="M195" s="17">
        <v>0</v>
      </c>
      <c r="N195" s="17">
        <v>0</v>
      </c>
      <c r="O195" s="16">
        <v>0</v>
      </c>
      <c r="P195" s="16">
        <v>0</v>
      </c>
      <c r="Q195" s="17">
        <v>0</v>
      </c>
      <c r="R195" s="17">
        <v>0</v>
      </c>
      <c r="S195" s="16">
        <v>0</v>
      </c>
      <c r="T195" s="16">
        <v>0</v>
      </c>
      <c r="U195" s="17">
        <v>0</v>
      </c>
      <c r="V195" s="17">
        <v>0</v>
      </c>
      <c r="W195" s="19">
        <v>0</v>
      </c>
    </row>
    <row r="196" spans="1:23" ht="16.5" x14ac:dyDescent="0.3">
      <c r="A196" s="20" t="s">
        <v>0</v>
      </c>
      <c r="B196" s="21" t="s">
        <v>361</v>
      </c>
      <c r="C196" s="22" t="s">
        <v>0</v>
      </c>
      <c r="D196" s="23">
        <f>SUM(D190:D195)</f>
        <v>742956251</v>
      </c>
      <c r="E196" s="24">
        <f>SUM(E190:E195)</f>
        <v>838649238</v>
      </c>
      <c r="F196" s="24">
        <f>SUM(F190:F195)</f>
        <v>256342279</v>
      </c>
      <c r="G196" s="25">
        <f t="shared" si="35"/>
        <v>0.30566089776856148</v>
      </c>
      <c r="H196" s="23">
        <f t="shared" ref="H196:W196" si="39">SUM(H190:H195)</f>
        <v>9748473</v>
      </c>
      <c r="I196" s="24">
        <f t="shared" si="39"/>
        <v>9229840</v>
      </c>
      <c r="J196" s="24">
        <f t="shared" si="39"/>
        <v>26092749</v>
      </c>
      <c r="K196" s="23">
        <f t="shared" si="39"/>
        <v>45071062</v>
      </c>
      <c r="L196" s="23">
        <f t="shared" si="39"/>
        <v>20265394</v>
      </c>
      <c r="M196" s="24">
        <f t="shared" si="39"/>
        <v>33738829</v>
      </c>
      <c r="N196" s="24">
        <f t="shared" si="39"/>
        <v>49262594</v>
      </c>
      <c r="O196" s="23">
        <f t="shared" si="39"/>
        <v>103266817</v>
      </c>
      <c r="P196" s="23">
        <f t="shared" si="39"/>
        <v>12901835</v>
      </c>
      <c r="Q196" s="24">
        <f t="shared" si="39"/>
        <v>63961997</v>
      </c>
      <c r="R196" s="24">
        <f t="shared" si="39"/>
        <v>31140568</v>
      </c>
      <c r="S196" s="23">
        <f t="shared" si="39"/>
        <v>108004400</v>
      </c>
      <c r="T196" s="23">
        <f t="shared" si="39"/>
        <v>0</v>
      </c>
      <c r="U196" s="24">
        <f t="shared" si="39"/>
        <v>0</v>
      </c>
      <c r="V196" s="24">
        <f t="shared" si="39"/>
        <v>0</v>
      </c>
      <c r="W196" s="26">
        <f t="shared" si="39"/>
        <v>0</v>
      </c>
    </row>
    <row r="197" spans="1:23" x14ac:dyDescent="0.2">
      <c r="A197" s="13" t="s">
        <v>32</v>
      </c>
      <c r="B197" s="14" t="s">
        <v>362</v>
      </c>
      <c r="C197" s="15" t="s">
        <v>363</v>
      </c>
      <c r="D197" s="16">
        <v>82382550</v>
      </c>
      <c r="E197" s="17">
        <v>81776768</v>
      </c>
      <c r="F197" s="17">
        <v>31870900</v>
      </c>
      <c r="G197" s="18">
        <f t="shared" si="35"/>
        <v>0.38973049167215806</v>
      </c>
      <c r="H197" s="16">
        <v>0</v>
      </c>
      <c r="I197" s="17">
        <v>429303</v>
      </c>
      <c r="J197" s="17">
        <v>3769110</v>
      </c>
      <c r="K197" s="16">
        <v>4198413</v>
      </c>
      <c r="L197" s="16">
        <v>1716800</v>
      </c>
      <c r="M197" s="17">
        <v>6586238</v>
      </c>
      <c r="N197" s="17">
        <v>2629066</v>
      </c>
      <c r="O197" s="16">
        <v>10932104</v>
      </c>
      <c r="P197" s="16">
        <v>2372417</v>
      </c>
      <c r="Q197" s="17">
        <v>7159071</v>
      </c>
      <c r="R197" s="17">
        <v>7208895</v>
      </c>
      <c r="S197" s="16">
        <v>16740383</v>
      </c>
      <c r="T197" s="16">
        <v>0</v>
      </c>
      <c r="U197" s="17">
        <v>0</v>
      </c>
      <c r="V197" s="17">
        <v>0</v>
      </c>
      <c r="W197" s="19">
        <v>0</v>
      </c>
    </row>
    <row r="198" spans="1:23" x14ac:dyDescent="0.2">
      <c r="A198" s="13" t="s">
        <v>32</v>
      </c>
      <c r="B198" s="14" t="s">
        <v>364</v>
      </c>
      <c r="C198" s="15" t="s">
        <v>365</v>
      </c>
      <c r="D198" s="16">
        <v>88032000</v>
      </c>
      <c r="E198" s="17">
        <v>94234423</v>
      </c>
      <c r="F198" s="17">
        <v>57479299</v>
      </c>
      <c r="G198" s="18">
        <f t="shared" si="35"/>
        <v>0.60996074650979715</v>
      </c>
      <c r="H198" s="16">
        <v>2527600</v>
      </c>
      <c r="I198" s="17">
        <v>7824078</v>
      </c>
      <c r="J198" s="17">
        <v>6627907</v>
      </c>
      <c r="K198" s="16">
        <v>16979585</v>
      </c>
      <c r="L198" s="16">
        <v>2316221</v>
      </c>
      <c r="M198" s="17">
        <v>3597523</v>
      </c>
      <c r="N198" s="17">
        <v>6892987</v>
      </c>
      <c r="O198" s="16">
        <v>12806731</v>
      </c>
      <c r="P198" s="16">
        <v>2186803</v>
      </c>
      <c r="Q198" s="17">
        <v>16439653</v>
      </c>
      <c r="R198" s="17">
        <v>9066527</v>
      </c>
      <c r="S198" s="16">
        <v>27692983</v>
      </c>
      <c r="T198" s="16">
        <v>0</v>
      </c>
      <c r="U198" s="17">
        <v>0</v>
      </c>
      <c r="V198" s="17">
        <v>0</v>
      </c>
      <c r="W198" s="19">
        <v>0</v>
      </c>
    </row>
    <row r="199" spans="1:23" x14ac:dyDescent="0.2">
      <c r="A199" s="13" t="s">
        <v>32</v>
      </c>
      <c r="B199" s="14" t="s">
        <v>366</v>
      </c>
      <c r="C199" s="15" t="s">
        <v>367</v>
      </c>
      <c r="D199" s="16">
        <v>125382955</v>
      </c>
      <c r="E199" s="17">
        <v>141864986</v>
      </c>
      <c r="F199" s="17">
        <v>63725011</v>
      </c>
      <c r="G199" s="18">
        <f t="shared" si="35"/>
        <v>0.44919477875957353</v>
      </c>
      <c r="H199" s="16">
        <v>4177598</v>
      </c>
      <c r="I199" s="17">
        <v>7306650</v>
      </c>
      <c r="J199" s="17">
        <v>4426908</v>
      </c>
      <c r="K199" s="16">
        <v>15911156</v>
      </c>
      <c r="L199" s="16">
        <v>8420489</v>
      </c>
      <c r="M199" s="17">
        <v>5930313</v>
      </c>
      <c r="N199" s="17">
        <v>5536079</v>
      </c>
      <c r="O199" s="16">
        <v>19886881</v>
      </c>
      <c r="P199" s="16">
        <v>5277465</v>
      </c>
      <c r="Q199" s="17">
        <v>16222347</v>
      </c>
      <c r="R199" s="17">
        <v>6427162</v>
      </c>
      <c r="S199" s="16">
        <v>27926974</v>
      </c>
      <c r="T199" s="16">
        <v>0</v>
      </c>
      <c r="U199" s="17">
        <v>0</v>
      </c>
      <c r="V199" s="17">
        <v>0</v>
      </c>
      <c r="W199" s="19">
        <v>0</v>
      </c>
    </row>
    <row r="200" spans="1:23" x14ac:dyDescent="0.2">
      <c r="A200" s="13" t="s">
        <v>32</v>
      </c>
      <c r="B200" s="14" t="s">
        <v>368</v>
      </c>
      <c r="C200" s="15" t="s">
        <v>369</v>
      </c>
      <c r="D200" s="16">
        <v>200577999</v>
      </c>
      <c r="E200" s="17">
        <v>273018446</v>
      </c>
      <c r="F200" s="17">
        <v>85215891</v>
      </c>
      <c r="G200" s="18">
        <f t="shared" si="35"/>
        <v>0.31212503128817898</v>
      </c>
      <c r="H200" s="16">
        <v>1152644</v>
      </c>
      <c r="I200" s="17">
        <v>12269083</v>
      </c>
      <c r="J200" s="17">
        <v>15013648</v>
      </c>
      <c r="K200" s="16">
        <v>28435375</v>
      </c>
      <c r="L200" s="16">
        <v>3541497</v>
      </c>
      <c r="M200" s="17">
        <v>9277443</v>
      </c>
      <c r="N200" s="17">
        <v>5126585</v>
      </c>
      <c r="O200" s="16">
        <v>17945525</v>
      </c>
      <c r="P200" s="16">
        <v>3654422</v>
      </c>
      <c r="Q200" s="17">
        <v>8807701</v>
      </c>
      <c r="R200" s="17">
        <v>26372868</v>
      </c>
      <c r="S200" s="16">
        <v>38834991</v>
      </c>
      <c r="T200" s="16">
        <v>0</v>
      </c>
      <c r="U200" s="17">
        <v>0</v>
      </c>
      <c r="V200" s="17">
        <v>0</v>
      </c>
      <c r="W200" s="19">
        <v>0</v>
      </c>
    </row>
    <row r="201" spans="1:23" x14ac:dyDescent="0.2">
      <c r="A201" s="13" t="s">
        <v>47</v>
      </c>
      <c r="B201" s="14" t="s">
        <v>370</v>
      </c>
      <c r="C201" s="15" t="s">
        <v>371</v>
      </c>
      <c r="D201" s="16">
        <v>424001000</v>
      </c>
      <c r="E201" s="17">
        <v>397397708</v>
      </c>
      <c r="F201" s="17">
        <v>222657138</v>
      </c>
      <c r="G201" s="18">
        <f t="shared" si="35"/>
        <v>0.56028792697516006</v>
      </c>
      <c r="H201" s="16">
        <v>6324361</v>
      </c>
      <c r="I201" s="17">
        <v>11553797</v>
      </c>
      <c r="J201" s="17">
        <v>20020734</v>
      </c>
      <c r="K201" s="16">
        <v>37898892</v>
      </c>
      <c r="L201" s="16">
        <v>24341604</v>
      </c>
      <c r="M201" s="17">
        <v>12417160</v>
      </c>
      <c r="N201" s="17">
        <v>57817774</v>
      </c>
      <c r="O201" s="16">
        <v>94576538</v>
      </c>
      <c r="P201" s="16">
        <v>17896063</v>
      </c>
      <c r="Q201" s="17">
        <v>36139585</v>
      </c>
      <c r="R201" s="17">
        <v>36146060</v>
      </c>
      <c r="S201" s="16">
        <v>90181708</v>
      </c>
      <c r="T201" s="16">
        <v>0</v>
      </c>
      <c r="U201" s="17">
        <v>0</v>
      </c>
      <c r="V201" s="17">
        <v>0</v>
      </c>
      <c r="W201" s="19">
        <v>0</v>
      </c>
    </row>
    <row r="202" spans="1:23" ht="16.5" x14ac:dyDescent="0.3">
      <c r="A202" s="20" t="s">
        <v>0</v>
      </c>
      <c r="B202" s="21" t="s">
        <v>372</v>
      </c>
      <c r="C202" s="22" t="s">
        <v>0</v>
      </c>
      <c r="D202" s="23">
        <f>SUM(D197:D201)</f>
        <v>920376504</v>
      </c>
      <c r="E202" s="24">
        <f>SUM(E197:E201)</f>
        <v>988292331</v>
      </c>
      <c r="F202" s="24">
        <f>SUM(F197:F201)</f>
        <v>460948239</v>
      </c>
      <c r="G202" s="25">
        <f t="shared" si="35"/>
        <v>0.46640879883545305</v>
      </c>
      <c r="H202" s="23">
        <f t="shared" ref="H202:W202" si="40">SUM(H197:H201)</f>
        <v>14182203</v>
      </c>
      <c r="I202" s="24">
        <f t="shared" si="40"/>
        <v>39382911</v>
      </c>
      <c r="J202" s="24">
        <f t="shared" si="40"/>
        <v>49858307</v>
      </c>
      <c r="K202" s="23">
        <f t="shared" si="40"/>
        <v>103423421</v>
      </c>
      <c r="L202" s="23">
        <f t="shared" si="40"/>
        <v>40336611</v>
      </c>
      <c r="M202" s="24">
        <f t="shared" si="40"/>
        <v>37808677</v>
      </c>
      <c r="N202" s="24">
        <f t="shared" si="40"/>
        <v>78002491</v>
      </c>
      <c r="O202" s="23">
        <f t="shared" si="40"/>
        <v>156147779</v>
      </c>
      <c r="P202" s="23">
        <f t="shared" si="40"/>
        <v>31387170</v>
      </c>
      <c r="Q202" s="24">
        <f t="shared" si="40"/>
        <v>84768357</v>
      </c>
      <c r="R202" s="24">
        <f t="shared" si="40"/>
        <v>85221512</v>
      </c>
      <c r="S202" s="23">
        <f t="shared" si="40"/>
        <v>201377039</v>
      </c>
      <c r="T202" s="23">
        <f t="shared" si="40"/>
        <v>0</v>
      </c>
      <c r="U202" s="24">
        <f t="shared" si="40"/>
        <v>0</v>
      </c>
      <c r="V202" s="24">
        <f t="shared" si="40"/>
        <v>0</v>
      </c>
      <c r="W202" s="26">
        <f t="shared" si="40"/>
        <v>0</v>
      </c>
    </row>
    <row r="203" spans="1:23" ht="16.5" x14ac:dyDescent="0.3">
      <c r="A203" s="20" t="s">
        <v>0</v>
      </c>
      <c r="B203" s="21" t="s">
        <v>373</v>
      </c>
      <c r="C203" s="22" t="s">
        <v>0</v>
      </c>
      <c r="D203" s="23">
        <f>SUM(D171:D176,D178:D182,D184:D188,D190:D195,D197:D201)</f>
        <v>6250996329</v>
      </c>
      <c r="E203" s="24">
        <f>SUM(E171:E176,E178:E182,E184:E188,E190:E195,E197:E201)</f>
        <v>6479441394</v>
      </c>
      <c r="F203" s="24">
        <f>SUM(F171:F176,F178:F182,F184:F188,F190:F195,F197:F201)</f>
        <v>3127222327</v>
      </c>
      <c r="G203" s="25">
        <f t="shared" si="35"/>
        <v>0.48263764371660584</v>
      </c>
      <c r="H203" s="23">
        <f t="shared" ref="H203:W203" si="41">SUM(H171:H176,H178:H182,H184:H188,H190:H195,H197:H201)</f>
        <v>204920564</v>
      </c>
      <c r="I203" s="24">
        <f t="shared" si="41"/>
        <v>302892865</v>
      </c>
      <c r="J203" s="24">
        <f t="shared" si="41"/>
        <v>402752147</v>
      </c>
      <c r="K203" s="23">
        <f t="shared" si="41"/>
        <v>910565576</v>
      </c>
      <c r="L203" s="23">
        <f t="shared" si="41"/>
        <v>339973549</v>
      </c>
      <c r="M203" s="24">
        <f t="shared" si="41"/>
        <v>351729899</v>
      </c>
      <c r="N203" s="24">
        <f t="shared" si="41"/>
        <v>502352739</v>
      </c>
      <c r="O203" s="23">
        <f t="shared" si="41"/>
        <v>1194056187</v>
      </c>
      <c r="P203" s="23">
        <f t="shared" si="41"/>
        <v>194573587</v>
      </c>
      <c r="Q203" s="24">
        <f t="shared" si="41"/>
        <v>365195162</v>
      </c>
      <c r="R203" s="24">
        <f t="shared" si="41"/>
        <v>462831815</v>
      </c>
      <c r="S203" s="23">
        <f t="shared" si="41"/>
        <v>1022600564</v>
      </c>
      <c r="T203" s="23">
        <f t="shared" si="41"/>
        <v>0</v>
      </c>
      <c r="U203" s="24">
        <f t="shared" si="41"/>
        <v>0</v>
      </c>
      <c r="V203" s="24">
        <f t="shared" si="41"/>
        <v>0</v>
      </c>
      <c r="W203" s="26">
        <f t="shared" si="41"/>
        <v>0</v>
      </c>
    </row>
    <row r="204" spans="1:23" ht="14.45" customHeight="1" x14ac:dyDescent="0.3">
      <c r="A204" s="9"/>
      <c r="B204" s="10" t="s">
        <v>24</v>
      </c>
      <c r="D204" s="27"/>
      <c r="E204" s="28"/>
      <c r="F204" s="28"/>
      <c r="G204" s="29"/>
      <c r="H204" s="27"/>
      <c r="I204" s="28"/>
      <c r="J204" s="28"/>
      <c r="K204" s="27"/>
      <c r="L204" s="27"/>
      <c r="M204" s="28"/>
      <c r="N204" s="28"/>
      <c r="O204" s="27"/>
      <c r="P204" s="27"/>
      <c r="Q204" s="28"/>
      <c r="R204" s="28"/>
      <c r="S204" s="27"/>
      <c r="T204" s="27"/>
      <c r="U204" s="28"/>
      <c r="V204" s="28"/>
      <c r="W204" s="30"/>
    </row>
    <row r="205" spans="1:23" ht="14.45" customHeight="1" x14ac:dyDescent="0.3">
      <c r="A205" s="12" t="s">
        <v>0</v>
      </c>
      <c r="B205" s="10" t="s">
        <v>374</v>
      </c>
      <c r="D205" s="27"/>
      <c r="E205" s="28"/>
      <c r="F205" s="28"/>
      <c r="G205" s="29"/>
      <c r="H205" s="27"/>
      <c r="I205" s="28"/>
      <c r="J205" s="28"/>
      <c r="K205" s="27"/>
      <c r="L205" s="27"/>
      <c r="M205" s="28"/>
      <c r="N205" s="28"/>
      <c r="O205" s="27"/>
      <c r="P205" s="27"/>
      <c r="Q205" s="28"/>
      <c r="R205" s="28"/>
      <c r="S205" s="27"/>
      <c r="T205" s="27"/>
      <c r="U205" s="28"/>
      <c r="V205" s="28"/>
      <c r="W205" s="30"/>
    </row>
    <row r="206" spans="1:23" x14ac:dyDescent="0.2">
      <c r="A206" s="13" t="s">
        <v>32</v>
      </c>
      <c r="B206" s="14" t="s">
        <v>375</v>
      </c>
      <c r="C206" s="15" t="s">
        <v>376</v>
      </c>
      <c r="D206" s="16">
        <v>346649025</v>
      </c>
      <c r="E206" s="17">
        <v>600436153</v>
      </c>
      <c r="F206" s="17">
        <v>225237938</v>
      </c>
      <c r="G206" s="18">
        <f t="shared" ref="G206:G229" si="42">IF(($E206     =0),0,($F206     /$E206     ))</f>
        <v>0.37512387765897903</v>
      </c>
      <c r="H206" s="16">
        <v>2020432</v>
      </c>
      <c r="I206" s="17">
        <v>941391</v>
      </c>
      <c r="J206" s="17">
        <v>130541564</v>
      </c>
      <c r="K206" s="16">
        <v>133503387</v>
      </c>
      <c r="L206" s="16">
        <v>-34230128</v>
      </c>
      <c r="M206" s="17">
        <v>30912564</v>
      </c>
      <c r="N206" s="17">
        <v>41366029</v>
      </c>
      <c r="O206" s="16">
        <v>38048465</v>
      </c>
      <c r="P206" s="16">
        <v>14326901</v>
      </c>
      <c r="Q206" s="17">
        <v>3378111</v>
      </c>
      <c r="R206" s="17">
        <v>35981074</v>
      </c>
      <c r="S206" s="16">
        <v>53686086</v>
      </c>
      <c r="T206" s="16">
        <v>0</v>
      </c>
      <c r="U206" s="17">
        <v>0</v>
      </c>
      <c r="V206" s="17">
        <v>0</v>
      </c>
      <c r="W206" s="19">
        <v>0</v>
      </c>
    </row>
    <row r="207" spans="1:23" x14ac:dyDescent="0.2">
      <c r="A207" s="13" t="s">
        <v>32</v>
      </c>
      <c r="B207" s="14" t="s">
        <v>377</v>
      </c>
      <c r="C207" s="15" t="s">
        <v>378</v>
      </c>
      <c r="D207" s="16">
        <v>243924223</v>
      </c>
      <c r="E207" s="17">
        <v>237386259</v>
      </c>
      <c r="F207" s="17">
        <v>134275612</v>
      </c>
      <c r="G207" s="18">
        <f t="shared" si="42"/>
        <v>0.56564188915416536</v>
      </c>
      <c r="H207" s="16">
        <v>4327179</v>
      </c>
      <c r="I207" s="17">
        <v>35001896</v>
      </c>
      <c r="J207" s="17">
        <v>38559465</v>
      </c>
      <c r="K207" s="16">
        <v>77888540</v>
      </c>
      <c r="L207" s="16">
        <v>8262685</v>
      </c>
      <c r="M207" s="17">
        <v>29710241</v>
      </c>
      <c r="N207" s="17">
        <v>8544076</v>
      </c>
      <c r="O207" s="16">
        <v>46517002</v>
      </c>
      <c r="P207" s="16">
        <v>151004</v>
      </c>
      <c r="Q207" s="17">
        <v>4723926</v>
      </c>
      <c r="R207" s="17">
        <v>4995140</v>
      </c>
      <c r="S207" s="16">
        <v>9870070</v>
      </c>
      <c r="T207" s="16">
        <v>0</v>
      </c>
      <c r="U207" s="17">
        <v>0</v>
      </c>
      <c r="V207" s="17">
        <v>0</v>
      </c>
      <c r="W207" s="19">
        <v>0</v>
      </c>
    </row>
    <row r="208" spans="1:23" x14ac:dyDescent="0.2">
      <c r="A208" s="13" t="s">
        <v>32</v>
      </c>
      <c r="B208" s="14" t="s">
        <v>379</v>
      </c>
      <c r="C208" s="15" t="s">
        <v>380</v>
      </c>
      <c r="D208" s="16">
        <v>185973704</v>
      </c>
      <c r="E208" s="17">
        <v>167973707</v>
      </c>
      <c r="F208" s="17">
        <v>140429754</v>
      </c>
      <c r="G208" s="18">
        <f t="shared" si="42"/>
        <v>0.83602223531329223</v>
      </c>
      <c r="H208" s="16">
        <v>36407108</v>
      </c>
      <c r="I208" s="17">
        <v>11735301</v>
      </c>
      <c r="J208" s="17">
        <v>23328435</v>
      </c>
      <c r="K208" s="16">
        <v>71470844</v>
      </c>
      <c r="L208" s="16">
        <v>21866179</v>
      </c>
      <c r="M208" s="17">
        <v>6392095</v>
      </c>
      <c r="N208" s="17">
        <v>37366393</v>
      </c>
      <c r="O208" s="16">
        <v>65624667</v>
      </c>
      <c r="P208" s="16">
        <v>0</v>
      </c>
      <c r="Q208" s="17">
        <v>-4043833</v>
      </c>
      <c r="R208" s="17">
        <v>7378076</v>
      </c>
      <c r="S208" s="16">
        <v>3334243</v>
      </c>
      <c r="T208" s="16">
        <v>0</v>
      </c>
      <c r="U208" s="17">
        <v>0</v>
      </c>
      <c r="V208" s="17">
        <v>0</v>
      </c>
      <c r="W208" s="19">
        <v>0</v>
      </c>
    </row>
    <row r="209" spans="1:23" x14ac:dyDescent="0.2">
      <c r="A209" s="13" t="s">
        <v>32</v>
      </c>
      <c r="B209" s="14" t="s">
        <v>381</v>
      </c>
      <c r="C209" s="15" t="s">
        <v>382</v>
      </c>
      <c r="D209" s="16">
        <v>111351100</v>
      </c>
      <c r="E209" s="17">
        <v>116405552</v>
      </c>
      <c r="F209" s="17">
        <v>16639840</v>
      </c>
      <c r="G209" s="18">
        <f t="shared" si="42"/>
        <v>0.14294713365561806</v>
      </c>
      <c r="H209" s="16">
        <v>630000</v>
      </c>
      <c r="I209" s="17">
        <v>0</v>
      </c>
      <c r="J209" s="17">
        <v>2192459</v>
      </c>
      <c r="K209" s="16">
        <v>2822459</v>
      </c>
      <c r="L209" s="16">
        <v>339500</v>
      </c>
      <c r="M209" s="17">
        <v>550186</v>
      </c>
      <c r="N209" s="17">
        <v>4543200</v>
      </c>
      <c r="O209" s="16">
        <v>5432886</v>
      </c>
      <c r="P209" s="16">
        <v>1907157</v>
      </c>
      <c r="Q209" s="17">
        <v>1701876</v>
      </c>
      <c r="R209" s="17">
        <v>4775462</v>
      </c>
      <c r="S209" s="16">
        <v>8384495</v>
      </c>
      <c r="T209" s="16">
        <v>0</v>
      </c>
      <c r="U209" s="17">
        <v>0</v>
      </c>
      <c r="V209" s="17">
        <v>0</v>
      </c>
      <c r="W209" s="19">
        <v>0</v>
      </c>
    </row>
    <row r="210" spans="1:23" x14ac:dyDescent="0.2">
      <c r="A210" s="13" t="s">
        <v>32</v>
      </c>
      <c r="B210" s="14" t="s">
        <v>383</v>
      </c>
      <c r="C210" s="15" t="s">
        <v>384</v>
      </c>
      <c r="D210" s="16">
        <v>60291650</v>
      </c>
      <c r="E210" s="17">
        <v>72661727</v>
      </c>
      <c r="F210" s="17">
        <v>19740154</v>
      </c>
      <c r="G210" s="18">
        <f t="shared" si="42"/>
        <v>0.27167196287531126</v>
      </c>
      <c r="H210" s="16">
        <v>0</v>
      </c>
      <c r="I210" s="17">
        <v>481339</v>
      </c>
      <c r="J210" s="17">
        <v>460151</v>
      </c>
      <c r="K210" s="16">
        <v>941490</v>
      </c>
      <c r="L210" s="16">
        <v>2252376</v>
      </c>
      <c r="M210" s="17">
        <v>3683691</v>
      </c>
      <c r="N210" s="17">
        <v>2313293</v>
      </c>
      <c r="O210" s="16">
        <v>8249360</v>
      </c>
      <c r="P210" s="16">
        <v>0</v>
      </c>
      <c r="Q210" s="17">
        <v>8123091</v>
      </c>
      <c r="R210" s="17">
        <v>2426213</v>
      </c>
      <c r="S210" s="16">
        <v>10549304</v>
      </c>
      <c r="T210" s="16">
        <v>0</v>
      </c>
      <c r="U210" s="17">
        <v>0</v>
      </c>
      <c r="V210" s="17">
        <v>0</v>
      </c>
      <c r="W210" s="19">
        <v>0</v>
      </c>
    </row>
    <row r="211" spans="1:23" x14ac:dyDescent="0.2">
      <c r="A211" s="13" t="s">
        <v>32</v>
      </c>
      <c r="B211" s="14" t="s">
        <v>385</v>
      </c>
      <c r="C211" s="15" t="s">
        <v>386</v>
      </c>
      <c r="D211" s="16">
        <v>98332296</v>
      </c>
      <c r="E211" s="17">
        <v>49577200</v>
      </c>
      <c r="F211" s="17">
        <v>41499020</v>
      </c>
      <c r="G211" s="18">
        <f t="shared" si="42"/>
        <v>0.83705856724462047</v>
      </c>
      <c r="H211" s="16">
        <v>0</v>
      </c>
      <c r="I211" s="17">
        <v>13027375</v>
      </c>
      <c r="J211" s="17">
        <v>1908544</v>
      </c>
      <c r="K211" s="16">
        <v>14935919</v>
      </c>
      <c r="L211" s="16">
        <v>12204436</v>
      </c>
      <c r="M211" s="17">
        <v>3065145</v>
      </c>
      <c r="N211" s="17">
        <v>9041326</v>
      </c>
      <c r="O211" s="16">
        <v>24310907</v>
      </c>
      <c r="P211" s="16">
        <v>129935</v>
      </c>
      <c r="Q211" s="17">
        <v>129935</v>
      </c>
      <c r="R211" s="17">
        <v>1992324</v>
      </c>
      <c r="S211" s="16">
        <v>2252194</v>
      </c>
      <c r="T211" s="16">
        <v>0</v>
      </c>
      <c r="U211" s="17">
        <v>0</v>
      </c>
      <c r="V211" s="17">
        <v>0</v>
      </c>
      <c r="W211" s="19">
        <v>0</v>
      </c>
    </row>
    <row r="212" spans="1:23" x14ac:dyDescent="0.2">
      <c r="A212" s="13" t="s">
        <v>32</v>
      </c>
      <c r="B212" s="14" t="s">
        <v>387</v>
      </c>
      <c r="C212" s="15" t="s">
        <v>388</v>
      </c>
      <c r="D212" s="16">
        <v>264380325</v>
      </c>
      <c r="E212" s="17">
        <v>290724723</v>
      </c>
      <c r="F212" s="17">
        <v>53955746</v>
      </c>
      <c r="G212" s="18">
        <f t="shared" si="42"/>
        <v>0.18559049757870094</v>
      </c>
      <c r="H212" s="16">
        <v>4219509</v>
      </c>
      <c r="I212" s="17">
        <v>2151144</v>
      </c>
      <c r="J212" s="17">
        <v>1179381</v>
      </c>
      <c r="K212" s="16">
        <v>7550034</v>
      </c>
      <c r="L212" s="16">
        <v>17136830</v>
      </c>
      <c r="M212" s="17">
        <v>4199509</v>
      </c>
      <c r="N212" s="17">
        <v>8569365</v>
      </c>
      <c r="O212" s="16">
        <v>29905704</v>
      </c>
      <c r="P212" s="16">
        <v>830720</v>
      </c>
      <c r="Q212" s="17">
        <v>4337425</v>
      </c>
      <c r="R212" s="17">
        <v>11331863</v>
      </c>
      <c r="S212" s="16">
        <v>16500008</v>
      </c>
      <c r="T212" s="16">
        <v>0</v>
      </c>
      <c r="U212" s="17">
        <v>0</v>
      </c>
      <c r="V212" s="17">
        <v>0</v>
      </c>
      <c r="W212" s="19">
        <v>0</v>
      </c>
    </row>
    <row r="213" spans="1:23" x14ac:dyDescent="0.2">
      <c r="A213" s="13" t="s">
        <v>47</v>
      </c>
      <c r="B213" s="14" t="s">
        <v>389</v>
      </c>
      <c r="C213" s="15" t="s">
        <v>390</v>
      </c>
      <c r="D213" s="16">
        <v>5100000</v>
      </c>
      <c r="E213" s="17">
        <v>4994450</v>
      </c>
      <c r="F213" s="17">
        <v>1827303</v>
      </c>
      <c r="G213" s="18">
        <f t="shared" si="42"/>
        <v>0.36586671205037591</v>
      </c>
      <c r="H213" s="16">
        <v>0</v>
      </c>
      <c r="I213" s="17">
        <v>0</v>
      </c>
      <c r="J213" s="17">
        <v>311925</v>
      </c>
      <c r="K213" s="16">
        <v>311925</v>
      </c>
      <c r="L213" s="16">
        <v>38400</v>
      </c>
      <c r="M213" s="17">
        <v>0</v>
      </c>
      <c r="N213" s="17">
        <v>0</v>
      </c>
      <c r="O213" s="16">
        <v>38400</v>
      </c>
      <c r="P213" s="16">
        <v>466020</v>
      </c>
      <c r="Q213" s="17">
        <v>750746</v>
      </c>
      <c r="R213" s="17">
        <v>260212</v>
      </c>
      <c r="S213" s="16">
        <v>1476978</v>
      </c>
      <c r="T213" s="16">
        <v>0</v>
      </c>
      <c r="U213" s="17">
        <v>0</v>
      </c>
      <c r="V213" s="17">
        <v>0</v>
      </c>
      <c r="W213" s="19">
        <v>0</v>
      </c>
    </row>
    <row r="214" spans="1:23" ht="16.5" x14ac:dyDescent="0.3">
      <c r="A214" s="20" t="s">
        <v>0</v>
      </c>
      <c r="B214" s="21" t="s">
        <v>391</v>
      </c>
      <c r="C214" s="22" t="s">
        <v>0</v>
      </c>
      <c r="D214" s="23">
        <f>SUM(D206:D213)</f>
        <v>1316002323</v>
      </c>
      <c r="E214" s="24">
        <f>SUM(E206:E213)</f>
        <v>1540159771</v>
      </c>
      <c r="F214" s="24">
        <f>SUM(F206:F213)</f>
        <v>633605367</v>
      </c>
      <c r="G214" s="25">
        <f t="shared" si="42"/>
        <v>0.41138937591429919</v>
      </c>
      <c r="H214" s="23">
        <f t="shared" ref="H214:W214" si="43">SUM(H206:H213)</f>
        <v>47604228</v>
      </c>
      <c r="I214" s="24">
        <f t="shared" si="43"/>
        <v>63338446</v>
      </c>
      <c r="J214" s="24">
        <f t="shared" si="43"/>
        <v>198481924</v>
      </c>
      <c r="K214" s="23">
        <f t="shared" si="43"/>
        <v>309424598</v>
      </c>
      <c r="L214" s="23">
        <f t="shared" si="43"/>
        <v>27870278</v>
      </c>
      <c r="M214" s="24">
        <f t="shared" si="43"/>
        <v>78513431</v>
      </c>
      <c r="N214" s="24">
        <f t="shared" si="43"/>
        <v>111743682</v>
      </c>
      <c r="O214" s="23">
        <f t="shared" si="43"/>
        <v>218127391</v>
      </c>
      <c r="P214" s="23">
        <f t="shared" si="43"/>
        <v>17811737</v>
      </c>
      <c r="Q214" s="24">
        <f t="shared" si="43"/>
        <v>19101277</v>
      </c>
      <c r="R214" s="24">
        <f t="shared" si="43"/>
        <v>69140364</v>
      </c>
      <c r="S214" s="23">
        <f t="shared" si="43"/>
        <v>106053378</v>
      </c>
      <c r="T214" s="23">
        <f t="shared" si="43"/>
        <v>0</v>
      </c>
      <c r="U214" s="24">
        <f t="shared" si="43"/>
        <v>0</v>
      </c>
      <c r="V214" s="24">
        <f t="shared" si="43"/>
        <v>0</v>
      </c>
      <c r="W214" s="26">
        <f t="shared" si="43"/>
        <v>0</v>
      </c>
    </row>
    <row r="215" spans="1:23" x14ac:dyDescent="0.2">
      <c r="A215" s="13" t="s">
        <v>32</v>
      </c>
      <c r="B215" s="14" t="s">
        <v>392</v>
      </c>
      <c r="C215" s="15" t="s">
        <v>393</v>
      </c>
      <c r="D215" s="16">
        <v>36879012</v>
      </c>
      <c r="E215" s="17">
        <v>36679004</v>
      </c>
      <c r="F215" s="17">
        <v>11699798</v>
      </c>
      <c r="G215" s="18">
        <f t="shared" si="42"/>
        <v>0.3189780725779795</v>
      </c>
      <c r="H215" s="16">
        <v>0</v>
      </c>
      <c r="I215" s="17">
        <v>685000</v>
      </c>
      <c r="J215" s="17">
        <v>2850396</v>
      </c>
      <c r="K215" s="16">
        <v>3535396</v>
      </c>
      <c r="L215" s="16">
        <v>5039065</v>
      </c>
      <c r="M215" s="17">
        <v>97200</v>
      </c>
      <c r="N215" s="17">
        <v>1199028</v>
      </c>
      <c r="O215" s="16">
        <v>6335293</v>
      </c>
      <c r="P215" s="16">
        <v>0</v>
      </c>
      <c r="Q215" s="17">
        <v>390328</v>
      </c>
      <c r="R215" s="17">
        <v>1438781</v>
      </c>
      <c r="S215" s="16">
        <v>1829109</v>
      </c>
      <c r="T215" s="16">
        <v>0</v>
      </c>
      <c r="U215" s="17">
        <v>0</v>
      </c>
      <c r="V215" s="17">
        <v>0</v>
      </c>
      <c r="W215" s="19">
        <v>0</v>
      </c>
    </row>
    <row r="216" spans="1:23" x14ac:dyDescent="0.2">
      <c r="A216" s="13" t="s">
        <v>32</v>
      </c>
      <c r="B216" s="14" t="s">
        <v>394</v>
      </c>
      <c r="C216" s="15" t="s">
        <v>395</v>
      </c>
      <c r="D216" s="16">
        <v>183780057</v>
      </c>
      <c r="E216" s="17">
        <v>239364564</v>
      </c>
      <c r="F216" s="17">
        <v>118550183</v>
      </c>
      <c r="G216" s="18">
        <f t="shared" si="42"/>
        <v>0.49527039850393229</v>
      </c>
      <c r="H216" s="16">
        <v>961340</v>
      </c>
      <c r="I216" s="17">
        <v>0</v>
      </c>
      <c r="J216" s="17">
        <v>28449852</v>
      </c>
      <c r="K216" s="16">
        <v>29411192</v>
      </c>
      <c r="L216" s="16">
        <v>1324149</v>
      </c>
      <c r="M216" s="17">
        <v>16832633</v>
      </c>
      <c r="N216" s="17">
        <v>18687083</v>
      </c>
      <c r="O216" s="16">
        <v>36843865</v>
      </c>
      <c r="P216" s="16">
        <v>2161951</v>
      </c>
      <c r="Q216" s="17">
        <v>18850540</v>
      </c>
      <c r="R216" s="17">
        <v>31282635</v>
      </c>
      <c r="S216" s="16">
        <v>52295126</v>
      </c>
      <c r="T216" s="16">
        <v>0</v>
      </c>
      <c r="U216" s="17">
        <v>0</v>
      </c>
      <c r="V216" s="17">
        <v>0</v>
      </c>
      <c r="W216" s="19">
        <v>0</v>
      </c>
    </row>
    <row r="217" spans="1:23" x14ac:dyDescent="0.2">
      <c r="A217" s="13" t="s">
        <v>32</v>
      </c>
      <c r="B217" s="14" t="s">
        <v>396</v>
      </c>
      <c r="C217" s="15" t="s">
        <v>397</v>
      </c>
      <c r="D217" s="16">
        <v>611390608</v>
      </c>
      <c r="E217" s="17">
        <v>569911842</v>
      </c>
      <c r="F217" s="17">
        <v>334479019</v>
      </c>
      <c r="G217" s="18">
        <f t="shared" si="42"/>
        <v>0.58689606769041303</v>
      </c>
      <c r="H217" s="16">
        <v>4918165</v>
      </c>
      <c r="I217" s="17">
        <v>37080089</v>
      </c>
      <c r="J217" s="17">
        <v>54066372</v>
      </c>
      <c r="K217" s="16">
        <v>96064626</v>
      </c>
      <c r="L217" s="16">
        <v>45617038</v>
      </c>
      <c r="M217" s="17">
        <v>55107994</v>
      </c>
      <c r="N217" s="17">
        <v>56329789</v>
      </c>
      <c r="O217" s="16">
        <v>157054821</v>
      </c>
      <c r="P217" s="16">
        <v>6717458</v>
      </c>
      <c r="Q217" s="17">
        <v>16754272</v>
      </c>
      <c r="R217" s="17">
        <v>57887842</v>
      </c>
      <c r="S217" s="16">
        <v>81359572</v>
      </c>
      <c r="T217" s="16">
        <v>0</v>
      </c>
      <c r="U217" s="17">
        <v>0</v>
      </c>
      <c r="V217" s="17">
        <v>0</v>
      </c>
      <c r="W217" s="19">
        <v>0</v>
      </c>
    </row>
    <row r="218" spans="1:23" x14ac:dyDescent="0.2">
      <c r="A218" s="13" t="s">
        <v>32</v>
      </c>
      <c r="B218" s="14" t="s">
        <v>398</v>
      </c>
      <c r="C218" s="15" t="s">
        <v>399</v>
      </c>
      <c r="D218" s="16">
        <v>100157160</v>
      </c>
      <c r="E218" s="17">
        <v>89026488</v>
      </c>
      <c r="F218" s="17">
        <v>70444137</v>
      </c>
      <c r="G218" s="18">
        <f t="shared" si="42"/>
        <v>0.79127166063205823</v>
      </c>
      <c r="H218" s="16">
        <v>3183934</v>
      </c>
      <c r="I218" s="17">
        <v>3931377</v>
      </c>
      <c r="J218" s="17">
        <v>5020765</v>
      </c>
      <c r="K218" s="16">
        <v>12136076</v>
      </c>
      <c r="L218" s="16">
        <v>4061913</v>
      </c>
      <c r="M218" s="17">
        <v>33300805</v>
      </c>
      <c r="N218" s="17">
        <v>4047304</v>
      </c>
      <c r="O218" s="16">
        <v>41410022</v>
      </c>
      <c r="P218" s="16">
        <v>7178551</v>
      </c>
      <c r="Q218" s="17">
        <v>417160</v>
      </c>
      <c r="R218" s="17">
        <v>9302328</v>
      </c>
      <c r="S218" s="16">
        <v>16898039</v>
      </c>
      <c r="T218" s="16">
        <v>0</v>
      </c>
      <c r="U218" s="17">
        <v>0</v>
      </c>
      <c r="V218" s="17">
        <v>0</v>
      </c>
      <c r="W218" s="19">
        <v>0</v>
      </c>
    </row>
    <row r="219" spans="1:23" x14ac:dyDescent="0.2">
      <c r="A219" s="13" t="s">
        <v>32</v>
      </c>
      <c r="B219" s="14" t="s">
        <v>400</v>
      </c>
      <c r="C219" s="15" t="s">
        <v>401</v>
      </c>
      <c r="D219" s="16">
        <v>185513100</v>
      </c>
      <c r="E219" s="17">
        <v>194826668</v>
      </c>
      <c r="F219" s="17">
        <v>137933936</v>
      </c>
      <c r="G219" s="18">
        <f t="shared" si="42"/>
        <v>0.70798283117996963</v>
      </c>
      <c r="H219" s="16">
        <v>19310595</v>
      </c>
      <c r="I219" s="17">
        <v>13685528</v>
      </c>
      <c r="J219" s="17">
        <v>23127073</v>
      </c>
      <c r="K219" s="16">
        <v>56123196</v>
      </c>
      <c r="L219" s="16">
        <v>28474502</v>
      </c>
      <c r="M219" s="17">
        <v>5725306</v>
      </c>
      <c r="N219" s="17">
        <v>18821801</v>
      </c>
      <c r="O219" s="16">
        <v>53021609</v>
      </c>
      <c r="P219" s="16">
        <v>7358346</v>
      </c>
      <c r="Q219" s="17">
        <v>8379435</v>
      </c>
      <c r="R219" s="17">
        <v>13051350</v>
      </c>
      <c r="S219" s="16">
        <v>28789131</v>
      </c>
      <c r="T219" s="16">
        <v>0</v>
      </c>
      <c r="U219" s="17">
        <v>0</v>
      </c>
      <c r="V219" s="17">
        <v>0</v>
      </c>
      <c r="W219" s="19">
        <v>0</v>
      </c>
    </row>
    <row r="220" spans="1:23" x14ac:dyDescent="0.2">
      <c r="A220" s="13" t="s">
        <v>32</v>
      </c>
      <c r="B220" s="14" t="s">
        <v>402</v>
      </c>
      <c r="C220" s="15" t="s">
        <v>403</v>
      </c>
      <c r="D220" s="16">
        <v>129356901</v>
      </c>
      <c r="E220" s="17">
        <v>193647847</v>
      </c>
      <c r="F220" s="17">
        <v>99492721</v>
      </c>
      <c r="G220" s="18">
        <f t="shared" si="42"/>
        <v>0.5137817049936011</v>
      </c>
      <c r="H220" s="16">
        <v>0</v>
      </c>
      <c r="I220" s="17">
        <v>5954503</v>
      </c>
      <c r="J220" s="17">
        <v>14621175</v>
      </c>
      <c r="K220" s="16">
        <v>20575678</v>
      </c>
      <c r="L220" s="16">
        <v>8141220</v>
      </c>
      <c r="M220" s="17">
        <v>12490355</v>
      </c>
      <c r="N220" s="17">
        <v>22348092</v>
      </c>
      <c r="O220" s="16">
        <v>42979667</v>
      </c>
      <c r="P220" s="16">
        <v>7450659</v>
      </c>
      <c r="Q220" s="17">
        <v>8463661</v>
      </c>
      <c r="R220" s="17">
        <v>20023056</v>
      </c>
      <c r="S220" s="16">
        <v>35937376</v>
      </c>
      <c r="T220" s="16">
        <v>0</v>
      </c>
      <c r="U220" s="17">
        <v>0</v>
      </c>
      <c r="V220" s="17">
        <v>0</v>
      </c>
      <c r="W220" s="19">
        <v>0</v>
      </c>
    </row>
    <row r="221" spans="1:23" x14ac:dyDescent="0.2">
      <c r="A221" s="13" t="s">
        <v>47</v>
      </c>
      <c r="B221" s="14" t="s">
        <v>404</v>
      </c>
      <c r="C221" s="15" t="s">
        <v>405</v>
      </c>
      <c r="D221" s="16">
        <v>35410000</v>
      </c>
      <c r="E221" s="17">
        <v>33619400</v>
      </c>
      <c r="F221" s="17">
        <v>2815614</v>
      </c>
      <c r="G221" s="18">
        <f t="shared" si="42"/>
        <v>8.3749680244144753E-2</v>
      </c>
      <c r="H221" s="16">
        <v>129400</v>
      </c>
      <c r="I221" s="17">
        <v>25300</v>
      </c>
      <c r="J221" s="17">
        <v>670898</v>
      </c>
      <c r="K221" s="16">
        <v>825598</v>
      </c>
      <c r="L221" s="16">
        <v>445071</v>
      </c>
      <c r="M221" s="17">
        <v>156594</v>
      </c>
      <c r="N221" s="17">
        <v>0</v>
      </c>
      <c r="O221" s="16">
        <v>601665</v>
      </c>
      <c r="P221" s="16">
        <v>740623</v>
      </c>
      <c r="Q221" s="17">
        <v>0</v>
      </c>
      <c r="R221" s="17">
        <v>647728</v>
      </c>
      <c r="S221" s="16">
        <v>1388351</v>
      </c>
      <c r="T221" s="16">
        <v>0</v>
      </c>
      <c r="U221" s="17">
        <v>0</v>
      </c>
      <c r="V221" s="17">
        <v>0</v>
      </c>
      <c r="W221" s="19">
        <v>0</v>
      </c>
    </row>
    <row r="222" spans="1:23" ht="16.5" x14ac:dyDescent="0.3">
      <c r="A222" s="20" t="s">
        <v>0</v>
      </c>
      <c r="B222" s="21" t="s">
        <v>406</v>
      </c>
      <c r="C222" s="22" t="s">
        <v>0</v>
      </c>
      <c r="D222" s="23">
        <f>SUM(D215:D221)</f>
        <v>1282486838</v>
      </c>
      <c r="E222" s="24">
        <f>SUM(E215:E221)</f>
        <v>1357075813</v>
      </c>
      <c r="F222" s="24">
        <f>SUM(F215:F221)</f>
        <v>775415408</v>
      </c>
      <c r="G222" s="25">
        <f t="shared" si="42"/>
        <v>0.57138694874079232</v>
      </c>
      <c r="H222" s="23">
        <f t="shared" ref="H222:W222" si="44">SUM(H215:H221)</f>
        <v>28503434</v>
      </c>
      <c r="I222" s="24">
        <f t="shared" si="44"/>
        <v>61361797</v>
      </c>
      <c r="J222" s="24">
        <f t="shared" si="44"/>
        <v>128806531</v>
      </c>
      <c r="K222" s="23">
        <f t="shared" si="44"/>
        <v>218671762</v>
      </c>
      <c r="L222" s="23">
        <f t="shared" si="44"/>
        <v>93102958</v>
      </c>
      <c r="M222" s="24">
        <f t="shared" si="44"/>
        <v>123710887</v>
      </c>
      <c r="N222" s="24">
        <f t="shared" si="44"/>
        <v>121433097</v>
      </c>
      <c r="O222" s="23">
        <f t="shared" si="44"/>
        <v>338246942</v>
      </c>
      <c r="P222" s="23">
        <f t="shared" si="44"/>
        <v>31607588</v>
      </c>
      <c r="Q222" s="24">
        <f t="shared" si="44"/>
        <v>53255396</v>
      </c>
      <c r="R222" s="24">
        <f t="shared" si="44"/>
        <v>133633720</v>
      </c>
      <c r="S222" s="23">
        <f t="shared" si="44"/>
        <v>218496704</v>
      </c>
      <c r="T222" s="23">
        <f t="shared" si="44"/>
        <v>0</v>
      </c>
      <c r="U222" s="24">
        <f t="shared" si="44"/>
        <v>0</v>
      </c>
      <c r="V222" s="24">
        <f t="shared" si="44"/>
        <v>0</v>
      </c>
      <c r="W222" s="26">
        <f t="shared" si="44"/>
        <v>0</v>
      </c>
    </row>
    <row r="223" spans="1:23" x14ac:dyDescent="0.2">
      <c r="A223" s="13" t="s">
        <v>32</v>
      </c>
      <c r="B223" s="14" t="s">
        <v>407</v>
      </c>
      <c r="C223" s="15" t="s">
        <v>408</v>
      </c>
      <c r="D223" s="16">
        <v>84572900</v>
      </c>
      <c r="E223" s="17">
        <v>84572899</v>
      </c>
      <c r="F223" s="17">
        <v>51020983</v>
      </c>
      <c r="G223" s="18">
        <f t="shared" si="42"/>
        <v>0.60327816124642952</v>
      </c>
      <c r="H223" s="16">
        <v>1415877</v>
      </c>
      <c r="I223" s="17">
        <v>8071000</v>
      </c>
      <c r="J223" s="17">
        <v>4354903</v>
      </c>
      <c r="K223" s="16">
        <v>13841780</v>
      </c>
      <c r="L223" s="16">
        <v>14773212</v>
      </c>
      <c r="M223" s="17">
        <v>4503678</v>
      </c>
      <c r="N223" s="17">
        <v>5096682</v>
      </c>
      <c r="O223" s="16">
        <v>24373572</v>
      </c>
      <c r="P223" s="16">
        <v>8895037</v>
      </c>
      <c r="Q223" s="17">
        <v>-4137361</v>
      </c>
      <c r="R223" s="17">
        <v>8047955</v>
      </c>
      <c r="S223" s="16">
        <v>12805631</v>
      </c>
      <c r="T223" s="16">
        <v>0</v>
      </c>
      <c r="U223" s="17">
        <v>0</v>
      </c>
      <c r="V223" s="17">
        <v>0</v>
      </c>
      <c r="W223" s="19">
        <v>0</v>
      </c>
    </row>
    <row r="224" spans="1:23" x14ac:dyDescent="0.2">
      <c r="A224" s="13" t="s">
        <v>32</v>
      </c>
      <c r="B224" s="14" t="s">
        <v>409</v>
      </c>
      <c r="C224" s="15" t="s">
        <v>410</v>
      </c>
      <c r="D224" s="16">
        <v>458536153</v>
      </c>
      <c r="E224" s="17">
        <v>428784146</v>
      </c>
      <c r="F224" s="17">
        <v>245139170</v>
      </c>
      <c r="G224" s="18">
        <f t="shared" si="42"/>
        <v>0.57170763491801302</v>
      </c>
      <c r="H224" s="16">
        <v>49689328</v>
      </c>
      <c r="I224" s="17">
        <v>16483428</v>
      </c>
      <c r="J224" s="17">
        <v>46417952</v>
      </c>
      <c r="K224" s="16">
        <v>112590708</v>
      </c>
      <c r="L224" s="16">
        <v>31076006</v>
      </c>
      <c r="M224" s="17">
        <v>28483304</v>
      </c>
      <c r="N224" s="17">
        <v>34273410</v>
      </c>
      <c r="O224" s="16">
        <v>93832720</v>
      </c>
      <c r="P224" s="16">
        <v>6093822</v>
      </c>
      <c r="Q224" s="17">
        <v>12833178</v>
      </c>
      <c r="R224" s="17">
        <v>19788742</v>
      </c>
      <c r="S224" s="16">
        <v>38715742</v>
      </c>
      <c r="T224" s="16">
        <v>0</v>
      </c>
      <c r="U224" s="17">
        <v>0</v>
      </c>
      <c r="V224" s="17">
        <v>0</v>
      </c>
      <c r="W224" s="19">
        <v>0</v>
      </c>
    </row>
    <row r="225" spans="1:23" x14ac:dyDescent="0.2">
      <c r="A225" s="13" t="s">
        <v>32</v>
      </c>
      <c r="B225" s="14" t="s">
        <v>411</v>
      </c>
      <c r="C225" s="15" t="s">
        <v>412</v>
      </c>
      <c r="D225" s="16">
        <v>742320316</v>
      </c>
      <c r="E225" s="17">
        <v>752693185</v>
      </c>
      <c r="F225" s="17">
        <v>112024149</v>
      </c>
      <c r="G225" s="18">
        <f t="shared" si="42"/>
        <v>0.1488310924457221</v>
      </c>
      <c r="H225" s="16">
        <v>13258596</v>
      </c>
      <c r="I225" s="17">
        <v>7832980</v>
      </c>
      <c r="J225" s="17">
        <v>20525213</v>
      </c>
      <c r="K225" s="16">
        <v>41616789</v>
      </c>
      <c r="L225" s="16">
        <v>10889293</v>
      </c>
      <c r="M225" s="17">
        <v>9485566</v>
      </c>
      <c r="N225" s="17">
        <v>9201207</v>
      </c>
      <c r="O225" s="16">
        <v>29576066</v>
      </c>
      <c r="P225" s="16">
        <v>1854568</v>
      </c>
      <c r="Q225" s="17">
        <v>6624635</v>
      </c>
      <c r="R225" s="17">
        <v>32352091</v>
      </c>
      <c r="S225" s="16">
        <v>40831294</v>
      </c>
      <c r="T225" s="16">
        <v>0</v>
      </c>
      <c r="U225" s="17">
        <v>0</v>
      </c>
      <c r="V225" s="17">
        <v>0</v>
      </c>
      <c r="W225" s="19">
        <v>0</v>
      </c>
    </row>
    <row r="226" spans="1:23" x14ac:dyDescent="0.2">
      <c r="A226" s="13" t="s">
        <v>32</v>
      </c>
      <c r="B226" s="14" t="s">
        <v>413</v>
      </c>
      <c r="C226" s="15" t="s">
        <v>414</v>
      </c>
      <c r="D226" s="16">
        <v>617205000</v>
      </c>
      <c r="E226" s="17">
        <v>675024965</v>
      </c>
      <c r="F226" s="17">
        <v>310971107</v>
      </c>
      <c r="G226" s="18">
        <f t="shared" si="42"/>
        <v>0.46068089792797517</v>
      </c>
      <c r="H226" s="16">
        <v>11812592</v>
      </c>
      <c r="I226" s="17">
        <v>10323679</v>
      </c>
      <c r="J226" s="17">
        <v>33017731</v>
      </c>
      <c r="K226" s="16">
        <v>55154002</v>
      </c>
      <c r="L226" s="16">
        <v>21152547</v>
      </c>
      <c r="M226" s="17">
        <v>54467974</v>
      </c>
      <c r="N226" s="17">
        <v>28411894</v>
      </c>
      <c r="O226" s="16">
        <v>104032415</v>
      </c>
      <c r="P226" s="16">
        <v>24702263</v>
      </c>
      <c r="Q226" s="17">
        <v>15366337</v>
      </c>
      <c r="R226" s="17">
        <v>111716090</v>
      </c>
      <c r="S226" s="16">
        <v>151784690</v>
      </c>
      <c r="T226" s="16">
        <v>0</v>
      </c>
      <c r="U226" s="17">
        <v>0</v>
      </c>
      <c r="V226" s="17">
        <v>0</v>
      </c>
      <c r="W226" s="19">
        <v>0</v>
      </c>
    </row>
    <row r="227" spans="1:23" x14ac:dyDescent="0.2">
      <c r="A227" s="13" t="s">
        <v>47</v>
      </c>
      <c r="B227" s="14" t="s">
        <v>415</v>
      </c>
      <c r="C227" s="15" t="s">
        <v>416</v>
      </c>
      <c r="D227" s="16">
        <v>20603000</v>
      </c>
      <c r="E227" s="17">
        <v>38170056</v>
      </c>
      <c r="F227" s="17">
        <v>13601621</v>
      </c>
      <c r="G227" s="18">
        <f t="shared" si="42"/>
        <v>0.35634270486792052</v>
      </c>
      <c r="H227" s="16">
        <v>122690</v>
      </c>
      <c r="I227" s="17">
        <v>1302930</v>
      </c>
      <c r="J227" s="17">
        <v>2332207</v>
      </c>
      <c r="K227" s="16">
        <v>3757827</v>
      </c>
      <c r="L227" s="16">
        <v>629935</v>
      </c>
      <c r="M227" s="17">
        <v>2485165</v>
      </c>
      <c r="N227" s="17">
        <v>2025574</v>
      </c>
      <c r="O227" s="16">
        <v>5140674</v>
      </c>
      <c r="P227" s="16">
        <v>1108041</v>
      </c>
      <c r="Q227" s="17">
        <v>1573695</v>
      </c>
      <c r="R227" s="17">
        <v>2021384</v>
      </c>
      <c r="S227" s="16">
        <v>4703120</v>
      </c>
      <c r="T227" s="16">
        <v>0</v>
      </c>
      <c r="U227" s="17">
        <v>0</v>
      </c>
      <c r="V227" s="17">
        <v>0</v>
      </c>
      <c r="W227" s="19">
        <v>0</v>
      </c>
    </row>
    <row r="228" spans="1:23" ht="16.5" x14ac:dyDescent="0.3">
      <c r="A228" s="20" t="s">
        <v>0</v>
      </c>
      <c r="B228" s="21" t="s">
        <v>417</v>
      </c>
      <c r="C228" s="22" t="s">
        <v>0</v>
      </c>
      <c r="D228" s="23">
        <f>SUM(D223:D227)</f>
        <v>1923237369</v>
      </c>
      <c r="E228" s="24">
        <f>SUM(E223:E227)</f>
        <v>1979245251</v>
      </c>
      <c r="F228" s="24">
        <f>SUM(F223:F227)</f>
        <v>732757030</v>
      </c>
      <c r="G228" s="25">
        <f t="shared" si="42"/>
        <v>0.37022043106066799</v>
      </c>
      <c r="H228" s="23">
        <f t="shared" ref="H228:W228" si="45">SUM(H223:H227)</f>
        <v>76299083</v>
      </c>
      <c r="I228" s="24">
        <f t="shared" si="45"/>
        <v>44014017</v>
      </c>
      <c r="J228" s="24">
        <f t="shared" si="45"/>
        <v>106648006</v>
      </c>
      <c r="K228" s="23">
        <f t="shared" si="45"/>
        <v>226961106</v>
      </c>
      <c r="L228" s="23">
        <f t="shared" si="45"/>
        <v>78520993</v>
      </c>
      <c r="M228" s="24">
        <f t="shared" si="45"/>
        <v>99425687</v>
      </c>
      <c r="N228" s="24">
        <f t="shared" si="45"/>
        <v>79008767</v>
      </c>
      <c r="O228" s="23">
        <f t="shared" si="45"/>
        <v>256955447</v>
      </c>
      <c r="P228" s="23">
        <f t="shared" si="45"/>
        <v>42653731</v>
      </c>
      <c r="Q228" s="24">
        <f t="shared" si="45"/>
        <v>32260484</v>
      </c>
      <c r="R228" s="24">
        <f t="shared" si="45"/>
        <v>173926262</v>
      </c>
      <c r="S228" s="23">
        <f t="shared" si="45"/>
        <v>248840477</v>
      </c>
      <c r="T228" s="23">
        <f t="shared" si="45"/>
        <v>0</v>
      </c>
      <c r="U228" s="24">
        <f t="shared" si="45"/>
        <v>0</v>
      </c>
      <c r="V228" s="24">
        <f t="shared" si="45"/>
        <v>0</v>
      </c>
      <c r="W228" s="26">
        <f t="shared" si="45"/>
        <v>0</v>
      </c>
    </row>
    <row r="229" spans="1:23" ht="16.5" x14ac:dyDescent="0.3">
      <c r="A229" s="20" t="s">
        <v>0</v>
      </c>
      <c r="B229" s="21" t="s">
        <v>418</v>
      </c>
      <c r="C229" s="22" t="s">
        <v>0</v>
      </c>
      <c r="D229" s="23">
        <f>SUM(D206:D213,D215:D221,D223:D227)</f>
        <v>4521726530</v>
      </c>
      <c r="E229" s="24">
        <f>SUM(E206:E213,E215:E221,E223:E227)</f>
        <v>4876480835</v>
      </c>
      <c r="F229" s="24">
        <f>SUM(F206:F213,F215:F221,F223:F227)</f>
        <v>2141777805</v>
      </c>
      <c r="G229" s="25">
        <f t="shared" si="42"/>
        <v>0.439205623372454</v>
      </c>
      <c r="H229" s="23">
        <f t="shared" ref="H229:W229" si="46">SUM(H206:H213,H215:H221,H223:H227)</f>
        <v>152406745</v>
      </c>
      <c r="I229" s="24">
        <f t="shared" si="46"/>
        <v>168714260</v>
      </c>
      <c r="J229" s="24">
        <f t="shared" si="46"/>
        <v>433936461</v>
      </c>
      <c r="K229" s="23">
        <f t="shared" si="46"/>
        <v>755057466</v>
      </c>
      <c r="L229" s="23">
        <f t="shared" si="46"/>
        <v>199494229</v>
      </c>
      <c r="M229" s="24">
        <f t="shared" si="46"/>
        <v>301650005</v>
      </c>
      <c r="N229" s="24">
        <f t="shared" si="46"/>
        <v>312185546</v>
      </c>
      <c r="O229" s="23">
        <f t="shared" si="46"/>
        <v>813329780</v>
      </c>
      <c r="P229" s="23">
        <f t="shared" si="46"/>
        <v>92073056</v>
      </c>
      <c r="Q229" s="24">
        <f t="shared" si="46"/>
        <v>104617157</v>
      </c>
      <c r="R229" s="24">
        <f t="shared" si="46"/>
        <v>376700346</v>
      </c>
      <c r="S229" s="23">
        <f t="shared" si="46"/>
        <v>573390559</v>
      </c>
      <c r="T229" s="23">
        <f t="shared" si="46"/>
        <v>0</v>
      </c>
      <c r="U229" s="24">
        <f t="shared" si="46"/>
        <v>0</v>
      </c>
      <c r="V229" s="24">
        <f t="shared" si="46"/>
        <v>0</v>
      </c>
      <c r="W229" s="26">
        <f t="shared" si="46"/>
        <v>0</v>
      </c>
    </row>
    <row r="230" spans="1:23" ht="14.45" customHeight="1" x14ac:dyDescent="0.3">
      <c r="A230" s="9"/>
      <c r="B230" s="10" t="s">
        <v>24</v>
      </c>
      <c r="D230" s="27"/>
      <c r="E230" s="28"/>
      <c r="F230" s="28"/>
      <c r="G230" s="29"/>
      <c r="H230" s="27"/>
      <c r="I230" s="28"/>
      <c r="J230" s="28"/>
      <c r="K230" s="27"/>
      <c r="L230" s="27"/>
      <c r="M230" s="28"/>
      <c r="N230" s="28"/>
      <c r="O230" s="27"/>
      <c r="P230" s="27"/>
      <c r="Q230" s="28"/>
      <c r="R230" s="28"/>
      <c r="S230" s="27"/>
      <c r="T230" s="27"/>
      <c r="U230" s="28"/>
      <c r="V230" s="28"/>
      <c r="W230" s="30"/>
    </row>
    <row r="231" spans="1:23" ht="14.45" customHeight="1" x14ac:dyDescent="0.3">
      <c r="A231" s="12" t="s">
        <v>0</v>
      </c>
      <c r="B231" s="10" t="s">
        <v>419</v>
      </c>
      <c r="D231" s="27"/>
      <c r="E231" s="28"/>
      <c r="F231" s="28"/>
      <c r="G231" s="29"/>
      <c r="H231" s="27"/>
      <c r="I231" s="28"/>
      <c r="J231" s="28"/>
      <c r="K231" s="27"/>
      <c r="L231" s="27"/>
      <c r="M231" s="28"/>
      <c r="N231" s="28"/>
      <c r="O231" s="27"/>
      <c r="P231" s="27"/>
      <c r="Q231" s="28"/>
      <c r="R231" s="28"/>
      <c r="S231" s="27"/>
      <c r="T231" s="27"/>
      <c r="U231" s="28"/>
      <c r="V231" s="28"/>
      <c r="W231" s="30"/>
    </row>
    <row r="232" spans="1:23" x14ac:dyDescent="0.2">
      <c r="A232" s="13" t="s">
        <v>32</v>
      </c>
      <c r="B232" s="14" t="s">
        <v>420</v>
      </c>
      <c r="C232" s="15" t="s">
        <v>421</v>
      </c>
      <c r="D232" s="16">
        <v>196132200</v>
      </c>
      <c r="E232" s="17">
        <v>199988219</v>
      </c>
      <c r="F232" s="17">
        <v>133327519</v>
      </c>
      <c r="G232" s="18">
        <f t="shared" ref="G232:G258" si="47">IF(($E232     =0),0,($F232     /$E232     ))</f>
        <v>0.66667686560076822</v>
      </c>
      <c r="H232" s="16">
        <v>380044</v>
      </c>
      <c r="I232" s="17">
        <v>12123369</v>
      </c>
      <c r="J232" s="17">
        <v>17839788</v>
      </c>
      <c r="K232" s="16">
        <v>30343201</v>
      </c>
      <c r="L232" s="16">
        <v>28465497</v>
      </c>
      <c r="M232" s="17">
        <v>24792715</v>
      </c>
      <c r="N232" s="17">
        <v>13710076</v>
      </c>
      <c r="O232" s="16">
        <v>66968288</v>
      </c>
      <c r="P232" s="16">
        <v>16633998</v>
      </c>
      <c r="Q232" s="17">
        <v>3421581</v>
      </c>
      <c r="R232" s="17">
        <v>15960451</v>
      </c>
      <c r="S232" s="16">
        <v>36016030</v>
      </c>
      <c r="T232" s="16">
        <v>0</v>
      </c>
      <c r="U232" s="17">
        <v>0</v>
      </c>
      <c r="V232" s="17">
        <v>0</v>
      </c>
      <c r="W232" s="19">
        <v>0</v>
      </c>
    </row>
    <row r="233" spans="1:23" x14ac:dyDescent="0.2">
      <c r="A233" s="13" t="s">
        <v>32</v>
      </c>
      <c r="B233" s="14" t="s">
        <v>422</v>
      </c>
      <c r="C233" s="15" t="s">
        <v>423</v>
      </c>
      <c r="D233" s="16">
        <v>310285000</v>
      </c>
      <c r="E233" s="17">
        <v>459036181</v>
      </c>
      <c r="F233" s="17">
        <v>183853351</v>
      </c>
      <c r="G233" s="18">
        <f t="shared" si="47"/>
        <v>0.40052039165949754</v>
      </c>
      <c r="H233" s="16">
        <v>10057147</v>
      </c>
      <c r="I233" s="17">
        <v>15571715</v>
      </c>
      <c r="J233" s="17">
        <v>15986438</v>
      </c>
      <c r="K233" s="16">
        <v>41615300</v>
      </c>
      <c r="L233" s="16">
        <v>14709223</v>
      </c>
      <c r="M233" s="17">
        <v>21989971</v>
      </c>
      <c r="N233" s="17">
        <v>35204443</v>
      </c>
      <c r="O233" s="16">
        <v>71903637</v>
      </c>
      <c r="P233" s="16">
        <v>41696431</v>
      </c>
      <c r="Q233" s="17">
        <v>12395941</v>
      </c>
      <c r="R233" s="17">
        <v>16242042</v>
      </c>
      <c r="S233" s="16">
        <v>70334414</v>
      </c>
      <c r="T233" s="16">
        <v>0</v>
      </c>
      <c r="U233" s="17">
        <v>0</v>
      </c>
      <c r="V233" s="17">
        <v>0</v>
      </c>
      <c r="W233" s="19">
        <v>0</v>
      </c>
    </row>
    <row r="234" spans="1:23" x14ac:dyDescent="0.2">
      <c r="A234" s="13" t="s">
        <v>32</v>
      </c>
      <c r="B234" s="14" t="s">
        <v>424</v>
      </c>
      <c r="C234" s="15" t="s">
        <v>425</v>
      </c>
      <c r="D234" s="16">
        <v>626869787</v>
      </c>
      <c r="E234" s="17">
        <v>519446849</v>
      </c>
      <c r="F234" s="17">
        <v>144988919</v>
      </c>
      <c r="G234" s="18">
        <f t="shared" si="47"/>
        <v>0.27912176054031662</v>
      </c>
      <c r="H234" s="16">
        <v>0</v>
      </c>
      <c r="I234" s="17">
        <v>16464494</v>
      </c>
      <c r="J234" s="17">
        <v>16273979</v>
      </c>
      <c r="K234" s="16">
        <v>32738473</v>
      </c>
      <c r="L234" s="16">
        <v>18048912</v>
      </c>
      <c r="M234" s="17">
        <v>18119958</v>
      </c>
      <c r="N234" s="17">
        <v>21733984</v>
      </c>
      <c r="O234" s="16">
        <v>57902854</v>
      </c>
      <c r="P234" s="16">
        <v>20618651</v>
      </c>
      <c r="Q234" s="17">
        <v>16549340</v>
      </c>
      <c r="R234" s="17">
        <v>17179601</v>
      </c>
      <c r="S234" s="16">
        <v>54347592</v>
      </c>
      <c r="T234" s="16">
        <v>0</v>
      </c>
      <c r="U234" s="17">
        <v>0</v>
      </c>
      <c r="V234" s="17">
        <v>0</v>
      </c>
      <c r="W234" s="19">
        <v>0</v>
      </c>
    </row>
    <row r="235" spans="1:23" x14ac:dyDescent="0.2">
      <c r="A235" s="13" t="s">
        <v>32</v>
      </c>
      <c r="B235" s="14" t="s">
        <v>426</v>
      </c>
      <c r="C235" s="15" t="s">
        <v>427</v>
      </c>
      <c r="D235" s="16">
        <v>28255150</v>
      </c>
      <c r="E235" s="17">
        <v>209024904</v>
      </c>
      <c r="F235" s="17">
        <v>24738499</v>
      </c>
      <c r="G235" s="18">
        <f t="shared" si="47"/>
        <v>0.11835192135765794</v>
      </c>
      <c r="H235" s="16">
        <v>0</v>
      </c>
      <c r="I235" s="17">
        <v>0</v>
      </c>
      <c r="J235" s="17">
        <v>0</v>
      </c>
      <c r="K235" s="16">
        <v>0</v>
      </c>
      <c r="L235" s="16">
        <v>0</v>
      </c>
      <c r="M235" s="17">
        <v>0</v>
      </c>
      <c r="N235" s="17">
        <v>0</v>
      </c>
      <c r="O235" s="16">
        <v>0</v>
      </c>
      <c r="P235" s="16">
        <v>0</v>
      </c>
      <c r="Q235" s="17">
        <v>0</v>
      </c>
      <c r="R235" s="17">
        <v>24738499</v>
      </c>
      <c r="S235" s="16">
        <v>24738499</v>
      </c>
      <c r="T235" s="16">
        <v>0</v>
      </c>
      <c r="U235" s="17">
        <v>0</v>
      </c>
      <c r="V235" s="17">
        <v>0</v>
      </c>
      <c r="W235" s="19">
        <v>0</v>
      </c>
    </row>
    <row r="236" spans="1:23" x14ac:dyDescent="0.2">
      <c r="A236" s="13" t="s">
        <v>32</v>
      </c>
      <c r="B236" s="14" t="s">
        <v>428</v>
      </c>
      <c r="C236" s="15" t="s">
        <v>429</v>
      </c>
      <c r="D236" s="16">
        <v>235159872</v>
      </c>
      <c r="E236" s="17">
        <v>251239275</v>
      </c>
      <c r="F236" s="17">
        <v>92931262</v>
      </c>
      <c r="G236" s="18">
        <f t="shared" si="47"/>
        <v>0.36989145904835141</v>
      </c>
      <c r="H236" s="16">
        <v>0</v>
      </c>
      <c r="I236" s="17">
        <v>6283779</v>
      </c>
      <c r="J236" s="17">
        <v>5025505</v>
      </c>
      <c r="K236" s="16">
        <v>11309284</v>
      </c>
      <c r="L236" s="16">
        <v>19138106</v>
      </c>
      <c r="M236" s="17">
        <v>11012429</v>
      </c>
      <c r="N236" s="17">
        <v>13273302</v>
      </c>
      <c r="O236" s="16">
        <v>43423837</v>
      </c>
      <c r="P236" s="16">
        <v>421989</v>
      </c>
      <c r="Q236" s="17">
        <v>14841089</v>
      </c>
      <c r="R236" s="17">
        <v>22935063</v>
      </c>
      <c r="S236" s="16">
        <v>38198141</v>
      </c>
      <c r="T236" s="16">
        <v>0</v>
      </c>
      <c r="U236" s="17">
        <v>0</v>
      </c>
      <c r="V236" s="17">
        <v>0</v>
      </c>
      <c r="W236" s="19">
        <v>0</v>
      </c>
    </row>
    <row r="237" spans="1:23" x14ac:dyDescent="0.2">
      <c r="A237" s="13" t="s">
        <v>47</v>
      </c>
      <c r="B237" s="14" t="s">
        <v>430</v>
      </c>
      <c r="C237" s="15" t="s">
        <v>431</v>
      </c>
      <c r="D237" s="16">
        <v>15809500</v>
      </c>
      <c r="E237" s="17">
        <v>38107707</v>
      </c>
      <c r="F237" s="17">
        <v>1560873</v>
      </c>
      <c r="G237" s="18">
        <f t="shared" si="47"/>
        <v>4.0959509844032335E-2</v>
      </c>
      <c r="H237" s="16">
        <v>0</v>
      </c>
      <c r="I237" s="17">
        <v>0</v>
      </c>
      <c r="J237" s="17">
        <v>0</v>
      </c>
      <c r="K237" s="16">
        <v>0</v>
      </c>
      <c r="L237" s="16">
        <v>414673</v>
      </c>
      <c r="M237" s="17">
        <v>31048</v>
      </c>
      <c r="N237" s="17">
        <v>0</v>
      </c>
      <c r="O237" s="16">
        <v>445721</v>
      </c>
      <c r="P237" s="16">
        <v>0</v>
      </c>
      <c r="Q237" s="17">
        <v>463171</v>
      </c>
      <c r="R237" s="17">
        <v>651981</v>
      </c>
      <c r="S237" s="16">
        <v>1115152</v>
      </c>
      <c r="T237" s="16">
        <v>0</v>
      </c>
      <c r="U237" s="17">
        <v>0</v>
      </c>
      <c r="V237" s="17">
        <v>0</v>
      </c>
      <c r="W237" s="19">
        <v>0</v>
      </c>
    </row>
    <row r="238" spans="1:23" ht="16.5" x14ac:dyDescent="0.3">
      <c r="A238" s="20" t="s">
        <v>0</v>
      </c>
      <c r="B238" s="21" t="s">
        <v>432</v>
      </c>
      <c r="C238" s="22" t="s">
        <v>0</v>
      </c>
      <c r="D238" s="23">
        <f>SUM(D232:D237)</f>
        <v>1412511509</v>
      </c>
      <c r="E238" s="24">
        <f>SUM(E232:E237)</f>
        <v>1676843135</v>
      </c>
      <c r="F238" s="24">
        <f>SUM(F232:F237)</f>
        <v>581400423</v>
      </c>
      <c r="G238" s="25">
        <f t="shared" si="47"/>
        <v>0.34672320318143535</v>
      </c>
      <c r="H238" s="23">
        <f t="shared" ref="H238:W238" si="48">SUM(H232:H237)</f>
        <v>10437191</v>
      </c>
      <c r="I238" s="24">
        <f t="shared" si="48"/>
        <v>50443357</v>
      </c>
      <c r="J238" s="24">
        <f t="shared" si="48"/>
        <v>55125710</v>
      </c>
      <c r="K238" s="23">
        <f t="shared" si="48"/>
        <v>116006258</v>
      </c>
      <c r="L238" s="23">
        <f t="shared" si="48"/>
        <v>80776411</v>
      </c>
      <c r="M238" s="24">
        <f t="shared" si="48"/>
        <v>75946121</v>
      </c>
      <c r="N238" s="24">
        <f t="shared" si="48"/>
        <v>83921805</v>
      </c>
      <c r="O238" s="23">
        <f t="shared" si="48"/>
        <v>240644337</v>
      </c>
      <c r="P238" s="23">
        <f t="shared" si="48"/>
        <v>79371069</v>
      </c>
      <c r="Q238" s="24">
        <f t="shared" si="48"/>
        <v>47671122</v>
      </c>
      <c r="R238" s="24">
        <f t="shared" si="48"/>
        <v>97707637</v>
      </c>
      <c r="S238" s="23">
        <f t="shared" si="48"/>
        <v>224749828</v>
      </c>
      <c r="T238" s="23">
        <f t="shared" si="48"/>
        <v>0</v>
      </c>
      <c r="U238" s="24">
        <f t="shared" si="48"/>
        <v>0</v>
      </c>
      <c r="V238" s="24">
        <f t="shared" si="48"/>
        <v>0</v>
      </c>
      <c r="W238" s="26">
        <f t="shared" si="48"/>
        <v>0</v>
      </c>
    </row>
    <row r="239" spans="1:23" x14ac:dyDescent="0.2">
      <c r="A239" s="13" t="s">
        <v>32</v>
      </c>
      <c r="B239" s="14" t="s">
        <v>433</v>
      </c>
      <c r="C239" s="15" t="s">
        <v>434</v>
      </c>
      <c r="D239" s="16">
        <v>34342150</v>
      </c>
      <c r="E239" s="17">
        <v>44493794</v>
      </c>
      <c r="F239" s="17">
        <v>20528505</v>
      </c>
      <c r="G239" s="18">
        <f t="shared" si="47"/>
        <v>0.46137906333633855</v>
      </c>
      <c r="H239" s="16">
        <v>0</v>
      </c>
      <c r="I239" s="17">
        <v>5644353</v>
      </c>
      <c r="J239" s="17">
        <v>4134962</v>
      </c>
      <c r="K239" s="16">
        <v>9779315</v>
      </c>
      <c r="L239" s="16">
        <v>6836587</v>
      </c>
      <c r="M239" s="17">
        <v>1620349</v>
      </c>
      <c r="N239" s="17">
        <v>951340</v>
      </c>
      <c r="O239" s="16">
        <v>9408276</v>
      </c>
      <c r="P239" s="16">
        <v>99291</v>
      </c>
      <c r="Q239" s="17">
        <v>649099</v>
      </c>
      <c r="R239" s="17">
        <v>592524</v>
      </c>
      <c r="S239" s="16">
        <v>1340914</v>
      </c>
      <c r="T239" s="16">
        <v>0</v>
      </c>
      <c r="U239" s="17">
        <v>0</v>
      </c>
      <c r="V239" s="17">
        <v>0</v>
      </c>
      <c r="W239" s="19">
        <v>0</v>
      </c>
    </row>
    <row r="240" spans="1:23" x14ac:dyDescent="0.2">
      <c r="A240" s="13" t="s">
        <v>32</v>
      </c>
      <c r="B240" s="14" t="s">
        <v>435</v>
      </c>
      <c r="C240" s="15" t="s">
        <v>436</v>
      </c>
      <c r="D240" s="16">
        <v>29475581</v>
      </c>
      <c r="E240" s="17">
        <v>29475581</v>
      </c>
      <c r="F240" s="17">
        <v>4176698</v>
      </c>
      <c r="G240" s="18">
        <f t="shared" si="47"/>
        <v>0.14170027725662135</v>
      </c>
      <c r="H240" s="16">
        <v>0</v>
      </c>
      <c r="I240" s="17">
        <v>169804</v>
      </c>
      <c r="J240" s="17">
        <v>1616896</v>
      </c>
      <c r="K240" s="16">
        <v>1786700</v>
      </c>
      <c r="L240" s="16">
        <v>0</v>
      </c>
      <c r="M240" s="17">
        <v>0</v>
      </c>
      <c r="N240" s="17">
        <v>0</v>
      </c>
      <c r="O240" s="16">
        <v>0</v>
      </c>
      <c r="P240" s="16">
        <v>0</v>
      </c>
      <c r="Q240" s="17">
        <v>2210017</v>
      </c>
      <c r="R240" s="17">
        <v>179981</v>
      </c>
      <c r="S240" s="16">
        <v>2389998</v>
      </c>
      <c r="T240" s="16">
        <v>0</v>
      </c>
      <c r="U240" s="17">
        <v>0</v>
      </c>
      <c r="V240" s="17">
        <v>0</v>
      </c>
      <c r="W240" s="19">
        <v>0</v>
      </c>
    </row>
    <row r="241" spans="1:23" x14ac:dyDescent="0.2">
      <c r="A241" s="13" t="s">
        <v>32</v>
      </c>
      <c r="B241" s="14" t="s">
        <v>437</v>
      </c>
      <c r="C241" s="15" t="s">
        <v>438</v>
      </c>
      <c r="D241" s="16">
        <v>114964044</v>
      </c>
      <c r="E241" s="17">
        <v>115540709</v>
      </c>
      <c r="F241" s="17">
        <v>70239953</v>
      </c>
      <c r="G241" s="18">
        <f t="shared" si="47"/>
        <v>0.60792385305511676</v>
      </c>
      <c r="H241" s="16">
        <v>19045093</v>
      </c>
      <c r="I241" s="17">
        <v>4678679</v>
      </c>
      <c r="J241" s="17">
        <v>10336251</v>
      </c>
      <c r="K241" s="16">
        <v>34060023</v>
      </c>
      <c r="L241" s="16">
        <v>3629846</v>
      </c>
      <c r="M241" s="17">
        <v>3602655</v>
      </c>
      <c r="N241" s="17">
        <v>3255284</v>
      </c>
      <c r="O241" s="16">
        <v>10487785</v>
      </c>
      <c r="P241" s="16">
        <v>1693278</v>
      </c>
      <c r="Q241" s="17">
        <v>4014544</v>
      </c>
      <c r="R241" s="17">
        <v>19984323</v>
      </c>
      <c r="S241" s="16">
        <v>25692145</v>
      </c>
      <c r="T241" s="16">
        <v>0</v>
      </c>
      <c r="U241" s="17">
        <v>0</v>
      </c>
      <c r="V241" s="17">
        <v>0</v>
      </c>
      <c r="W241" s="19">
        <v>0</v>
      </c>
    </row>
    <row r="242" spans="1:23" x14ac:dyDescent="0.2">
      <c r="A242" s="13" t="s">
        <v>32</v>
      </c>
      <c r="B242" s="14" t="s">
        <v>439</v>
      </c>
      <c r="C242" s="15" t="s">
        <v>440</v>
      </c>
      <c r="D242" s="16">
        <v>45101800</v>
      </c>
      <c r="E242" s="17">
        <v>45101800</v>
      </c>
      <c r="F242" s="17">
        <v>21205840</v>
      </c>
      <c r="G242" s="18">
        <f t="shared" si="47"/>
        <v>0.47017724348030454</v>
      </c>
      <c r="H242" s="16">
        <v>2541920</v>
      </c>
      <c r="I242" s="17">
        <v>6769479</v>
      </c>
      <c r="J242" s="17">
        <v>5415043</v>
      </c>
      <c r="K242" s="16">
        <v>14726442</v>
      </c>
      <c r="L242" s="16">
        <v>1816889</v>
      </c>
      <c r="M242" s="17">
        <v>1818805</v>
      </c>
      <c r="N242" s="17">
        <v>648943</v>
      </c>
      <c r="O242" s="16">
        <v>4284637</v>
      </c>
      <c r="P242" s="16">
        <v>0</v>
      </c>
      <c r="Q242" s="17">
        <v>0</v>
      </c>
      <c r="R242" s="17">
        <v>2194761</v>
      </c>
      <c r="S242" s="16">
        <v>2194761</v>
      </c>
      <c r="T242" s="16">
        <v>0</v>
      </c>
      <c r="U242" s="17">
        <v>0</v>
      </c>
      <c r="V242" s="17">
        <v>0</v>
      </c>
      <c r="W242" s="19">
        <v>0</v>
      </c>
    </row>
    <row r="243" spans="1:23" x14ac:dyDescent="0.2">
      <c r="A243" s="13" t="s">
        <v>32</v>
      </c>
      <c r="B243" s="14" t="s">
        <v>441</v>
      </c>
      <c r="C243" s="15" t="s">
        <v>442</v>
      </c>
      <c r="D243" s="16">
        <v>44145651</v>
      </c>
      <c r="E243" s="17">
        <v>58369728</v>
      </c>
      <c r="F243" s="17">
        <v>12609544</v>
      </c>
      <c r="G243" s="18">
        <f t="shared" si="47"/>
        <v>0.21602882919036387</v>
      </c>
      <c r="H243" s="16">
        <v>1055949</v>
      </c>
      <c r="I243" s="17">
        <v>864741</v>
      </c>
      <c r="J243" s="17">
        <v>1743029</v>
      </c>
      <c r="K243" s="16">
        <v>3663719</v>
      </c>
      <c r="L243" s="16">
        <v>617012</v>
      </c>
      <c r="M243" s="17">
        <v>1236255</v>
      </c>
      <c r="N243" s="17">
        <v>2035</v>
      </c>
      <c r="O243" s="16">
        <v>1855302</v>
      </c>
      <c r="P243" s="16">
        <v>468183</v>
      </c>
      <c r="Q243" s="17">
        <v>5403726</v>
      </c>
      <c r="R243" s="17">
        <v>1218614</v>
      </c>
      <c r="S243" s="16">
        <v>7090523</v>
      </c>
      <c r="T243" s="16">
        <v>0</v>
      </c>
      <c r="U243" s="17">
        <v>0</v>
      </c>
      <c r="V243" s="17">
        <v>0</v>
      </c>
      <c r="W243" s="19">
        <v>0</v>
      </c>
    </row>
    <row r="244" spans="1:23" x14ac:dyDescent="0.2">
      <c r="A244" s="13" t="s">
        <v>47</v>
      </c>
      <c r="B244" s="14" t="s">
        <v>443</v>
      </c>
      <c r="C244" s="15" t="s">
        <v>444</v>
      </c>
      <c r="D244" s="16">
        <v>354154595</v>
      </c>
      <c r="E244" s="17">
        <v>345311639</v>
      </c>
      <c r="F244" s="17">
        <v>228330612</v>
      </c>
      <c r="G244" s="18">
        <f t="shared" si="47"/>
        <v>0.66123057033707455</v>
      </c>
      <c r="H244" s="16">
        <v>0</v>
      </c>
      <c r="I244" s="17">
        <v>21779322</v>
      </c>
      <c r="J244" s="17">
        <v>26570050</v>
      </c>
      <c r="K244" s="16">
        <v>48349372</v>
      </c>
      <c r="L244" s="16">
        <v>39729038</v>
      </c>
      <c r="M244" s="17">
        <v>47286118</v>
      </c>
      <c r="N244" s="17">
        <v>39171677</v>
      </c>
      <c r="O244" s="16">
        <v>126186833</v>
      </c>
      <c r="P244" s="16">
        <v>22983030</v>
      </c>
      <c r="Q244" s="17">
        <v>14947104</v>
      </c>
      <c r="R244" s="17">
        <v>15864273</v>
      </c>
      <c r="S244" s="16">
        <v>53794407</v>
      </c>
      <c r="T244" s="16">
        <v>0</v>
      </c>
      <c r="U244" s="17">
        <v>0</v>
      </c>
      <c r="V244" s="17">
        <v>0</v>
      </c>
      <c r="W244" s="19">
        <v>0</v>
      </c>
    </row>
    <row r="245" spans="1:23" ht="16.5" x14ac:dyDescent="0.3">
      <c r="A245" s="20" t="s">
        <v>0</v>
      </c>
      <c r="B245" s="21" t="s">
        <v>445</v>
      </c>
      <c r="C245" s="22" t="s">
        <v>0</v>
      </c>
      <c r="D245" s="23">
        <f>SUM(D239:D244)</f>
        <v>622183821</v>
      </c>
      <c r="E245" s="24">
        <f>SUM(E239:E244)</f>
        <v>638293251</v>
      </c>
      <c r="F245" s="24">
        <f>SUM(F239:F244)</f>
        <v>357091152</v>
      </c>
      <c r="G245" s="25">
        <f t="shared" si="47"/>
        <v>0.55944685525117666</v>
      </c>
      <c r="H245" s="23">
        <f t="shared" ref="H245:W245" si="49">SUM(H239:H244)</f>
        <v>22642962</v>
      </c>
      <c r="I245" s="24">
        <f t="shared" si="49"/>
        <v>39906378</v>
      </c>
      <c r="J245" s="24">
        <f t="shared" si="49"/>
        <v>49816231</v>
      </c>
      <c r="K245" s="23">
        <f t="shared" si="49"/>
        <v>112365571</v>
      </c>
      <c r="L245" s="23">
        <f t="shared" si="49"/>
        <v>52629372</v>
      </c>
      <c r="M245" s="24">
        <f t="shared" si="49"/>
        <v>55564182</v>
      </c>
      <c r="N245" s="24">
        <f t="shared" si="49"/>
        <v>44029279</v>
      </c>
      <c r="O245" s="23">
        <f t="shared" si="49"/>
        <v>152222833</v>
      </c>
      <c r="P245" s="23">
        <f t="shared" si="49"/>
        <v>25243782</v>
      </c>
      <c r="Q245" s="24">
        <f t="shared" si="49"/>
        <v>27224490</v>
      </c>
      <c r="R245" s="24">
        <f t="shared" si="49"/>
        <v>40034476</v>
      </c>
      <c r="S245" s="23">
        <f t="shared" si="49"/>
        <v>92502748</v>
      </c>
      <c r="T245" s="23">
        <f t="shared" si="49"/>
        <v>0</v>
      </c>
      <c r="U245" s="24">
        <f t="shared" si="49"/>
        <v>0</v>
      </c>
      <c r="V245" s="24">
        <f t="shared" si="49"/>
        <v>0</v>
      </c>
      <c r="W245" s="26">
        <f t="shared" si="49"/>
        <v>0</v>
      </c>
    </row>
    <row r="246" spans="1:23" x14ac:dyDescent="0.2">
      <c r="A246" s="13" t="s">
        <v>32</v>
      </c>
      <c r="B246" s="14" t="s">
        <v>446</v>
      </c>
      <c r="C246" s="15" t="s">
        <v>447</v>
      </c>
      <c r="D246" s="16">
        <v>22436300</v>
      </c>
      <c r="E246" s="17">
        <v>45200891</v>
      </c>
      <c r="F246" s="17">
        <v>19985811</v>
      </c>
      <c r="G246" s="18">
        <f t="shared" si="47"/>
        <v>0.44215524424065006</v>
      </c>
      <c r="H246" s="16">
        <v>0</v>
      </c>
      <c r="I246" s="17">
        <v>3379924</v>
      </c>
      <c r="J246" s="17">
        <v>52216</v>
      </c>
      <c r="K246" s="16">
        <v>3432140</v>
      </c>
      <c r="L246" s="16">
        <v>8580734</v>
      </c>
      <c r="M246" s="17">
        <v>4093075</v>
      </c>
      <c r="N246" s="17">
        <v>0</v>
      </c>
      <c r="O246" s="16">
        <v>12673809</v>
      </c>
      <c r="P246" s="16">
        <v>0</v>
      </c>
      <c r="Q246" s="17">
        <v>2702031</v>
      </c>
      <c r="R246" s="17">
        <v>1177831</v>
      </c>
      <c r="S246" s="16">
        <v>3879862</v>
      </c>
      <c r="T246" s="16">
        <v>0</v>
      </c>
      <c r="U246" s="17">
        <v>0</v>
      </c>
      <c r="V246" s="17">
        <v>0</v>
      </c>
      <c r="W246" s="19">
        <v>0</v>
      </c>
    </row>
    <row r="247" spans="1:23" x14ac:dyDescent="0.2">
      <c r="A247" s="13" t="s">
        <v>32</v>
      </c>
      <c r="B247" s="14" t="s">
        <v>448</v>
      </c>
      <c r="C247" s="15" t="s">
        <v>449</v>
      </c>
      <c r="D247" s="16">
        <v>35973843</v>
      </c>
      <c r="E247" s="17">
        <v>35973843</v>
      </c>
      <c r="F247" s="17">
        <v>23121087</v>
      </c>
      <c r="G247" s="18">
        <f t="shared" si="47"/>
        <v>0.64271940587498533</v>
      </c>
      <c r="H247" s="16">
        <v>2225306</v>
      </c>
      <c r="I247" s="17">
        <v>1063178</v>
      </c>
      <c r="J247" s="17">
        <v>2096834</v>
      </c>
      <c r="K247" s="16">
        <v>5385318</v>
      </c>
      <c r="L247" s="16">
        <v>0</v>
      </c>
      <c r="M247" s="17">
        <v>0</v>
      </c>
      <c r="N247" s="17">
        <v>6667258</v>
      </c>
      <c r="O247" s="16">
        <v>6667258</v>
      </c>
      <c r="P247" s="16">
        <v>2044596</v>
      </c>
      <c r="Q247" s="17">
        <v>0</v>
      </c>
      <c r="R247" s="17">
        <v>9023915</v>
      </c>
      <c r="S247" s="16">
        <v>11068511</v>
      </c>
      <c r="T247" s="16">
        <v>0</v>
      </c>
      <c r="U247" s="17">
        <v>0</v>
      </c>
      <c r="V247" s="17">
        <v>0</v>
      </c>
      <c r="W247" s="19">
        <v>0</v>
      </c>
    </row>
    <row r="248" spans="1:23" x14ac:dyDescent="0.2">
      <c r="A248" s="13" t="s">
        <v>32</v>
      </c>
      <c r="B248" s="14" t="s">
        <v>450</v>
      </c>
      <c r="C248" s="15" t="s">
        <v>451</v>
      </c>
      <c r="D248" s="16">
        <v>99666031</v>
      </c>
      <c r="E248" s="17">
        <v>97186407</v>
      </c>
      <c r="F248" s="17">
        <v>43845711</v>
      </c>
      <c r="G248" s="18">
        <f t="shared" si="47"/>
        <v>0.45115065319782838</v>
      </c>
      <c r="H248" s="16">
        <v>3296177</v>
      </c>
      <c r="I248" s="17">
        <v>6901848</v>
      </c>
      <c r="J248" s="17">
        <v>0</v>
      </c>
      <c r="K248" s="16">
        <v>10198025</v>
      </c>
      <c r="L248" s="16">
        <v>4038516</v>
      </c>
      <c r="M248" s="17">
        <v>3156777</v>
      </c>
      <c r="N248" s="17">
        <v>10845716</v>
      </c>
      <c r="O248" s="16">
        <v>18041009</v>
      </c>
      <c r="P248" s="16">
        <v>2763664</v>
      </c>
      <c r="Q248" s="17">
        <v>1859160</v>
      </c>
      <c r="R248" s="17">
        <v>10983853</v>
      </c>
      <c r="S248" s="16">
        <v>15606677</v>
      </c>
      <c r="T248" s="16">
        <v>0</v>
      </c>
      <c r="U248" s="17">
        <v>0</v>
      </c>
      <c r="V248" s="17">
        <v>0</v>
      </c>
      <c r="W248" s="19">
        <v>0</v>
      </c>
    </row>
    <row r="249" spans="1:23" x14ac:dyDescent="0.2">
      <c r="A249" s="13" t="s">
        <v>32</v>
      </c>
      <c r="B249" s="14" t="s">
        <v>452</v>
      </c>
      <c r="C249" s="15" t="s">
        <v>453</v>
      </c>
      <c r="D249" s="16">
        <v>14624300</v>
      </c>
      <c r="E249" s="17">
        <v>30012305</v>
      </c>
      <c r="F249" s="17">
        <v>21545143</v>
      </c>
      <c r="G249" s="18">
        <f t="shared" si="47"/>
        <v>0.71787698412367862</v>
      </c>
      <c r="H249" s="16">
        <v>729603</v>
      </c>
      <c r="I249" s="17">
        <v>453645</v>
      </c>
      <c r="J249" s="17">
        <v>262381</v>
      </c>
      <c r="K249" s="16">
        <v>1445629</v>
      </c>
      <c r="L249" s="16">
        <v>4038885</v>
      </c>
      <c r="M249" s="17">
        <v>3600172</v>
      </c>
      <c r="N249" s="17">
        <v>4003980</v>
      </c>
      <c r="O249" s="16">
        <v>11643037</v>
      </c>
      <c r="P249" s="16">
        <v>0</v>
      </c>
      <c r="Q249" s="17">
        <v>7485507</v>
      </c>
      <c r="R249" s="17">
        <v>970970</v>
      </c>
      <c r="S249" s="16">
        <v>8456477</v>
      </c>
      <c r="T249" s="16">
        <v>0</v>
      </c>
      <c r="U249" s="17">
        <v>0</v>
      </c>
      <c r="V249" s="17">
        <v>0</v>
      </c>
      <c r="W249" s="19">
        <v>0</v>
      </c>
    </row>
    <row r="250" spans="1:23" x14ac:dyDescent="0.2">
      <c r="A250" s="13" t="s">
        <v>32</v>
      </c>
      <c r="B250" s="14" t="s">
        <v>454</v>
      </c>
      <c r="C250" s="15" t="s">
        <v>455</v>
      </c>
      <c r="D250" s="16">
        <v>33280052</v>
      </c>
      <c r="E250" s="17">
        <v>44931130</v>
      </c>
      <c r="F250" s="17">
        <v>12142115</v>
      </c>
      <c r="G250" s="18">
        <f t="shared" si="47"/>
        <v>0.27023836257846173</v>
      </c>
      <c r="H250" s="16">
        <v>1103845</v>
      </c>
      <c r="I250" s="17">
        <v>800503</v>
      </c>
      <c r="J250" s="17">
        <v>1936308</v>
      </c>
      <c r="K250" s="16">
        <v>3840656</v>
      </c>
      <c r="L250" s="16">
        <v>2733352</v>
      </c>
      <c r="M250" s="17">
        <v>1721</v>
      </c>
      <c r="N250" s="17">
        <v>1448105</v>
      </c>
      <c r="O250" s="16">
        <v>4183178</v>
      </c>
      <c r="P250" s="16">
        <v>710081</v>
      </c>
      <c r="Q250" s="17">
        <v>1586306</v>
      </c>
      <c r="R250" s="17">
        <v>1821894</v>
      </c>
      <c r="S250" s="16">
        <v>4118281</v>
      </c>
      <c r="T250" s="16">
        <v>0</v>
      </c>
      <c r="U250" s="17">
        <v>0</v>
      </c>
      <c r="V250" s="17">
        <v>0</v>
      </c>
      <c r="W250" s="19">
        <v>0</v>
      </c>
    </row>
    <row r="251" spans="1:23" x14ac:dyDescent="0.2">
      <c r="A251" s="13" t="s">
        <v>47</v>
      </c>
      <c r="B251" s="14" t="s">
        <v>456</v>
      </c>
      <c r="C251" s="15" t="s">
        <v>457</v>
      </c>
      <c r="D251" s="16">
        <v>667558051</v>
      </c>
      <c r="E251" s="17">
        <v>740104976</v>
      </c>
      <c r="F251" s="17">
        <v>87201063</v>
      </c>
      <c r="G251" s="18">
        <f t="shared" si="47"/>
        <v>0.1178225600796393</v>
      </c>
      <c r="H251" s="16">
        <v>3671332</v>
      </c>
      <c r="I251" s="17">
        <v>16495677</v>
      </c>
      <c r="J251" s="17">
        <v>0</v>
      </c>
      <c r="K251" s="16">
        <v>20167009</v>
      </c>
      <c r="L251" s="16">
        <v>12041157</v>
      </c>
      <c r="M251" s="17">
        <v>16434453</v>
      </c>
      <c r="N251" s="17">
        <v>21210295</v>
      </c>
      <c r="O251" s="16">
        <v>49685905</v>
      </c>
      <c r="P251" s="16">
        <v>233992</v>
      </c>
      <c r="Q251" s="17">
        <v>12043817</v>
      </c>
      <c r="R251" s="17">
        <v>5070340</v>
      </c>
      <c r="S251" s="16">
        <v>17348149</v>
      </c>
      <c r="T251" s="16">
        <v>0</v>
      </c>
      <c r="U251" s="17">
        <v>0</v>
      </c>
      <c r="V251" s="17">
        <v>0</v>
      </c>
      <c r="W251" s="19">
        <v>0</v>
      </c>
    </row>
    <row r="252" spans="1:23" ht="16.5" x14ac:dyDescent="0.3">
      <c r="A252" s="20" t="s">
        <v>0</v>
      </c>
      <c r="B252" s="21" t="s">
        <v>458</v>
      </c>
      <c r="C252" s="22" t="s">
        <v>0</v>
      </c>
      <c r="D252" s="23">
        <f>SUM(D246:D251)</f>
        <v>873538577</v>
      </c>
      <c r="E252" s="24">
        <f>SUM(E246:E251)</f>
        <v>993409552</v>
      </c>
      <c r="F252" s="24">
        <f>SUM(F246:F251)</f>
        <v>207840930</v>
      </c>
      <c r="G252" s="25">
        <f t="shared" si="47"/>
        <v>0.2092197820944649</v>
      </c>
      <c r="H252" s="23">
        <f t="shared" ref="H252:W252" si="50">SUM(H246:H251)</f>
        <v>11026263</v>
      </c>
      <c r="I252" s="24">
        <f t="shared" si="50"/>
        <v>29094775</v>
      </c>
      <c r="J252" s="24">
        <f t="shared" si="50"/>
        <v>4347739</v>
      </c>
      <c r="K252" s="23">
        <f t="shared" si="50"/>
        <v>44468777</v>
      </c>
      <c r="L252" s="23">
        <f t="shared" si="50"/>
        <v>31432644</v>
      </c>
      <c r="M252" s="24">
        <f t="shared" si="50"/>
        <v>27286198</v>
      </c>
      <c r="N252" s="24">
        <f t="shared" si="50"/>
        <v>44175354</v>
      </c>
      <c r="O252" s="23">
        <f t="shared" si="50"/>
        <v>102894196</v>
      </c>
      <c r="P252" s="23">
        <f t="shared" si="50"/>
        <v>5752333</v>
      </c>
      <c r="Q252" s="24">
        <f t="shared" si="50"/>
        <v>25676821</v>
      </c>
      <c r="R252" s="24">
        <f t="shared" si="50"/>
        <v>29048803</v>
      </c>
      <c r="S252" s="23">
        <f t="shared" si="50"/>
        <v>60477957</v>
      </c>
      <c r="T252" s="23">
        <f t="shared" si="50"/>
        <v>0</v>
      </c>
      <c r="U252" s="24">
        <f t="shared" si="50"/>
        <v>0</v>
      </c>
      <c r="V252" s="24">
        <f t="shared" si="50"/>
        <v>0</v>
      </c>
      <c r="W252" s="26">
        <f t="shared" si="50"/>
        <v>0</v>
      </c>
    </row>
    <row r="253" spans="1:23" x14ac:dyDescent="0.2">
      <c r="A253" s="13" t="s">
        <v>32</v>
      </c>
      <c r="B253" s="14" t="s">
        <v>459</v>
      </c>
      <c r="C253" s="15" t="s">
        <v>460</v>
      </c>
      <c r="D253" s="16">
        <v>167630448</v>
      </c>
      <c r="E253" s="17">
        <v>200337602</v>
      </c>
      <c r="F253" s="17">
        <v>93732975</v>
      </c>
      <c r="G253" s="18">
        <f t="shared" si="47"/>
        <v>0.46787509715724762</v>
      </c>
      <c r="H253" s="16">
        <v>8098031</v>
      </c>
      <c r="I253" s="17">
        <v>14892448</v>
      </c>
      <c r="J253" s="17">
        <v>18581925</v>
      </c>
      <c r="K253" s="16">
        <v>41572404</v>
      </c>
      <c r="L253" s="16">
        <v>6108068</v>
      </c>
      <c r="M253" s="17">
        <v>8921016</v>
      </c>
      <c r="N253" s="17">
        <v>16794486</v>
      </c>
      <c r="O253" s="16">
        <v>31823570</v>
      </c>
      <c r="P253" s="16">
        <v>1022807</v>
      </c>
      <c r="Q253" s="17">
        <v>5475486</v>
      </c>
      <c r="R253" s="17">
        <v>13838708</v>
      </c>
      <c r="S253" s="16">
        <v>20337001</v>
      </c>
      <c r="T253" s="16">
        <v>0</v>
      </c>
      <c r="U253" s="17">
        <v>0</v>
      </c>
      <c r="V253" s="17">
        <v>0</v>
      </c>
      <c r="W253" s="19">
        <v>0</v>
      </c>
    </row>
    <row r="254" spans="1:23" x14ac:dyDescent="0.2">
      <c r="A254" s="13" t="s">
        <v>32</v>
      </c>
      <c r="B254" s="14" t="s">
        <v>461</v>
      </c>
      <c r="C254" s="15" t="s">
        <v>462</v>
      </c>
      <c r="D254" s="16">
        <v>70782000</v>
      </c>
      <c r="E254" s="17">
        <v>81961365</v>
      </c>
      <c r="F254" s="17">
        <v>44737038</v>
      </c>
      <c r="G254" s="18">
        <f t="shared" si="47"/>
        <v>0.54583080699058639</v>
      </c>
      <c r="H254" s="16">
        <v>6312671</v>
      </c>
      <c r="I254" s="17">
        <v>1531559</v>
      </c>
      <c r="J254" s="17">
        <v>9787449</v>
      </c>
      <c r="K254" s="16">
        <v>17631679</v>
      </c>
      <c r="L254" s="16">
        <v>6235320</v>
      </c>
      <c r="M254" s="17">
        <v>3424240</v>
      </c>
      <c r="N254" s="17">
        <v>4605435</v>
      </c>
      <c r="O254" s="16">
        <v>14264995</v>
      </c>
      <c r="P254" s="16">
        <v>130300</v>
      </c>
      <c r="Q254" s="17">
        <v>6116855</v>
      </c>
      <c r="R254" s="17">
        <v>6593209</v>
      </c>
      <c r="S254" s="16">
        <v>12840364</v>
      </c>
      <c r="T254" s="16">
        <v>0</v>
      </c>
      <c r="U254" s="17">
        <v>0</v>
      </c>
      <c r="V254" s="17">
        <v>0</v>
      </c>
      <c r="W254" s="19">
        <v>0</v>
      </c>
    </row>
    <row r="255" spans="1:23" x14ac:dyDescent="0.2">
      <c r="A255" s="13" t="s">
        <v>32</v>
      </c>
      <c r="B255" s="14" t="s">
        <v>463</v>
      </c>
      <c r="C255" s="15" t="s">
        <v>464</v>
      </c>
      <c r="D255" s="16">
        <v>213117118</v>
      </c>
      <c r="E255" s="17">
        <v>157717348</v>
      </c>
      <c r="F255" s="17">
        <v>68081489</v>
      </c>
      <c r="G255" s="18">
        <f t="shared" si="47"/>
        <v>0.4316677262415039</v>
      </c>
      <c r="H255" s="16">
        <v>38059</v>
      </c>
      <c r="I255" s="17">
        <v>14670834</v>
      </c>
      <c r="J255" s="17">
        <v>9603670</v>
      </c>
      <c r="K255" s="16">
        <v>24312563</v>
      </c>
      <c r="L255" s="16">
        <v>5335565</v>
      </c>
      <c r="M255" s="17">
        <v>9477425</v>
      </c>
      <c r="N255" s="17">
        <v>12204059</v>
      </c>
      <c r="O255" s="16">
        <v>27017049</v>
      </c>
      <c r="P255" s="16">
        <v>1230903</v>
      </c>
      <c r="Q255" s="17">
        <v>7034035</v>
      </c>
      <c r="R255" s="17">
        <v>8486939</v>
      </c>
      <c r="S255" s="16">
        <v>16751877</v>
      </c>
      <c r="T255" s="16">
        <v>0</v>
      </c>
      <c r="U255" s="17">
        <v>0</v>
      </c>
      <c r="V255" s="17">
        <v>0</v>
      </c>
      <c r="W255" s="19">
        <v>0</v>
      </c>
    </row>
    <row r="256" spans="1:23" x14ac:dyDescent="0.2">
      <c r="A256" s="13" t="s">
        <v>47</v>
      </c>
      <c r="B256" s="14" t="s">
        <v>465</v>
      </c>
      <c r="C256" s="15" t="s">
        <v>466</v>
      </c>
      <c r="D256" s="16">
        <v>117305000</v>
      </c>
      <c r="E256" s="17">
        <v>42050000</v>
      </c>
      <c r="F256" s="17">
        <v>9483101</v>
      </c>
      <c r="G256" s="18">
        <f t="shared" si="47"/>
        <v>0.22551964328180737</v>
      </c>
      <c r="H256" s="16">
        <v>0</v>
      </c>
      <c r="I256" s="17">
        <v>817219</v>
      </c>
      <c r="J256" s="17">
        <v>1517370</v>
      </c>
      <c r="K256" s="16">
        <v>2334589</v>
      </c>
      <c r="L256" s="16">
        <v>250520</v>
      </c>
      <c r="M256" s="17">
        <v>196002</v>
      </c>
      <c r="N256" s="17">
        <v>162440</v>
      </c>
      <c r="O256" s="16">
        <v>608962</v>
      </c>
      <c r="P256" s="16">
        <v>1185435</v>
      </c>
      <c r="Q256" s="17">
        <v>3573505</v>
      </c>
      <c r="R256" s="17">
        <v>1780610</v>
      </c>
      <c r="S256" s="16">
        <v>6539550</v>
      </c>
      <c r="T256" s="16">
        <v>0</v>
      </c>
      <c r="U256" s="17">
        <v>0</v>
      </c>
      <c r="V256" s="17">
        <v>0</v>
      </c>
      <c r="W256" s="19">
        <v>0</v>
      </c>
    </row>
    <row r="257" spans="1:23" ht="16.5" x14ac:dyDescent="0.3">
      <c r="A257" s="20" t="s">
        <v>0</v>
      </c>
      <c r="B257" s="21" t="s">
        <v>467</v>
      </c>
      <c r="C257" s="22" t="s">
        <v>0</v>
      </c>
      <c r="D257" s="23">
        <f>SUM(D253:D256)</f>
        <v>568834566</v>
      </c>
      <c r="E257" s="24">
        <f>SUM(E253:E256)</f>
        <v>482066315</v>
      </c>
      <c r="F257" s="24">
        <f>SUM(F253:F256)</f>
        <v>216034603</v>
      </c>
      <c r="G257" s="25">
        <f t="shared" si="47"/>
        <v>0.44814291369850223</v>
      </c>
      <c r="H257" s="23">
        <f t="shared" ref="H257:W257" si="51">SUM(H253:H256)</f>
        <v>14448761</v>
      </c>
      <c r="I257" s="24">
        <f t="shared" si="51"/>
        <v>31912060</v>
      </c>
      <c r="J257" s="24">
        <f t="shared" si="51"/>
        <v>39490414</v>
      </c>
      <c r="K257" s="23">
        <f t="shared" si="51"/>
        <v>85851235</v>
      </c>
      <c r="L257" s="23">
        <f t="shared" si="51"/>
        <v>17929473</v>
      </c>
      <c r="M257" s="24">
        <f t="shared" si="51"/>
        <v>22018683</v>
      </c>
      <c r="N257" s="24">
        <f t="shared" si="51"/>
        <v>33766420</v>
      </c>
      <c r="O257" s="23">
        <f t="shared" si="51"/>
        <v>73714576</v>
      </c>
      <c r="P257" s="23">
        <f t="shared" si="51"/>
        <v>3569445</v>
      </c>
      <c r="Q257" s="24">
        <f t="shared" si="51"/>
        <v>22199881</v>
      </c>
      <c r="R257" s="24">
        <f t="shared" si="51"/>
        <v>30699466</v>
      </c>
      <c r="S257" s="23">
        <f t="shared" si="51"/>
        <v>56468792</v>
      </c>
      <c r="T257" s="23">
        <f t="shared" si="51"/>
        <v>0</v>
      </c>
      <c r="U257" s="24">
        <f t="shared" si="51"/>
        <v>0</v>
      </c>
      <c r="V257" s="24">
        <f t="shared" si="51"/>
        <v>0</v>
      </c>
      <c r="W257" s="26">
        <f t="shared" si="51"/>
        <v>0</v>
      </c>
    </row>
    <row r="258" spans="1:23" ht="16.5" x14ac:dyDescent="0.3">
      <c r="A258" s="20" t="s">
        <v>0</v>
      </c>
      <c r="B258" s="21" t="s">
        <v>468</v>
      </c>
      <c r="C258" s="22" t="s">
        <v>0</v>
      </c>
      <c r="D258" s="23">
        <f>SUM(D232:D237,D239:D244,D246:D251,D253:D256)</f>
        <v>3477068473</v>
      </c>
      <c r="E258" s="24">
        <f>SUM(E232:E237,E239:E244,E246:E251,E253:E256)</f>
        <v>3790612253</v>
      </c>
      <c r="F258" s="24">
        <f>SUM(F232:F237,F239:F244,F246:F251,F253:F256)</f>
        <v>1362367108</v>
      </c>
      <c r="G258" s="25">
        <f t="shared" si="47"/>
        <v>0.35940555695766119</v>
      </c>
      <c r="H258" s="23">
        <f t="shared" ref="H258:W258" si="52">SUM(H232:H237,H239:H244,H246:H251,H253:H256)</f>
        <v>58555177</v>
      </c>
      <c r="I258" s="24">
        <f t="shared" si="52"/>
        <v>151356570</v>
      </c>
      <c r="J258" s="24">
        <f t="shared" si="52"/>
        <v>148780094</v>
      </c>
      <c r="K258" s="23">
        <f t="shared" si="52"/>
        <v>358691841</v>
      </c>
      <c r="L258" s="23">
        <f t="shared" si="52"/>
        <v>182767900</v>
      </c>
      <c r="M258" s="24">
        <f t="shared" si="52"/>
        <v>180815184</v>
      </c>
      <c r="N258" s="24">
        <f t="shared" si="52"/>
        <v>205892858</v>
      </c>
      <c r="O258" s="23">
        <f t="shared" si="52"/>
        <v>569475942</v>
      </c>
      <c r="P258" s="23">
        <f t="shared" si="52"/>
        <v>113936629</v>
      </c>
      <c r="Q258" s="24">
        <f t="shared" si="52"/>
        <v>122772314</v>
      </c>
      <c r="R258" s="24">
        <f t="shared" si="52"/>
        <v>197490382</v>
      </c>
      <c r="S258" s="23">
        <f t="shared" si="52"/>
        <v>434199325</v>
      </c>
      <c r="T258" s="23">
        <f t="shared" si="52"/>
        <v>0</v>
      </c>
      <c r="U258" s="24">
        <f t="shared" si="52"/>
        <v>0</v>
      </c>
      <c r="V258" s="24">
        <f t="shared" si="52"/>
        <v>0</v>
      </c>
      <c r="W258" s="26">
        <f t="shared" si="52"/>
        <v>0</v>
      </c>
    </row>
    <row r="259" spans="1:23" ht="14.45" customHeight="1" x14ac:dyDescent="0.3">
      <c r="A259" s="9"/>
      <c r="B259" s="10" t="s">
        <v>24</v>
      </c>
      <c r="D259" s="27"/>
      <c r="E259" s="28"/>
      <c r="F259" s="28"/>
      <c r="G259" s="29"/>
      <c r="H259" s="27"/>
      <c r="I259" s="28"/>
      <c r="J259" s="28"/>
      <c r="K259" s="27"/>
      <c r="L259" s="27"/>
      <c r="M259" s="28"/>
      <c r="N259" s="28"/>
      <c r="O259" s="27"/>
      <c r="P259" s="27"/>
      <c r="Q259" s="28"/>
      <c r="R259" s="28"/>
      <c r="S259" s="27"/>
      <c r="T259" s="27"/>
      <c r="U259" s="28"/>
      <c r="V259" s="28"/>
      <c r="W259" s="30"/>
    </row>
    <row r="260" spans="1:23" ht="28.9" customHeight="1" x14ac:dyDescent="0.3">
      <c r="A260" s="12" t="s">
        <v>0</v>
      </c>
      <c r="B260" s="10" t="s">
        <v>469</v>
      </c>
      <c r="D260" s="27"/>
      <c r="E260" s="28"/>
      <c r="F260" s="28"/>
      <c r="G260" s="29"/>
      <c r="H260" s="27"/>
      <c r="I260" s="28"/>
      <c r="J260" s="28"/>
      <c r="K260" s="27"/>
      <c r="L260" s="27"/>
      <c r="M260" s="28"/>
      <c r="N260" s="28"/>
      <c r="O260" s="27"/>
      <c r="P260" s="27"/>
      <c r="Q260" s="28"/>
      <c r="R260" s="28"/>
      <c r="S260" s="27"/>
      <c r="T260" s="27"/>
      <c r="U260" s="28"/>
      <c r="V260" s="28"/>
      <c r="W260" s="30"/>
    </row>
    <row r="261" spans="1:23" x14ac:dyDescent="0.2">
      <c r="A261" s="13" t="s">
        <v>32</v>
      </c>
      <c r="B261" s="14" t="s">
        <v>470</v>
      </c>
      <c r="C261" s="15" t="s">
        <v>471</v>
      </c>
      <c r="D261" s="16">
        <v>113980950</v>
      </c>
      <c r="E261" s="17">
        <v>149403391</v>
      </c>
      <c r="F261" s="17">
        <v>85620488</v>
      </c>
      <c r="G261" s="18">
        <f t="shared" ref="G261:G297" si="53">IF(($E261     =0),0,($F261     /$E261     ))</f>
        <v>0.57308262835881685</v>
      </c>
      <c r="H261" s="16">
        <v>0</v>
      </c>
      <c r="I261" s="17">
        <v>0</v>
      </c>
      <c r="J261" s="17">
        <v>4822864</v>
      </c>
      <c r="K261" s="16">
        <v>4822864</v>
      </c>
      <c r="L261" s="16">
        <v>20470753</v>
      </c>
      <c r="M261" s="17">
        <v>9716353</v>
      </c>
      <c r="N261" s="17">
        <v>22909089</v>
      </c>
      <c r="O261" s="16">
        <v>53096195</v>
      </c>
      <c r="P261" s="16">
        <v>0</v>
      </c>
      <c r="Q261" s="17">
        <v>12190783</v>
      </c>
      <c r="R261" s="17">
        <v>15510646</v>
      </c>
      <c r="S261" s="16">
        <v>27701429</v>
      </c>
      <c r="T261" s="16">
        <v>0</v>
      </c>
      <c r="U261" s="17">
        <v>0</v>
      </c>
      <c r="V261" s="17">
        <v>0</v>
      </c>
      <c r="W261" s="19">
        <v>0</v>
      </c>
    </row>
    <row r="262" spans="1:23" x14ac:dyDescent="0.2">
      <c r="A262" s="13" t="s">
        <v>32</v>
      </c>
      <c r="B262" s="14" t="s">
        <v>472</v>
      </c>
      <c r="C262" s="15" t="s">
        <v>473</v>
      </c>
      <c r="D262" s="16">
        <v>112261957</v>
      </c>
      <c r="E262" s="17">
        <v>181459052</v>
      </c>
      <c r="F262" s="17">
        <v>89120895</v>
      </c>
      <c r="G262" s="18">
        <f t="shared" si="53"/>
        <v>0.49113501926594438</v>
      </c>
      <c r="H262" s="16">
        <v>3940686</v>
      </c>
      <c r="I262" s="17">
        <v>12748326</v>
      </c>
      <c r="J262" s="17">
        <v>6759580</v>
      </c>
      <c r="K262" s="16">
        <v>23448592</v>
      </c>
      <c r="L262" s="16">
        <v>10583666</v>
      </c>
      <c r="M262" s="17">
        <v>11298384</v>
      </c>
      <c r="N262" s="17">
        <v>14133381</v>
      </c>
      <c r="O262" s="16">
        <v>36015431</v>
      </c>
      <c r="P262" s="16">
        <v>3780928</v>
      </c>
      <c r="Q262" s="17">
        <v>9037101</v>
      </c>
      <c r="R262" s="17">
        <v>16838843</v>
      </c>
      <c r="S262" s="16">
        <v>29656872</v>
      </c>
      <c r="T262" s="16">
        <v>0</v>
      </c>
      <c r="U262" s="17">
        <v>0</v>
      </c>
      <c r="V262" s="17">
        <v>0</v>
      </c>
      <c r="W262" s="19">
        <v>0</v>
      </c>
    </row>
    <row r="263" spans="1:23" x14ac:dyDescent="0.2">
      <c r="A263" s="13" t="s">
        <v>32</v>
      </c>
      <c r="B263" s="14" t="s">
        <v>474</v>
      </c>
      <c r="C263" s="15" t="s">
        <v>475</v>
      </c>
      <c r="D263" s="16">
        <v>67286987</v>
      </c>
      <c r="E263" s="17">
        <v>38969673</v>
      </c>
      <c r="F263" s="17">
        <v>19952795</v>
      </c>
      <c r="G263" s="18">
        <f t="shared" si="53"/>
        <v>0.51200827371582003</v>
      </c>
      <c r="H263" s="16">
        <v>1565801</v>
      </c>
      <c r="I263" s="17">
        <v>1320626</v>
      </c>
      <c r="J263" s="17">
        <v>1596986</v>
      </c>
      <c r="K263" s="16">
        <v>4483413</v>
      </c>
      <c r="L263" s="16">
        <v>3086285</v>
      </c>
      <c r="M263" s="17">
        <v>2838985</v>
      </c>
      <c r="N263" s="17">
        <v>3241215</v>
      </c>
      <c r="O263" s="16">
        <v>9166485</v>
      </c>
      <c r="P263" s="16">
        <v>1947806</v>
      </c>
      <c r="Q263" s="17">
        <v>-4765080</v>
      </c>
      <c r="R263" s="17">
        <v>9120171</v>
      </c>
      <c r="S263" s="16">
        <v>6302897</v>
      </c>
      <c r="T263" s="16">
        <v>0</v>
      </c>
      <c r="U263" s="17">
        <v>0</v>
      </c>
      <c r="V263" s="17">
        <v>0</v>
      </c>
      <c r="W263" s="19">
        <v>0</v>
      </c>
    </row>
    <row r="264" spans="1:23" x14ac:dyDescent="0.2">
      <c r="A264" s="13" t="s">
        <v>47</v>
      </c>
      <c r="B264" s="14" t="s">
        <v>476</v>
      </c>
      <c r="C264" s="15" t="s">
        <v>477</v>
      </c>
      <c r="D264" s="16">
        <v>696464</v>
      </c>
      <c r="E264" s="17">
        <v>2577639</v>
      </c>
      <c r="F264" s="17">
        <v>668383</v>
      </c>
      <c r="G264" s="18">
        <f t="shared" si="53"/>
        <v>0.25930046837435344</v>
      </c>
      <c r="H264" s="16">
        <v>29550</v>
      </c>
      <c r="I264" s="17">
        <v>25018</v>
      </c>
      <c r="J264" s="17">
        <v>105500</v>
      </c>
      <c r="K264" s="16">
        <v>160068</v>
      </c>
      <c r="L264" s="16">
        <v>0</v>
      </c>
      <c r="M264" s="17">
        <v>19092</v>
      </c>
      <c r="N264" s="17">
        <v>13000</v>
      </c>
      <c r="O264" s="16">
        <v>32092</v>
      </c>
      <c r="P264" s="16">
        <v>0</v>
      </c>
      <c r="Q264" s="17">
        <v>474400</v>
      </c>
      <c r="R264" s="17">
        <v>1823</v>
      </c>
      <c r="S264" s="16">
        <v>476223</v>
      </c>
      <c r="T264" s="16">
        <v>0</v>
      </c>
      <c r="U264" s="17">
        <v>0</v>
      </c>
      <c r="V264" s="17">
        <v>0</v>
      </c>
      <c r="W264" s="19">
        <v>0</v>
      </c>
    </row>
    <row r="265" spans="1:23" ht="16.5" x14ac:dyDescent="0.3">
      <c r="A265" s="20" t="s">
        <v>0</v>
      </c>
      <c r="B265" s="21" t="s">
        <v>478</v>
      </c>
      <c r="C265" s="22" t="s">
        <v>0</v>
      </c>
      <c r="D265" s="23">
        <f>SUM(D261:D264)</f>
        <v>294226358</v>
      </c>
      <c r="E265" s="24">
        <f>SUM(E261:E264)</f>
        <v>372409755</v>
      </c>
      <c r="F265" s="24">
        <f>SUM(F261:F264)</f>
        <v>195362561</v>
      </c>
      <c r="G265" s="25">
        <f t="shared" si="53"/>
        <v>0.52459034269926685</v>
      </c>
      <c r="H265" s="23">
        <f t="shared" ref="H265:W265" si="54">SUM(H261:H264)</f>
        <v>5536037</v>
      </c>
      <c r="I265" s="24">
        <f t="shared" si="54"/>
        <v>14093970</v>
      </c>
      <c r="J265" s="24">
        <f t="shared" si="54"/>
        <v>13284930</v>
      </c>
      <c r="K265" s="23">
        <f t="shared" si="54"/>
        <v>32914937</v>
      </c>
      <c r="L265" s="23">
        <f t="shared" si="54"/>
        <v>34140704</v>
      </c>
      <c r="M265" s="24">
        <f t="shared" si="54"/>
        <v>23872814</v>
      </c>
      <c r="N265" s="24">
        <f t="shared" si="54"/>
        <v>40296685</v>
      </c>
      <c r="O265" s="23">
        <f t="shared" si="54"/>
        <v>98310203</v>
      </c>
      <c r="P265" s="23">
        <f t="shared" si="54"/>
        <v>5728734</v>
      </c>
      <c r="Q265" s="24">
        <f t="shared" si="54"/>
        <v>16937204</v>
      </c>
      <c r="R265" s="24">
        <f t="shared" si="54"/>
        <v>41471483</v>
      </c>
      <c r="S265" s="23">
        <f t="shared" si="54"/>
        <v>64137421</v>
      </c>
      <c r="T265" s="23">
        <f t="shared" si="54"/>
        <v>0</v>
      </c>
      <c r="U265" s="24">
        <f t="shared" si="54"/>
        <v>0</v>
      </c>
      <c r="V265" s="24">
        <f t="shared" si="54"/>
        <v>0</v>
      </c>
      <c r="W265" s="26">
        <f t="shared" si="54"/>
        <v>0</v>
      </c>
    </row>
    <row r="266" spans="1:23" x14ac:dyDescent="0.2">
      <c r="A266" s="13" t="s">
        <v>32</v>
      </c>
      <c r="B266" s="14" t="s">
        <v>479</v>
      </c>
      <c r="C266" s="15" t="s">
        <v>480</v>
      </c>
      <c r="D266" s="16">
        <v>24480000</v>
      </c>
      <c r="E266" s="17">
        <v>16160000</v>
      </c>
      <c r="F266" s="17">
        <v>5439592</v>
      </c>
      <c r="G266" s="18">
        <f t="shared" si="53"/>
        <v>0.33660841584158419</v>
      </c>
      <c r="H266" s="16">
        <v>0</v>
      </c>
      <c r="I266" s="17">
        <v>0</v>
      </c>
      <c r="J266" s="17">
        <v>0</v>
      </c>
      <c r="K266" s="16">
        <v>0</v>
      </c>
      <c r="L266" s="16">
        <v>0</v>
      </c>
      <c r="M266" s="17">
        <v>1000556</v>
      </c>
      <c r="N266" s="17">
        <v>3052513</v>
      </c>
      <c r="O266" s="16">
        <v>4053069</v>
      </c>
      <c r="P266" s="16">
        <v>0</v>
      </c>
      <c r="Q266" s="17">
        <v>1099246</v>
      </c>
      <c r="R266" s="17">
        <v>287277</v>
      </c>
      <c r="S266" s="16">
        <v>1386523</v>
      </c>
      <c r="T266" s="16">
        <v>0</v>
      </c>
      <c r="U266" s="17">
        <v>0</v>
      </c>
      <c r="V266" s="17">
        <v>0</v>
      </c>
      <c r="W266" s="19">
        <v>0</v>
      </c>
    </row>
    <row r="267" spans="1:23" x14ac:dyDescent="0.2">
      <c r="A267" s="13" t="s">
        <v>32</v>
      </c>
      <c r="B267" s="14" t="s">
        <v>481</v>
      </c>
      <c r="C267" s="15" t="s">
        <v>482</v>
      </c>
      <c r="D267" s="16">
        <v>32162000</v>
      </c>
      <c r="E267" s="17">
        <v>25796860</v>
      </c>
      <c r="F267" s="17">
        <v>43294845</v>
      </c>
      <c r="G267" s="18">
        <f t="shared" si="53"/>
        <v>1.6782990255403176</v>
      </c>
      <c r="H267" s="16">
        <v>33869558</v>
      </c>
      <c r="I267" s="17">
        <v>177069</v>
      </c>
      <c r="J267" s="17">
        <v>2166585</v>
      </c>
      <c r="K267" s="16">
        <v>36213212</v>
      </c>
      <c r="L267" s="16">
        <v>376814</v>
      </c>
      <c r="M267" s="17">
        <v>407470</v>
      </c>
      <c r="N267" s="17">
        <v>1351401</v>
      </c>
      <c r="O267" s="16">
        <v>2135685</v>
      </c>
      <c r="P267" s="16">
        <v>1223497</v>
      </c>
      <c r="Q267" s="17">
        <v>650170</v>
      </c>
      <c r="R267" s="17">
        <v>3072281</v>
      </c>
      <c r="S267" s="16">
        <v>4945948</v>
      </c>
      <c r="T267" s="16">
        <v>0</v>
      </c>
      <c r="U267" s="17">
        <v>0</v>
      </c>
      <c r="V267" s="17">
        <v>0</v>
      </c>
      <c r="W267" s="19">
        <v>0</v>
      </c>
    </row>
    <row r="268" spans="1:23" x14ac:dyDescent="0.2">
      <c r="A268" s="13" t="s">
        <v>32</v>
      </c>
      <c r="B268" s="14" t="s">
        <v>483</v>
      </c>
      <c r="C268" s="15" t="s">
        <v>484</v>
      </c>
      <c r="D268" s="16">
        <v>13483425</v>
      </c>
      <c r="E268" s="17">
        <v>13483425</v>
      </c>
      <c r="F268" s="17">
        <v>9274494</v>
      </c>
      <c r="G268" s="18">
        <f t="shared" si="53"/>
        <v>0.6878440752256938</v>
      </c>
      <c r="H268" s="16">
        <v>118266</v>
      </c>
      <c r="I268" s="17">
        <v>1270865</v>
      </c>
      <c r="J268" s="17">
        <v>1392696</v>
      </c>
      <c r="K268" s="16">
        <v>2781827</v>
      </c>
      <c r="L268" s="16">
        <v>1253000</v>
      </c>
      <c r="M268" s="17">
        <v>0</v>
      </c>
      <c r="N268" s="17">
        <v>0</v>
      </c>
      <c r="O268" s="16">
        <v>1253000</v>
      </c>
      <c r="P268" s="16">
        <v>3091864</v>
      </c>
      <c r="Q268" s="17">
        <v>0</v>
      </c>
      <c r="R268" s="17">
        <v>2147803</v>
      </c>
      <c r="S268" s="16">
        <v>5239667</v>
      </c>
      <c r="T268" s="16">
        <v>0</v>
      </c>
      <c r="U268" s="17">
        <v>0</v>
      </c>
      <c r="V268" s="17">
        <v>0</v>
      </c>
      <c r="W268" s="19">
        <v>0</v>
      </c>
    </row>
    <row r="269" spans="1:23" x14ac:dyDescent="0.2">
      <c r="A269" s="13" t="s">
        <v>32</v>
      </c>
      <c r="B269" s="14" t="s">
        <v>485</v>
      </c>
      <c r="C269" s="15" t="s">
        <v>486</v>
      </c>
      <c r="D269" s="16">
        <v>25201000</v>
      </c>
      <c r="E269" s="17">
        <v>25051000</v>
      </c>
      <c r="F269" s="17">
        <v>10471434</v>
      </c>
      <c r="G269" s="18">
        <f t="shared" si="53"/>
        <v>0.41800463055367049</v>
      </c>
      <c r="H269" s="16">
        <v>487706</v>
      </c>
      <c r="I269" s="17">
        <v>264412</v>
      </c>
      <c r="J269" s="17">
        <v>250948</v>
      </c>
      <c r="K269" s="16">
        <v>1003066</v>
      </c>
      <c r="L269" s="16">
        <v>1423161</v>
      </c>
      <c r="M269" s="17">
        <v>1827759</v>
      </c>
      <c r="N269" s="17">
        <v>613195</v>
      </c>
      <c r="O269" s="16">
        <v>3864115</v>
      </c>
      <c r="P269" s="16">
        <v>1075221</v>
      </c>
      <c r="Q269" s="17">
        <v>689674</v>
      </c>
      <c r="R269" s="17">
        <v>3839358</v>
      </c>
      <c r="S269" s="16">
        <v>5604253</v>
      </c>
      <c r="T269" s="16">
        <v>0</v>
      </c>
      <c r="U269" s="17">
        <v>0</v>
      </c>
      <c r="V269" s="17">
        <v>0</v>
      </c>
      <c r="W269" s="19">
        <v>0</v>
      </c>
    </row>
    <row r="270" spans="1:23" x14ac:dyDescent="0.2">
      <c r="A270" s="13" t="s">
        <v>32</v>
      </c>
      <c r="B270" s="14" t="s">
        <v>487</v>
      </c>
      <c r="C270" s="15" t="s">
        <v>488</v>
      </c>
      <c r="D270" s="16">
        <v>18346001</v>
      </c>
      <c r="E270" s="17">
        <v>18346001</v>
      </c>
      <c r="F270" s="17">
        <v>15086930</v>
      </c>
      <c r="G270" s="18">
        <f t="shared" si="53"/>
        <v>0.82235523698052782</v>
      </c>
      <c r="H270" s="16">
        <v>0</v>
      </c>
      <c r="I270" s="17">
        <v>0</v>
      </c>
      <c r="J270" s="17">
        <v>1495652</v>
      </c>
      <c r="K270" s="16">
        <v>1495652</v>
      </c>
      <c r="L270" s="16">
        <v>727796</v>
      </c>
      <c r="M270" s="17">
        <v>4853716</v>
      </c>
      <c r="N270" s="17">
        <v>4367263</v>
      </c>
      <c r="O270" s="16">
        <v>9948775</v>
      </c>
      <c r="P270" s="16">
        <v>20348</v>
      </c>
      <c r="Q270" s="17">
        <v>10906</v>
      </c>
      <c r="R270" s="17">
        <v>3611249</v>
      </c>
      <c r="S270" s="16">
        <v>3642503</v>
      </c>
      <c r="T270" s="16">
        <v>0</v>
      </c>
      <c r="U270" s="17">
        <v>0</v>
      </c>
      <c r="V270" s="17">
        <v>0</v>
      </c>
      <c r="W270" s="19">
        <v>0</v>
      </c>
    </row>
    <row r="271" spans="1:23" x14ac:dyDescent="0.2">
      <c r="A271" s="13" t="s">
        <v>32</v>
      </c>
      <c r="B271" s="14" t="s">
        <v>489</v>
      </c>
      <c r="C271" s="15" t="s">
        <v>490</v>
      </c>
      <c r="D271" s="16">
        <v>19106187</v>
      </c>
      <c r="E271" s="17">
        <v>22906187</v>
      </c>
      <c r="F271" s="17">
        <v>7118756</v>
      </c>
      <c r="G271" s="18">
        <f t="shared" si="53"/>
        <v>0.31077874287850704</v>
      </c>
      <c r="H271" s="16">
        <v>860704</v>
      </c>
      <c r="I271" s="17">
        <v>136492</v>
      </c>
      <c r="J271" s="17">
        <v>1012319</v>
      </c>
      <c r="K271" s="16">
        <v>2009515</v>
      </c>
      <c r="L271" s="16">
        <v>0</v>
      </c>
      <c r="M271" s="17">
        <v>1032521</v>
      </c>
      <c r="N271" s="17">
        <v>1622813</v>
      </c>
      <c r="O271" s="16">
        <v>2655334</v>
      </c>
      <c r="P271" s="16">
        <v>7445</v>
      </c>
      <c r="Q271" s="17">
        <v>835470</v>
      </c>
      <c r="R271" s="17">
        <v>1610992</v>
      </c>
      <c r="S271" s="16">
        <v>2453907</v>
      </c>
      <c r="T271" s="16">
        <v>0</v>
      </c>
      <c r="U271" s="17">
        <v>0</v>
      </c>
      <c r="V271" s="17">
        <v>0</v>
      </c>
      <c r="W271" s="19">
        <v>0</v>
      </c>
    </row>
    <row r="272" spans="1:23" x14ac:dyDescent="0.2">
      <c r="A272" s="13" t="s">
        <v>47</v>
      </c>
      <c r="B272" s="14" t="s">
        <v>491</v>
      </c>
      <c r="C272" s="15" t="s">
        <v>492</v>
      </c>
      <c r="D272" s="16">
        <v>428700</v>
      </c>
      <c r="E272" s="17">
        <v>1137540</v>
      </c>
      <c r="F272" s="17">
        <v>304036</v>
      </c>
      <c r="G272" s="18">
        <f t="shared" si="53"/>
        <v>0.26727499692318513</v>
      </c>
      <c r="H272" s="16">
        <v>0</v>
      </c>
      <c r="I272" s="17">
        <v>0</v>
      </c>
      <c r="J272" s="17">
        <v>2800</v>
      </c>
      <c r="K272" s="16">
        <v>2800</v>
      </c>
      <c r="L272" s="16">
        <v>0</v>
      </c>
      <c r="M272" s="17">
        <v>0</v>
      </c>
      <c r="N272" s="17">
        <v>31765</v>
      </c>
      <c r="O272" s="16">
        <v>31765</v>
      </c>
      <c r="P272" s="16">
        <v>0</v>
      </c>
      <c r="Q272" s="17">
        <v>269471</v>
      </c>
      <c r="R272" s="17">
        <v>0</v>
      </c>
      <c r="S272" s="16">
        <v>269471</v>
      </c>
      <c r="T272" s="16">
        <v>0</v>
      </c>
      <c r="U272" s="17">
        <v>0</v>
      </c>
      <c r="V272" s="17">
        <v>0</v>
      </c>
      <c r="W272" s="19">
        <v>0</v>
      </c>
    </row>
    <row r="273" spans="1:23" ht="16.5" x14ac:dyDescent="0.3">
      <c r="A273" s="20" t="s">
        <v>0</v>
      </c>
      <c r="B273" s="21" t="s">
        <v>493</v>
      </c>
      <c r="C273" s="22" t="s">
        <v>0</v>
      </c>
      <c r="D273" s="23">
        <f>SUM(D266:D272)</f>
        <v>133207313</v>
      </c>
      <c r="E273" s="24">
        <f>SUM(E266:E272)</f>
        <v>122881013</v>
      </c>
      <c r="F273" s="24">
        <f>SUM(F266:F272)</f>
        <v>90990087</v>
      </c>
      <c r="G273" s="25">
        <f t="shared" si="53"/>
        <v>0.74047311930932735</v>
      </c>
      <c r="H273" s="23">
        <f t="shared" ref="H273:W273" si="55">SUM(H266:H272)</f>
        <v>35336234</v>
      </c>
      <c r="I273" s="24">
        <f t="shared" si="55"/>
        <v>1848838</v>
      </c>
      <c r="J273" s="24">
        <f t="shared" si="55"/>
        <v>6321000</v>
      </c>
      <c r="K273" s="23">
        <f t="shared" si="55"/>
        <v>43506072</v>
      </c>
      <c r="L273" s="23">
        <f t="shared" si="55"/>
        <v>3780771</v>
      </c>
      <c r="M273" s="24">
        <f t="shared" si="55"/>
        <v>9122022</v>
      </c>
      <c r="N273" s="24">
        <f t="shared" si="55"/>
        <v>11038950</v>
      </c>
      <c r="O273" s="23">
        <f t="shared" si="55"/>
        <v>23941743</v>
      </c>
      <c r="P273" s="23">
        <f t="shared" si="55"/>
        <v>5418375</v>
      </c>
      <c r="Q273" s="24">
        <f t="shared" si="55"/>
        <v>3554937</v>
      </c>
      <c r="R273" s="24">
        <f t="shared" si="55"/>
        <v>14568960</v>
      </c>
      <c r="S273" s="23">
        <f t="shared" si="55"/>
        <v>23542272</v>
      </c>
      <c r="T273" s="23">
        <f t="shared" si="55"/>
        <v>0</v>
      </c>
      <c r="U273" s="24">
        <f t="shared" si="55"/>
        <v>0</v>
      </c>
      <c r="V273" s="24">
        <f t="shared" si="55"/>
        <v>0</v>
      </c>
      <c r="W273" s="26">
        <f t="shared" si="55"/>
        <v>0</v>
      </c>
    </row>
    <row r="274" spans="1:23" x14ac:dyDescent="0.2">
      <c r="A274" s="13" t="s">
        <v>32</v>
      </c>
      <c r="B274" s="14" t="s">
        <v>494</v>
      </c>
      <c r="C274" s="15" t="s">
        <v>495</v>
      </c>
      <c r="D274" s="16">
        <v>24274000</v>
      </c>
      <c r="E274" s="17">
        <v>24274000</v>
      </c>
      <c r="F274" s="17">
        <v>7477946</v>
      </c>
      <c r="G274" s="18">
        <f t="shared" si="53"/>
        <v>0.30806401911510256</v>
      </c>
      <c r="H274" s="16">
        <v>862437</v>
      </c>
      <c r="I274" s="17">
        <v>832881</v>
      </c>
      <c r="J274" s="17">
        <v>1430208</v>
      </c>
      <c r="K274" s="16">
        <v>3125526</v>
      </c>
      <c r="L274" s="16">
        <v>28923</v>
      </c>
      <c r="M274" s="17">
        <v>136987</v>
      </c>
      <c r="N274" s="17">
        <v>2163045</v>
      </c>
      <c r="O274" s="16">
        <v>2328955</v>
      </c>
      <c r="P274" s="16">
        <v>531864</v>
      </c>
      <c r="Q274" s="17">
        <v>206796</v>
      </c>
      <c r="R274" s="17">
        <v>1284805</v>
      </c>
      <c r="S274" s="16">
        <v>2023465</v>
      </c>
      <c r="T274" s="16">
        <v>0</v>
      </c>
      <c r="U274" s="17">
        <v>0</v>
      </c>
      <c r="V274" s="17">
        <v>0</v>
      </c>
      <c r="W274" s="19">
        <v>0</v>
      </c>
    </row>
    <row r="275" spans="1:23" x14ac:dyDescent="0.2">
      <c r="A275" s="13" t="s">
        <v>32</v>
      </c>
      <c r="B275" s="14" t="s">
        <v>496</v>
      </c>
      <c r="C275" s="15" t="s">
        <v>497</v>
      </c>
      <c r="D275" s="16">
        <v>21477650</v>
      </c>
      <c r="E275" s="17">
        <v>22908650</v>
      </c>
      <c r="F275" s="17">
        <v>6836077</v>
      </c>
      <c r="G275" s="18">
        <f t="shared" si="53"/>
        <v>0.2984059296379315</v>
      </c>
      <c r="H275" s="16">
        <v>792778</v>
      </c>
      <c r="I275" s="17">
        <v>0</v>
      </c>
      <c r="J275" s="17">
        <v>644747</v>
      </c>
      <c r="K275" s="16">
        <v>1437525</v>
      </c>
      <c r="L275" s="16">
        <v>982723</v>
      </c>
      <c r="M275" s="17">
        <v>1113400</v>
      </c>
      <c r="N275" s="17">
        <v>1871532</v>
      </c>
      <c r="O275" s="16">
        <v>3967655</v>
      </c>
      <c r="P275" s="16">
        <v>0</v>
      </c>
      <c r="Q275" s="17">
        <v>1430897</v>
      </c>
      <c r="R275" s="17">
        <v>0</v>
      </c>
      <c r="S275" s="16">
        <v>1430897</v>
      </c>
      <c r="T275" s="16">
        <v>0</v>
      </c>
      <c r="U275" s="17">
        <v>0</v>
      </c>
      <c r="V275" s="17">
        <v>0</v>
      </c>
      <c r="W275" s="19">
        <v>0</v>
      </c>
    </row>
    <row r="276" spans="1:23" x14ac:dyDescent="0.2">
      <c r="A276" s="13" t="s">
        <v>32</v>
      </c>
      <c r="B276" s="14" t="s">
        <v>498</v>
      </c>
      <c r="C276" s="15" t="s">
        <v>499</v>
      </c>
      <c r="D276" s="16">
        <v>28455620</v>
      </c>
      <c r="E276" s="17">
        <v>28585620</v>
      </c>
      <c r="F276" s="17">
        <v>1052371</v>
      </c>
      <c r="G276" s="18">
        <f t="shared" si="53"/>
        <v>3.6814699138937687E-2</v>
      </c>
      <c r="H276" s="16">
        <v>0</v>
      </c>
      <c r="I276" s="17">
        <v>210231</v>
      </c>
      <c r="J276" s="17">
        <v>210231</v>
      </c>
      <c r="K276" s="16">
        <v>420462</v>
      </c>
      <c r="L276" s="16">
        <v>402566</v>
      </c>
      <c r="M276" s="17">
        <v>0</v>
      </c>
      <c r="N276" s="17">
        <v>229343</v>
      </c>
      <c r="O276" s="16">
        <v>631909</v>
      </c>
      <c r="P276" s="16">
        <v>0</v>
      </c>
      <c r="Q276" s="17">
        <v>0</v>
      </c>
      <c r="R276" s="17">
        <v>0</v>
      </c>
      <c r="S276" s="16">
        <v>0</v>
      </c>
      <c r="T276" s="16">
        <v>0</v>
      </c>
      <c r="U276" s="17">
        <v>0</v>
      </c>
      <c r="V276" s="17">
        <v>0</v>
      </c>
      <c r="W276" s="19">
        <v>0</v>
      </c>
    </row>
    <row r="277" spans="1:23" x14ac:dyDescent="0.2">
      <c r="A277" s="13" t="s">
        <v>32</v>
      </c>
      <c r="B277" s="14" t="s">
        <v>500</v>
      </c>
      <c r="C277" s="15" t="s">
        <v>501</v>
      </c>
      <c r="D277" s="16">
        <v>95416000</v>
      </c>
      <c r="E277" s="17">
        <v>148879362</v>
      </c>
      <c r="F277" s="17">
        <v>47098209</v>
      </c>
      <c r="G277" s="18">
        <f t="shared" si="53"/>
        <v>0.31635149672390456</v>
      </c>
      <c r="H277" s="16">
        <v>4049310</v>
      </c>
      <c r="I277" s="17">
        <v>1107990</v>
      </c>
      <c r="J277" s="17">
        <v>25298530</v>
      </c>
      <c r="K277" s="16">
        <v>30455830</v>
      </c>
      <c r="L277" s="16">
        <v>4766956</v>
      </c>
      <c r="M277" s="17">
        <v>2595500</v>
      </c>
      <c r="N277" s="17">
        <v>2416022</v>
      </c>
      <c r="O277" s="16">
        <v>9778478</v>
      </c>
      <c r="P277" s="16">
        <v>113619</v>
      </c>
      <c r="Q277" s="17">
        <v>1826888</v>
      </c>
      <c r="R277" s="17">
        <v>4923394</v>
      </c>
      <c r="S277" s="16">
        <v>6863901</v>
      </c>
      <c r="T277" s="16">
        <v>0</v>
      </c>
      <c r="U277" s="17">
        <v>0</v>
      </c>
      <c r="V277" s="17">
        <v>0</v>
      </c>
      <c r="W277" s="19">
        <v>0</v>
      </c>
    </row>
    <row r="278" spans="1:23" x14ac:dyDescent="0.2">
      <c r="A278" s="13" t="s">
        <v>32</v>
      </c>
      <c r="B278" s="14" t="s">
        <v>502</v>
      </c>
      <c r="C278" s="15" t="s">
        <v>503</v>
      </c>
      <c r="D278" s="16">
        <v>12631000</v>
      </c>
      <c r="E278" s="17">
        <v>12631000</v>
      </c>
      <c r="F278" s="17">
        <v>12986488</v>
      </c>
      <c r="G278" s="18">
        <f t="shared" si="53"/>
        <v>1.0281440899374554</v>
      </c>
      <c r="H278" s="16">
        <v>1405004</v>
      </c>
      <c r="I278" s="17">
        <v>195319</v>
      </c>
      <c r="J278" s="17">
        <v>1626595</v>
      </c>
      <c r="K278" s="16">
        <v>3226918</v>
      </c>
      <c r="L278" s="16">
        <v>1626595</v>
      </c>
      <c r="M278" s="17">
        <v>1626595</v>
      </c>
      <c r="N278" s="17">
        <v>1626595</v>
      </c>
      <c r="O278" s="16">
        <v>4879785</v>
      </c>
      <c r="P278" s="16">
        <v>1626595</v>
      </c>
      <c r="Q278" s="17">
        <v>1626595</v>
      </c>
      <c r="R278" s="17">
        <v>1626595</v>
      </c>
      <c r="S278" s="16">
        <v>4879785</v>
      </c>
      <c r="T278" s="16">
        <v>0</v>
      </c>
      <c r="U278" s="17">
        <v>0</v>
      </c>
      <c r="V278" s="17">
        <v>0</v>
      </c>
      <c r="W278" s="19">
        <v>0</v>
      </c>
    </row>
    <row r="279" spans="1:23" x14ac:dyDescent="0.2">
      <c r="A279" s="13" t="s">
        <v>32</v>
      </c>
      <c r="B279" s="14" t="s">
        <v>504</v>
      </c>
      <c r="C279" s="15" t="s">
        <v>505</v>
      </c>
      <c r="D279" s="16">
        <v>18736001</v>
      </c>
      <c r="E279" s="17">
        <v>16236001</v>
      </c>
      <c r="F279" s="17">
        <v>5715237</v>
      </c>
      <c r="G279" s="18">
        <f t="shared" si="53"/>
        <v>0.35201014092078464</v>
      </c>
      <c r="H279" s="16">
        <v>45625</v>
      </c>
      <c r="I279" s="17">
        <v>1045884</v>
      </c>
      <c r="J279" s="17">
        <v>0</v>
      </c>
      <c r="K279" s="16">
        <v>1091509</v>
      </c>
      <c r="L279" s="16">
        <v>2549371</v>
      </c>
      <c r="M279" s="17">
        <v>0</v>
      </c>
      <c r="N279" s="17">
        <v>0</v>
      </c>
      <c r="O279" s="16">
        <v>2549371</v>
      </c>
      <c r="P279" s="16">
        <v>0</v>
      </c>
      <c r="Q279" s="17">
        <v>0</v>
      </c>
      <c r="R279" s="17">
        <v>2074357</v>
      </c>
      <c r="S279" s="16">
        <v>2074357</v>
      </c>
      <c r="T279" s="16">
        <v>0</v>
      </c>
      <c r="U279" s="17">
        <v>0</v>
      </c>
      <c r="V279" s="17">
        <v>0</v>
      </c>
      <c r="W279" s="19">
        <v>0</v>
      </c>
    </row>
    <row r="280" spans="1:23" x14ac:dyDescent="0.2">
      <c r="A280" s="13" t="s">
        <v>32</v>
      </c>
      <c r="B280" s="14" t="s">
        <v>506</v>
      </c>
      <c r="C280" s="15" t="s">
        <v>507</v>
      </c>
      <c r="D280" s="16">
        <v>27243999</v>
      </c>
      <c r="E280" s="17">
        <v>27243999</v>
      </c>
      <c r="F280" s="17">
        <v>11633115</v>
      </c>
      <c r="G280" s="18">
        <f t="shared" si="53"/>
        <v>0.42699733618401614</v>
      </c>
      <c r="H280" s="16">
        <v>423306</v>
      </c>
      <c r="I280" s="17">
        <v>0</v>
      </c>
      <c r="J280" s="17">
        <v>7740286</v>
      </c>
      <c r="K280" s="16">
        <v>8163592</v>
      </c>
      <c r="L280" s="16">
        <v>0</v>
      </c>
      <c r="M280" s="17">
        <v>0</v>
      </c>
      <c r="N280" s="17">
        <v>3469523</v>
      </c>
      <c r="O280" s="16">
        <v>3469523</v>
      </c>
      <c r="P280" s="16">
        <v>0</v>
      </c>
      <c r="Q280" s="17">
        <v>0</v>
      </c>
      <c r="R280" s="17">
        <v>0</v>
      </c>
      <c r="S280" s="16">
        <v>0</v>
      </c>
      <c r="T280" s="16">
        <v>0</v>
      </c>
      <c r="U280" s="17">
        <v>0</v>
      </c>
      <c r="V280" s="17">
        <v>0</v>
      </c>
      <c r="W280" s="19">
        <v>0</v>
      </c>
    </row>
    <row r="281" spans="1:23" x14ac:dyDescent="0.2">
      <c r="A281" s="13" t="s">
        <v>32</v>
      </c>
      <c r="B281" s="14" t="s">
        <v>508</v>
      </c>
      <c r="C281" s="15" t="s">
        <v>509</v>
      </c>
      <c r="D281" s="16">
        <v>41820010</v>
      </c>
      <c r="E281" s="17">
        <v>43845010</v>
      </c>
      <c r="F281" s="17">
        <v>11339004</v>
      </c>
      <c r="G281" s="18">
        <f t="shared" si="53"/>
        <v>0.25861560984933063</v>
      </c>
      <c r="H281" s="16">
        <v>311629</v>
      </c>
      <c r="I281" s="17">
        <v>0</v>
      </c>
      <c r="J281" s="17">
        <v>0</v>
      </c>
      <c r="K281" s="16">
        <v>311629</v>
      </c>
      <c r="L281" s="16">
        <v>2234394</v>
      </c>
      <c r="M281" s="17">
        <v>1834950</v>
      </c>
      <c r="N281" s="17">
        <v>4382190</v>
      </c>
      <c r="O281" s="16">
        <v>8451534</v>
      </c>
      <c r="P281" s="16">
        <v>0</v>
      </c>
      <c r="Q281" s="17">
        <v>0</v>
      </c>
      <c r="R281" s="17">
        <v>2575841</v>
      </c>
      <c r="S281" s="16">
        <v>2575841</v>
      </c>
      <c r="T281" s="16">
        <v>0</v>
      </c>
      <c r="U281" s="17">
        <v>0</v>
      </c>
      <c r="V281" s="17">
        <v>0</v>
      </c>
      <c r="W281" s="19">
        <v>0</v>
      </c>
    </row>
    <row r="282" spans="1:23" x14ac:dyDescent="0.2">
      <c r="A282" s="13" t="s">
        <v>47</v>
      </c>
      <c r="B282" s="14" t="s">
        <v>510</v>
      </c>
      <c r="C282" s="15" t="s">
        <v>511</v>
      </c>
      <c r="D282" s="16">
        <v>1000000</v>
      </c>
      <c r="E282" s="17">
        <v>1600000</v>
      </c>
      <c r="F282" s="17">
        <v>931279</v>
      </c>
      <c r="G282" s="18">
        <f t="shared" si="53"/>
        <v>0.58204937499999998</v>
      </c>
      <c r="H282" s="16">
        <v>65000</v>
      </c>
      <c r="I282" s="17">
        <v>5000</v>
      </c>
      <c r="J282" s="17">
        <v>4869</v>
      </c>
      <c r="K282" s="16">
        <v>74869</v>
      </c>
      <c r="L282" s="16">
        <v>65764</v>
      </c>
      <c r="M282" s="17">
        <v>0</v>
      </c>
      <c r="N282" s="17">
        <v>0</v>
      </c>
      <c r="O282" s="16">
        <v>65764</v>
      </c>
      <c r="P282" s="16">
        <v>12311</v>
      </c>
      <c r="Q282" s="17">
        <v>427929</v>
      </c>
      <c r="R282" s="17">
        <v>350406</v>
      </c>
      <c r="S282" s="16">
        <v>790646</v>
      </c>
      <c r="T282" s="16">
        <v>0</v>
      </c>
      <c r="U282" s="17">
        <v>0</v>
      </c>
      <c r="V282" s="17">
        <v>0</v>
      </c>
      <c r="W282" s="19">
        <v>0</v>
      </c>
    </row>
    <row r="283" spans="1:23" ht="16.5" x14ac:dyDescent="0.3">
      <c r="A283" s="20" t="s">
        <v>0</v>
      </c>
      <c r="B283" s="21" t="s">
        <v>512</v>
      </c>
      <c r="C283" s="22" t="s">
        <v>0</v>
      </c>
      <c r="D283" s="23">
        <f>SUM(D274:D282)</f>
        <v>271054280</v>
      </c>
      <c r="E283" s="24">
        <f>SUM(E274:E282)</f>
        <v>326203642</v>
      </c>
      <c r="F283" s="24">
        <f>SUM(F274:F282)</f>
        <v>105069726</v>
      </c>
      <c r="G283" s="25">
        <f t="shared" si="53"/>
        <v>0.32209856810856818</v>
      </c>
      <c r="H283" s="23">
        <f t="shared" ref="H283:W283" si="56">SUM(H274:H282)</f>
        <v>7955089</v>
      </c>
      <c r="I283" s="24">
        <f t="shared" si="56"/>
        <v>3397305</v>
      </c>
      <c r="J283" s="24">
        <f t="shared" si="56"/>
        <v>36955466</v>
      </c>
      <c r="K283" s="23">
        <f t="shared" si="56"/>
        <v>48307860</v>
      </c>
      <c r="L283" s="23">
        <f t="shared" si="56"/>
        <v>12657292</v>
      </c>
      <c r="M283" s="24">
        <f t="shared" si="56"/>
        <v>7307432</v>
      </c>
      <c r="N283" s="24">
        <f t="shared" si="56"/>
        <v>16158250</v>
      </c>
      <c r="O283" s="23">
        <f t="shared" si="56"/>
        <v>36122974</v>
      </c>
      <c r="P283" s="23">
        <f t="shared" si="56"/>
        <v>2284389</v>
      </c>
      <c r="Q283" s="24">
        <f t="shared" si="56"/>
        <v>5519105</v>
      </c>
      <c r="R283" s="24">
        <f t="shared" si="56"/>
        <v>12835398</v>
      </c>
      <c r="S283" s="23">
        <f t="shared" si="56"/>
        <v>20638892</v>
      </c>
      <c r="T283" s="23">
        <f t="shared" si="56"/>
        <v>0</v>
      </c>
      <c r="U283" s="24">
        <f t="shared" si="56"/>
        <v>0</v>
      </c>
      <c r="V283" s="24">
        <f t="shared" si="56"/>
        <v>0</v>
      </c>
      <c r="W283" s="26">
        <f t="shared" si="56"/>
        <v>0</v>
      </c>
    </row>
    <row r="284" spans="1:23" x14ac:dyDescent="0.2">
      <c r="A284" s="13" t="s">
        <v>32</v>
      </c>
      <c r="B284" s="14" t="s">
        <v>513</v>
      </c>
      <c r="C284" s="15" t="s">
        <v>514</v>
      </c>
      <c r="D284" s="16">
        <v>34596006</v>
      </c>
      <c r="E284" s="17">
        <v>36660722</v>
      </c>
      <c r="F284" s="17">
        <v>9063036</v>
      </c>
      <c r="G284" s="18">
        <f t="shared" si="53"/>
        <v>0.24721378918833076</v>
      </c>
      <c r="H284" s="16">
        <v>0</v>
      </c>
      <c r="I284" s="17">
        <v>0</v>
      </c>
      <c r="J284" s="17">
        <v>0</v>
      </c>
      <c r="K284" s="16">
        <v>0</v>
      </c>
      <c r="L284" s="16">
        <v>0</v>
      </c>
      <c r="M284" s="17">
        <v>8114009</v>
      </c>
      <c r="N284" s="17">
        <v>0</v>
      </c>
      <c r="O284" s="16">
        <v>8114009</v>
      </c>
      <c r="P284" s="16">
        <v>0</v>
      </c>
      <c r="Q284" s="17">
        <v>95695</v>
      </c>
      <c r="R284" s="17">
        <v>853332</v>
      </c>
      <c r="S284" s="16">
        <v>949027</v>
      </c>
      <c r="T284" s="16">
        <v>0</v>
      </c>
      <c r="U284" s="17">
        <v>0</v>
      </c>
      <c r="V284" s="17">
        <v>0</v>
      </c>
      <c r="W284" s="19">
        <v>0</v>
      </c>
    </row>
    <row r="285" spans="1:23" x14ac:dyDescent="0.2">
      <c r="A285" s="13" t="s">
        <v>32</v>
      </c>
      <c r="B285" s="14" t="s">
        <v>515</v>
      </c>
      <c r="C285" s="15" t="s">
        <v>516</v>
      </c>
      <c r="D285" s="16">
        <v>16640000</v>
      </c>
      <c r="E285" s="17">
        <v>14140000</v>
      </c>
      <c r="F285" s="17">
        <v>7554860</v>
      </c>
      <c r="G285" s="18">
        <f t="shared" si="53"/>
        <v>0.53428995756718534</v>
      </c>
      <c r="H285" s="16">
        <v>0</v>
      </c>
      <c r="I285" s="17">
        <v>0</v>
      </c>
      <c r="J285" s="17">
        <v>780258</v>
      </c>
      <c r="K285" s="16">
        <v>780258</v>
      </c>
      <c r="L285" s="16">
        <v>782265</v>
      </c>
      <c r="M285" s="17">
        <v>0</v>
      </c>
      <c r="N285" s="17">
        <v>0</v>
      </c>
      <c r="O285" s="16">
        <v>782265</v>
      </c>
      <c r="P285" s="16">
        <v>113947</v>
      </c>
      <c r="Q285" s="17">
        <v>96891</v>
      </c>
      <c r="R285" s="17">
        <v>5781499</v>
      </c>
      <c r="S285" s="16">
        <v>5992337</v>
      </c>
      <c r="T285" s="16">
        <v>0</v>
      </c>
      <c r="U285" s="17">
        <v>0</v>
      </c>
      <c r="V285" s="17">
        <v>0</v>
      </c>
      <c r="W285" s="19">
        <v>0</v>
      </c>
    </row>
    <row r="286" spans="1:23" x14ac:dyDescent="0.2">
      <c r="A286" s="13" t="s">
        <v>32</v>
      </c>
      <c r="B286" s="14" t="s">
        <v>517</v>
      </c>
      <c r="C286" s="15" t="s">
        <v>518</v>
      </c>
      <c r="D286" s="16">
        <v>36355250</v>
      </c>
      <c r="E286" s="17">
        <v>38270651</v>
      </c>
      <c r="F286" s="17">
        <v>20608513</v>
      </c>
      <c r="G286" s="18">
        <f t="shared" si="53"/>
        <v>0.53849392318933897</v>
      </c>
      <c r="H286" s="16">
        <v>591473</v>
      </c>
      <c r="I286" s="17">
        <v>1123796</v>
      </c>
      <c r="J286" s="17">
        <v>2195896</v>
      </c>
      <c r="K286" s="16">
        <v>3911165</v>
      </c>
      <c r="L286" s="16">
        <v>2435179</v>
      </c>
      <c r="M286" s="17">
        <v>1437905</v>
      </c>
      <c r="N286" s="17">
        <v>472362</v>
      </c>
      <c r="O286" s="16">
        <v>4345446</v>
      </c>
      <c r="P286" s="16">
        <v>2812366</v>
      </c>
      <c r="Q286" s="17">
        <v>2560705</v>
      </c>
      <c r="R286" s="17">
        <v>6978831</v>
      </c>
      <c r="S286" s="16">
        <v>12351902</v>
      </c>
      <c r="T286" s="16">
        <v>0</v>
      </c>
      <c r="U286" s="17">
        <v>0</v>
      </c>
      <c r="V286" s="17">
        <v>0</v>
      </c>
      <c r="W286" s="19">
        <v>0</v>
      </c>
    </row>
    <row r="287" spans="1:23" x14ac:dyDescent="0.2">
      <c r="A287" s="13" t="s">
        <v>32</v>
      </c>
      <c r="B287" s="14" t="s">
        <v>519</v>
      </c>
      <c r="C287" s="15" t="s">
        <v>520</v>
      </c>
      <c r="D287" s="16">
        <v>93564439</v>
      </c>
      <c r="E287" s="17">
        <v>60970129</v>
      </c>
      <c r="F287" s="17">
        <v>27218898</v>
      </c>
      <c r="G287" s="18">
        <f t="shared" si="53"/>
        <v>0.44643005429757249</v>
      </c>
      <c r="H287" s="16">
        <v>85754</v>
      </c>
      <c r="I287" s="17">
        <v>5067310</v>
      </c>
      <c r="J287" s="17">
        <v>3171030</v>
      </c>
      <c r="K287" s="16">
        <v>8324094</v>
      </c>
      <c r="L287" s="16">
        <v>4458957</v>
      </c>
      <c r="M287" s="17">
        <v>2548390</v>
      </c>
      <c r="N287" s="17">
        <v>5392051</v>
      </c>
      <c r="O287" s="16">
        <v>12399398</v>
      </c>
      <c r="P287" s="16">
        <v>749250</v>
      </c>
      <c r="Q287" s="17">
        <v>3271829</v>
      </c>
      <c r="R287" s="17">
        <v>2474327</v>
      </c>
      <c r="S287" s="16">
        <v>6495406</v>
      </c>
      <c r="T287" s="16">
        <v>0</v>
      </c>
      <c r="U287" s="17">
        <v>0</v>
      </c>
      <c r="V287" s="17">
        <v>0</v>
      </c>
      <c r="W287" s="19">
        <v>0</v>
      </c>
    </row>
    <row r="288" spans="1:23" x14ac:dyDescent="0.2">
      <c r="A288" s="13" t="s">
        <v>32</v>
      </c>
      <c r="B288" s="14" t="s">
        <v>521</v>
      </c>
      <c r="C288" s="15" t="s">
        <v>522</v>
      </c>
      <c r="D288" s="16">
        <v>144161147</v>
      </c>
      <c r="E288" s="17">
        <v>144161147</v>
      </c>
      <c r="F288" s="17">
        <v>77851098</v>
      </c>
      <c r="G288" s="18">
        <f t="shared" si="53"/>
        <v>0.54002829208899117</v>
      </c>
      <c r="H288" s="16">
        <v>629204</v>
      </c>
      <c r="I288" s="17">
        <v>3981339</v>
      </c>
      <c r="J288" s="17">
        <v>3764950</v>
      </c>
      <c r="K288" s="16">
        <v>8375493</v>
      </c>
      <c r="L288" s="16">
        <v>8183639</v>
      </c>
      <c r="M288" s="17">
        <v>7694486</v>
      </c>
      <c r="N288" s="17">
        <v>1829982</v>
      </c>
      <c r="O288" s="16">
        <v>17708107</v>
      </c>
      <c r="P288" s="16">
        <v>8124895</v>
      </c>
      <c r="Q288" s="17">
        <v>9313048</v>
      </c>
      <c r="R288" s="17">
        <v>34329555</v>
      </c>
      <c r="S288" s="16">
        <v>51767498</v>
      </c>
      <c r="T288" s="16">
        <v>0</v>
      </c>
      <c r="U288" s="17">
        <v>0</v>
      </c>
      <c r="V288" s="17">
        <v>0</v>
      </c>
      <c r="W288" s="19">
        <v>0</v>
      </c>
    </row>
    <row r="289" spans="1:23" x14ac:dyDescent="0.2">
      <c r="A289" s="13" t="s">
        <v>47</v>
      </c>
      <c r="B289" s="14" t="s">
        <v>523</v>
      </c>
      <c r="C289" s="15" t="s">
        <v>524</v>
      </c>
      <c r="D289" s="16">
        <v>2210000</v>
      </c>
      <c r="E289" s="17">
        <v>1665000</v>
      </c>
      <c r="F289" s="17">
        <v>399983</v>
      </c>
      <c r="G289" s="18">
        <f t="shared" si="53"/>
        <v>0.24023003003003002</v>
      </c>
      <c r="H289" s="16">
        <v>0</v>
      </c>
      <c r="I289" s="17">
        <v>26500</v>
      </c>
      <c r="J289" s="17">
        <v>183391</v>
      </c>
      <c r="K289" s="16">
        <v>209891</v>
      </c>
      <c r="L289" s="16">
        <v>10100</v>
      </c>
      <c r="M289" s="17">
        <v>0</v>
      </c>
      <c r="N289" s="17">
        <v>0</v>
      </c>
      <c r="O289" s="16">
        <v>10100</v>
      </c>
      <c r="P289" s="16">
        <v>122878</v>
      </c>
      <c r="Q289" s="17">
        <v>0</v>
      </c>
      <c r="R289" s="17">
        <v>57114</v>
      </c>
      <c r="S289" s="16">
        <v>179992</v>
      </c>
      <c r="T289" s="16">
        <v>0</v>
      </c>
      <c r="U289" s="17">
        <v>0</v>
      </c>
      <c r="V289" s="17">
        <v>0</v>
      </c>
      <c r="W289" s="19">
        <v>0</v>
      </c>
    </row>
    <row r="290" spans="1:23" ht="16.5" x14ac:dyDescent="0.3">
      <c r="A290" s="20" t="s">
        <v>0</v>
      </c>
      <c r="B290" s="21" t="s">
        <v>525</v>
      </c>
      <c r="C290" s="22" t="s">
        <v>0</v>
      </c>
      <c r="D290" s="23">
        <f>SUM(D284:D289)</f>
        <v>327526842</v>
      </c>
      <c r="E290" s="24">
        <f>SUM(E284:E289)</f>
        <v>295867649</v>
      </c>
      <c r="F290" s="24">
        <f>SUM(F284:F289)</f>
        <v>142696388</v>
      </c>
      <c r="G290" s="25">
        <f t="shared" si="53"/>
        <v>0.48229804266298815</v>
      </c>
      <c r="H290" s="23">
        <f t="shared" ref="H290:W290" si="57">SUM(H284:H289)</f>
        <v>1306431</v>
      </c>
      <c r="I290" s="24">
        <f t="shared" si="57"/>
        <v>10198945</v>
      </c>
      <c r="J290" s="24">
        <f t="shared" si="57"/>
        <v>10095525</v>
      </c>
      <c r="K290" s="23">
        <f t="shared" si="57"/>
        <v>21600901</v>
      </c>
      <c r="L290" s="23">
        <f t="shared" si="57"/>
        <v>15870140</v>
      </c>
      <c r="M290" s="24">
        <f t="shared" si="57"/>
        <v>19794790</v>
      </c>
      <c r="N290" s="24">
        <f t="shared" si="57"/>
        <v>7694395</v>
      </c>
      <c r="O290" s="23">
        <f t="shared" si="57"/>
        <v>43359325</v>
      </c>
      <c r="P290" s="23">
        <f t="shared" si="57"/>
        <v>11923336</v>
      </c>
      <c r="Q290" s="24">
        <f t="shared" si="57"/>
        <v>15338168</v>
      </c>
      <c r="R290" s="24">
        <f t="shared" si="57"/>
        <v>50474658</v>
      </c>
      <c r="S290" s="23">
        <f t="shared" si="57"/>
        <v>77736162</v>
      </c>
      <c r="T290" s="23">
        <f t="shared" si="57"/>
        <v>0</v>
      </c>
      <c r="U290" s="24">
        <f t="shared" si="57"/>
        <v>0</v>
      </c>
      <c r="V290" s="24">
        <f t="shared" si="57"/>
        <v>0</v>
      </c>
      <c r="W290" s="26">
        <f t="shared" si="57"/>
        <v>0</v>
      </c>
    </row>
    <row r="291" spans="1:23" x14ac:dyDescent="0.2">
      <c r="A291" s="13" t="s">
        <v>32</v>
      </c>
      <c r="B291" s="14" t="s">
        <v>526</v>
      </c>
      <c r="C291" s="15" t="s">
        <v>527</v>
      </c>
      <c r="D291" s="16">
        <v>179266000</v>
      </c>
      <c r="E291" s="17">
        <v>166666000</v>
      </c>
      <c r="F291" s="17">
        <v>45302793</v>
      </c>
      <c r="G291" s="18">
        <f t="shared" si="53"/>
        <v>0.27181784527138109</v>
      </c>
      <c r="H291" s="16">
        <v>215069</v>
      </c>
      <c r="I291" s="17">
        <v>2304510</v>
      </c>
      <c r="J291" s="17">
        <v>6195558</v>
      </c>
      <c r="K291" s="16">
        <v>8715137</v>
      </c>
      <c r="L291" s="16">
        <v>7856275</v>
      </c>
      <c r="M291" s="17">
        <v>4960024</v>
      </c>
      <c r="N291" s="17">
        <v>5565745</v>
      </c>
      <c r="O291" s="16">
        <v>18382044</v>
      </c>
      <c r="P291" s="16">
        <v>883255</v>
      </c>
      <c r="Q291" s="17">
        <v>11498915</v>
      </c>
      <c r="R291" s="17">
        <v>5823442</v>
      </c>
      <c r="S291" s="16">
        <v>18205612</v>
      </c>
      <c r="T291" s="16">
        <v>0</v>
      </c>
      <c r="U291" s="17">
        <v>0</v>
      </c>
      <c r="V291" s="17">
        <v>0</v>
      </c>
      <c r="W291" s="19">
        <v>0</v>
      </c>
    </row>
    <row r="292" spans="1:23" x14ac:dyDescent="0.2">
      <c r="A292" s="13" t="s">
        <v>32</v>
      </c>
      <c r="B292" s="14" t="s">
        <v>528</v>
      </c>
      <c r="C292" s="15" t="s">
        <v>529</v>
      </c>
      <c r="D292" s="16">
        <v>55161500</v>
      </c>
      <c r="E292" s="17">
        <v>54976824</v>
      </c>
      <c r="F292" s="17">
        <v>4056600</v>
      </c>
      <c r="G292" s="18">
        <f t="shared" si="53"/>
        <v>7.3787456328870502E-2</v>
      </c>
      <c r="H292" s="16">
        <v>0</v>
      </c>
      <c r="I292" s="17">
        <v>3397849</v>
      </c>
      <c r="J292" s="17">
        <v>0</v>
      </c>
      <c r="K292" s="16">
        <v>3397849</v>
      </c>
      <c r="L292" s="16">
        <v>3362</v>
      </c>
      <c r="M292" s="17">
        <v>98026</v>
      </c>
      <c r="N292" s="17">
        <v>82124</v>
      </c>
      <c r="O292" s="16">
        <v>183512</v>
      </c>
      <c r="P292" s="16">
        <v>0</v>
      </c>
      <c r="Q292" s="17">
        <v>45000</v>
      </c>
      <c r="R292" s="17">
        <v>430239</v>
      </c>
      <c r="S292" s="16">
        <v>475239</v>
      </c>
      <c r="T292" s="16">
        <v>0</v>
      </c>
      <c r="U292" s="17">
        <v>0</v>
      </c>
      <c r="V292" s="17">
        <v>0</v>
      </c>
      <c r="W292" s="19">
        <v>0</v>
      </c>
    </row>
    <row r="293" spans="1:23" x14ac:dyDescent="0.2">
      <c r="A293" s="13" t="s">
        <v>32</v>
      </c>
      <c r="B293" s="14" t="s">
        <v>530</v>
      </c>
      <c r="C293" s="15" t="s">
        <v>531</v>
      </c>
      <c r="D293" s="16">
        <v>29741000</v>
      </c>
      <c r="E293" s="17">
        <v>40686000</v>
      </c>
      <c r="F293" s="17">
        <v>24156075</v>
      </c>
      <c r="G293" s="18">
        <f t="shared" si="53"/>
        <v>0.59371958413213388</v>
      </c>
      <c r="H293" s="16">
        <v>7310171</v>
      </c>
      <c r="I293" s="17">
        <v>0</v>
      </c>
      <c r="J293" s="17">
        <v>1479066</v>
      </c>
      <c r="K293" s="16">
        <v>8789237</v>
      </c>
      <c r="L293" s="16">
        <v>0</v>
      </c>
      <c r="M293" s="17">
        <v>3231754</v>
      </c>
      <c r="N293" s="17">
        <v>4844644</v>
      </c>
      <c r="O293" s="16">
        <v>8076398</v>
      </c>
      <c r="P293" s="16">
        <v>240870</v>
      </c>
      <c r="Q293" s="17">
        <v>669588</v>
      </c>
      <c r="R293" s="17">
        <v>6379982</v>
      </c>
      <c r="S293" s="16">
        <v>7290440</v>
      </c>
      <c r="T293" s="16">
        <v>0</v>
      </c>
      <c r="U293" s="17">
        <v>0</v>
      </c>
      <c r="V293" s="17">
        <v>0</v>
      </c>
      <c r="W293" s="19">
        <v>0</v>
      </c>
    </row>
    <row r="294" spans="1:23" x14ac:dyDescent="0.2">
      <c r="A294" s="13" t="s">
        <v>32</v>
      </c>
      <c r="B294" s="14" t="s">
        <v>532</v>
      </c>
      <c r="C294" s="15" t="s">
        <v>533</v>
      </c>
      <c r="D294" s="16">
        <v>63962721</v>
      </c>
      <c r="E294" s="17">
        <v>85371826</v>
      </c>
      <c r="F294" s="17">
        <v>13451709</v>
      </c>
      <c r="G294" s="18">
        <f t="shared" si="53"/>
        <v>0.15756613897423255</v>
      </c>
      <c r="H294" s="16">
        <v>1792700</v>
      </c>
      <c r="I294" s="17">
        <v>2082261</v>
      </c>
      <c r="J294" s="17">
        <v>40440</v>
      </c>
      <c r="K294" s="16">
        <v>3915401</v>
      </c>
      <c r="L294" s="16">
        <v>5324510</v>
      </c>
      <c r="M294" s="17">
        <v>1199005</v>
      </c>
      <c r="N294" s="17">
        <v>0</v>
      </c>
      <c r="O294" s="16">
        <v>6523515</v>
      </c>
      <c r="P294" s="16">
        <v>40440</v>
      </c>
      <c r="Q294" s="17">
        <v>1644258</v>
      </c>
      <c r="R294" s="17">
        <v>1328095</v>
      </c>
      <c r="S294" s="16">
        <v>3012793</v>
      </c>
      <c r="T294" s="16">
        <v>0</v>
      </c>
      <c r="U294" s="17">
        <v>0</v>
      </c>
      <c r="V294" s="17">
        <v>0</v>
      </c>
      <c r="W294" s="19">
        <v>0</v>
      </c>
    </row>
    <row r="295" spans="1:23" x14ac:dyDescent="0.2">
      <c r="A295" s="13" t="s">
        <v>47</v>
      </c>
      <c r="B295" s="14" t="s">
        <v>534</v>
      </c>
      <c r="C295" s="15" t="s">
        <v>535</v>
      </c>
      <c r="D295" s="16">
        <v>12179060</v>
      </c>
      <c r="E295" s="17">
        <v>7592190</v>
      </c>
      <c r="F295" s="17">
        <v>2714757</v>
      </c>
      <c r="G295" s="18">
        <f t="shared" si="53"/>
        <v>0.35757232102990044</v>
      </c>
      <c r="H295" s="16">
        <v>0</v>
      </c>
      <c r="I295" s="17">
        <v>0</v>
      </c>
      <c r="J295" s="17">
        <v>0</v>
      </c>
      <c r="K295" s="16">
        <v>0</v>
      </c>
      <c r="L295" s="16">
        <v>38029</v>
      </c>
      <c r="M295" s="17">
        <v>34573</v>
      </c>
      <c r="N295" s="17">
        <v>7196</v>
      </c>
      <c r="O295" s="16">
        <v>79798</v>
      </c>
      <c r="P295" s="16">
        <v>15777</v>
      </c>
      <c r="Q295" s="17">
        <v>2373759</v>
      </c>
      <c r="R295" s="17">
        <v>245423</v>
      </c>
      <c r="S295" s="16">
        <v>2634959</v>
      </c>
      <c r="T295" s="16">
        <v>0</v>
      </c>
      <c r="U295" s="17">
        <v>0</v>
      </c>
      <c r="V295" s="17">
        <v>0</v>
      </c>
      <c r="W295" s="19">
        <v>0</v>
      </c>
    </row>
    <row r="296" spans="1:23" ht="16.5" x14ac:dyDescent="0.3">
      <c r="A296" s="20" t="s">
        <v>0</v>
      </c>
      <c r="B296" s="21" t="s">
        <v>536</v>
      </c>
      <c r="C296" s="22" t="s">
        <v>0</v>
      </c>
      <c r="D296" s="23">
        <f>SUM(D291:D295)</f>
        <v>340310281</v>
      </c>
      <c r="E296" s="24">
        <f>SUM(E291:E295)</f>
        <v>355292840</v>
      </c>
      <c r="F296" s="24">
        <f>SUM(F291:F295)</f>
        <v>89681934</v>
      </c>
      <c r="G296" s="25">
        <f t="shared" si="53"/>
        <v>0.25241694710200185</v>
      </c>
      <c r="H296" s="23">
        <f t="shared" ref="H296:W296" si="58">SUM(H291:H295)</f>
        <v>9317940</v>
      </c>
      <c r="I296" s="24">
        <f t="shared" si="58"/>
        <v>7784620</v>
      </c>
      <c r="J296" s="24">
        <f t="shared" si="58"/>
        <v>7715064</v>
      </c>
      <c r="K296" s="23">
        <f t="shared" si="58"/>
        <v>24817624</v>
      </c>
      <c r="L296" s="23">
        <f t="shared" si="58"/>
        <v>13222176</v>
      </c>
      <c r="M296" s="24">
        <f t="shared" si="58"/>
        <v>9523382</v>
      </c>
      <c r="N296" s="24">
        <f t="shared" si="58"/>
        <v>10499709</v>
      </c>
      <c r="O296" s="23">
        <f t="shared" si="58"/>
        <v>33245267</v>
      </c>
      <c r="P296" s="23">
        <f t="shared" si="58"/>
        <v>1180342</v>
      </c>
      <c r="Q296" s="24">
        <f t="shared" si="58"/>
        <v>16231520</v>
      </c>
      <c r="R296" s="24">
        <f t="shared" si="58"/>
        <v>14207181</v>
      </c>
      <c r="S296" s="23">
        <f t="shared" si="58"/>
        <v>31619043</v>
      </c>
      <c r="T296" s="23">
        <f t="shared" si="58"/>
        <v>0</v>
      </c>
      <c r="U296" s="24">
        <f t="shared" si="58"/>
        <v>0</v>
      </c>
      <c r="V296" s="24">
        <f t="shared" si="58"/>
        <v>0</v>
      </c>
      <c r="W296" s="26">
        <f t="shared" si="58"/>
        <v>0</v>
      </c>
    </row>
    <row r="297" spans="1:23" ht="16.5" x14ac:dyDescent="0.3">
      <c r="A297" s="20" t="s">
        <v>0</v>
      </c>
      <c r="B297" s="21" t="s">
        <v>537</v>
      </c>
      <c r="C297" s="22" t="s">
        <v>0</v>
      </c>
      <c r="D297" s="23">
        <f>SUM(D261:D264,D266:D272,D274:D282,D284:D289,D291:D295)</f>
        <v>1366325074</v>
      </c>
      <c r="E297" s="24">
        <f>SUM(E261:E264,E266:E272,E274:E282,E284:E289,E291:E295)</f>
        <v>1472654899</v>
      </c>
      <c r="F297" s="24">
        <f>SUM(F261:F264,F266:F272,F274:F282,F284:F289,F291:F295)</f>
        <v>623800696</v>
      </c>
      <c r="G297" s="25">
        <f t="shared" si="53"/>
        <v>0.4235891901243049</v>
      </c>
      <c r="H297" s="23">
        <f t="shared" ref="H297:W297" si="59">SUM(H261:H264,H266:H272,H274:H282,H284:H289,H291:H295)</f>
        <v>59451731</v>
      </c>
      <c r="I297" s="24">
        <f t="shared" si="59"/>
        <v>37323678</v>
      </c>
      <c r="J297" s="24">
        <f t="shared" si="59"/>
        <v>74371985</v>
      </c>
      <c r="K297" s="23">
        <f t="shared" si="59"/>
        <v>171147394</v>
      </c>
      <c r="L297" s="23">
        <f t="shared" si="59"/>
        <v>79671083</v>
      </c>
      <c r="M297" s="24">
        <f t="shared" si="59"/>
        <v>69620440</v>
      </c>
      <c r="N297" s="24">
        <f t="shared" si="59"/>
        <v>85687989</v>
      </c>
      <c r="O297" s="23">
        <f t="shared" si="59"/>
        <v>234979512</v>
      </c>
      <c r="P297" s="23">
        <f t="shared" si="59"/>
        <v>26535176</v>
      </c>
      <c r="Q297" s="24">
        <f t="shared" si="59"/>
        <v>57580934</v>
      </c>
      <c r="R297" s="24">
        <f t="shared" si="59"/>
        <v>133557680</v>
      </c>
      <c r="S297" s="23">
        <f t="shared" si="59"/>
        <v>217673790</v>
      </c>
      <c r="T297" s="23">
        <f t="shared" si="59"/>
        <v>0</v>
      </c>
      <c r="U297" s="24">
        <f t="shared" si="59"/>
        <v>0</v>
      </c>
      <c r="V297" s="24">
        <f t="shared" si="59"/>
        <v>0</v>
      </c>
      <c r="W297" s="26">
        <f t="shared" si="59"/>
        <v>0</v>
      </c>
    </row>
    <row r="298" spans="1:23" ht="14.45" customHeight="1" x14ac:dyDescent="0.3">
      <c r="A298" s="9"/>
      <c r="B298" s="10" t="s">
        <v>24</v>
      </c>
      <c r="D298" s="27"/>
      <c r="E298" s="28"/>
      <c r="F298" s="28"/>
      <c r="G298" s="29"/>
      <c r="H298" s="27"/>
      <c r="I298" s="28"/>
      <c r="J298" s="28"/>
      <c r="K298" s="27"/>
      <c r="L298" s="27"/>
      <c r="M298" s="28"/>
      <c r="N298" s="28"/>
      <c r="O298" s="27"/>
      <c r="P298" s="27"/>
      <c r="Q298" s="28"/>
      <c r="R298" s="28"/>
      <c r="S298" s="27"/>
      <c r="T298" s="27"/>
      <c r="U298" s="28"/>
      <c r="V298" s="28"/>
      <c r="W298" s="30"/>
    </row>
    <row r="299" spans="1:23" ht="28.9" customHeight="1" x14ac:dyDescent="0.3">
      <c r="A299" s="12" t="s">
        <v>0</v>
      </c>
      <c r="B299" s="10" t="s">
        <v>538</v>
      </c>
      <c r="D299" s="27"/>
      <c r="E299" s="28"/>
      <c r="F299" s="28"/>
      <c r="G299" s="29"/>
      <c r="H299" s="27"/>
      <c r="I299" s="28"/>
      <c r="J299" s="28"/>
      <c r="K299" s="27"/>
      <c r="L299" s="27"/>
      <c r="M299" s="28"/>
      <c r="N299" s="28"/>
      <c r="O299" s="27"/>
      <c r="P299" s="27"/>
      <c r="Q299" s="28"/>
      <c r="R299" s="28"/>
      <c r="S299" s="27"/>
      <c r="T299" s="27"/>
      <c r="U299" s="28"/>
      <c r="V299" s="28"/>
      <c r="W299" s="30"/>
    </row>
    <row r="300" spans="1:23" x14ac:dyDescent="0.2">
      <c r="A300" s="13" t="s">
        <v>26</v>
      </c>
      <c r="B300" s="14" t="s">
        <v>539</v>
      </c>
      <c r="C300" s="15" t="s">
        <v>540</v>
      </c>
      <c r="D300" s="16">
        <v>8325970722</v>
      </c>
      <c r="E300" s="17">
        <v>6108082438</v>
      </c>
      <c r="F300" s="17">
        <v>2800467980</v>
      </c>
      <c r="G300" s="18">
        <f t="shared" ref="G300:G337" si="60">IF(($E300     =0),0,($F300     /$E300     ))</f>
        <v>0.45848562268536952</v>
      </c>
      <c r="H300" s="16">
        <v>36438688</v>
      </c>
      <c r="I300" s="17">
        <v>218965915</v>
      </c>
      <c r="J300" s="17">
        <v>309815071</v>
      </c>
      <c r="K300" s="16">
        <v>565219674</v>
      </c>
      <c r="L300" s="16">
        <v>407372416</v>
      </c>
      <c r="M300" s="17">
        <v>389835815</v>
      </c>
      <c r="N300" s="17">
        <v>451239442</v>
      </c>
      <c r="O300" s="16">
        <v>1248447673</v>
      </c>
      <c r="P300" s="16">
        <v>192356629</v>
      </c>
      <c r="Q300" s="17">
        <v>260246691</v>
      </c>
      <c r="R300" s="17">
        <v>534197313</v>
      </c>
      <c r="S300" s="16">
        <v>986800633</v>
      </c>
      <c r="T300" s="16">
        <v>0</v>
      </c>
      <c r="U300" s="17">
        <v>0</v>
      </c>
      <c r="V300" s="17">
        <v>0</v>
      </c>
      <c r="W300" s="19">
        <v>0</v>
      </c>
    </row>
    <row r="301" spans="1:23" ht="16.5" x14ac:dyDescent="0.3">
      <c r="A301" s="20" t="s">
        <v>0</v>
      </c>
      <c r="B301" s="21" t="s">
        <v>31</v>
      </c>
      <c r="C301" s="22" t="s">
        <v>0</v>
      </c>
      <c r="D301" s="23">
        <f>D300</f>
        <v>8325970722</v>
      </c>
      <c r="E301" s="24">
        <f>E300</f>
        <v>6108082438</v>
      </c>
      <c r="F301" s="24">
        <f>F300</f>
        <v>2800467980</v>
      </c>
      <c r="G301" s="25">
        <f t="shared" si="60"/>
        <v>0.45848562268536952</v>
      </c>
      <c r="H301" s="23">
        <f t="shared" ref="H301:W301" si="61">H300</f>
        <v>36438688</v>
      </c>
      <c r="I301" s="24">
        <f t="shared" si="61"/>
        <v>218965915</v>
      </c>
      <c r="J301" s="24">
        <f t="shared" si="61"/>
        <v>309815071</v>
      </c>
      <c r="K301" s="23">
        <f t="shared" si="61"/>
        <v>565219674</v>
      </c>
      <c r="L301" s="23">
        <f t="shared" si="61"/>
        <v>407372416</v>
      </c>
      <c r="M301" s="24">
        <f t="shared" si="61"/>
        <v>389835815</v>
      </c>
      <c r="N301" s="24">
        <f t="shared" si="61"/>
        <v>451239442</v>
      </c>
      <c r="O301" s="23">
        <f t="shared" si="61"/>
        <v>1248447673</v>
      </c>
      <c r="P301" s="23">
        <f t="shared" si="61"/>
        <v>192356629</v>
      </c>
      <c r="Q301" s="24">
        <f t="shared" si="61"/>
        <v>260246691</v>
      </c>
      <c r="R301" s="24">
        <f t="shared" si="61"/>
        <v>534197313</v>
      </c>
      <c r="S301" s="23">
        <f t="shared" si="61"/>
        <v>986800633</v>
      </c>
      <c r="T301" s="23">
        <f t="shared" si="61"/>
        <v>0</v>
      </c>
      <c r="U301" s="24">
        <f t="shared" si="61"/>
        <v>0</v>
      </c>
      <c r="V301" s="24">
        <f t="shared" si="61"/>
        <v>0</v>
      </c>
      <c r="W301" s="26">
        <f t="shared" si="61"/>
        <v>0</v>
      </c>
    </row>
    <row r="302" spans="1:23" x14ac:dyDescent="0.2">
      <c r="A302" s="13" t="s">
        <v>32</v>
      </c>
      <c r="B302" s="14" t="s">
        <v>541</v>
      </c>
      <c r="C302" s="15" t="s">
        <v>542</v>
      </c>
      <c r="D302" s="16">
        <v>71729545</v>
      </c>
      <c r="E302" s="17">
        <v>78602106</v>
      </c>
      <c r="F302" s="17">
        <v>43047173</v>
      </c>
      <c r="G302" s="18">
        <f t="shared" si="60"/>
        <v>0.54765928281870713</v>
      </c>
      <c r="H302" s="16">
        <v>0</v>
      </c>
      <c r="I302" s="17">
        <v>637743</v>
      </c>
      <c r="J302" s="17">
        <v>5706085</v>
      </c>
      <c r="K302" s="16">
        <v>6343828</v>
      </c>
      <c r="L302" s="16">
        <v>3780919</v>
      </c>
      <c r="M302" s="17">
        <v>4557840</v>
      </c>
      <c r="N302" s="17">
        <v>11399657</v>
      </c>
      <c r="O302" s="16">
        <v>19738416</v>
      </c>
      <c r="P302" s="16">
        <v>3022593</v>
      </c>
      <c r="Q302" s="17">
        <v>4578049</v>
      </c>
      <c r="R302" s="17">
        <v>9364287</v>
      </c>
      <c r="S302" s="16">
        <v>16964929</v>
      </c>
      <c r="T302" s="16">
        <v>0</v>
      </c>
      <c r="U302" s="17">
        <v>0</v>
      </c>
      <c r="V302" s="17">
        <v>0</v>
      </c>
      <c r="W302" s="19">
        <v>0</v>
      </c>
    </row>
    <row r="303" spans="1:23" x14ac:dyDescent="0.2">
      <c r="A303" s="13" t="s">
        <v>32</v>
      </c>
      <c r="B303" s="14" t="s">
        <v>543</v>
      </c>
      <c r="C303" s="15" t="s">
        <v>544</v>
      </c>
      <c r="D303" s="16">
        <v>51261562</v>
      </c>
      <c r="E303" s="17">
        <v>71338859</v>
      </c>
      <c r="F303" s="17">
        <v>31951910</v>
      </c>
      <c r="G303" s="18">
        <f t="shared" si="60"/>
        <v>0.44788927728715144</v>
      </c>
      <c r="H303" s="16">
        <v>2230155</v>
      </c>
      <c r="I303" s="17">
        <v>2238125</v>
      </c>
      <c r="J303" s="17">
        <v>345265</v>
      </c>
      <c r="K303" s="16">
        <v>4813545</v>
      </c>
      <c r="L303" s="16">
        <v>1339584</v>
      </c>
      <c r="M303" s="17">
        <v>2701089</v>
      </c>
      <c r="N303" s="17">
        <v>153988</v>
      </c>
      <c r="O303" s="16">
        <v>4194661</v>
      </c>
      <c r="P303" s="16">
        <v>299053</v>
      </c>
      <c r="Q303" s="17">
        <v>828463</v>
      </c>
      <c r="R303" s="17">
        <v>21816188</v>
      </c>
      <c r="S303" s="16">
        <v>22943704</v>
      </c>
      <c r="T303" s="16">
        <v>0</v>
      </c>
      <c r="U303" s="17">
        <v>0</v>
      </c>
      <c r="V303" s="17">
        <v>0</v>
      </c>
      <c r="W303" s="19">
        <v>0</v>
      </c>
    </row>
    <row r="304" spans="1:23" x14ac:dyDescent="0.2">
      <c r="A304" s="13" t="s">
        <v>32</v>
      </c>
      <c r="B304" s="14" t="s">
        <v>545</v>
      </c>
      <c r="C304" s="15" t="s">
        <v>546</v>
      </c>
      <c r="D304" s="16">
        <v>56187043</v>
      </c>
      <c r="E304" s="17">
        <v>57636379</v>
      </c>
      <c r="F304" s="17">
        <v>26831028</v>
      </c>
      <c r="G304" s="18">
        <f t="shared" si="60"/>
        <v>0.46552244373297635</v>
      </c>
      <c r="H304" s="16">
        <v>6060</v>
      </c>
      <c r="I304" s="17">
        <v>51993</v>
      </c>
      <c r="J304" s="17">
        <v>1770855</v>
      </c>
      <c r="K304" s="16">
        <v>1828908</v>
      </c>
      <c r="L304" s="16">
        <v>2680355</v>
      </c>
      <c r="M304" s="17">
        <v>2751797</v>
      </c>
      <c r="N304" s="17">
        <v>4892118</v>
      </c>
      <c r="O304" s="16">
        <v>10324270</v>
      </c>
      <c r="P304" s="16">
        <v>1773119</v>
      </c>
      <c r="Q304" s="17">
        <v>6592398</v>
      </c>
      <c r="R304" s="17">
        <v>6312333</v>
      </c>
      <c r="S304" s="16">
        <v>14677850</v>
      </c>
      <c r="T304" s="16">
        <v>0</v>
      </c>
      <c r="U304" s="17">
        <v>0</v>
      </c>
      <c r="V304" s="17">
        <v>0</v>
      </c>
      <c r="W304" s="19">
        <v>0</v>
      </c>
    </row>
    <row r="305" spans="1:23" x14ac:dyDescent="0.2">
      <c r="A305" s="13" t="s">
        <v>32</v>
      </c>
      <c r="B305" s="14" t="s">
        <v>547</v>
      </c>
      <c r="C305" s="15" t="s">
        <v>548</v>
      </c>
      <c r="D305" s="16">
        <v>269141804</v>
      </c>
      <c r="E305" s="17">
        <v>225556182</v>
      </c>
      <c r="F305" s="17">
        <v>71451015</v>
      </c>
      <c r="G305" s="18">
        <f t="shared" si="60"/>
        <v>0.31677701921732299</v>
      </c>
      <c r="H305" s="16">
        <v>1470227</v>
      </c>
      <c r="I305" s="17">
        <v>4082669</v>
      </c>
      <c r="J305" s="17">
        <v>7123863</v>
      </c>
      <c r="K305" s="16">
        <v>12676759</v>
      </c>
      <c r="L305" s="16">
        <v>10375658</v>
      </c>
      <c r="M305" s="17">
        <v>12017254</v>
      </c>
      <c r="N305" s="17">
        <v>14280909</v>
      </c>
      <c r="O305" s="16">
        <v>36673821</v>
      </c>
      <c r="P305" s="16">
        <v>3322961</v>
      </c>
      <c r="Q305" s="17">
        <v>8364639</v>
      </c>
      <c r="R305" s="17">
        <v>10412835</v>
      </c>
      <c r="S305" s="16">
        <v>22100435</v>
      </c>
      <c r="T305" s="16">
        <v>0</v>
      </c>
      <c r="U305" s="17">
        <v>0</v>
      </c>
      <c r="V305" s="17">
        <v>0</v>
      </c>
      <c r="W305" s="19">
        <v>0</v>
      </c>
    </row>
    <row r="306" spans="1:23" x14ac:dyDescent="0.2">
      <c r="A306" s="13" t="s">
        <v>32</v>
      </c>
      <c r="B306" s="14" t="s">
        <v>549</v>
      </c>
      <c r="C306" s="15" t="s">
        <v>550</v>
      </c>
      <c r="D306" s="16">
        <v>166435729</v>
      </c>
      <c r="E306" s="17">
        <v>170040448</v>
      </c>
      <c r="F306" s="17">
        <v>103818944</v>
      </c>
      <c r="G306" s="18">
        <f t="shared" si="60"/>
        <v>0.61055440173857933</v>
      </c>
      <c r="H306" s="16">
        <v>382955</v>
      </c>
      <c r="I306" s="17">
        <v>7722614</v>
      </c>
      <c r="J306" s="17">
        <v>2955153</v>
      </c>
      <c r="K306" s="16">
        <v>11060722</v>
      </c>
      <c r="L306" s="16">
        <v>10727856</v>
      </c>
      <c r="M306" s="17">
        <v>19856345</v>
      </c>
      <c r="N306" s="17">
        <v>31307107</v>
      </c>
      <c r="O306" s="16">
        <v>61891308</v>
      </c>
      <c r="P306" s="16">
        <v>4893923</v>
      </c>
      <c r="Q306" s="17">
        <v>9665850</v>
      </c>
      <c r="R306" s="17">
        <v>16307141</v>
      </c>
      <c r="S306" s="16">
        <v>30866914</v>
      </c>
      <c r="T306" s="16">
        <v>0</v>
      </c>
      <c r="U306" s="17">
        <v>0</v>
      </c>
      <c r="V306" s="17">
        <v>0</v>
      </c>
      <c r="W306" s="19">
        <v>0</v>
      </c>
    </row>
    <row r="307" spans="1:23" x14ac:dyDescent="0.2">
      <c r="A307" s="13" t="s">
        <v>47</v>
      </c>
      <c r="B307" s="14" t="s">
        <v>551</v>
      </c>
      <c r="C307" s="15" t="s">
        <v>552</v>
      </c>
      <c r="D307" s="16">
        <v>13730000</v>
      </c>
      <c r="E307" s="17">
        <v>20339594</v>
      </c>
      <c r="F307" s="17">
        <v>7621882</v>
      </c>
      <c r="G307" s="18">
        <f t="shared" si="60"/>
        <v>0.37473127536370687</v>
      </c>
      <c r="H307" s="16">
        <v>74630</v>
      </c>
      <c r="I307" s="17">
        <v>683373</v>
      </c>
      <c r="J307" s="17">
        <v>486173</v>
      </c>
      <c r="K307" s="16">
        <v>1244176</v>
      </c>
      <c r="L307" s="16">
        <v>226897</v>
      </c>
      <c r="M307" s="17">
        <v>841719</v>
      </c>
      <c r="N307" s="17">
        <v>576039</v>
      </c>
      <c r="O307" s="16">
        <v>1644655</v>
      </c>
      <c r="P307" s="16">
        <v>460633</v>
      </c>
      <c r="Q307" s="17">
        <v>1077074</v>
      </c>
      <c r="R307" s="17">
        <v>3195344</v>
      </c>
      <c r="S307" s="16">
        <v>4733051</v>
      </c>
      <c r="T307" s="16">
        <v>0</v>
      </c>
      <c r="U307" s="17">
        <v>0</v>
      </c>
      <c r="V307" s="17">
        <v>0</v>
      </c>
      <c r="W307" s="19">
        <v>0</v>
      </c>
    </row>
    <row r="308" spans="1:23" ht="16.5" x14ac:dyDescent="0.3">
      <c r="A308" s="20" t="s">
        <v>0</v>
      </c>
      <c r="B308" s="21" t="s">
        <v>553</v>
      </c>
      <c r="C308" s="22" t="s">
        <v>0</v>
      </c>
      <c r="D308" s="23">
        <f>SUM(D302:D307)</f>
        <v>628485683</v>
      </c>
      <c r="E308" s="24">
        <f>SUM(E302:E307)</f>
        <v>623513568</v>
      </c>
      <c r="F308" s="24">
        <f>SUM(F302:F307)</f>
        <v>284721952</v>
      </c>
      <c r="G308" s="25">
        <f t="shared" si="60"/>
        <v>0.45664114882581031</v>
      </c>
      <c r="H308" s="23">
        <f t="shared" ref="H308:W308" si="62">SUM(H302:H307)</f>
        <v>4164027</v>
      </c>
      <c r="I308" s="24">
        <f t="shared" si="62"/>
        <v>15416517</v>
      </c>
      <c r="J308" s="24">
        <f t="shared" si="62"/>
        <v>18387394</v>
      </c>
      <c r="K308" s="23">
        <f t="shared" si="62"/>
        <v>37967938</v>
      </c>
      <c r="L308" s="23">
        <f t="shared" si="62"/>
        <v>29131269</v>
      </c>
      <c r="M308" s="24">
        <f t="shared" si="62"/>
        <v>42726044</v>
      </c>
      <c r="N308" s="24">
        <f t="shared" si="62"/>
        <v>62609818</v>
      </c>
      <c r="O308" s="23">
        <f t="shared" si="62"/>
        <v>134467131</v>
      </c>
      <c r="P308" s="23">
        <f t="shared" si="62"/>
        <v>13772282</v>
      </c>
      <c r="Q308" s="24">
        <f t="shared" si="62"/>
        <v>31106473</v>
      </c>
      <c r="R308" s="24">
        <f t="shared" si="62"/>
        <v>67408128</v>
      </c>
      <c r="S308" s="23">
        <f t="shared" si="62"/>
        <v>112286883</v>
      </c>
      <c r="T308" s="23">
        <f t="shared" si="62"/>
        <v>0</v>
      </c>
      <c r="U308" s="24">
        <f t="shared" si="62"/>
        <v>0</v>
      </c>
      <c r="V308" s="24">
        <f t="shared" si="62"/>
        <v>0</v>
      </c>
      <c r="W308" s="26">
        <f t="shared" si="62"/>
        <v>0</v>
      </c>
    </row>
    <row r="309" spans="1:23" x14ac:dyDescent="0.2">
      <c r="A309" s="13" t="s">
        <v>32</v>
      </c>
      <c r="B309" s="14" t="s">
        <v>554</v>
      </c>
      <c r="C309" s="15" t="s">
        <v>555</v>
      </c>
      <c r="D309" s="16">
        <v>89244449</v>
      </c>
      <c r="E309" s="17">
        <v>81098421</v>
      </c>
      <c r="F309" s="17">
        <v>39342634</v>
      </c>
      <c r="G309" s="18">
        <f t="shared" si="60"/>
        <v>0.48512207161222043</v>
      </c>
      <c r="H309" s="16">
        <v>1229</v>
      </c>
      <c r="I309" s="17">
        <v>4631648</v>
      </c>
      <c r="J309" s="17">
        <v>3699703</v>
      </c>
      <c r="K309" s="16">
        <v>8332580</v>
      </c>
      <c r="L309" s="16">
        <v>217350</v>
      </c>
      <c r="M309" s="17">
        <v>2677007</v>
      </c>
      <c r="N309" s="17">
        <v>5675967</v>
      </c>
      <c r="O309" s="16">
        <v>8570324</v>
      </c>
      <c r="P309" s="16">
        <v>8435835</v>
      </c>
      <c r="Q309" s="17">
        <v>6402586</v>
      </c>
      <c r="R309" s="17">
        <v>7601309</v>
      </c>
      <c r="S309" s="16">
        <v>22439730</v>
      </c>
      <c r="T309" s="16">
        <v>0</v>
      </c>
      <c r="U309" s="17">
        <v>0</v>
      </c>
      <c r="V309" s="17">
        <v>0</v>
      </c>
      <c r="W309" s="19">
        <v>0</v>
      </c>
    </row>
    <row r="310" spans="1:23" x14ac:dyDescent="0.2">
      <c r="A310" s="13" t="s">
        <v>32</v>
      </c>
      <c r="B310" s="14" t="s">
        <v>556</v>
      </c>
      <c r="C310" s="15" t="s">
        <v>557</v>
      </c>
      <c r="D310" s="16">
        <v>128102569</v>
      </c>
      <c r="E310" s="17">
        <v>165872356</v>
      </c>
      <c r="F310" s="17">
        <v>75904253</v>
      </c>
      <c r="G310" s="18">
        <f t="shared" si="60"/>
        <v>0.45760640790560664</v>
      </c>
      <c r="H310" s="16">
        <v>1476058</v>
      </c>
      <c r="I310" s="17">
        <v>4672030</v>
      </c>
      <c r="J310" s="17">
        <v>7932656</v>
      </c>
      <c r="K310" s="16">
        <v>14080744</v>
      </c>
      <c r="L310" s="16">
        <v>7664387</v>
      </c>
      <c r="M310" s="17">
        <v>7181041</v>
      </c>
      <c r="N310" s="17">
        <v>15774372</v>
      </c>
      <c r="O310" s="16">
        <v>30619800</v>
      </c>
      <c r="P310" s="16">
        <v>10671319</v>
      </c>
      <c r="Q310" s="17">
        <v>9531818</v>
      </c>
      <c r="R310" s="17">
        <v>11000572</v>
      </c>
      <c r="S310" s="16">
        <v>31203709</v>
      </c>
      <c r="T310" s="16">
        <v>0</v>
      </c>
      <c r="U310" s="17">
        <v>0</v>
      </c>
      <c r="V310" s="17">
        <v>0</v>
      </c>
      <c r="W310" s="19">
        <v>0</v>
      </c>
    </row>
    <row r="311" spans="1:23" x14ac:dyDescent="0.2">
      <c r="A311" s="13" t="s">
        <v>32</v>
      </c>
      <c r="B311" s="14" t="s">
        <v>558</v>
      </c>
      <c r="C311" s="15" t="s">
        <v>559</v>
      </c>
      <c r="D311" s="16">
        <v>406053915</v>
      </c>
      <c r="E311" s="17">
        <v>403507635</v>
      </c>
      <c r="F311" s="17">
        <v>157227048</v>
      </c>
      <c r="G311" s="18">
        <f t="shared" si="60"/>
        <v>0.38965073857896149</v>
      </c>
      <c r="H311" s="16">
        <v>616439</v>
      </c>
      <c r="I311" s="17">
        <v>3218691</v>
      </c>
      <c r="J311" s="17">
        <v>19779462</v>
      </c>
      <c r="K311" s="16">
        <v>23614592</v>
      </c>
      <c r="L311" s="16">
        <v>31253029</v>
      </c>
      <c r="M311" s="17">
        <v>36311303</v>
      </c>
      <c r="N311" s="17">
        <v>24732739</v>
      </c>
      <c r="O311" s="16">
        <v>92297071</v>
      </c>
      <c r="P311" s="16">
        <v>11432644</v>
      </c>
      <c r="Q311" s="17">
        <v>13010970</v>
      </c>
      <c r="R311" s="17">
        <v>16871771</v>
      </c>
      <c r="S311" s="16">
        <v>41315385</v>
      </c>
      <c r="T311" s="16">
        <v>0</v>
      </c>
      <c r="U311" s="17">
        <v>0</v>
      </c>
      <c r="V311" s="17">
        <v>0</v>
      </c>
      <c r="W311" s="19">
        <v>0</v>
      </c>
    </row>
    <row r="312" spans="1:23" x14ac:dyDescent="0.2">
      <c r="A312" s="13" t="s">
        <v>32</v>
      </c>
      <c r="B312" s="14" t="s">
        <v>560</v>
      </c>
      <c r="C312" s="15" t="s">
        <v>561</v>
      </c>
      <c r="D312" s="16">
        <v>151230264</v>
      </c>
      <c r="E312" s="17">
        <v>154778070</v>
      </c>
      <c r="F312" s="17">
        <v>69980265</v>
      </c>
      <c r="G312" s="18">
        <f t="shared" si="60"/>
        <v>0.45213294751640204</v>
      </c>
      <c r="H312" s="16">
        <v>4665759</v>
      </c>
      <c r="I312" s="17">
        <v>4374641</v>
      </c>
      <c r="J312" s="17">
        <v>7402866</v>
      </c>
      <c r="K312" s="16">
        <v>16443266</v>
      </c>
      <c r="L312" s="16">
        <v>8301872</v>
      </c>
      <c r="M312" s="17">
        <v>2933616</v>
      </c>
      <c r="N312" s="17">
        <v>12126228</v>
      </c>
      <c r="O312" s="16">
        <v>23361716</v>
      </c>
      <c r="P312" s="16">
        <v>4277430</v>
      </c>
      <c r="Q312" s="17">
        <v>18677625</v>
      </c>
      <c r="R312" s="17">
        <v>7220228</v>
      </c>
      <c r="S312" s="16">
        <v>30175283</v>
      </c>
      <c r="T312" s="16">
        <v>0</v>
      </c>
      <c r="U312" s="17">
        <v>0</v>
      </c>
      <c r="V312" s="17">
        <v>0</v>
      </c>
      <c r="W312" s="19">
        <v>0</v>
      </c>
    </row>
    <row r="313" spans="1:23" x14ac:dyDescent="0.2">
      <c r="A313" s="13" t="s">
        <v>32</v>
      </c>
      <c r="B313" s="14" t="s">
        <v>562</v>
      </c>
      <c r="C313" s="15" t="s">
        <v>563</v>
      </c>
      <c r="D313" s="16">
        <v>101758738</v>
      </c>
      <c r="E313" s="17">
        <v>108633015</v>
      </c>
      <c r="F313" s="17">
        <v>36546462</v>
      </c>
      <c r="G313" s="18">
        <f t="shared" si="60"/>
        <v>0.33642131722110447</v>
      </c>
      <c r="H313" s="16">
        <v>1089757</v>
      </c>
      <c r="I313" s="17">
        <v>1638829</v>
      </c>
      <c r="J313" s="17">
        <v>3939571</v>
      </c>
      <c r="K313" s="16">
        <v>6668157</v>
      </c>
      <c r="L313" s="16">
        <v>3504778</v>
      </c>
      <c r="M313" s="17">
        <v>3050721</v>
      </c>
      <c r="N313" s="17">
        <v>3638855</v>
      </c>
      <c r="O313" s="16">
        <v>10194354</v>
      </c>
      <c r="P313" s="16">
        <v>5606412</v>
      </c>
      <c r="Q313" s="17">
        <v>6536147</v>
      </c>
      <c r="R313" s="17">
        <v>7541392</v>
      </c>
      <c r="S313" s="16">
        <v>19683951</v>
      </c>
      <c r="T313" s="16">
        <v>0</v>
      </c>
      <c r="U313" s="17">
        <v>0</v>
      </c>
      <c r="V313" s="17">
        <v>0</v>
      </c>
      <c r="W313" s="19">
        <v>0</v>
      </c>
    </row>
    <row r="314" spans="1:23" x14ac:dyDescent="0.2">
      <c r="A314" s="13" t="s">
        <v>47</v>
      </c>
      <c r="B314" s="14" t="s">
        <v>564</v>
      </c>
      <c r="C314" s="15" t="s">
        <v>565</v>
      </c>
      <c r="D314" s="16">
        <v>68838011</v>
      </c>
      <c r="E314" s="17">
        <v>15506979</v>
      </c>
      <c r="F314" s="17">
        <v>570558</v>
      </c>
      <c r="G314" s="18">
        <f t="shared" si="60"/>
        <v>3.6793626921143054E-2</v>
      </c>
      <c r="H314" s="16">
        <v>0</v>
      </c>
      <c r="I314" s="17">
        <v>0</v>
      </c>
      <c r="J314" s="17">
        <v>0</v>
      </c>
      <c r="K314" s="16">
        <v>0</v>
      </c>
      <c r="L314" s="16">
        <v>2475</v>
      </c>
      <c r="M314" s="17">
        <v>129830</v>
      </c>
      <c r="N314" s="17">
        <v>52425</v>
      </c>
      <c r="O314" s="16">
        <v>184730</v>
      </c>
      <c r="P314" s="16">
        <v>50633</v>
      </c>
      <c r="Q314" s="17">
        <v>198979</v>
      </c>
      <c r="R314" s="17">
        <v>136216</v>
      </c>
      <c r="S314" s="16">
        <v>385828</v>
      </c>
      <c r="T314" s="16">
        <v>0</v>
      </c>
      <c r="U314" s="17">
        <v>0</v>
      </c>
      <c r="V314" s="17">
        <v>0</v>
      </c>
      <c r="W314" s="19">
        <v>0</v>
      </c>
    </row>
    <row r="315" spans="1:23" ht="16.5" x14ac:dyDescent="0.3">
      <c r="A315" s="20" t="s">
        <v>0</v>
      </c>
      <c r="B315" s="21" t="s">
        <v>566</v>
      </c>
      <c r="C315" s="22" t="s">
        <v>0</v>
      </c>
      <c r="D315" s="23">
        <f>SUM(D309:D314)</f>
        <v>945227946</v>
      </c>
      <c r="E315" s="24">
        <f>SUM(E309:E314)</f>
        <v>929396476</v>
      </c>
      <c r="F315" s="24">
        <f>SUM(F309:F314)</f>
        <v>379571220</v>
      </c>
      <c r="G315" s="25">
        <f t="shared" si="60"/>
        <v>0.40840613215322757</v>
      </c>
      <c r="H315" s="23">
        <f t="shared" ref="H315:W315" si="63">SUM(H309:H314)</f>
        <v>7849242</v>
      </c>
      <c r="I315" s="24">
        <f t="shared" si="63"/>
        <v>18535839</v>
      </c>
      <c r="J315" s="24">
        <f t="shared" si="63"/>
        <v>42754258</v>
      </c>
      <c r="K315" s="23">
        <f t="shared" si="63"/>
        <v>69139339</v>
      </c>
      <c r="L315" s="23">
        <f t="shared" si="63"/>
        <v>50943891</v>
      </c>
      <c r="M315" s="24">
        <f t="shared" si="63"/>
        <v>52283518</v>
      </c>
      <c r="N315" s="24">
        <f t="shared" si="63"/>
        <v>62000586</v>
      </c>
      <c r="O315" s="23">
        <f t="shared" si="63"/>
        <v>165227995</v>
      </c>
      <c r="P315" s="23">
        <f t="shared" si="63"/>
        <v>40474273</v>
      </c>
      <c r="Q315" s="24">
        <f t="shared" si="63"/>
        <v>54358125</v>
      </c>
      <c r="R315" s="24">
        <f t="shared" si="63"/>
        <v>50371488</v>
      </c>
      <c r="S315" s="23">
        <f t="shared" si="63"/>
        <v>145203886</v>
      </c>
      <c r="T315" s="23">
        <f t="shared" si="63"/>
        <v>0</v>
      </c>
      <c r="U315" s="24">
        <f t="shared" si="63"/>
        <v>0</v>
      </c>
      <c r="V315" s="24">
        <f t="shared" si="63"/>
        <v>0</v>
      </c>
      <c r="W315" s="26">
        <f t="shared" si="63"/>
        <v>0</v>
      </c>
    </row>
    <row r="316" spans="1:23" x14ac:dyDescent="0.2">
      <c r="A316" s="13" t="s">
        <v>32</v>
      </c>
      <c r="B316" s="14" t="s">
        <v>567</v>
      </c>
      <c r="C316" s="15" t="s">
        <v>568</v>
      </c>
      <c r="D316" s="16">
        <v>181136164</v>
      </c>
      <c r="E316" s="17">
        <v>155098135</v>
      </c>
      <c r="F316" s="17">
        <v>56515571</v>
      </c>
      <c r="G316" s="18">
        <f t="shared" si="60"/>
        <v>0.36438588381478604</v>
      </c>
      <c r="H316" s="16">
        <v>651982</v>
      </c>
      <c r="I316" s="17">
        <v>5157114</v>
      </c>
      <c r="J316" s="17">
        <v>9455443</v>
      </c>
      <c r="K316" s="16">
        <v>15264539</v>
      </c>
      <c r="L316" s="16">
        <v>8069925</v>
      </c>
      <c r="M316" s="17">
        <v>3204221</v>
      </c>
      <c r="N316" s="17">
        <v>12314363</v>
      </c>
      <c r="O316" s="16">
        <v>23588509</v>
      </c>
      <c r="P316" s="16">
        <v>3332991</v>
      </c>
      <c r="Q316" s="17">
        <v>4295464</v>
      </c>
      <c r="R316" s="17">
        <v>10034068</v>
      </c>
      <c r="S316" s="16">
        <v>17662523</v>
      </c>
      <c r="T316" s="16">
        <v>0</v>
      </c>
      <c r="U316" s="17">
        <v>0</v>
      </c>
      <c r="V316" s="17">
        <v>0</v>
      </c>
      <c r="W316" s="19">
        <v>0</v>
      </c>
    </row>
    <row r="317" spans="1:23" x14ac:dyDescent="0.2">
      <c r="A317" s="13" t="s">
        <v>32</v>
      </c>
      <c r="B317" s="14" t="s">
        <v>569</v>
      </c>
      <c r="C317" s="15" t="s">
        <v>570</v>
      </c>
      <c r="D317" s="16">
        <v>274774547</v>
      </c>
      <c r="E317" s="17">
        <v>239978890</v>
      </c>
      <c r="F317" s="17">
        <v>94759994</v>
      </c>
      <c r="G317" s="18">
        <f t="shared" si="60"/>
        <v>0.3948680402680419</v>
      </c>
      <c r="H317" s="16">
        <v>0</v>
      </c>
      <c r="I317" s="17">
        <v>4004615</v>
      </c>
      <c r="J317" s="17">
        <v>5507529</v>
      </c>
      <c r="K317" s="16">
        <v>9512144</v>
      </c>
      <c r="L317" s="16">
        <v>10043797</v>
      </c>
      <c r="M317" s="17">
        <v>17073027</v>
      </c>
      <c r="N317" s="17">
        <v>20531506</v>
      </c>
      <c r="O317" s="16">
        <v>47648330</v>
      </c>
      <c r="P317" s="16">
        <v>4486966</v>
      </c>
      <c r="Q317" s="17">
        <v>16158927</v>
      </c>
      <c r="R317" s="17">
        <v>16953627</v>
      </c>
      <c r="S317" s="16">
        <v>37599520</v>
      </c>
      <c r="T317" s="16">
        <v>0</v>
      </c>
      <c r="U317" s="17">
        <v>0</v>
      </c>
      <c r="V317" s="17">
        <v>0</v>
      </c>
      <c r="W317" s="19">
        <v>0</v>
      </c>
    </row>
    <row r="318" spans="1:23" x14ac:dyDescent="0.2">
      <c r="A318" s="13" t="s">
        <v>32</v>
      </c>
      <c r="B318" s="14" t="s">
        <v>571</v>
      </c>
      <c r="C318" s="15" t="s">
        <v>572</v>
      </c>
      <c r="D318" s="16">
        <v>53873187</v>
      </c>
      <c r="E318" s="17">
        <v>56971240</v>
      </c>
      <c r="F318" s="17">
        <v>18448205</v>
      </c>
      <c r="G318" s="18">
        <f t="shared" si="60"/>
        <v>0.32381610440636366</v>
      </c>
      <c r="H318" s="16">
        <v>364537</v>
      </c>
      <c r="I318" s="17">
        <v>893920</v>
      </c>
      <c r="J318" s="17">
        <v>802764</v>
      </c>
      <c r="K318" s="16">
        <v>2061221</v>
      </c>
      <c r="L318" s="16">
        <v>397904</v>
      </c>
      <c r="M318" s="17">
        <v>1659641</v>
      </c>
      <c r="N318" s="17">
        <v>4170753</v>
      </c>
      <c r="O318" s="16">
        <v>6228298</v>
      </c>
      <c r="P318" s="16">
        <v>1211695</v>
      </c>
      <c r="Q318" s="17">
        <v>3498169</v>
      </c>
      <c r="R318" s="17">
        <v>5448822</v>
      </c>
      <c r="S318" s="16">
        <v>10158686</v>
      </c>
      <c r="T318" s="16">
        <v>0</v>
      </c>
      <c r="U318" s="17">
        <v>0</v>
      </c>
      <c r="V318" s="17">
        <v>0</v>
      </c>
      <c r="W318" s="19">
        <v>0</v>
      </c>
    </row>
    <row r="319" spans="1:23" x14ac:dyDescent="0.2">
      <c r="A319" s="13" t="s">
        <v>32</v>
      </c>
      <c r="B319" s="14" t="s">
        <v>573</v>
      </c>
      <c r="C319" s="15" t="s">
        <v>574</v>
      </c>
      <c r="D319" s="16">
        <v>49990427</v>
      </c>
      <c r="E319" s="17">
        <v>99913778</v>
      </c>
      <c r="F319" s="17">
        <v>58890908</v>
      </c>
      <c r="G319" s="18">
        <f t="shared" si="60"/>
        <v>0.58941728737351917</v>
      </c>
      <c r="H319" s="16">
        <v>0</v>
      </c>
      <c r="I319" s="17">
        <v>2530627</v>
      </c>
      <c r="J319" s="17">
        <v>3876627</v>
      </c>
      <c r="K319" s="16">
        <v>6407254</v>
      </c>
      <c r="L319" s="16">
        <v>7357302</v>
      </c>
      <c r="M319" s="17">
        <v>10006801</v>
      </c>
      <c r="N319" s="17">
        <v>12154924</v>
      </c>
      <c r="O319" s="16">
        <v>29519027</v>
      </c>
      <c r="P319" s="16">
        <v>2678813</v>
      </c>
      <c r="Q319" s="17">
        <v>12776706</v>
      </c>
      <c r="R319" s="17">
        <v>7509108</v>
      </c>
      <c r="S319" s="16">
        <v>22964627</v>
      </c>
      <c r="T319" s="16">
        <v>0</v>
      </c>
      <c r="U319" s="17">
        <v>0</v>
      </c>
      <c r="V319" s="17">
        <v>0</v>
      </c>
      <c r="W319" s="19">
        <v>0</v>
      </c>
    </row>
    <row r="320" spans="1:23" x14ac:dyDescent="0.2">
      <c r="A320" s="13" t="s">
        <v>47</v>
      </c>
      <c r="B320" s="14" t="s">
        <v>575</v>
      </c>
      <c r="C320" s="15" t="s">
        <v>576</v>
      </c>
      <c r="D320" s="16">
        <v>4988500</v>
      </c>
      <c r="E320" s="17">
        <v>8584630</v>
      </c>
      <c r="F320" s="17">
        <v>2558509</v>
      </c>
      <c r="G320" s="18">
        <f t="shared" si="60"/>
        <v>0.29803369510392408</v>
      </c>
      <c r="H320" s="16">
        <v>0</v>
      </c>
      <c r="I320" s="17">
        <v>268634</v>
      </c>
      <c r="J320" s="17">
        <v>248736</v>
      </c>
      <c r="K320" s="16">
        <v>517370</v>
      </c>
      <c r="L320" s="16">
        <v>226806</v>
      </c>
      <c r="M320" s="17">
        <v>523999</v>
      </c>
      <c r="N320" s="17">
        <v>244409</v>
      </c>
      <c r="O320" s="16">
        <v>995214</v>
      </c>
      <c r="P320" s="16">
        <v>36850</v>
      </c>
      <c r="Q320" s="17">
        <v>371804</v>
      </c>
      <c r="R320" s="17">
        <v>637271</v>
      </c>
      <c r="S320" s="16">
        <v>1045925</v>
      </c>
      <c r="T320" s="16">
        <v>0</v>
      </c>
      <c r="U320" s="17">
        <v>0</v>
      </c>
      <c r="V320" s="17">
        <v>0</v>
      </c>
      <c r="W320" s="19">
        <v>0</v>
      </c>
    </row>
    <row r="321" spans="1:23" ht="16.5" x14ac:dyDescent="0.3">
      <c r="A321" s="20" t="s">
        <v>0</v>
      </c>
      <c r="B321" s="21" t="s">
        <v>577</v>
      </c>
      <c r="C321" s="22" t="s">
        <v>0</v>
      </c>
      <c r="D321" s="23">
        <f>SUM(D316:D320)</f>
        <v>564762825</v>
      </c>
      <c r="E321" s="24">
        <f>SUM(E316:E320)</f>
        <v>560546673</v>
      </c>
      <c r="F321" s="24">
        <f>SUM(F316:F320)</f>
        <v>231173187</v>
      </c>
      <c r="G321" s="25">
        <f t="shared" si="60"/>
        <v>0.41240667037194245</v>
      </c>
      <c r="H321" s="23">
        <f t="shared" ref="H321:W321" si="64">SUM(H316:H320)</f>
        <v>1016519</v>
      </c>
      <c r="I321" s="24">
        <f t="shared" si="64"/>
        <v>12854910</v>
      </c>
      <c r="J321" s="24">
        <f t="shared" si="64"/>
        <v>19891099</v>
      </c>
      <c r="K321" s="23">
        <f t="shared" si="64"/>
        <v>33762528</v>
      </c>
      <c r="L321" s="23">
        <f t="shared" si="64"/>
        <v>26095734</v>
      </c>
      <c r="M321" s="24">
        <f t="shared" si="64"/>
        <v>32467689</v>
      </c>
      <c r="N321" s="24">
        <f t="shared" si="64"/>
        <v>49415955</v>
      </c>
      <c r="O321" s="23">
        <f t="shared" si="64"/>
        <v>107979378</v>
      </c>
      <c r="P321" s="23">
        <f t="shared" si="64"/>
        <v>11747315</v>
      </c>
      <c r="Q321" s="24">
        <f t="shared" si="64"/>
        <v>37101070</v>
      </c>
      <c r="R321" s="24">
        <f t="shared" si="64"/>
        <v>40582896</v>
      </c>
      <c r="S321" s="23">
        <f t="shared" si="64"/>
        <v>89431281</v>
      </c>
      <c r="T321" s="23">
        <f t="shared" si="64"/>
        <v>0</v>
      </c>
      <c r="U321" s="24">
        <f t="shared" si="64"/>
        <v>0</v>
      </c>
      <c r="V321" s="24">
        <f t="shared" si="64"/>
        <v>0</v>
      </c>
      <c r="W321" s="26">
        <f t="shared" si="64"/>
        <v>0</v>
      </c>
    </row>
    <row r="322" spans="1:23" x14ac:dyDescent="0.2">
      <c r="A322" s="13" t="s">
        <v>32</v>
      </c>
      <c r="B322" s="14" t="s">
        <v>578</v>
      </c>
      <c r="C322" s="15" t="s">
        <v>579</v>
      </c>
      <c r="D322" s="16">
        <v>23767300</v>
      </c>
      <c r="E322" s="17">
        <v>26638972</v>
      </c>
      <c r="F322" s="17">
        <v>11068237</v>
      </c>
      <c r="G322" s="18">
        <f t="shared" si="60"/>
        <v>0.41549039504977897</v>
      </c>
      <c r="H322" s="16">
        <v>0</v>
      </c>
      <c r="I322" s="17">
        <v>1453014</v>
      </c>
      <c r="J322" s="17">
        <v>801544</v>
      </c>
      <c r="K322" s="16">
        <v>2254558</v>
      </c>
      <c r="L322" s="16">
        <v>2337776</v>
      </c>
      <c r="M322" s="17">
        <v>695611</v>
      </c>
      <c r="N322" s="17">
        <v>4229968</v>
      </c>
      <c r="O322" s="16">
        <v>7263355</v>
      </c>
      <c r="P322" s="16">
        <v>174702</v>
      </c>
      <c r="Q322" s="17">
        <v>185494</v>
      </c>
      <c r="R322" s="17">
        <v>1190128</v>
      </c>
      <c r="S322" s="16">
        <v>1550324</v>
      </c>
      <c r="T322" s="16">
        <v>0</v>
      </c>
      <c r="U322" s="17">
        <v>0</v>
      </c>
      <c r="V322" s="17">
        <v>0</v>
      </c>
      <c r="W322" s="19">
        <v>0</v>
      </c>
    </row>
    <row r="323" spans="1:23" x14ac:dyDescent="0.2">
      <c r="A323" s="13" t="s">
        <v>32</v>
      </c>
      <c r="B323" s="14" t="s">
        <v>580</v>
      </c>
      <c r="C323" s="15" t="s">
        <v>581</v>
      </c>
      <c r="D323" s="16">
        <v>107297217</v>
      </c>
      <c r="E323" s="17">
        <v>123918781</v>
      </c>
      <c r="F323" s="17">
        <v>63287335</v>
      </c>
      <c r="G323" s="18">
        <f t="shared" si="60"/>
        <v>0.51071624889531475</v>
      </c>
      <c r="H323" s="16">
        <v>1452332</v>
      </c>
      <c r="I323" s="17">
        <v>919811</v>
      </c>
      <c r="J323" s="17">
        <v>2712469</v>
      </c>
      <c r="K323" s="16">
        <v>5084612</v>
      </c>
      <c r="L323" s="16">
        <v>15835075</v>
      </c>
      <c r="M323" s="17">
        <v>2836975</v>
      </c>
      <c r="N323" s="17">
        <v>20360866</v>
      </c>
      <c r="O323" s="16">
        <v>39032916</v>
      </c>
      <c r="P323" s="16">
        <v>4005886</v>
      </c>
      <c r="Q323" s="17">
        <v>6439294</v>
      </c>
      <c r="R323" s="17">
        <v>8724627</v>
      </c>
      <c r="S323" s="16">
        <v>19169807</v>
      </c>
      <c r="T323" s="16">
        <v>0</v>
      </c>
      <c r="U323" s="17">
        <v>0</v>
      </c>
      <c r="V323" s="17">
        <v>0</v>
      </c>
      <c r="W323" s="19">
        <v>0</v>
      </c>
    </row>
    <row r="324" spans="1:23" x14ac:dyDescent="0.2">
      <c r="A324" s="13" t="s">
        <v>32</v>
      </c>
      <c r="B324" s="14" t="s">
        <v>582</v>
      </c>
      <c r="C324" s="15" t="s">
        <v>583</v>
      </c>
      <c r="D324" s="16">
        <v>241589372</v>
      </c>
      <c r="E324" s="17">
        <v>275212178</v>
      </c>
      <c r="F324" s="17">
        <v>344588166</v>
      </c>
      <c r="G324" s="18">
        <f t="shared" si="60"/>
        <v>1.2520818246640235</v>
      </c>
      <c r="H324" s="16">
        <v>248971821</v>
      </c>
      <c r="I324" s="17">
        <v>19963409</v>
      </c>
      <c r="J324" s="17">
        <v>9741577</v>
      </c>
      <c r="K324" s="16">
        <v>278676807</v>
      </c>
      <c r="L324" s="16">
        <v>12320715</v>
      </c>
      <c r="M324" s="17">
        <v>7926435</v>
      </c>
      <c r="N324" s="17">
        <v>15605093</v>
      </c>
      <c r="O324" s="16">
        <v>35852243</v>
      </c>
      <c r="P324" s="16">
        <v>5900873</v>
      </c>
      <c r="Q324" s="17">
        <v>10319544</v>
      </c>
      <c r="R324" s="17">
        <v>13838699</v>
      </c>
      <c r="S324" s="16">
        <v>30059116</v>
      </c>
      <c r="T324" s="16">
        <v>0</v>
      </c>
      <c r="U324" s="17">
        <v>0</v>
      </c>
      <c r="V324" s="17">
        <v>0</v>
      </c>
      <c r="W324" s="19">
        <v>0</v>
      </c>
    </row>
    <row r="325" spans="1:23" x14ac:dyDescent="0.2">
      <c r="A325" s="13" t="s">
        <v>32</v>
      </c>
      <c r="B325" s="14" t="s">
        <v>584</v>
      </c>
      <c r="C325" s="15" t="s">
        <v>585</v>
      </c>
      <c r="D325" s="16">
        <v>370443246</v>
      </c>
      <c r="E325" s="17">
        <v>463450356</v>
      </c>
      <c r="F325" s="17">
        <v>215730304</v>
      </c>
      <c r="G325" s="18">
        <f t="shared" si="60"/>
        <v>0.46548740594774729</v>
      </c>
      <c r="H325" s="16">
        <v>5508910</v>
      </c>
      <c r="I325" s="17">
        <v>6518888</v>
      </c>
      <c r="J325" s="17">
        <v>45472778</v>
      </c>
      <c r="K325" s="16">
        <v>57500576</v>
      </c>
      <c r="L325" s="16">
        <v>23987431</v>
      </c>
      <c r="M325" s="17">
        <v>30947458</v>
      </c>
      <c r="N325" s="17">
        <v>35387976</v>
      </c>
      <c r="O325" s="16">
        <v>90322865</v>
      </c>
      <c r="P325" s="16">
        <v>10153961</v>
      </c>
      <c r="Q325" s="17">
        <v>27990471</v>
      </c>
      <c r="R325" s="17">
        <v>29762431</v>
      </c>
      <c r="S325" s="16">
        <v>67906863</v>
      </c>
      <c r="T325" s="16">
        <v>0</v>
      </c>
      <c r="U325" s="17">
        <v>0</v>
      </c>
      <c r="V325" s="17">
        <v>0</v>
      </c>
      <c r="W325" s="19">
        <v>0</v>
      </c>
    </row>
    <row r="326" spans="1:23" x14ac:dyDescent="0.2">
      <c r="A326" s="13" t="s">
        <v>32</v>
      </c>
      <c r="B326" s="14" t="s">
        <v>586</v>
      </c>
      <c r="C326" s="15" t="s">
        <v>587</v>
      </c>
      <c r="D326" s="16">
        <v>51386800</v>
      </c>
      <c r="E326" s="17">
        <v>121982200</v>
      </c>
      <c r="F326" s="17">
        <v>36286265</v>
      </c>
      <c r="G326" s="18">
        <f t="shared" si="60"/>
        <v>0.29747180326309902</v>
      </c>
      <c r="H326" s="16">
        <v>29891</v>
      </c>
      <c r="I326" s="17">
        <v>662649</v>
      </c>
      <c r="J326" s="17">
        <v>3384169</v>
      </c>
      <c r="K326" s="16">
        <v>4076709</v>
      </c>
      <c r="L326" s="16">
        <v>3590443</v>
      </c>
      <c r="M326" s="17">
        <v>3939679</v>
      </c>
      <c r="N326" s="17">
        <v>9350929</v>
      </c>
      <c r="O326" s="16">
        <v>16881051</v>
      </c>
      <c r="P326" s="16">
        <v>2663214</v>
      </c>
      <c r="Q326" s="17">
        <v>6469457</v>
      </c>
      <c r="R326" s="17">
        <v>6195834</v>
      </c>
      <c r="S326" s="16">
        <v>15328505</v>
      </c>
      <c r="T326" s="16">
        <v>0</v>
      </c>
      <c r="U326" s="17">
        <v>0</v>
      </c>
      <c r="V326" s="17">
        <v>0</v>
      </c>
      <c r="W326" s="19">
        <v>0</v>
      </c>
    </row>
    <row r="327" spans="1:23" x14ac:dyDescent="0.2">
      <c r="A327" s="13" t="s">
        <v>32</v>
      </c>
      <c r="B327" s="14" t="s">
        <v>588</v>
      </c>
      <c r="C327" s="15" t="s">
        <v>589</v>
      </c>
      <c r="D327" s="16">
        <v>90316324</v>
      </c>
      <c r="E327" s="17">
        <v>71780907</v>
      </c>
      <c r="F327" s="17">
        <v>38253489</v>
      </c>
      <c r="G327" s="18">
        <f t="shared" si="60"/>
        <v>0.53292011202923362</v>
      </c>
      <c r="H327" s="16">
        <v>7876845</v>
      </c>
      <c r="I327" s="17">
        <v>5269533</v>
      </c>
      <c r="J327" s="17">
        <v>4028714</v>
      </c>
      <c r="K327" s="16">
        <v>17175092</v>
      </c>
      <c r="L327" s="16">
        <v>5103619</v>
      </c>
      <c r="M327" s="17">
        <v>2884512</v>
      </c>
      <c r="N327" s="17">
        <v>1607073</v>
      </c>
      <c r="O327" s="16">
        <v>9595204</v>
      </c>
      <c r="P327" s="16">
        <v>2924271</v>
      </c>
      <c r="Q327" s="17">
        <v>2417943</v>
      </c>
      <c r="R327" s="17">
        <v>6140979</v>
      </c>
      <c r="S327" s="16">
        <v>11483193</v>
      </c>
      <c r="T327" s="16">
        <v>0</v>
      </c>
      <c r="U327" s="17">
        <v>0</v>
      </c>
      <c r="V327" s="17">
        <v>0</v>
      </c>
      <c r="W327" s="19">
        <v>0</v>
      </c>
    </row>
    <row r="328" spans="1:23" x14ac:dyDescent="0.2">
      <c r="A328" s="13" t="s">
        <v>32</v>
      </c>
      <c r="B328" s="14" t="s">
        <v>590</v>
      </c>
      <c r="C328" s="15" t="s">
        <v>591</v>
      </c>
      <c r="D328" s="16">
        <v>143644166</v>
      </c>
      <c r="E328" s="17">
        <v>157972803</v>
      </c>
      <c r="F328" s="17">
        <v>59403978</v>
      </c>
      <c r="G328" s="18">
        <f t="shared" si="60"/>
        <v>0.37603927303866352</v>
      </c>
      <c r="H328" s="16">
        <v>1959930</v>
      </c>
      <c r="I328" s="17">
        <v>5773497</v>
      </c>
      <c r="J328" s="17">
        <v>6383545</v>
      </c>
      <c r="K328" s="16">
        <v>14116972</v>
      </c>
      <c r="L328" s="16">
        <v>6625151</v>
      </c>
      <c r="M328" s="17">
        <v>12372957</v>
      </c>
      <c r="N328" s="17">
        <v>8301069</v>
      </c>
      <c r="O328" s="16">
        <v>27299177</v>
      </c>
      <c r="P328" s="16">
        <v>4761706</v>
      </c>
      <c r="Q328" s="17">
        <v>5150329</v>
      </c>
      <c r="R328" s="17">
        <v>8075794</v>
      </c>
      <c r="S328" s="16">
        <v>17987829</v>
      </c>
      <c r="T328" s="16">
        <v>0</v>
      </c>
      <c r="U328" s="17">
        <v>0</v>
      </c>
      <c r="V328" s="17">
        <v>0</v>
      </c>
      <c r="W328" s="19">
        <v>0</v>
      </c>
    </row>
    <row r="329" spans="1:23" x14ac:dyDescent="0.2">
      <c r="A329" s="13" t="s">
        <v>47</v>
      </c>
      <c r="B329" s="14" t="s">
        <v>592</v>
      </c>
      <c r="C329" s="15" t="s">
        <v>593</v>
      </c>
      <c r="D329" s="16">
        <v>76172524</v>
      </c>
      <c r="E329" s="17">
        <v>19276740</v>
      </c>
      <c r="F329" s="17">
        <v>3456083</v>
      </c>
      <c r="G329" s="18">
        <f t="shared" si="60"/>
        <v>0.17928773226178285</v>
      </c>
      <c r="H329" s="16">
        <v>4513</v>
      </c>
      <c r="I329" s="17">
        <v>5881</v>
      </c>
      <c r="J329" s="17">
        <v>106444</v>
      </c>
      <c r="K329" s="16">
        <v>116838</v>
      </c>
      <c r="L329" s="16">
        <v>599699</v>
      </c>
      <c r="M329" s="17">
        <v>77875</v>
      </c>
      <c r="N329" s="17">
        <v>351532</v>
      </c>
      <c r="O329" s="16">
        <v>1029106</v>
      </c>
      <c r="P329" s="16">
        <v>300780</v>
      </c>
      <c r="Q329" s="17">
        <v>1911292</v>
      </c>
      <c r="R329" s="17">
        <v>98067</v>
      </c>
      <c r="S329" s="16">
        <v>2310139</v>
      </c>
      <c r="T329" s="16">
        <v>0</v>
      </c>
      <c r="U329" s="17">
        <v>0</v>
      </c>
      <c r="V329" s="17">
        <v>0</v>
      </c>
      <c r="W329" s="19">
        <v>0</v>
      </c>
    </row>
    <row r="330" spans="1:23" ht="16.5" x14ac:dyDescent="0.3">
      <c r="A330" s="20" t="s">
        <v>0</v>
      </c>
      <c r="B330" s="21" t="s">
        <v>594</v>
      </c>
      <c r="C330" s="22" t="s">
        <v>0</v>
      </c>
      <c r="D330" s="23">
        <f>SUM(D322:D329)</f>
        <v>1104616949</v>
      </c>
      <c r="E330" s="24">
        <f>SUM(E322:E329)</f>
        <v>1260232937</v>
      </c>
      <c r="F330" s="24">
        <f>SUM(F322:F329)</f>
        <v>772073857</v>
      </c>
      <c r="G330" s="25">
        <f t="shared" si="60"/>
        <v>0.61264376952242761</v>
      </c>
      <c r="H330" s="23">
        <f t="shared" ref="H330:W330" si="65">SUM(H322:H329)</f>
        <v>265804242</v>
      </c>
      <c r="I330" s="24">
        <f t="shared" si="65"/>
        <v>40566682</v>
      </c>
      <c r="J330" s="24">
        <f t="shared" si="65"/>
        <v>72631240</v>
      </c>
      <c r="K330" s="23">
        <f t="shared" si="65"/>
        <v>379002164</v>
      </c>
      <c r="L330" s="23">
        <f t="shared" si="65"/>
        <v>70399909</v>
      </c>
      <c r="M330" s="24">
        <f t="shared" si="65"/>
        <v>61681502</v>
      </c>
      <c r="N330" s="24">
        <f t="shared" si="65"/>
        <v>95194506</v>
      </c>
      <c r="O330" s="23">
        <f t="shared" si="65"/>
        <v>227275917</v>
      </c>
      <c r="P330" s="23">
        <f t="shared" si="65"/>
        <v>30885393</v>
      </c>
      <c r="Q330" s="24">
        <f t="shared" si="65"/>
        <v>60883824</v>
      </c>
      <c r="R330" s="24">
        <f t="shared" si="65"/>
        <v>74026559</v>
      </c>
      <c r="S330" s="23">
        <f t="shared" si="65"/>
        <v>165795776</v>
      </c>
      <c r="T330" s="23">
        <f t="shared" si="65"/>
        <v>0</v>
      </c>
      <c r="U330" s="24">
        <f t="shared" si="65"/>
        <v>0</v>
      </c>
      <c r="V330" s="24">
        <f t="shared" si="65"/>
        <v>0</v>
      </c>
      <c r="W330" s="26">
        <f t="shared" si="65"/>
        <v>0</v>
      </c>
    </row>
    <row r="331" spans="1:23" x14ac:dyDescent="0.2">
      <c r="A331" s="13" t="s">
        <v>32</v>
      </c>
      <c r="B331" s="14" t="s">
        <v>595</v>
      </c>
      <c r="C331" s="15" t="s">
        <v>596</v>
      </c>
      <c r="D331" s="16">
        <v>14461457</v>
      </c>
      <c r="E331" s="17">
        <v>26838689</v>
      </c>
      <c r="F331" s="17">
        <v>2118112</v>
      </c>
      <c r="G331" s="18">
        <f t="shared" si="60"/>
        <v>7.8920099264163018E-2</v>
      </c>
      <c r="H331" s="16">
        <v>0</v>
      </c>
      <c r="I331" s="17">
        <v>504320</v>
      </c>
      <c r="J331" s="17">
        <v>0</v>
      </c>
      <c r="K331" s="16">
        <v>504320</v>
      </c>
      <c r="L331" s="16">
        <v>11140</v>
      </c>
      <c r="M331" s="17">
        <v>191449</v>
      </c>
      <c r="N331" s="17">
        <v>418336</v>
      </c>
      <c r="O331" s="16">
        <v>620925</v>
      </c>
      <c r="P331" s="16">
        <v>204329</v>
      </c>
      <c r="Q331" s="17">
        <v>541576</v>
      </c>
      <c r="R331" s="17">
        <v>246962</v>
      </c>
      <c r="S331" s="16">
        <v>992867</v>
      </c>
      <c r="T331" s="16">
        <v>0</v>
      </c>
      <c r="U331" s="17">
        <v>0</v>
      </c>
      <c r="V331" s="17">
        <v>0</v>
      </c>
      <c r="W331" s="19">
        <v>0</v>
      </c>
    </row>
    <row r="332" spans="1:23" x14ac:dyDescent="0.2">
      <c r="A332" s="13" t="s">
        <v>32</v>
      </c>
      <c r="B332" s="14" t="s">
        <v>597</v>
      </c>
      <c r="C332" s="15" t="s">
        <v>598</v>
      </c>
      <c r="D332" s="16">
        <v>10292100</v>
      </c>
      <c r="E332" s="17">
        <v>13505008</v>
      </c>
      <c r="F332" s="17">
        <v>8510631</v>
      </c>
      <c r="G332" s="18">
        <f t="shared" si="60"/>
        <v>0.63018333643341784</v>
      </c>
      <c r="H332" s="16">
        <v>1088441</v>
      </c>
      <c r="I332" s="17">
        <v>1092145</v>
      </c>
      <c r="J332" s="17">
        <v>155221</v>
      </c>
      <c r="K332" s="16">
        <v>2335807</v>
      </c>
      <c r="L332" s="16">
        <v>1913294</v>
      </c>
      <c r="M332" s="17">
        <v>3244112</v>
      </c>
      <c r="N332" s="17">
        <v>457584</v>
      </c>
      <c r="O332" s="16">
        <v>5614990</v>
      </c>
      <c r="P332" s="16">
        <v>116936</v>
      </c>
      <c r="Q332" s="17">
        <v>209844</v>
      </c>
      <c r="R332" s="17">
        <v>233054</v>
      </c>
      <c r="S332" s="16">
        <v>559834</v>
      </c>
      <c r="T332" s="16">
        <v>0</v>
      </c>
      <c r="U332" s="17">
        <v>0</v>
      </c>
      <c r="V332" s="17">
        <v>0</v>
      </c>
      <c r="W332" s="19">
        <v>0</v>
      </c>
    </row>
    <row r="333" spans="1:23" x14ac:dyDescent="0.2">
      <c r="A333" s="13" t="s">
        <v>32</v>
      </c>
      <c r="B333" s="14" t="s">
        <v>599</v>
      </c>
      <c r="C333" s="15" t="s">
        <v>600</v>
      </c>
      <c r="D333" s="16">
        <v>23465061</v>
      </c>
      <c r="E333" s="17">
        <v>25160061</v>
      </c>
      <c r="F333" s="17">
        <v>8923710</v>
      </c>
      <c r="G333" s="18">
        <f t="shared" si="60"/>
        <v>0.35467759795971876</v>
      </c>
      <c r="H333" s="16">
        <v>340680</v>
      </c>
      <c r="I333" s="17">
        <v>2135996</v>
      </c>
      <c r="J333" s="17">
        <v>2502482</v>
      </c>
      <c r="K333" s="16">
        <v>4979158</v>
      </c>
      <c r="L333" s="16">
        <v>1622796</v>
      </c>
      <c r="M333" s="17">
        <v>1055166</v>
      </c>
      <c r="N333" s="17">
        <v>374986</v>
      </c>
      <c r="O333" s="16">
        <v>3052948</v>
      </c>
      <c r="P333" s="16">
        <v>806791</v>
      </c>
      <c r="Q333" s="17">
        <v>29490</v>
      </c>
      <c r="R333" s="17">
        <v>55323</v>
      </c>
      <c r="S333" s="16">
        <v>891604</v>
      </c>
      <c r="T333" s="16">
        <v>0</v>
      </c>
      <c r="U333" s="17">
        <v>0</v>
      </c>
      <c r="V333" s="17">
        <v>0</v>
      </c>
      <c r="W333" s="19">
        <v>0</v>
      </c>
    </row>
    <row r="334" spans="1:23" x14ac:dyDescent="0.2">
      <c r="A334" s="13" t="s">
        <v>47</v>
      </c>
      <c r="B334" s="14" t="s">
        <v>601</v>
      </c>
      <c r="C334" s="15" t="s">
        <v>602</v>
      </c>
      <c r="D334" s="16">
        <v>2715500</v>
      </c>
      <c r="E334" s="17">
        <v>2715503</v>
      </c>
      <c r="F334" s="17">
        <v>37545</v>
      </c>
      <c r="G334" s="18">
        <f t="shared" si="60"/>
        <v>1.3826167748663876E-2</v>
      </c>
      <c r="H334" s="16">
        <v>0</v>
      </c>
      <c r="I334" s="17">
        <v>0</v>
      </c>
      <c r="J334" s="17">
        <v>0</v>
      </c>
      <c r="K334" s="16">
        <v>0</v>
      </c>
      <c r="L334" s="16">
        <v>0</v>
      </c>
      <c r="M334" s="17">
        <v>0</v>
      </c>
      <c r="N334" s="17">
        <v>0</v>
      </c>
      <c r="O334" s="16">
        <v>0</v>
      </c>
      <c r="P334" s="16">
        <v>19600</v>
      </c>
      <c r="Q334" s="17">
        <v>10766</v>
      </c>
      <c r="R334" s="17">
        <v>7179</v>
      </c>
      <c r="S334" s="16">
        <v>37545</v>
      </c>
      <c r="T334" s="16">
        <v>0</v>
      </c>
      <c r="U334" s="17">
        <v>0</v>
      </c>
      <c r="V334" s="17">
        <v>0</v>
      </c>
      <c r="W334" s="19">
        <v>0</v>
      </c>
    </row>
    <row r="335" spans="1:23" ht="16.5" x14ac:dyDescent="0.3">
      <c r="A335" s="20" t="s">
        <v>0</v>
      </c>
      <c r="B335" s="21" t="s">
        <v>603</v>
      </c>
      <c r="C335" s="22" t="s">
        <v>0</v>
      </c>
      <c r="D335" s="23">
        <f>SUM(D331:D334)</f>
        <v>50934118</v>
      </c>
      <c r="E335" s="24">
        <f>SUM(E331:E334)</f>
        <v>68219261</v>
      </c>
      <c r="F335" s="24">
        <f>SUM(F331:F334)</f>
        <v>19589998</v>
      </c>
      <c r="G335" s="25">
        <f t="shared" si="60"/>
        <v>0.28716227225035462</v>
      </c>
      <c r="H335" s="23">
        <f t="shared" ref="H335:W335" si="66">SUM(H331:H334)</f>
        <v>1429121</v>
      </c>
      <c r="I335" s="24">
        <f t="shared" si="66"/>
        <v>3732461</v>
      </c>
      <c r="J335" s="24">
        <f t="shared" si="66"/>
        <v>2657703</v>
      </c>
      <c r="K335" s="23">
        <f t="shared" si="66"/>
        <v>7819285</v>
      </c>
      <c r="L335" s="23">
        <f t="shared" si="66"/>
        <v>3547230</v>
      </c>
      <c r="M335" s="24">
        <f t="shared" si="66"/>
        <v>4490727</v>
      </c>
      <c r="N335" s="24">
        <f t="shared" si="66"/>
        <v>1250906</v>
      </c>
      <c r="O335" s="23">
        <f t="shared" si="66"/>
        <v>9288863</v>
      </c>
      <c r="P335" s="23">
        <f t="shared" si="66"/>
        <v>1147656</v>
      </c>
      <c r="Q335" s="24">
        <f t="shared" si="66"/>
        <v>791676</v>
      </c>
      <c r="R335" s="24">
        <f t="shared" si="66"/>
        <v>542518</v>
      </c>
      <c r="S335" s="23">
        <f t="shared" si="66"/>
        <v>2481850</v>
      </c>
      <c r="T335" s="23">
        <f t="shared" si="66"/>
        <v>0</v>
      </c>
      <c r="U335" s="24">
        <f t="shared" si="66"/>
        <v>0</v>
      </c>
      <c r="V335" s="24">
        <f t="shared" si="66"/>
        <v>0</v>
      </c>
      <c r="W335" s="26">
        <f t="shared" si="66"/>
        <v>0</v>
      </c>
    </row>
    <row r="336" spans="1:23" ht="16.5" x14ac:dyDescent="0.3">
      <c r="A336" s="20" t="s">
        <v>0</v>
      </c>
      <c r="B336" s="21" t="s">
        <v>604</v>
      </c>
      <c r="C336" s="22" t="s">
        <v>0</v>
      </c>
      <c r="D336" s="23">
        <f>SUM(D300,D302:D307,D309:D314,D316:D320,D322:D329,D331:D334)</f>
        <v>11619998243</v>
      </c>
      <c r="E336" s="24">
        <f>SUM(E300,E302:E307,E309:E314,E316:E320,E322:E329,E331:E334)</f>
        <v>9549991353</v>
      </c>
      <c r="F336" s="24">
        <f>SUM(F300,F302:F307,F309:F314,F316:F320,F322:F329,F331:F334)</f>
        <v>4487598194</v>
      </c>
      <c r="G336" s="25">
        <f t="shared" si="60"/>
        <v>0.46990599552640244</v>
      </c>
      <c r="H336" s="23">
        <f t="shared" ref="H336:W336" si="67">SUM(H300,H302:H307,H309:H314,H316:H320,H322:H329,H331:H334)</f>
        <v>316701839</v>
      </c>
      <c r="I336" s="24">
        <f t="shared" si="67"/>
        <v>310072324</v>
      </c>
      <c r="J336" s="24">
        <f t="shared" si="67"/>
        <v>466136765</v>
      </c>
      <c r="K336" s="23">
        <f t="shared" si="67"/>
        <v>1092910928</v>
      </c>
      <c r="L336" s="23">
        <f t="shared" si="67"/>
        <v>587490449</v>
      </c>
      <c r="M336" s="24">
        <f t="shared" si="67"/>
        <v>583485295</v>
      </c>
      <c r="N336" s="24">
        <f t="shared" si="67"/>
        <v>721711213</v>
      </c>
      <c r="O336" s="23">
        <f t="shared" si="67"/>
        <v>1892686957</v>
      </c>
      <c r="P336" s="23">
        <f t="shared" si="67"/>
        <v>290383548</v>
      </c>
      <c r="Q336" s="24">
        <f t="shared" si="67"/>
        <v>444487859</v>
      </c>
      <c r="R336" s="24">
        <f t="shared" si="67"/>
        <v>767128902</v>
      </c>
      <c r="S336" s="23">
        <f t="shared" si="67"/>
        <v>1502000309</v>
      </c>
      <c r="T336" s="23">
        <f t="shared" si="67"/>
        <v>0</v>
      </c>
      <c r="U336" s="24">
        <f t="shared" si="67"/>
        <v>0</v>
      </c>
      <c r="V336" s="24">
        <f t="shared" si="67"/>
        <v>0</v>
      </c>
      <c r="W336" s="26">
        <f t="shared" si="67"/>
        <v>0</v>
      </c>
    </row>
    <row r="337" spans="1:23" ht="16.5" x14ac:dyDescent="0.3">
      <c r="A337" s="31" t="s">
        <v>0</v>
      </c>
      <c r="B337" s="32" t="s">
        <v>605</v>
      </c>
      <c r="C337" s="33" t="s">
        <v>0</v>
      </c>
      <c r="D337" s="34">
        <f>SUM(D6:D7,D9:D16,D18:D24,D26:D32,D34:D37,D39:D44,D46:D50,D55,D57:D60,D62:D67,D69:D75,D77:D81,D86:D88,D90:D93,D95:D98,D103,D105:D109,D111:D118,D120:D123,D125:D129,D131:D134,D136:D141,D143:D147,D149:D154,D156:D160,D162:D166,D171:D176,D178:D182,D184:D188,D190:D195,D197:D201,D206:D213,D215:D221,D223:D227,D232:D237,D239:D244,D246:D251,D253:D256,D261:D264,D266:D272,D274:D282,D284:D289,D291:D295,D300,D302:D307,D309:D314,D316:D320,D322:D329,D331:D334)</f>
        <v>69016173919</v>
      </c>
      <c r="E337" s="35">
        <f>SUM(E6:E7,E9:E16,E18:E24,E26:E32,E34:E37,E39:E44,E46:E50,E55,E57:E60,E62:E67,E69:E75,E77:E81,E86:E88,E90:E93,E95:E98,E103,E105:E109,E111:E118,E120:E123,E125:E129,E131:E134,E136:E141,E143:E147,E149:E154,E156:E160,E162:E166,E171:E176,E178:E182,E184:E188,E190:E195,E197:E201,E206:E213,E215:E221,E223:E227,E232:E237,E239:E244,E246:E251,E253:E256,E261:E264,E266:E272,E274:E282,E284:E289,E291:E295,E300,E302:E307,E309:E314,E316:E320,E322:E329,E331:E334)</f>
        <v>67246280180</v>
      </c>
      <c r="F337" s="35">
        <f>SUM(F6:F7,F9:F16,F18:F24,F26:F32,F34:F37,F39:F44,F46:F50,F55,F57:F60,F62:F67,F69:F75,F77:F81,F86:F88,F90:F93,F95:F98,F103,F105:F109,F111:F118,F120:F123,F125:F129,F131:F134,F136:F141,F143:F147,F149:F154,F156:F160,F162:F166,F171:F176,F178:F182,F184:F188,F190:F195,F197:F201,F206:F213,F215:F221,F223:F227,F232:F237,F239:F244,F246:F251,F253:F256,F261:F264,F266:F272,F274:F282,F284:F289,F291:F295,F300,F302:F307,F309:F314,F316:F320,F322:F329,F331:F334)</f>
        <v>35379314563</v>
      </c>
      <c r="G337" s="36">
        <f t="shared" si="60"/>
        <v>0.5261155630958203</v>
      </c>
      <c r="H337" s="34">
        <f t="shared" ref="H337:W337" si="68">SUM(H6:H7,H9:H16,H18:H24,H26:H32,H34:H37,H39:H44,H46:H50,H55,H57:H60,H62:H67,H69:H75,H77:H81,H86:H88,H90:H93,H95:H98,H103,H105:H109,H111:H118,H120:H123,H125:H129,H131:H134,H136:H141,H143:H147,H149:H154,H156:H160,H162:H166,H171:H176,H178:H182,H184:H188,H190:H195,H197:H201,H206:H213,H215:H221,H223:H227,H232:H237,H239:H244,H246:H251,H253:H256,H261:H264,H266:H272,H274:H282,H284:H289,H291:H295,H300,H302:H307,H309:H314,H316:H320,H322:H329,H331:H334)</f>
        <v>2067387741</v>
      </c>
      <c r="I337" s="35">
        <f t="shared" si="68"/>
        <v>2706758651</v>
      </c>
      <c r="J337" s="35">
        <f t="shared" si="68"/>
        <v>3384883625</v>
      </c>
      <c r="K337" s="34">
        <f t="shared" si="68"/>
        <v>8159030017</v>
      </c>
      <c r="L337" s="34">
        <f t="shared" si="68"/>
        <v>3968392609</v>
      </c>
      <c r="M337" s="35">
        <f t="shared" si="68"/>
        <v>3724739515</v>
      </c>
      <c r="N337" s="35">
        <f t="shared" si="68"/>
        <v>4487527046</v>
      </c>
      <c r="O337" s="34">
        <f t="shared" si="68"/>
        <v>12180659170</v>
      </c>
      <c r="P337" s="34">
        <f t="shared" si="68"/>
        <v>1904896423</v>
      </c>
      <c r="Q337" s="35">
        <f t="shared" si="68"/>
        <v>8840486536</v>
      </c>
      <c r="R337" s="35">
        <f t="shared" si="68"/>
        <v>4294242417</v>
      </c>
      <c r="S337" s="34">
        <f t="shared" si="68"/>
        <v>15039625376</v>
      </c>
      <c r="T337" s="34">
        <f t="shared" si="68"/>
        <v>0</v>
      </c>
      <c r="U337" s="35">
        <f t="shared" si="68"/>
        <v>0</v>
      </c>
      <c r="V337" s="35">
        <f t="shared" si="68"/>
        <v>0</v>
      </c>
      <c r="W337" s="37">
        <f t="shared" si="68"/>
        <v>0</v>
      </c>
    </row>
    <row r="338" spans="1:23" x14ac:dyDescent="0.2">
      <c r="B338" s="38"/>
      <c r="D338" s="28"/>
      <c r="E338" s="28"/>
      <c r="F338" s="28"/>
      <c r="G338" s="29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</row>
    <row r="339" spans="1:23" x14ac:dyDescent="0.2">
      <c r="B339" s="38"/>
      <c r="D339" s="28"/>
      <c r="E339" s="28"/>
      <c r="F339" s="28"/>
      <c r="G339" s="29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</row>
    <row r="340" spans="1:23" x14ac:dyDescent="0.2">
      <c r="B340" s="38"/>
      <c r="D340" s="28"/>
      <c r="E340" s="28"/>
      <c r="F340" s="28"/>
      <c r="G340" s="29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</row>
    <row r="341" spans="1:23" x14ac:dyDescent="0.2">
      <c r="B341" s="38"/>
      <c r="D341" s="28"/>
      <c r="E341" s="28"/>
      <c r="F341" s="28"/>
      <c r="G341" s="29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</row>
    <row r="342" spans="1:23" x14ac:dyDescent="0.2">
      <c r="B342" s="38"/>
      <c r="D342" s="28"/>
      <c r="E342" s="28"/>
      <c r="F342" s="28"/>
      <c r="G342" s="29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</row>
    <row r="343" spans="1:23" x14ac:dyDescent="0.2">
      <c r="B343" s="38"/>
      <c r="D343" s="28"/>
      <c r="E343" s="28"/>
      <c r="F343" s="28"/>
      <c r="G343" s="29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</row>
    <row r="344" spans="1:23" x14ac:dyDescent="0.2">
      <c r="B344" s="38"/>
      <c r="D344" s="28"/>
      <c r="E344" s="28"/>
      <c r="F344" s="28"/>
      <c r="G344" s="29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</row>
    <row r="345" spans="1:23" x14ac:dyDescent="0.2">
      <c r="B345" s="38"/>
      <c r="D345" s="28"/>
      <c r="E345" s="28"/>
      <c r="F345" s="28"/>
      <c r="G345" s="29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</row>
    <row r="346" spans="1:23" x14ac:dyDescent="0.2">
      <c r="B346" s="38"/>
      <c r="D346" s="28"/>
      <c r="E346" s="28"/>
      <c r="F346" s="28"/>
      <c r="G346" s="29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</row>
    <row r="347" spans="1:23" x14ac:dyDescent="0.2">
      <c r="B347" s="38"/>
      <c r="D347" s="28"/>
      <c r="E347" s="28"/>
      <c r="F347" s="28"/>
      <c r="G347" s="29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</row>
    <row r="348" spans="1:23" x14ac:dyDescent="0.2">
      <c r="B348" s="38"/>
      <c r="D348" s="28"/>
      <c r="E348" s="28"/>
      <c r="F348" s="28"/>
      <c r="G348" s="29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</row>
    <row r="349" spans="1:23" x14ac:dyDescent="0.2">
      <c r="B349" s="38"/>
      <c r="D349" s="28"/>
      <c r="E349" s="28"/>
      <c r="F349" s="28"/>
      <c r="G349" s="29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</row>
    <row r="350" spans="1:23" x14ac:dyDescent="0.2">
      <c r="B350" s="38"/>
      <c r="D350" s="28"/>
      <c r="E350" s="28"/>
      <c r="F350" s="28"/>
      <c r="G350" s="29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</row>
    <row r="351" spans="1:23" x14ac:dyDescent="0.2">
      <c r="B351" s="38"/>
      <c r="D351" s="28"/>
      <c r="E351" s="28"/>
      <c r="F351" s="28"/>
      <c r="G351" s="29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</row>
    <row r="352" spans="1:23" x14ac:dyDescent="0.2">
      <c r="B352" s="38"/>
      <c r="D352" s="28"/>
      <c r="E352" s="28"/>
      <c r="F352" s="28"/>
      <c r="G352" s="29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</row>
    <row r="353" spans="2:23" x14ac:dyDescent="0.2">
      <c r="B353" s="38"/>
      <c r="D353" s="28"/>
      <c r="E353" s="28"/>
      <c r="F353" s="28"/>
      <c r="G353" s="29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</row>
    <row r="354" spans="2:23" x14ac:dyDescent="0.2">
      <c r="B354" s="38"/>
      <c r="D354" s="28"/>
      <c r="E354" s="28"/>
      <c r="F354" s="28"/>
      <c r="G354" s="29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</row>
    <row r="355" spans="2:23" x14ac:dyDescent="0.2">
      <c r="B355" s="38"/>
      <c r="D355" s="28"/>
      <c r="E355" s="28"/>
      <c r="F355" s="28"/>
      <c r="G355" s="29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</row>
    <row r="356" spans="2:23" x14ac:dyDescent="0.2">
      <c r="B356" s="38"/>
      <c r="D356" s="28"/>
      <c r="E356" s="28"/>
      <c r="F356" s="28"/>
      <c r="G356" s="29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</row>
    <row r="357" spans="2:23" x14ac:dyDescent="0.2">
      <c r="B357" s="38"/>
      <c r="D357" s="28"/>
      <c r="E357" s="28"/>
      <c r="F357" s="28"/>
      <c r="G357" s="29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</row>
    <row r="358" spans="2:23" x14ac:dyDescent="0.2">
      <c r="B358" s="38"/>
      <c r="D358" s="28"/>
      <c r="E358" s="28"/>
      <c r="F358" s="28"/>
      <c r="G358" s="29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</row>
    <row r="359" spans="2:23" x14ac:dyDescent="0.2">
      <c r="B359" s="38"/>
      <c r="D359" s="28"/>
      <c r="E359" s="28"/>
      <c r="F359" s="28"/>
      <c r="G359" s="29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</row>
    <row r="360" spans="2:23" x14ac:dyDescent="0.2">
      <c r="B360" s="38"/>
      <c r="D360" s="28"/>
      <c r="E360" s="28"/>
      <c r="F360" s="28"/>
      <c r="G360" s="29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</row>
  </sheetData>
  <mergeCells count="2">
    <mergeCell ref="B1:W1"/>
    <mergeCell ref="B2:W2"/>
  </mergeCells>
  <printOptions horizontalCentered="1"/>
  <pageMargins left="0.05" right="0.05" top="0.59055118110236204" bottom="0.59055118110236204" header="0.31496062992126" footer="0.31496062992126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CEE7681-D7D1-45B8-954F-A5C301317C72}"/>
</file>

<file path=customXml/itemProps2.xml><?xml version="1.0" encoding="utf-8"?>
<ds:datastoreItem xmlns:ds="http://schemas.openxmlformats.org/officeDocument/2006/customXml" ds:itemID="{AD6854F1-C341-414C-ADB3-D5D71B415E2E}"/>
</file>

<file path=customXml/itemProps3.xml><?xml version="1.0" encoding="utf-8"?>
<ds:datastoreItem xmlns:ds="http://schemas.openxmlformats.org/officeDocument/2006/customXml" ds:itemID="{17409A19-0862-4076-9F16-98F6A7B15E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Capital</vt:lpstr>
      <vt:lpstr>Capital!Print_Area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2022-05-06T11:59:51Z</dcterms:created>
  <dcterms:modified xsi:type="dcterms:W3CDTF">2022-05-06T12:01:27Z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